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80" windowWidth="19230" windowHeight="5625" activeTab="0"/>
  </bookViews>
  <sheets>
    <sheet name="R&amp;M" sheetId="1" r:id="rId1"/>
  </sheets>
  <definedNames>
    <definedName name="_xlnm.Print_Area" localSheetId="0">'R&amp;M'!$A$1:$W$357</definedName>
    <definedName name="_xlnm.Print_Titles" localSheetId="0">'R&amp;M'!$1:$2</definedName>
  </definedNames>
  <calcPr fullCalcOnLoad="1"/>
</workbook>
</file>

<file path=xl/sharedStrings.xml><?xml version="1.0" encoding="utf-8"?>
<sst xmlns="http://schemas.openxmlformats.org/spreadsheetml/2006/main" count="926" uniqueCount="647">
  <si>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</si>
  <si>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</si>
  <si>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</si>
  <si>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</si>
  <si>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</si>
  <si>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</si>
  <si>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</si>
  <si>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</si>
  <si>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</si>
  <si>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</si>
  <si>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</si>
  <si>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</si>
  <si>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</si>
  <si>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</si>
  <si>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</si>
  <si>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</si>
  <si>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</si>
  <si>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</si>
  <si>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</si>
  <si>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</si>
  <si>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</si>
  <si>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</si>
  <si>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</si>
  <si>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</si>
  <si>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</si>
  <si>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</si>
  <si>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</si>
  <si>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</si>
  <si>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</si>
  <si>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</si>
  <si>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</si>
  <si>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</si>
  <si>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</si>
  <si>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</si>
  <si>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</si>
  <si>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</si>
  <si>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</si>
  <si>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</si>
  <si>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</si>
  <si>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</si>
  <si>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</si>
  <si>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</si>
  <si>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</si>
  <si>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</si>
  <si>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</si>
  <si>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</si>
  <si>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</si>
  <si>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</si>
  <si>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</si>
  <si>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</si>
  <si>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</si>
  <si>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</si>
  <si>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</si>
  <si>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</si>
  <si>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</si>
  <si>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</si>
  <si>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</si>
  <si>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</si>
  <si>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</si>
  <si>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</si>
  <si>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</si>
  <si>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</si>
  <si>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</si>
  <si>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</si>
  <si>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</si>
  <si>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</si>
  <si>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</si>
  <si>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</si>
  <si>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</si>
  <si>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</si>
  <si>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</si>
  <si>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</si>
  <si>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</si>
  <si>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</si>
  <si>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</si>
  <si>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</si>
  <si>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</si>
  <si>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</si>
  <si>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</si>
  <si>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</si>
  <si>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</si>
  <si>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</si>
  <si>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</si>
  <si>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</si>
  <si>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</si>
  <si>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</si>
  <si>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</si>
  <si>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</si>
  <si>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</si>
  <si>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</si>
  <si>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</si>
  <si>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</si>
  <si>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</si>
  <si>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</si>
  <si>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</si>
  <si>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</si>
  <si>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</si>
  <si>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</si>
  <si>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</si>
  <si>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</si>
  <si>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</si>
  <si>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</si>
  <si>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</si>
  <si>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</si>
  <si>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</si>
  <si>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</si>
  <si>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</si>
  <si>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</si>
  <si>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</si>
  <si>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</si>
  <si>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</si>
  <si>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</si>
  <si>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</si>
  <si>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</si>
  <si>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</si>
  <si>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</si>
  <si>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</si>
  <si>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</si>
  <si>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</si>
  <si>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</si>
  <si>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</si>
  <si>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</si>
  <si>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</si>
  <si>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</si>
  <si>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</si>
  <si>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</si>
  <si>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</si>
  <si>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</si>
  <si>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</si>
  <si>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</si>
  <si>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</si>
  <si>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</si>
  <si>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</si>
  <si>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</si>
  <si>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</si>
  <si>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</si>
  <si>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</si>
  <si>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</si>
  <si>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</si>
  <si>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</si>
  <si>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</si>
  <si>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</si>
  <si>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</si>
  <si>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</si>
  <si>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</si>
  <si>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</si>
  <si>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</si>
  <si>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</si>
  <si>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</si>
  <si>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</si>
  <si>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</si>
  <si>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</si>
  <si>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</si>
  <si>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</si>
  <si>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</si>
  <si>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</si>
  <si>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</si>
  <si>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</si>
  <si>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</si>
  <si>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</si>
  <si>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</si>
  <si>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</si>
  <si>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</si>
  <si>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</si>
  <si>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</si>
  <si>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</si>
  <si>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</si>
  <si>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</si>
  <si>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</si>
  <si>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</si>
  <si>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</si>
  <si>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</si>
  <si>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</si>
  <si>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</si>
  <si>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</si>
  <si>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</si>
  <si>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</si>
  <si>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</si>
  <si>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</si>
  <si>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</si>
  <si>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</si>
  <si>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</si>
  <si>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</si>
  <si>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</si>
  <si>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</si>
  <si>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</si>
  <si>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</si>
  <si>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</si>
  <si>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</si>
  <si>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</si>
  <si>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</si>
  <si>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</si>
  <si>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</si>
  <si>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</si>
  <si>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</si>
  <si>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</si>
  <si>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</si>
  <si>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</si>
  <si>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</si>
  <si>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</si>
  <si>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</si>
  <si>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</si>
  <si>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</si>
  <si>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</si>
  <si>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</si>
  <si>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</si>
  <si>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</si>
  <si>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</si>
  <si>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</si>
  <si>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</si>
  <si>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</si>
  <si>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</si>
  <si>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</si>
  <si>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</si>
  <si>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</si>
  <si>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</si>
  <si>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</si>
  <si>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</si>
  <si>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</si>
  <si>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</si>
  <si>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</si>
  <si>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</si>
  <si>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</si>
  <si>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</si>
  <si>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</si>
  <si>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</si>
  <si>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</si>
  <si>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</si>
  <si>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</si>
  <si>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</si>
  <si>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</si>
  <si>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</si>
  <si>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</si>
  <si>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</si>
  <si>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</si>
  <si>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</si>
  <si>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</si>
  <si>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</si>
  <si>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</si>
  <si>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</si>
  <si>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</si>
  <si>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</si>
  <si>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</si>
  <si>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</si>
  <si>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</si>
  <si>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</si>
  <si>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</si>
  <si>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</si>
  <si>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</si>
  <si>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</si>
  <si>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</si>
  <si>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</si>
  <si>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</si>
  <si>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</si>
  <si>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</si>
  <si>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</si>
  <si>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</si>
  <si>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</si>
  <si>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</si>
  <si>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</si>
  <si>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</si>
  <si>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</si>
  <si>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</si>
  <si>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</si>
  <si>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</si>
  <si>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</si>
  <si>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</si>
  <si>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</si>
  <si>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</si>
  <si>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</si>
  <si>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</si>
  <si>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</si>
  <si>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</si>
  <si>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</si>
  <si>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</si>
  <si>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</si>
  <si>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</si>
  <si>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</si>
  <si>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</si>
  <si>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</si>
  <si>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</si>
  <si>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</si>
  <si>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</si>
  <si>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</si>
  <si>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</si>
  <si>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</si>
  <si>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</si>
  <si>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</si>
  <si>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</si>
  <si>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</si>
  <si>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</si>
  <si>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</si>
  <si>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</si>
  <si>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</si>
  <si>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</si>
  <si>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</si>
  <si>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</si>
  <si>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</si>
  <si>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</si>
  <si>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</si>
  <si>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</si>
  <si>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</si>
  <si>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</si>
  <si>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</si>
  <si>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</si>
  <si>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</si>
  <si>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</si>
  <si>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</si>
  <si>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</si>
  <si>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</si>
  <si>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</si>
  <si>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</si>
  <si>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</si>
  <si>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</si>
  <si>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</si>
  <si>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</si>
  <si>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</si>
  <si>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</si>
  <si>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</si>
  <si>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</si>
  <si>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</si>
  <si>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</si>
  <si>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</si>
  <si>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</si>
  <si>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</si>
  <si>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</si>
  <si>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</si>
  <si>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</si>
  <si>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</si>
  <si>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</si>
  <si>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</si>
  <si>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</si>
  <si>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</si>
  <si>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</si>
  <si>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</si>
  <si>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</si>
  <si>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</si>
  <si>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</si>
  <si>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</si>
  <si>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</si>
  <si>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</si>
  <si>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</si>
  <si>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</si>
  <si>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</si>
  <si>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</si>
  <si>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</si>
  <si>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</si>
  <si>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</si>
  <si>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</si>
  <si>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</si>
  <si>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</si>
  <si>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</si>
  <si>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</si>
  <si>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</si>
  <si>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</si>
  <si>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</si>
  <si>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</si>
  <si>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</si>
  <si>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</si>
  <si>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</si>
  <si>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</si>
  <si>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</si>
  <si>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</si>
  <si>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</si>
  <si>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</si>
  <si>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</si>
  <si>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</si>
  <si>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</si>
  <si>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</si>
  <si>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</si>
  <si>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</si>
  <si>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</si>
  <si>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</si>
  <si>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</si>
  <si>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</si>
  <si>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</si>
  <si>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</si>
  <si>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</si>
  <si>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</si>
  <si>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</si>
  <si>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</si>
  <si>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</si>
  <si>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</si>
  <si>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</si>
  <si>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</si>
  <si>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</si>
  <si>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</si>
  <si>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</si>
  <si>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</si>
  <si>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</si>
  <si>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</si>
  <si>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</si>
  <si>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</si>
  <si>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</si>
  <si>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</si>
  <si>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</si>
  <si>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</si>
  <si>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</si>
  <si>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</si>
  <si>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</si>
  <si>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</si>
  <si>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</si>
  <si>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</si>
  <si>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</si>
  <si>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</si>
  <si>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</si>
  <si>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</si>
  <si>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</si>
  <si>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</si>
  <si>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</si>
  <si>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</si>
  <si>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</si>
  <si>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</si>
  <si>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</si>
  <si>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</si>
  <si>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</si>
  <si>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</si>
  <si>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</si>
  <si>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</si>
  <si>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</si>
  <si>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</si>
  <si>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</si>
  <si>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</si>
  <si>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</si>
  <si>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</si>
  <si>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</si>
  <si>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</si>
  <si>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</si>
  <si>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</si>
  <si>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</si>
  <si>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</si>
  <si>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</si>
  <si>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</si>
  <si>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</si>
  <si>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</si>
  <si>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</si>
  <si>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</si>
  <si>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</si>
  <si>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</si>
  <si>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</si>
  <si>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</si>
  <si>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</si>
  <si>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</si>
  <si>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</si>
  <si>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</si>
  <si>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</si>
  <si>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</si>
  <si>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</si>
  <si>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</si>
  <si>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</si>
  <si>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</si>
  <si>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</si>
  <si>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</si>
  <si>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</si>
  <si>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</si>
  <si>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</si>
  <si>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</si>
  <si>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</si>
  <si>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</si>
  <si>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</si>
  <si>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</si>
  <si>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</si>
  <si>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</si>
  <si>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</si>
  <si>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</si>
  <si>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</si>
  <si>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</si>
  <si>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</si>
  <si>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</si>
  <si>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</si>
  <si>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</si>
  <si>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</si>
  <si>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</si>
  <si>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</si>
  <si>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</si>
  <si>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</si>
  <si>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</si>
  <si>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</si>
  <si>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</si>
  <si>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</si>
  <si>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</si>
  <si>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</si>
  <si>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</si>
  <si>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</si>
  <si>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</si>
  <si>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</si>
  <si>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</si>
  <si>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</si>
  <si>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</si>
  <si>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</si>
  <si>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</si>
  <si>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</si>
  <si>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</si>
  <si>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</si>
  <si>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</si>
  <si>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</si>
  <si>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</si>
  <si>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</si>
  <si>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</si>
  <si>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</si>
  <si>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</si>
  <si>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</si>
  <si>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</si>
  <si>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</si>
  <si>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</si>
  <si>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</si>
  <si>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</si>
  <si>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</si>
  <si>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</si>
  <si>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</si>
  <si>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</si>
  <si>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</si>
  <si>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</si>
  <si>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</si>
  <si>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</si>
  <si>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</si>
  <si>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</si>
  <si>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</si>
  <si>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</si>
  <si>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</si>
  <si>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</si>
  <si>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</si>
  <si>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</si>
  <si>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</si>
  <si>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</si>
  <si>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</si>
  <si>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</si>
  <si>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</si>
  <si>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</si>
  <si>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</si>
  <si>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</si>
  <si>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</si>
  <si>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</si>
  <si>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</si>
  <si>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</si>
  <si>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</si>
  <si>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</si>
  <si>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</si>
  <si>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</si>
  <si>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</si>
  <si>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</si>
  <si>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</si>
  <si>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</si>
  <si>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</si>
  <si>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</si>
  <si>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</si>
  <si>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</si>
  <si>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</si>
  <si>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</si>
  <si>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</si>
  <si>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</si>
  <si>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</si>
  <si>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</si>
  <si>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</si>
  <si>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</si>
  <si>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</si>
  <si>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</si>
  <si>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</si>
  <si>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</si>
  <si>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</si>
  <si>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</si>
  <si>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</si>
  <si>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</si>
  <si>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</si>
  <si>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</si>
  <si>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</si>
  <si>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</si>
  <si>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</si>
  <si>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</si>
  <si>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</si>
  <si>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</si>
  <si>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</si>
  <si>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</si>
  <si>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</si>
  <si>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</si>
  <si>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</si>
  <si>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</si>
  <si>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</si>
  <si>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</si>
  <si>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</si>
  <si>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</si>
  <si>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</si>
  <si>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</si>
  <si>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</si>
  <si>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</si>
  <si>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</si>
  <si>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</si>
  <si>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</si>
  <si>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</si>
  <si>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</si>
  <si>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</si>
  <si>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</si>
  <si>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</si>
  <si>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</si>
  <si>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</si>
  <si>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</si>
  <si>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</si>
  <si>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</si>
  <si>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</si>
  <si>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</si>
  <si>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</si>
  <si>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</si>
  <si>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</si>
  <si>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</si>
  <si>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</si>
  <si>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</si>
  <si>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</si>
  <si>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</si>
  <si>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</si>
  <si>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</si>
  <si>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</si>
  <si>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</si>
  <si>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</si>
  <si>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</si>
  <si>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</si>
  <si>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</si>
  <si>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</si>
  <si>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</si>
  <si>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</si>
  <si>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</si>
  <si>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</si>
  <si>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</si>
  <si>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</si>
  <si>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</si>
  <si>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</si>
  <si>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</si>
  <si>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</si>
  <si>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</si>
  <si>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</si>
  <si>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</si>
  <si>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</si>
  <si>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</si>
  <si>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</si>
  <si>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</si>
  <si>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</si>
  <si>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</si>
  <si>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</si>
  <si>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</si>
  <si>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</si>
  <si>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</si>
  <si>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</si>
  <si>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</si>
  <si>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Source: Budget = CA and CAR Return , Actuals = R&amp;M Return</t>
  </si>
  <si>
    <t>YTD      Actual</t>
  </si>
  <si>
    <t>Month 1   July    Actual</t>
  </si>
  <si>
    <t>Month 11 May   Actual</t>
  </si>
  <si>
    <t>MONTHLY REPAIRS AND MAINTENANCE EXPENDITURE OPERATIONAL AS AT 31 MARCH 2016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</si>
</sst>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\%"/>
    <numFmt numFmtId="178" formatCode="_(* #,##0_);_(* \(#,##0\);_(* &quot;- &quot;?_);_(@_)"/>
    <numFmt numFmtId="179" formatCode="0.0%;\(0.0%\);_(* &quot;- &quot;?_);_(@_)"/>
    <numFmt numFmtId="180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wrapText="1"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left" vertical="center"/>
      <protection/>
    </xf>
    <xf numFmtId="178" fontId="3" fillId="0" borderId="14" xfId="0" applyNumberFormat="1" applyFont="1" applyBorder="1" applyAlignment="1" applyProtection="1">
      <alignment/>
      <protection/>
    </xf>
    <xf numFmtId="178" fontId="3" fillId="0" borderId="15" xfId="0" applyNumberFormat="1" applyFont="1" applyBorder="1" applyAlignment="1" applyProtection="1">
      <alignment/>
      <protection/>
    </xf>
    <xf numFmtId="178" fontId="3" fillId="0" borderId="16" xfId="0" applyNumberFormat="1" applyFont="1" applyBorder="1" applyAlignment="1" applyProtection="1">
      <alignment/>
      <protection/>
    </xf>
    <xf numFmtId="0" fontId="2" fillId="0" borderId="17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178" fontId="2" fillId="0" borderId="17" xfId="0" applyNumberFormat="1" applyFont="1" applyBorder="1" applyAlignment="1" applyProtection="1">
      <alignment wrapText="1"/>
      <protection/>
    </xf>
    <xf numFmtId="178" fontId="3" fillId="0" borderId="0" xfId="0" applyNumberFormat="1" applyFont="1" applyBorder="1" applyAlignment="1" applyProtection="1">
      <alignment/>
      <protection/>
    </xf>
    <xf numFmtId="178" fontId="3" fillId="0" borderId="17" xfId="0" applyNumberFormat="1" applyFont="1" applyBorder="1" applyAlignment="1" applyProtection="1">
      <alignment/>
      <protection/>
    </xf>
    <xf numFmtId="178" fontId="3" fillId="0" borderId="18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left" wrapText="1" inden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180" fontId="5" fillId="0" borderId="17" xfId="0" applyNumberFormat="1" applyFont="1" applyBorder="1" applyAlignment="1" applyProtection="1">
      <alignment wrapText="1"/>
      <protection/>
    </xf>
    <xf numFmtId="180" fontId="6" fillId="0" borderId="0" xfId="0" applyNumberFormat="1" applyFont="1" applyFill="1" applyBorder="1" applyAlignment="1" applyProtection="1">
      <alignment/>
      <protection/>
    </xf>
    <xf numFmtId="180" fontId="6" fillId="0" borderId="17" xfId="0" applyNumberFormat="1" applyFont="1" applyFill="1" applyBorder="1" applyAlignment="1" applyProtection="1">
      <alignment/>
      <protection/>
    </xf>
    <xf numFmtId="180" fontId="6" fillId="0" borderId="18" xfId="0" applyNumberFormat="1" applyFont="1" applyFill="1" applyBorder="1" applyAlignment="1" applyProtection="1">
      <alignment/>
      <protection/>
    </xf>
    <xf numFmtId="0" fontId="2" fillId="0" borderId="17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left" vertical="center"/>
      <protection/>
    </xf>
    <xf numFmtId="180" fontId="2" fillId="0" borderId="17" xfId="0" applyNumberFormat="1" applyFont="1" applyBorder="1" applyAlignment="1" applyProtection="1">
      <alignment/>
      <protection/>
    </xf>
    <xf numFmtId="180" fontId="7" fillId="0" borderId="0" xfId="0" applyNumberFormat="1" applyFont="1" applyFill="1" applyBorder="1" applyAlignment="1" applyProtection="1">
      <alignment/>
      <protection/>
    </xf>
    <xf numFmtId="180" fontId="7" fillId="0" borderId="17" xfId="0" applyNumberFormat="1" applyFont="1" applyFill="1" applyBorder="1" applyAlignment="1" applyProtection="1">
      <alignment/>
      <protection/>
    </xf>
    <xf numFmtId="180" fontId="7" fillId="0" borderId="18" xfId="0" applyNumberFormat="1" applyFont="1" applyFill="1" applyBorder="1" applyAlignment="1" applyProtection="1">
      <alignment/>
      <protection/>
    </xf>
    <xf numFmtId="0" fontId="2" fillId="0" borderId="19" xfId="0" applyFont="1" applyBorder="1" applyAlignment="1" applyProtection="1">
      <alignment horizontal="right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left" vertical="center"/>
      <protection/>
    </xf>
    <xf numFmtId="180" fontId="2" fillId="0" borderId="19" xfId="0" applyNumberFormat="1" applyFont="1" applyBorder="1" applyAlignment="1" applyProtection="1">
      <alignment/>
      <protection/>
    </xf>
    <xf numFmtId="180" fontId="7" fillId="0" borderId="20" xfId="0" applyNumberFormat="1" applyFont="1" applyFill="1" applyBorder="1" applyAlignment="1" applyProtection="1">
      <alignment/>
      <protection/>
    </xf>
    <xf numFmtId="180" fontId="7" fillId="0" borderId="19" xfId="0" applyNumberFormat="1" applyFont="1" applyFill="1" applyBorder="1" applyAlignment="1" applyProtection="1">
      <alignment/>
      <protection/>
    </xf>
    <xf numFmtId="180" fontId="7" fillId="0" borderId="21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left" vertical="center"/>
      <protection/>
    </xf>
    <xf numFmtId="180" fontId="3" fillId="0" borderId="17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180" fontId="3" fillId="0" borderId="18" xfId="0" applyNumberFormat="1" applyFont="1" applyBorder="1" applyAlignment="1" applyProtection="1">
      <alignment/>
      <protection/>
    </xf>
    <xf numFmtId="180" fontId="2" fillId="0" borderId="17" xfId="0" applyNumberFormat="1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left" vertical="center"/>
      <protection/>
    </xf>
    <xf numFmtId="180" fontId="2" fillId="0" borderId="22" xfId="0" applyNumberFormat="1" applyFont="1" applyBorder="1" applyAlignment="1" applyProtection="1">
      <alignment/>
      <protection/>
    </xf>
    <xf numFmtId="180" fontId="7" fillId="0" borderId="23" xfId="0" applyNumberFormat="1" applyFont="1" applyFill="1" applyBorder="1" applyAlignment="1" applyProtection="1">
      <alignment/>
      <protection/>
    </xf>
    <xf numFmtId="180" fontId="7" fillId="0" borderId="22" xfId="0" applyNumberFormat="1" applyFont="1" applyFill="1" applyBorder="1" applyAlignment="1" applyProtection="1">
      <alignment/>
      <protection/>
    </xf>
    <xf numFmtId="180" fontId="7" fillId="0" borderId="24" xfId="0" applyNumberFormat="1" applyFont="1" applyFill="1" applyBorder="1" applyAlignment="1" applyProtection="1">
      <alignment/>
      <protection/>
    </xf>
    <xf numFmtId="0" fontId="2" fillId="0" borderId="25" xfId="0" applyFont="1" applyBorder="1" applyAlignment="1" applyProtection="1">
      <alignment horizontal="right"/>
      <protection/>
    </xf>
    <xf numFmtId="0" fontId="2" fillId="0" borderId="26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 vertical="center"/>
      <protection/>
    </xf>
    <xf numFmtId="180" fontId="2" fillId="0" borderId="25" xfId="0" applyNumberFormat="1" applyFont="1" applyBorder="1" applyAlignment="1" applyProtection="1">
      <alignment/>
      <protection/>
    </xf>
    <xf numFmtId="180" fontId="7" fillId="0" borderId="26" xfId="0" applyNumberFormat="1" applyFont="1" applyFill="1" applyBorder="1" applyAlignment="1" applyProtection="1">
      <alignment/>
      <protection/>
    </xf>
    <xf numFmtId="180" fontId="7" fillId="0" borderId="25" xfId="0" applyNumberFormat="1" applyFont="1" applyFill="1" applyBorder="1" applyAlignment="1" applyProtection="1">
      <alignment/>
      <protection/>
    </xf>
    <xf numFmtId="180" fontId="7" fillId="0" borderId="27" xfId="0" applyNumberFormat="1" applyFont="1" applyFill="1" applyBorder="1" applyAlignment="1" applyProtection="1">
      <alignment/>
      <protection/>
    </xf>
    <xf numFmtId="0" fontId="2" fillId="0" borderId="28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 vertical="center"/>
      <protection/>
    </xf>
    <xf numFmtId="180" fontId="2" fillId="0" borderId="28" xfId="0" applyNumberFormat="1" applyFont="1" applyBorder="1" applyAlignment="1" applyProtection="1">
      <alignment/>
      <protection/>
    </xf>
    <xf numFmtId="180" fontId="2" fillId="0" borderId="10" xfId="0" applyNumberFormat="1" applyFont="1" applyBorder="1" applyAlignment="1" applyProtection="1">
      <alignment/>
      <protection/>
    </xf>
    <xf numFmtId="180" fontId="7" fillId="0" borderId="28" xfId="0" applyNumberFormat="1" applyFont="1" applyFill="1" applyBorder="1" applyAlignment="1" applyProtection="1">
      <alignment/>
      <protection/>
    </xf>
    <xf numFmtId="180" fontId="7" fillId="0" borderId="10" xfId="0" applyNumberFormat="1" applyFont="1" applyFill="1" applyBorder="1" applyAlignment="1" applyProtection="1">
      <alignment/>
      <protection/>
    </xf>
    <xf numFmtId="180" fontId="7" fillId="0" borderId="29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179" fontId="3" fillId="0" borderId="16" xfId="0" applyNumberFormat="1" applyFont="1" applyBorder="1" applyAlignment="1" applyProtection="1">
      <alignment horizontal="center"/>
      <protection/>
    </xf>
    <xf numFmtId="179" fontId="3" fillId="0" borderId="18" xfId="0" applyNumberFormat="1" applyFont="1" applyBorder="1" applyAlignment="1" applyProtection="1">
      <alignment horizontal="center"/>
      <protection/>
    </xf>
    <xf numFmtId="179" fontId="6" fillId="0" borderId="18" xfId="0" applyNumberFormat="1" applyFont="1" applyFill="1" applyBorder="1" applyAlignment="1" applyProtection="1">
      <alignment horizontal="center"/>
      <protection/>
    </xf>
    <xf numFmtId="179" fontId="7" fillId="0" borderId="18" xfId="0" applyNumberFormat="1" applyFont="1" applyFill="1" applyBorder="1" applyAlignment="1" applyProtection="1">
      <alignment horizontal="center"/>
      <protection/>
    </xf>
    <xf numFmtId="179" fontId="7" fillId="0" borderId="21" xfId="0" applyNumberFormat="1" applyFont="1" applyFill="1" applyBorder="1" applyAlignment="1" applyProtection="1">
      <alignment horizontal="center"/>
      <protection/>
    </xf>
    <xf numFmtId="179" fontId="7" fillId="0" borderId="24" xfId="0" applyNumberFormat="1" applyFont="1" applyFill="1" applyBorder="1" applyAlignment="1" applyProtection="1">
      <alignment horizontal="center"/>
      <protection/>
    </xf>
    <xf numFmtId="179" fontId="7" fillId="0" borderId="27" xfId="0" applyNumberFormat="1" applyFont="1" applyFill="1" applyBorder="1" applyAlignment="1" applyProtection="1">
      <alignment horizontal="center"/>
      <protection/>
    </xf>
    <xf numFmtId="179" fontId="2" fillId="0" borderId="29" xfId="0" applyNumberFormat="1" applyFont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72" customWidth="1"/>
    <col min="2" max="2" width="23.28125" style="72" customWidth="1"/>
    <col min="3" max="3" width="6.7109375" style="72" customWidth="1"/>
    <col min="4" max="6" width="9.7109375" style="72" customWidth="1"/>
    <col min="7" max="7" width="9.7109375" style="83" customWidth="1"/>
    <col min="8" max="19" width="9.7109375" style="72" customWidth="1"/>
    <col min="20" max="23" width="10.7109375" style="72" hidden="1" customWidth="1"/>
    <col min="24" max="16384" width="9.140625" style="1" customWidth="1"/>
  </cols>
  <sheetData>
    <row r="1" spans="1:23" s="3" customFormat="1" ht="12.75">
      <c r="A1" s="73" t="s">
        <v>646</v>
      </c>
      <c r="C1" s="2"/>
      <c r="D1" s="2"/>
      <c r="E1" s="2"/>
      <c r="F1" s="2"/>
      <c r="G1" s="7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48" customHeight="1">
      <c r="A2" s="4"/>
      <c r="B2" s="5" t="s">
        <v>0</v>
      </c>
      <c r="C2" s="6" t="s">
        <v>1</v>
      </c>
      <c r="D2" s="7" t="s">
        <v>2</v>
      </c>
      <c r="E2" s="8" t="s">
        <v>3</v>
      </c>
      <c r="F2" s="8" t="s">
        <v>643</v>
      </c>
      <c r="G2" s="9" t="s">
        <v>4</v>
      </c>
      <c r="H2" s="7" t="s">
        <v>644</v>
      </c>
      <c r="I2" s="8" t="s">
        <v>5</v>
      </c>
      <c r="J2" s="9" t="s">
        <v>6</v>
      </c>
      <c r="K2" s="9" t="s">
        <v>7</v>
      </c>
      <c r="L2" s="7" t="s">
        <v>8</v>
      </c>
      <c r="M2" s="8" t="s">
        <v>9</v>
      </c>
      <c r="N2" s="9" t="s">
        <v>10</v>
      </c>
      <c r="O2" s="9" t="s">
        <v>11</v>
      </c>
      <c r="P2" s="7" t="s">
        <v>12</v>
      </c>
      <c r="Q2" s="8" t="s">
        <v>13</v>
      </c>
      <c r="R2" s="9" t="s">
        <v>14</v>
      </c>
      <c r="S2" s="9" t="s">
        <v>15</v>
      </c>
      <c r="T2" s="7" t="s">
        <v>16</v>
      </c>
      <c r="U2" s="8" t="s">
        <v>645</v>
      </c>
      <c r="V2" s="9" t="s">
        <v>17</v>
      </c>
      <c r="W2" s="9" t="s">
        <v>18</v>
      </c>
    </row>
    <row r="3" spans="1:23" ht="12.75">
      <c r="A3" s="10"/>
      <c r="B3" s="11"/>
      <c r="C3" s="12"/>
      <c r="D3" s="13"/>
      <c r="E3" s="14"/>
      <c r="F3" s="14"/>
      <c r="G3" s="75"/>
      <c r="H3" s="13"/>
      <c r="I3" s="14"/>
      <c r="J3" s="15"/>
      <c r="K3" s="15"/>
      <c r="L3" s="13"/>
      <c r="M3" s="14"/>
      <c r="N3" s="15"/>
      <c r="O3" s="15"/>
      <c r="P3" s="13"/>
      <c r="Q3" s="14"/>
      <c r="R3" s="15"/>
      <c r="S3" s="15"/>
      <c r="T3" s="13"/>
      <c r="U3" s="14"/>
      <c r="V3" s="15"/>
      <c r="W3" s="15"/>
    </row>
    <row r="4" spans="1:23" ht="12.75">
      <c r="A4" s="16"/>
      <c r="B4" s="17" t="s">
        <v>19</v>
      </c>
      <c r="C4" s="18"/>
      <c r="D4" s="19"/>
      <c r="E4" s="20"/>
      <c r="F4" s="20"/>
      <c r="G4" s="76"/>
      <c r="H4" s="21"/>
      <c r="I4" s="20"/>
      <c r="J4" s="22"/>
      <c r="K4" s="22"/>
      <c r="L4" s="21"/>
      <c r="M4" s="20"/>
      <c r="N4" s="22"/>
      <c r="O4" s="22"/>
      <c r="P4" s="21"/>
      <c r="Q4" s="20"/>
      <c r="R4" s="22"/>
      <c r="S4" s="22"/>
      <c r="T4" s="21"/>
      <c r="U4" s="20"/>
      <c r="V4" s="22"/>
      <c r="W4" s="22"/>
    </row>
    <row r="5" spans="1:23" ht="12.75">
      <c r="A5" s="23" t="s">
        <v>20</v>
      </c>
      <c r="B5" s="24" t="s">
        <v>21</v>
      </c>
      <c r="C5" s="25" t="s">
        <v>22</v>
      </c>
      <c r="D5" s="26">
        <v>372009710</v>
      </c>
      <c r="E5" s="27">
        <v>372009710</v>
      </c>
      <c r="F5" s="27">
        <v>235197109</v>
      </c>
      <c r="G5" s="77">
        <f>IF($E5=0,0,$F5/$E5)</f>
        <v>0.632233790349182</v>
      </c>
      <c r="H5" s="28">
        <v>7197894</v>
      </c>
      <c r="I5" s="27">
        <v>18681294</v>
      </c>
      <c r="J5" s="29">
        <v>28444202</v>
      </c>
      <c r="K5" s="29">
        <v>54323390</v>
      </c>
      <c r="L5" s="28">
        <v>26529694</v>
      </c>
      <c r="M5" s="27">
        <v>24606001</v>
      </c>
      <c r="N5" s="29">
        <v>33012770</v>
      </c>
      <c r="O5" s="29">
        <v>84148465</v>
      </c>
      <c r="P5" s="28">
        <v>23133994</v>
      </c>
      <c r="Q5" s="27">
        <v>40846835</v>
      </c>
      <c r="R5" s="29">
        <v>32744425</v>
      </c>
      <c r="S5" s="29">
        <v>96725254</v>
      </c>
      <c r="T5" s="28">
        <v>0</v>
      </c>
      <c r="U5" s="27">
        <v>0</v>
      </c>
      <c r="V5" s="29">
        <v>0</v>
      </c>
      <c r="W5" s="29">
        <v>0</v>
      </c>
    </row>
    <row r="6" spans="1:23" ht="12.75">
      <c r="A6" s="23" t="s">
        <v>20</v>
      </c>
      <c r="B6" s="24" t="s">
        <v>23</v>
      </c>
      <c r="C6" s="25" t="s">
        <v>24</v>
      </c>
      <c r="D6" s="26">
        <v>524729090</v>
      </c>
      <c r="E6" s="27">
        <v>515143090</v>
      </c>
      <c r="F6" s="27">
        <v>298583319</v>
      </c>
      <c r="G6" s="77">
        <f>IF($E6=0,0,$F6/$E6)</f>
        <v>0.5796123927431502</v>
      </c>
      <c r="H6" s="28">
        <v>16147747</v>
      </c>
      <c r="I6" s="27">
        <v>25791977</v>
      </c>
      <c r="J6" s="29">
        <v>32228819</v>
      </c>
      <c r="K6" s="29">
        <v>74168543</v>
      </c>
      <c r="L6" s="28">
        <v>40443655</v>
      </c>
      <c r="M6" s="27">
        <v>33293609</v>
      </c>
      <c r="N6" s="29">
        <v>31886685</v>
      </c>
      <c r="O6" s="29">
        <v>105623949</v>
      </c>
      <c r="P6" s="28">
        <v>37130541</v>
      </c>
      <c r="Q6" s="27">
        <v>36219535</v>
      </c>
      <c r="R6" s="29">
        <v>45440751</v>
      </c>
      <c r="S6" s="29">
        <v>118790827</v>
      </c>
      <c r="T6" s="28">
        <v>0</v>
      </c>
      <c r="U6" s="27">
        <v>0</v>
      </c>
      <c r="V6" s="29">
        <v>0</v>
      </c>
      <c r="W6" s="29">
        <v>0</v>
      </c>
    </row>
    <row r="7" spans="1:23" ht="12.75">
      <c r="A7" s="30"/>
      <c r="B7" s="31" t="s">
        <v>25</v>
      </c>
      <c r="C7" s="32"/>
      <c r="D7" s="33">
        <f>SUM(D5:D6)</f>
        <v>896738800</v>
      </c>
      <c r="E7" s="34">
        <f>SUM(E5:E6)</f>
        <v>887152800</v>
      </c>
      <c r="F7" s="34">
        <f>SUM(F5:F6)</f>
        <v>533780428</v>
      </c>
      <c r="G7" s="78">
        <f>IF($E7=0,0,$F7/$E7)</f>
        <v>0.6016781190342859</v>
      </c>
      <c r="H7" s="35">
        <f aca="true" t="shared" si="0" ref="H7:W7">SUM(H5:H6)</f>
        <v>23345641</v>
      </c>
      <c r="I7" s="34">
        <f t="shared" si="0"/>
        <v>44473271</v>
      </c>
      <c r="J7" s="36">
        <f t="shared" si="0"/>
        <v>60673021</v>
      </c>
      <c r="K7" s="36">
        <f t="shared" si="0"/>
        <v>128491933</v>
      </c>
      <c r="L7" s="35">
        <f t="shared" si="0"/>
        <v>66973349</v>
      </c>
      <c r="M7" s="34">
        <f t="shared" si="0"/>
        <v>57899610</v>
      </c>
      <c r="N7" s="36">
        <f t="shared" si="0"/>
        <v>64899455</v>
      </c>
      <c r="O7" s="36">
        <f t="shared" si="0"/>
        <v>189772414</v>
      </c>
      <c r="P7" s="35">
        <f t="shared" si="0"/>
        <v>60264535</v>
      </c>
      <c r="Q7" s="34">
        <f t="shared" si="0"/>
        <v>77066370</v>
      </c>
      <c r="R7" s="36">
        <f t="shared" si="0"/>
        <v>78185176</v>
      </c>
      <c r="S7" s="36">
        <f t="shared" si="0"/>
        <v>215516081</v>
      </c>
      <c r="T7" s="35">
        <f t="shared" si="0"/>
        <v>0</v>
      </c>
      <c r="U7" s="34">
        <f t="shared" si="0"/>
        <v>0</v>
      </c>
      <c r="V7" s="36">
        <f t="shared" si="0"/>
        <v>0</v>
      </c>
      <c r="W7" s="36">
        <f t="shared" si="0"/>
        <v>0</v>
      </c>
    </row>
    <row r="8" spans="1:23" ht="12.75">
      <c r="A8" s="23" t="s">
        <v>26</v>
      </c>
      <c r="B8" s="24" t="s">
        <v>27</v>
      </c>
      <c r="C8" s="25" t="s">
        <v>28</v>
      </c>
      <c r="D8" s="26">
        <v>14677918</v>
      </c>
      <c r="E8" s="27">
        <v>14968379</v>
      </c>
      <c r="F8" s="27">
        <v>8417365</v>
      </c>
      <c r="G8" s="77">
        <f>IF($E8=0,0,$F8/$E8)</f>
        <v>0.5623431234604629</v>
      </c>
      <c r="H8" s="28">
        <v>360308</v>
      </c>
      <c r="I8" s="27">
        <v>867960</v>
      </c>
      <c r="J8" s="29">
        <v>880386</v>
      </c>
      <c r="K8" s="29">
        <v>2108654</v>
      </c>
      <c r="L8" s="28">
        <v>1178892</v>
      </c>
      <c r="M8" s="27">
        <v>1200047</v>
      </c>
      <c r="N8" s="29">
        <v>1226107</v>
      </c>
      <c r="O8" s="29">
        <v>3605046</v>
      </c>
      <c r="P8" s="28">
        <v>885229</v>
      </c>
      <c r="Q8" s="27">
        <v>818900</v>
      </c>
      <c r="R8" s="29">
        <v>999536</v>
      </c>
      <c r="S8" s="29">
        <v>2703665</v>
      </c>
      <c r="T8" s="28">
        <v>0</v>
      </c>
      <c r="U8" s="27">
        <v>0</v>
      </c>
      <c r="V8" s="29">
        <v>0</v>
      </c>
      <c r="W8" s="29">
        <v>0</v>
      </c>
    </row>
    <row r="9" spans="1:23" ht="12.75">
      <c r="A9" s="23" t="s">
        <v>26</v>
      </c>
      <c r="B9" s="24" t="s">
        <v>29</v>
      </c>
      <c r="C9" s="25" t="s">
        <v>30</v>
      </c>
      <c r="D9" s="26">
        <v>4225530</v>
      </c>
      <c r="E9" s="27">
        <v>4946250</v>
      </c>
      <c r="F9" s="27">
        <v>2482181</v>
      </c>
      <c r="G9" s="77">
        <f aca="true" t="shared" si="1" ref="G9:G40">IF($E9=0,0,$F9/$E9)</f>
        <v>0.501830881981299</v>
      </c>
      <c r="H9" s="28">
        <v>95725</v>
      </c>
      <c r="I9" s="27">
        <v>347078</v>
      </c>
      <c r="J9" s="29">
        <v>255490</v>
      </c>
      <c r="K9" s="29">
        <v>698293</v>
      </c>
      <c r="L9" s="28">
        <v>150227</v>
      </c>
      <c r="M9" s="27">
        <v>259607</v>
      </c>
      <c r="N9" s="29">
        <v>419830</v>
      </c>
      <c r="O9" s="29">
        <v>829664</v>
      </c>
      <c r="P9" s="28">
        <v>219575</v>
      </c>
      <c r="Q9" s="27">
        <v>465745</v>
      </c>
      <c r="R9" s="29">
        <v>268904</v>
      </c>
      <c r="S9" s="29">
        <v>954224</v>
      </c>
      <c r="T9" s="28">
        <v>0</v>
      </c>
      <c r="U9" s="27">
        <v>0</v>
      </c>
      <c r="V9" s="29">
        <v>0</v>
      </c>
      <c r="W9" s="29">
        <v>0</v>
      </c>
    </row>
    <row r="10" spans="1:23" ht="12.75">
      <c r="A10" s="23" t="s">
        <v>26</v>
      </c>
      <c r="B10" s="24" t="s">
        <v>31</v>
      </c>
      <c r="C10" s="25" t="s">
        <v>32</v>
      </c>
      <c r="D10" s="26">
        <v>537478</v>
      </c>
      <c r="E10" s="27">
        <v>587478</v>
      </c>
      <c r="F10" s="27">
        <v>11532</v>
      </c>
      <c r="G10" s="77">
        <f t="shared" si="1"/>
        <v>0.01962967123875277</v>
      </c>
      <c r="H10" s="28">
        <v>3276</v>
      </c>
      <c r="I10" s="27">
        <v>2260</v>
      </c>
      <c r="J10" s="29">
        <v>2138</v>
      </c>
      <c r="K10" s="29">
        <v>7674</v>
      </c>
      <c r="L10" s="28">
        <v>0</v>
      </c>
      <c r="M10" s="27">
        <v>0</v>
      </c>
      <c r="N10" s="29">
        <v>3858</v>
      </c>
      <c r="O10" s="29">
        <v>3858</v>
      </c>
      <c r="P10" s="28">
        <v>0</v>
      </c>
      <c r="Q10" s="27">
        <v>0</v>
      </c>
      <c r="R10" s="29">
        <v>0</v>
      </c>
      <c r="S10" s="29">
        <v>0</v>
      </c>
      <c r="T10" s="28">
        <v>0</v>
      </c>
      <c r="U10" s="27">
        <v>0</v>
      </c>
      <c r="V10" s="29">
        <v>0</v>
      </c>
      <c r="W10" s="29">
        <v>0</v>
      </c>
    </row>
    <row r="11" spans="1:23" ht="12.75">
      <c r="A11" s="23" t="s">
        <v>26</v>
      </c>
      <c r="B11" s="24" t="s">
        <v>33</v>
      </c>
      <c r="C11" s="25" t="s">
        <v>34</v>
      </c>
      <c r="D11" s="26">
        <v>23657300</v>
      </c>
      <c r="E11" s="27">
        <v>0</v>
      </c>
      <c r="F11" s="27">
        <v>14489595</v>
      </c>
      <c r="G11" s="77">
        <f t="shared" si="1"/>
        <v>0</v>
      </c>
      <c r="H11" s="28">
        <v>732727</v>
      </c>
      <c r="I11" s="27">
        <v>469860</v>
      </c>
      <c r="J11" s="29">
        <v>636973</v>
      </c>
      <c r="K11" s="29">
        <v>1839560</v>
      </c>
      <c r="L11" s="28">
        <v>2666192</v>
      </c>
      <c r="M11" s="27">
        <v>2827796</v>
      </c>
      <c r="N11" s="29">
        <v>1266100</v>
      </c>
      <c r="O11" s="29">
        <v>6760088</v>
      </c>
      <c r="P11" s="28">
        <v>726302</v>
      </c>
      <c r="Q11" s="27">
        <v>3124107</v>
      </c>
      <c r="R11" s="29">
        <v>2039538</v>
      </c>
      <c r="S11" s="29">
        <v>5889947</v>
      </c>
      <c r="T11" s="28">
        <v>0</v>
      </c>
      <c r="U11" s="27">
        <v>0</v>
      </c>
      <c r="V11" s="29">
        <v>0</v>
      </c>
      <c r="W11" s="29">
        <v>0</v>
      </c>
    </row>
    <row r="12" spans="1:23" ht="12.75">
      <c r="A12" s="23" t="s">
        <v>26</v>
      </c>
      <c r="B12" s="24" t="s">
        <v>35</v>
      </c>
      <c r="C12" s="25" t="s">
        <v>36</v>
      </c>
      <c r="D12" s="26">
        <v>0</v>
      </c>
      <c r="E12" s="27">
        <v>0</v>
      </c>
      <c r="F12" s="27">
        <v>2652932</v>
      </c>
      <c r="G12" s="77">
        <f t="shared" si="1"/>
        <v>0</v>
      </c>
      <c r="H12" s="28">
        <v>156757</v>
      </c>
      <c r="I12" s="27">
        <v>105322</v>
      </c>
      <c r="J12" s="29">
        <v>259866</v>
      </c>
      <c r="K12" s="29">
        <v>521945</v>
      </c>
      <c r="L12" s="28">
        <v>365478</v>
      </c>
      <c r="M12" s="27">
        <v>341191</v>
      </c>
      <c r="N12" s="29">
        <v>489612</v>
      </c>
      <c r="O12" s="29">
        <v>1196281</v>
      </c>
      <c r="P12" s="28">
        <v>279317</v>
      </c>
      <c r="Q12" s="27">
        <v>363863</v>
      </c>
      <c r="R12" s="29">
        <v>291526</v>
      </c>
      <c r="S12" s="29">
        <v>934706</v>
      </c>
      <c r="T12" s="28">
        <v>0</v>
      </c>
      <c r="U12" s="27">
        <v>0</v>
      </c>
      <c r="V12" s="29">
        <v>0</v>
      </c>
      <c r="W12" s="29">
        <v>0</v>
      </c>
    </row>
    <row r="13" spans="1:23" ht="12.75">
      <c r="A13" s="23" t="s">
        <v>26</v>
      </c>
      <c r="B13" s="24" t="s">
        <v>37</v>
      </c>
      <c r="C13" s="25" t="s">
        <v>38</v>
      </c>
      <c r="D13" s="26">
        <v>5959426</v>
      </c>
      <c r="E13" s="27">
        <v>0</v>
      </c>
      <c r="F13" s="27">
        <v>3225619</v>
      </c>
      <c r="G13" s="77">
        <f t="shared" si="1"/>
        <v>0</v>
      </c>
      <c r="H13" s="28">
        <v>166724</v>
      </c>
      <c r="I13" s="27">
        <v>21333</v>
      </c>
      <c r="J13" s="29">
        <v>117445</v>
      </c>
      <c r="K13" s="29">
        <v>305502</v>
      </c>
      <c r="L13" s="28">
        <v>650669</v>
      </c>
      <c r="M13" s="27">
        <v>1233026</v>
      </c>
      <c r="N13" s="29">
        <v>611180</v>
      </c>
      <c r="O13" s="29">
        <v>2494875</v>
      </c>
      <c r="P13" s="28">
        <v>15025</v>
      </c>
      <c r="Q13" s="27">
        <v>358867</v>
      </c>
      <c r="R13" s="29">
        <v>51350</v>
      </c>
      <c r="S13" s="29">
        <v>425242</v>
      </c>
      <c r="T13" s="28">
        <v>0</v>
      </c>
      <c r="U13" s="27">
        <v>0</v>
      </c>
      <c r="V13" s="29">
        <v>0</v>
      </c>
      <c r="W13" s="29">
        <v>0</v>
      </c>
    </row>
    <row r="14" spans="1:23" ht="12.75">
      <c r="A14" s="23" t="s">
        <v>26</v>
      </c>
      <c r="B14" s="24" t="s">
        <v>39</v>
      </c>
      <c r="C14" s="25" t="s">
        <v>40</v>
      </c>
      <c r="D14" s="26">
        <v>2646000</v>
      </c>
      <c r="E14" s="27">
        <v>0</v>
      </c>
      <c r="F14" s="27">
        <v>1255564</v>
      </c>
      <c r="G14" s="77">
        <f t="shared" si="1"/>
        <v>0</v>
      </c>
      <c r="H14" s="28">
        <v>17100</v>
      </c>
      <c r="I14" s="27">
        <v>294296</v>
      </c>
      <c r="J14" s="29">
        <v>200292</v>
      </c>
      <c r="K14" s="29">
        <v>511688</v>
      </c>
      <c r="L14" s="28">
        <v>183330</v>
      </c>
      <c r="M14" s="27">
        <v>139491</v>
      </c>
      <c r="N14" s="29">
        <v>95733</v>
      </c>
      <c r="O14" s="29">
        <v>418554</v>
      </c>
      <c r="P14" s="28">
        <v>91469</v>
      </c>
      <c r="Q14" s="27">
        <v>145079</v>
      </c>
      <c r="R14" s="29">
        <v>88774</v>
      </c>
      <c r="S14" s="29">
        <v>325322</v>
      </c>
      <c r="T14" s="28">
        <v>0</v>
      </c>
      <c r="U14" s="27">
        <v>0</v>
      </c>
      <c r="V14" s="29">
        <v>0</v>
      </c>
      <c r="W14" s="29">
        <v>0</v>
      </c>
    </row>
    <row r="15" spans="1:23" ht="12.75">
      <c r="A15" s="23" t="s">
        <v>26</v>
      </c>
      <c r="B15" s="24" t="s">
        <v>41</v>
      </c>
      <c r="C15" s="25" t="s">
        <v>42</v>
      </c>
      <c r="D15" s="26">
        <v>40194853</v>
      </c>
      <c r="E15" s="27">
        <v>0</v>
      </c>
      <c r="F15" s="27">
        <v>19576840</v>
      </c>
      <c r="G15" s="77">
        <f t="shared" si="1"/>
        <v>0</v>
      </c>
      <c r="H15" s="28">
        <v>296156</v>
      </c>
      <c r="I15" s="27">
        <v>1395356</v>
      </c>
      <c r="J15" s="29">
        <v>1791278</v>
      </c>
      <c r="K15" s="29">
        <v>3482790</v>
      </c>
      <c r="L15" s="28">
        <v>3265609</v>
      </c>
      <c r="M15" s="27">
        <v>3242512</v>
      </c>
      <c r="N15" s="29">
        <v>2792631</v>
      </c>
      <c r="O15" s="29">
        <v>9300752</v>
      </c>
      <c r="P15" s="28">
        <v>2283361</v>
      </c>
      <c r="Q15" s="27">
        <v>2523048</v>
      </c>
      <c r="R15" s="29">
        <v>1986889</v>
      </c>
      <c r="S15" s="29">
        <v>6793298</v>
      </c>
      <c r="T15" s="28">
        <v>0</v>
      </c>
      <c r="U15" s="27">
        <v>0</v>
      </c>
      <c r="V15" s="29">
        <v>0</v>
      </c>
      <c r="W15" s="29">
        <v>0</v>
      </c>
    </row>
    <row r="16" spans="1:23" ht="12.75">
      <c r="A16" s="23" t="s">
        <v>26</v>
      </c>
      <c r="B16" s="24" t="s">
        <v>43</v>
      </c>
      <c r="C16" s="25" t="s">
        <v>44</v>
      </c>
      <c r="D16" s="26">
        <v>1631947</v>
      </c>
      <c r="E16" s="27">
        <v>2030737</v>
      </c>
      <c r="F16" s="27">
        <v>1475838</v>
      </c>
      <c r="G16" s="77">
        <f t="shared" si="1"/>
        <v>0.7267499434934214</v>
      </c>
      <c r="H16" s="28">
        <v>317598</v>
      </c>
      <c r="I16" s="27">
        <v>20805</v>
      </c>
      <c r="J16" s="29">
        <v>268328</v>
      </c>
      <c r="K16" s="29">
        <v>606731</v>
      </c>
      <c r="L16" s="28">
        <v>24176</v>
      </c>
      <c r="M16" s="27">
        <v>218952</v>
      </c>
      <c r="N16" s="29">
        <v>165415</v>
      </c>
      <c r="O16" s="29">
        <v>408543</v>
      </c>
      <c r="P16" s="28">
        <v>118838</v>
      </c>
      <c r="Q16" s="27">
        <v>93741</v>
      </c>
      <c r="R16" s="29">
        <v>247985</v>
      </c>
      <c r="S16" s="29">
        <v>460564</v>
      </c>
      <c r="T16" s="28">
        <v>0</v>
      </c>
      <c r="U16" s="27">
        <v>0</v>
      </c>
      <c r="V16" s="29">
        <v>0</v>
      </c>
      <c r="W16" s="29">
        <v>0</v>
      </c>
    </row>
    <row r="17" spans="1:23" ht="12.75">
      <c r="A17" s="23" t="s">
        <v>45</v>
      </c>
      <c r="B17" s="24" t="s">
        <v>46</v>
      </c>
      <c r="C17" s="25" t="s">
        <v>47</v>
      </c>
      <c r="D17" s="26">
        <v>1437500</v>
      </c>
      <c r="E17" s="27">
        <v>1437500</v>
      </c>
      <c r="F17" s="27">
        <v>956004</v>
      </c>
      <c r="G17" s="77">
        <f t="shared" si="1"/>
        <v>0.6650462608695652</v>
      </c>
      <c r="H17" s="28">
        <v>6414</v>
      </c>
      <c r="I17" s="27">
        <v>65130</v>
      </c>
      <c r="J17" s="29">
        <v>48443</v>
      </c>
      <c r="K17" s="29">
        <v>119987</v>
      </c>
      <c r="L17" s="28">
        <v>81545</v>
      </c>
      <c r="M17" s="27">
        <v>38528</v>
      </c>
      <c r="N17" s="29">
        <v>62291</v>
      </c>
      <c r="O17" s="29">
        <v>182364</v>
      </c>
      <c r="P17" s="28">
        <v>529166</v>
      </c>
      <c r="Q17" s="27">
        <v>57980</v>
      </c>
      <c r="R17" s="29">
        <v>66507</v>
      </c>
      <c r="S17" s="29">
        <v>653653</v>
      </c>
      <c r="T17" s="28">
        <v>0</v>
      </c>
      <c r="U17" s="27">
        <v>0</v>
      </c>
      <c r="V17" s="29">
        <v>0</v>
      </c>
      <c r="W17" s="29">
        <v>0</v>
      </c>
    </row>
    <row r="18" spans="1:23" ht="12.75">
      <c r="A18" s="30"/>
      <c r="B18" s="31" t="s">
        <v>48</v>
      </c>
      <c r="C18" s="32"/>
      <c r="D18" s="33">
        <f>SUM(D8:D17)</f>
        <v>94967952</v>
      </c>
      <c r="E18" s="34">
        <f>SUM(E8:E17)</f>
        <v>23970344</v>
      </c>
      <c r="F18" s="34">
        <f>SUM(F8:F17)</f>
        <v>54543470</v>
      </c>
      <c r="G18" s="78">
        <f t="shared" si="1"/>
        <v>2.2754562888208865</v>
      </c>
      <c r="H18" s="35">
        <f aca="true" t="shared" si="2" ref="H18:W18">SUM(H8:H17)</f>
        <v>2152785</v>
      </c>
      <c r="I18" s="34">
        <f t="shared" si="2"/>
        <v>3589400</v>
      </c>
      <c r="J18" s="36">
        <f t="shared" si="2"/>
        <v>4460639</v>
      </c>
      <c r="K18" s="36">
        <f t="shared" si="2"/>
        <v>10202824</v>
      </c>
      <c r="L18" s="35">
        <f t="shared" si="2"/>
        <v>8566118</v>
      </c>
      <c r="M18" s="34">
        <f t="shared" si="2"/>
        <v>9501150</v>
      </c>
      <c r="N18" s="36">
        <f t="shared" si="2"/>
        <v>7132757</v>
      </c>
      <c r="O18" s="36">
        <f t="shared" si="2"/>
        <v>25200025</v>
      </c>
      <c r="P18" s="35">
        <f t="shared" si="2"/>
        <v>5148282</v>
      </c>
      <c r="Q18" s="34">
        <f t="shared" si="2"/>
        <v>7951330</v>
      </c>
      <c r="R18" s="36">
        <f t="shared" si="2"/>
        <v>6041009</v>
      </c>
      <c r="S18" s="36">
        <f t="shared" si="2"/>
        <v>19140621</v>
      </c>
      <c r="T18" s="35">
        <f t="shared" si="2"/>
        <v>0</v>
      </c>
      <c r="U18" s="34">
        <f t="shared" si="2"/>
        <v>0</v>
      </c>
      <c r="V18" s="36">
        <f t="shared" si="2"/>
        <v>0</v>
      </c>
      <c r="W18" s="36">
        <f t="shared" si="2"/>
        <v>0</v>
      </c>
    </row>
    <row r="19" spans="1:23" ht="12.75">
      <c r="A19" s="23" t="s">
        <v>26</v>
      </c>
      <c r="B19" s="24" t="s">
        <v>49</v>
      </c>
      <c r="C19" s="25" t="s">
        <v>50</v>
      </c>
      <c r="D19" s="26">
        <v>29365624</v>
      </c>
      <c r="E19" s="27">
        <v>30014285</v>
      </c>
      <c r="F19" s="27">
        <v>3728666</v>
      </c>
      <c r="G19" s="77">
        <f t="shared" si="1"/>
        <v>0.12422971261850815</v>
      </c>
      <c r="H19" s="28">
        <v>10530</v>
      </c>
      <c r="I19" s="27">
        <v>293084</v>
      </c>
      <c r="J19" s="29">
        <v>625942</v>
      </c>
      <c r="K19" s="29">
        <v>929556</v>
      </c>
      <c r="L19" s="28">
        <v>346541</v>
      </c>
      <c r="M19" s="27">
        <v>-10401532</v>
      </c>
      <c r="N19" s="29">
        <v>4620614</v>
      </c>
      <c r="O19" s="29">
        <v>-5434377</v>
      </c>
      <c r="P19" s="28">
        <v>2315674</v>
      </c>
      <c r="Q19" s="27">
        <v>3442687</v>
      </c>
      <c r="R19" s="29">
        <v>2475126</v>
      </c>
      <c r="S19" s="29">
        <v>8233487</v>
      </c>
      <c r="T19" s="28">
        <v>0</v>
      </c>
      <c r="U19" s="27">
        <v>0</v>
      </c>
      <c r="V19" s="29">
        <v>0</v>
      </c>
      <c r="W19" s="29">
        <v>0</v>
      </c>
    </row>
    <row r="20" spans="1:23" ht="12.75">
      <c r="A20" s="23" t="s">
        <v>26</v>
      </c>
      <c r="B20" s="24" t="s">
        <v>51</v>
      </c>
      <c r="C20" s="25" t="s">
        <v>52</v>
      </c>
      <c r="D20" s="26">
        <v>7455000</v>
      </c>
      <c r="E20" s="27">
        <v>6698300</v>
      </c>
      <c r="F20" s="27">
        <v>3927436</v>
      </c>
      <c r="G20" s="77">
        <f t="shared" si="1"/>
        <v>0.5863332487347536</v>
      </c>
      <c r="H20" s="28">
        <v>4442</v>
      </c>
      <c r="I20" s="27">
        <v>0</v>
      </c>
      <c r="J20" s="29">
        <v>77599</v>
      </c>
      <c r="K20" s="29">
        <v>82041</v>
      </c>
      <c r="L20" s="28">
        <v>671736</v>
      </c>
      <c r="M20" s="27">
        <v>2261861</v>
      </c>
      <c r="N20" s="29">
        <v>175561</v>
      </c>
      <c r="O20" s="29">
        <v>3109158</v>
      </c>
      <c r="P20" s="28">
        <v>145491</v>
      </c>
      <c r="Q20" s="27">
        <v>295373</v>
      </c>
      <c r="R20" s="29">
        <v>295373</v>
      </c>
      <c r="S20" s="29">
        <v>736237</v>
      </c>
      <c r="T20" s="28">
        <v>0</v>
      </c>
      <c r="U20" s="27">
        <v>0</v>
      </c>
      <c r="V20" s="29">
        <v>0</v>
      </c>
      <c r="W20" s="29">
        <v>0</v>
      </c>
    </row>
    <row r="21" spans="1:23" ht="12.75">
      <c r="A21" s="23" t="s">
        <v>26</v>
      </c>
      <c r="B21" s="24" t="s">
        <v>53</v>
      </c>
      <c r="C21" s="25" t="s">
        <v>54</v>
      </c>
      <c r="D21" s="26">
        <v>4501850</v>
      </c>
      <c r="E21" s="27">
        <v>5210850</v>
      </c>
      <c r="F21" s="27">
        <v>2900072</v>
      </c>
      <c r="G21" s="77">
        <f t="shared" si="1"/>
        <v>0.5565449015035935</v>
      </c>
      <c r="H21" s="28">
        <v>140235</v>
      </c>
      <c r="I21" s="27">
        <v>353117</v>
      </c>
      <c r="J21" s="29">
        <v>196709</v>
      </c>
      <c r="K21" s="29">
        <v>690061</v>
      </c>
      <c r="L21" s="28">
        <v>359953</v>
      </c>
      <c r="M21" s="27">
        <v>62811</v>
      </c>
      <c r="N21" s="29">
        <v>16160</v>
      </c>
      <c r="O21" s="29">
        <v>438924</v>
      </c>
      <c r="P21" s="28">
        <v>490466</v>
      </c>
      <c r="Q21" s="27">
        <v>972629</v>
      </c>
      <c r="R21" s="29">
        <v>307992</v>
      </c>
      <c r="S21" s="29">
        <v>1771087</v>
      </c>
      <c r="T21" s="28">
        <v>0</v>
      </c>
      <c r="U21" s="27">
        <v>0</v>
      </c>
      <c r="V21" s="29">
        <v>0</v>
      </c>
      <c r="W21" s="29">
        <v>0</v>
      </c>
    </row>
    <row r="22" spans="1:23" ht="12.75">
      <c r="A22" s="23" t="s">
        <v>26</v>
      </c>
      <c r="B22" s="24" t="s">
        <v>55</v>
      </c>
      <c r="C22" s="25" t="s">
        <v>56</v>
      </c>
      <c r="D22" s="26">
        <v>7459150</v>
      </c>
      <c r="E22" s="27">
        <v>0</v>
      </c>
      <c r="F22" s="27">
        <v>3997777</v>
      </c>
      <c r="G22" s="77">
        <f t="shared" si="1"/>
        <v>0</v>
      </c>
      <c r="H22" s="28">
        <v>52894</v>
      </c>
      <c r="I22" s="27">
        <v>0</v>
      </c>
      <c r="J22" s="29">
        <v>996349</v>
      </c>
      <c r="K22" s="29">
        <v>1049243</v>
      </c>
      <c r="L22" s="28">
        <v>493844</v>
      </c>
      <c r="M22" s="27">
        <v>268716</v>
      </c>
      <c r="N22" s="29">
        <v>416460</v>
      </c>
      <c r="O22" s="29">
        <v>1179020</v>
      </c>
      <c r="P22" s="28">
        <v>432551</v>
      </c>
      <c r="Q22" s="27">
        <v>766472</v>
      </c>
      <c r="R22" s="29">
        <v>570491</v>
      </c>
      <c r="S22" s="29">
        <v>1769514</v>
      </c>
      <c r="T22" s="28">
        <v>0</v>
      </c>
      <c r="U22" s="27">
        <v>0</v>
      </c>
      <c r="V22" s="29">
        <v>0</v>
      </c>
      <c r="W22" s="29">
        <v>0</v>
      </c>
    </row>
    <row r="23" spans="1:23" ht="12.75">
      <c r="A23" s="23" t="s">
        <v>26</v>
      </c>
      <c r="B23" s="24" t="s">
        <v>57</v>
      </c>
      <c r="C23" s="25" t="s">
        <v>58</v>
      </c>
      <c r="D23" s="26">
        <v>9005045</v>
      </c>
      <c r="E23" s="27">
        <v>9005045</v>
      </c>
      <c r="F23" s="27">
        <v>2987861</v>
      </c>
      <c r="G23" s="77">
        <f t="shared" si="1"/>
        <v>0.3317985640271648</v>
      </c>
      <c r="H23" s="28">
        <v>30040</v>
      </c>
      <c r="I23" s="27">
        <v>28640</v>
      </c>
      <c r="J23" s="29">
        <v>385062</v>
      </c>
      <c r="K23" s="29">
        <v>443742</v>
      </c>
      <c r="L23" s="28">
        <v>414710</v>
      </c>
      <c r="M23" s="27">
        <v>40764</v>
      </c>
      <c r="N23" s="29">
        <v>828530</v>
      </c>
      <c r="O23" s="29">
        <v>1284004</v>
      </c>
      <c r="P23" s="28">
        <v>156113</v>
      </c>
      <c r="Q23" s="27">
        <v>184799</v>
      </c>
      <c r="R23" s="29">
        <v>919203</v>
      </c>
      <c r="S23" s="29">
        <v>1260115</v>
      </c>
      <c r="T23" s="28">
        <v>0</v>
      </c>
      <c r="U23" s="27">
        <v>0</v>
      </c>
      <c r="V23" s="29">
        <v>0</v>
      </c>
      <c r="W23" s="29">
        <v>0</v>
      </c>
    </row>
    <row r="24" spans="1:23" ht="12.75">
      <c r="A24" s="23" t="s">
        <v>26</v>
      </c>
      <c r="B24" s="24" t="s">
        <v>59</v>
      </c>
      <c r="C24" s="25" t="s">
        <v>60</v>
      </c>
      <c r="D24" s="26">
        <v>11270000</v>
      </c>
      <c r="E24" s="27">
        <v>0</v>
      </c>
      <c r="F24" s="27">
        <v>2645449</v>
      </c>
      <c r="G24" s="77">
        <f t="shared" si="1"/>
        <v>0</v>
      </c>
      <c r="H24" s="28">
        <v>0</v>
      </c>
      <c r="I24" s="27">
        <v>325480</v>
      </c>
      <c r="J24" s="29">
        <v>143551</v>
      </c>
      <c r="K24" s="29">
        <v>469031</v>
      </c>
      <c r="L24" s="28">
        <v>504224</v>
      </c>
      <c r="M24" s="27">
        <v>264529</v>
      </c>
      <c r="N24" s="29">
        <v>271769</v>
      </c>
      <c r="O24" s="29">
        <v>1040522</v>
      </c>
      <c r="P24" s="28">
        <v>635059</v>
      </c>
      <c r="Q24" s="27">
        <v>45058</v>
      </c>
      <c r="R24" s="29">
        <v>455779</v>
      </c>
      <c r="S24" s="29">
        <v>1135896</v>
      </c>
      <c r="T24" s="28">
        <v>0</v>
      </c>
      <c r="U24" s="27">
        <v>0</v>
      </c>
      <c r="V24" s="29">
        <v>0</v>
      </c>
      <c r="W24" s="29">
        <v>0</v>
      </c>
    </row>
    <row r="25" spans="1:23" ht="12.75">
      <c r="A25" s="23" t="s">
        <v>26</v>
      </c>
      <c r="B25" s="24" t="s">
        <v>61</v>
      </c>
      <c r="C25" s="25" t="s">
        <v>62</v>
      </c>
      <c r="D25" s="26">
        <v>1043000</v>
      </c>
      <c r="E25" s="27">
        <v>841000</v>
      </c>
      <c r="F25" s="27">
        <v>468807</v>
      </c>
      <c r="G25" s="77">
        <f t="shared" si="1"/>
        <v>0.5574399524375743</v>
      </c>
      <c r="H25" s="28">
        <v>6749</v>
      </c>
      <c r="I25" s="27">
        <v>90</v>
      </c>
      <c r="J25" s="29">
        <v>35175</v>
      </c>
      <c r="K25" s="29">
        <v>42014</v>
      </c>
      <c r="L25" s="28">
        <v>41092</v>
      </c>
      <c r="M25" s="27">
        <v>227994</v>
      </c>
      <c r="N25" s="29">
        <v>32469</v>
      </c>
      <c r="O25" s="29">
        <v>301555</v>
      </c>
      <c r="P25" s="28">
        <v>453</v>
      </c>
      <c r="Q25" s="27">
        <v>61895</v>
      </c>
      <c r="R25" s="29">
        <v>62890</v>
      </c>
      <c r="S25" s="29">
        <v>125238</v>
      </c>
      <c r="T25" s="28">
        <v>0</v>
      </c>
      <c r="U25" s="27">
        <v>0</v>
      </c>
      <c r="V25" s="29">
        <v>0</v>
      </c>
      <c r="W25" s="29">
        <v>0</v>
      </c>
    </row>
    <row r="26" spans="1:23" ht="12.75">
      <c r="A26" s="23" t="s">
        <v>45</v>
      </c>
      <c r="B26" s="24" t="s">
        <v>63</v>
      </c>
      <c r="C26" s="25" t="s">
        <v>64</v>
      </c>
      <c r="D26" s="26">
        <v>0</v>
      </c>
      <c r="E26" s="27">
        <v>14530500</v>
      </c>
      <c r="F26" s="27">
        <v>24613237</v>
      </c>
      <c r="G26" s="77">
        <f t="shared" si="1"/>
        <v>1.6939015863184337</v>
      </c>
      <c r="H26" s="28">
        <v>2086507</v>
      </c>
      <c r="I26" s="27">
        <v>3134512</v>
      </c>
      <c r="J26" s="29">
        <v>3437283</v>
      </c>
      <c r="K26" s="29">
        <v>8658302</v>
      </c>
      <c r="L26" s="28">
        <v>5155788</v>
      </c>
      <c r="M26" s="27">
        <v>3286782</v>
      </c>
      <c r="N26" s="29">
        <v>2083351</v>
      </c>
      <c r="O26" s="29">
        <v>10525921</v>
      </c>
      <c r="P26" s="28">
        <v>718042</v>
      </c>
      <c r="Q26" s="27">
        <v>2295086</v>
      </c>
      <c r="R26" s="29">
        <v>2415886</v>
      </c>
      <c r="S26" s="29">
        <v>5429014</v>
      </c>
      <c r="T26" s="28">
        <v>0</v>
      </c>
      <c r="U26" s="27">
        <v>0</v>
      </c>
      <c r="V26" s="29">
        <v>0</v>
      </c>
      <c r="W26" s="29">
        <v>0</v>
      </c>
    </row>
    <row r="27" spans="1:23" ht="12.75">
      <c r="A27" s="30"/>
      <c r="B27" s="31" t="s">
        <v>65</v>
      </c>
      <c r="C27" s="32"/>
      <c r="D27" s="33">
        <f>SUM(D19:D26)</f>
        <v>70099669</v>
      </c>
      <c r="E27" s="34">
        <f>SUM(E19:E26)</f>
        <v>66299980</v>
      </c>
      <c r="F27" s="34">
        <f>SUM(F19:F26)</f>
        <v>45269305</v>
      </c>
      <c r="G27" s="78">
        <f t="shared" si="1"/>
        <v>0.6827951531810417</v>
      </c>
      <c r="H27" s="35">
        <f aca="true" t="shared" si="3" ref="H27:W27">SUM(H19:H26)</f>
        <v>2331397</v>
      </c>
      <c r="I27" s="34">
        <f t="shared" si="3"/>
        <v>4134923</v>
      </c>
      <c r="J27" s="36">
        <f t="shared" si="3"/>
        <v>5897670</v>
      </c>
      <c r="K27" s="36">
        <f t="shared" si="3"/>
        <v>12363990</v>
      </c>
      <c r="L27" s="35">
        <f t="shared" si="3"/>
        <v>7987888</v>
      </c>
      <c r="M27" s="34">
        <f t="shared" si="3"/>
        <v>-3988075</v>
      </c>
      <c r="N27" s="36">
        <f t="shared" si="3"/>
        <v>8444914</v>
      </c>
      <c r="O27" s="36">
        <f t="shared" si="3"/>
        <v>12444727</v>
      </c>
      <c r="P27" s="35">
        <f t="shared" si="3"/>
        <v>4893849</v>
      </c>
      <c r="Q27" s="34">
        <f t="shared" si="3"/>
        <v>8063999</v>
      </c>
      <c r="R27" s="36">
        <f t="shared" si="3"/>
        <v>7502740</v>
      </c>
      <c r="S27" s="36">
        <f t="shared" si="3"/>
        <v>20460588</v>
      </c>
      <c r="T27" s="35">
        <f t="shared" si="3"/>
        <v>0</v>
      </c>
      <c r="U27" s="34">
        <f t="shared" si="3"/>
        <v>0</v>
      </c>
      <c r="V27" s="36">
        <f t="shared" si="3"/>
        <v>0</v>
      </c>
      <c r="W27" s="36">
        <f t="shared" si="3"/>
        <v>0</v>
      </c>
    </row>
    <row r="28" spans="1:23" ht="12.75">
      <c r="A28" s="23" t="s">
        <v>26</v>
      </c>
      <c r="B28" s="24" t="s">
        <v>66</v>
      </c>
      <c r="C28" s="25" t="s">
        <v>67</v>
      </c>
      <c r="D28" s="26">
        <v>0</v>
      </c>
      <c r="E28" s="27">
        <v>0</v>
      </c>
      <c r="F28" s="27">
        <v>2396776</v>
      </c>
      <c r="G28" s="77">
        <f t="shared" si="1"/>
        <v>0</v>
      </c>
      <c r="H28" s="28">
        <v>138885</v>
      </c>
      <c r="I28" s="27">
        <v>522473</v>
      </c>
      <c r="J28" s="29">
        <v>207702</v>
      </c>
      <c r="K28" s="29">
        <v>869060</v>
      </c>
      <c r="L28" s="28">
        <v>545984</v>
      </c>
      <c r="M28" s="27">
        <v>465199</v>
      </c>
      <c r="N28" s="29">
        <v>69900</v>
      </c>
      <c r="O28" s="29">
        <v>1081083</v>
      </c>
      <c r="P28" s="28">
        <v>113424</v>
      </c>
      <c r="Q28" s="27">
        <v>333209</v>
      </c>
      <c r="R28" s="29">
        <v>0</v>
      </c>
      <c r="S28" s="29">
        <v>446633</v>
      </c>
      <c r="T28" s="28">
        <v>0</v>
      </c>
      <c r="U28" s="27">
        <v>0</v>
      </c>
      <c r="V28" s="29">
        <v>0</v>
      </c>
      <c r="W28" s="29">
        <v>0</v>
      </c>
    </row>
    <row r="29" spans="1:23" ht="12.75">
      <c r="A29" s="23" t="s">
        <v>26</v>
      </c>
      <c r="B29" s="24" t="s">
        <v>68</v>
      </c>
      <c r="C29" s="25" t="s">
        <v>69</v>
      </c>
      <c r="D29" s="26">
        <v>0</v>
      </c>
      <c r="E29" s="27">
        <v>0</v>
      </c>
      <c r="F29" s="27">
        <v>849567</v>
      </c>
      <c r="G29" s="77">
        <f t="shared" si="1"/>
        <v>0</v>
      </c>
      <c r="H29" s="28">
        <v>165673</v>
      </c>
      <c r="I29" s="27">
        <v>0</v>
      </c>
      <c r="J29" s="29">
        <v>47848</v>
      </c>
      <c r="K29" s="29">
        <v>213521</v>
      </c>
      <c r="L29" s="28">
        <v>96487</v>
      </c>
      <c r="M29" s="27">
        <v>119717</v>
      </c>
      <c r="N29" s="29">
        <v>79698</v>
      </c>
      <c r="O29" s="29">
        <v>295902</v>
      </c>
      <c r="P29" s="28">
        <v>51204</v>
      </c>
      <c r="Q29" s="27">
        <v>288940</v>
      </c>
      <c r="R29" s="29">
        <v>0</v>
      </c>
      <c r="S29" s="29">
        <v>340144</v>
      </c>
      <c r="T29" s="28">
        <v>0</v>
      </c>
      <c r="U29" s="27">
        <v>0</v>
      </c>
      <c r="V29" s="29">
        <v>0</v>
      </c>
      <c r="W29" s="29">
        <v>0</v>
      </c>
    </row>
    <row r="30" spans="1:23" ht="12.75">
      <c r="A30" s="23" t="s">
        <v>26</v>
      </c>
      <c r="B30" s="24" t="s">
        <v>70</v>
      </c>
      <c r="C30" s="25" t="s">
        <v>71</v>
      </c>
      <c r="D30" s="26">
        <v>3863565</v>
      </c>
      <c r="E30" s="27">
        <v>3863565</v>
      </c>
      <c r="F30" s="27">
        <v>936538</v>
      </c>
      <c r="G30" s="77">
        <f t="shared" si="1"/>
        <v>0.24240254790588486</v>
      </c>
      <c r="H30" s="28">
        <v>489412</v>
      </c>
      <c r="I30" s="27">
        <v>143264</v>
      </c>
      <c r="J30" s="29">
        <v>151931</v>
      </c>
      <c r="K30" s="29">
        <v>784607</v>
      </c>
      <c r="L30" s="28">
        <v>0</v>
      </c>
      <c r="M30" s="27">
        <v>151931</v>
      </c>
      <c r="N30" s="29">
        <v>0</v>
      </c>
      <c r="O30" s="29">
        <v>151931</v>
      </c>
      <c r="P30" s="28">
        <v>0</v>
      </c>
      <c r="Q30" s="27">
        <v>0</v>
      </c>
      <c r="R30" s="29">
        <v>0</v>
      </c>
      <c r="S30" s="29">
        <v>0</v>
      </c>
      <c r="T30" s="28">
        <v>0</v>
      </c>
      <c r="U30" s="27">
        <v>0</v>
      </c>
      <c r="V30" s="29">
        <v>0</v>
      </c>
      <c r="W30" s="29">
        <v>0</v>
      </c>
    </row>
    <row r="31" spans="1:23" ht="12.75">
      <c r="A31" s="23" t="s">
        <v>26</v>
      </c>
      <c r="B31" s="24" t="s">
        <v>72</v>
      </c>
      <c r="C31" s="25" t="s">
        <v>73</v>
      </c>
      <c r="D31" s="26">
        <v>0</v>
      </c>
      <c r="E31" s="27">
        <v>0</v>
      </c>
      <c r="F31" s="27">
        <v>11848039</v>
      </c>
      <c r="G31" s="77">
        <f t="shared" si="1"/>
        <v>0</v>
      </c>
      <c r="H31" s="28">
        <v>41057</v>
      </c>
      <c r="I31" s="27">
        <v>213881</v>
      </c>
      <c r="J31" s="29">
        <v>469050</v>
      </c>
      <c r="K31" s="29">
        <v>723988</v>
      </c>
      <c r="L31" s="28">
        <v>589464</v>
      </c>
      <c r="M31" s="27">
        <v>573893</v>
      </c>
      <c r="N31" s="29">
        <v>543471</v>
      </c>
      <c r="O31" s="29">
        <v>1706828</v>
      </c>
      <c r="P31" s="28">
        <v>670231</v>
      </c>
      <c r="Q31" s="27">
        <v>3790524</v>
      </c>
      <c r="R31" s="29">
        <v>4956468</v>
      </c>
      <c r="S31" s="29">
        <v>9417223</v>
      </c>
      <c r="T31" s="28">
        <v>0</v>
      </c>
      <c r="U31" s="27">
        <v>0</v>
      </c>
      <c r="V31" s="29">
        <v>0</v>
      </c>
      <c r="W31" s="29">
        <v>0</v>
      </c>
    </row>
    <row r="32" spans="1:23" ht="12.75">
      <c r="A32" s="23" t="s">
        <v>26</v>
      </c>
      <c r="B32" s="24" t="s">
        <v>74</v>
      </c>
      <c r="C32" s="25" t="s">
        <v>75</v>
      </c>
      <c r="D32" s="26">
        <v>8773878</v>
      </c>
      <c r="E32" s="27">
        <v>34266877</v>
      </c>
      <c r="F32" s="27">
        <v>1439441</v>
      </c>
      <c r="G32" s="77">
        <f t="shared" si="1"/>
        <v>0.042006775230786275</v>
      </c>
      <c r="H32" s="28">
        <v>457094</v>
      </c>
      <c r="I32" s="27">
        <v>140263</v>
      </c>
      <c r="J32" s="29">
        <v>155014</v>
      </c>
      <c r="K32" s="29">
        <v>752371</v>
      </c>
      <c r="L32" s="28">
        <v>80948</v>
      </c>
      <c r="M32" s="27">
        <v>183063</v>
      </c>
      <c r="N32" s="29">
        <v>173598</v>
      </c>
      <c r="O32" s="29">
        <v>437609</v>
      </c>
      <c r="P32" s="28">
        <v>165003</v>
      </c>
      <c r="Q32" s="27">
        <v>65468</v>
      </c>
      <c r="R32" s="29">
        <v>18990</v>
      </c>
      <c r="S32" s="29">
        <v>249461</v>
      </c>
      <c r="T32" s="28">
        <v>0</v>
      </c>
      <c r="U32" s="27">
        <v>0</v>
      </c>
      <c r="V32" s="29">
        <v>0</v>
      </c>
      <c r="W32" s="29">
        <v>0</v>
      </c>
    </row>
    <row r="33" spans="1:23" ht="12.75">
      <c r="A33" s="23" t="s">
        <v>26</v>
      </c>
      <c r="B33" s="24" t="s">
        <v>76</v>
      </c>
      <c r="C33" s="25" t="s">
        <v>77</v>
      </c>
      <c r="D33" s="26">
        <v>12386154</v>
      </c>
      <c r="E33" s="27">
        <v>12386154</v>
      </c>
      <c r="F33" s="27">
        <v>4395978</v>
      </c>
      <c r="G33" s="77">
        <f t="shared" si="1"/>
        <v>0.35491065265295424</v>
      </c>
      <c r="H33" s="28">
        <v>141991</v>
      </c>
      <c r="I33" s="27">
        <v>38106</v>
      </c>
      <c r="J33" s="29">
        <v>410285</v>
      </c>
      <c r="K33" s="29">
        <v>590382</v>
      </c>
      <c r="L33" s="28">
        <v>764684</v>
      </c>
      <c r="M33" s="27">
        <v>350672</v>
      </c>
      <c r="N33" s="29">
        <v>1065933</v>
      </c>
      <c r="O33" s="29">
        <v>2181289</v>
      </c>
      <c r="P33" s="28">
        <v>215386</v>
      </c>
      <c r="Q33" s="27">
        <v>107869</v>
      </c>
      <c r="R33" s="29">
        <v>1301052</v>
      </c>
      <c r="S33" s="29">
        <v>1624307</v>
      </c>
      <c r="T33" s="28">
        <v>0</v>
      </c>
      <c r="U33" s="27">
        <v>0</v>
      </c>
      <c r="V33" s="29">
        <v>0</v>
      </c>
      <c r="W33" s="29">
        <v>0</v>
      </c>
    </row>
    <row r="34" spans="1:23" ht="12.75">
      <c r="A34" s="23" t="s">
        <v>26</v>
      </c>
      <c r="B34" s="24" t="s">
        <v>78</v>
      </c>
      <c r="C34" s="25" t="s">
        <v>79</v>
      </c>
      <c r="D34" s="26">
        <v>7135000</v>
      </c>
      <c r="E34" s="27">
        <v>0</v>
      </c>
      <c r="F34" s="27">
        <v>4445225</v>
      </c>
      <c r="G34" s="77">
        <f t="shared" si="1"/>
        <v>0</v>
      </c>
      <c r="H34" s="28">
        <v>80108</v>
      </c>
      <c r="I34" s="27">
        <v>202701</v>
      </c>
      <c r="J34" s="29">
        <v>243723</v>
      </c>
      <c r="K34" s="29">
        <v>526532</v>
      </c>
      <c r="L34" s="28">
        <v>301416</v>
      </c>
      <c r="M34" s="27">
        <v>720735</v>
      </c>
      <c r="N34" s="29">
        <v>1489343</v>
      </c>
      <c r="O34" s="29">
        <v>2511494</v>
      </c>
      <c r="P34" s="28">
        <v>650760</v>
      </c>
      <c r="Q34" s="27">
        <v>304965</v>
      </c>
      <c r="R34" s="29">
        <v>451474</v>
      </c>
      <c r="S34" s="29">
        <v>1407199</v>
      </c>
      <c r="T34" s="28">
        <v>0</v>
      </c>
      <c r="U34" s="27">
        <v>0</v>
      </c>
      <c r="V34" s="29">
        <v>0</v>
      </c>
      <c r="W34" s="29">
        <v>0</v>
      </c>
    </row>
    <row r="35" spans="1:23" ht="12.75">
      <c r="A35" s="23" t="s">
        <v>26</v>
      </c>
      <c r="B35" s="24" t="s">
        <v>80</v>
      </c>
      <c r="C35" s="25" t="s">
        <v>81</v>
      </c>
      <c r="D35" s="26">
        <v>2478000</v>
      </c>
      <c r="E35" s="27">
        <v>2478000</v>
      </c>
      <c r="F35" s="27">
        <v>1597977</v>
      </c>
      <c r="G35" s="77">
        <f t="shared" si="1"/>
        <v>0.6448656174334141</v>
      </c>
      <c r="H35" s="28">
        <v>74734</v>
      </c>
      <c r="I35" s="27">
        <v>60419</v>
      </c>
      <c r="J35" s="29">
        <v>920520</v>
      </c>
      <c r="K35" s="29">
        <v>1055673</v>
      </c>
      <c r="L35" s="28">
        <v>106723</v>
      </c>
      <c r="M35" s="27">
        <v>23295</v>
      </c>
      <c r="N35" s="29">
        <v>95737</v>
      </c>
      <c r="O35" s="29">
        <v>225755</v>
      </c>
      <c r="P35" s="28">
        <v>22228</v>
      </c>
      <c r="Q35" s="27">
        <v>294321</v>
      </c>
      <c r="R35" s="29">
        <v>0</v>
      </c>
      <c r="S35" s="29">
        <v>316549</v>
      </c>
      <c r="T35" s="28">
        <v>0</v>
      </c>
      <c r="U35" s="27">
        <v>0</v>
      </c>
      <c r="V35" s="29">
        <v>0</v>
      </c>
      <c r="W35" s="29">
        <v>0</v>
      </c>
    </row>
    <row r="36" spans="1:23" ht="12.75">
      <c r="A36" s="23" t="s">
        <v>45</v>
      </c>
      <c r="B36" s="24" t="s">
        <v>82</v>
      </c>
      <c r="C36" s="25" t="s">
        <v>83</v>
      </c>
      <c r="D36" s="26">
        <v>31715843</v>
      </c>
      <c r="E36" s="27">
        <v>0</v>
      </c>
      <c r="F36" s="27">
        <v>23407349</v>
      </c>
      <c r="G36" s="77">
        <f t="shared" si="1"/>
        <v>0</v>
      </c>
      <c r="H36" s="28">
        <v>3659</v>
      </c>
      <c r="I36" s="27">
        <v>1900497</v>
      </c>
      <c r="J36" s="29">
        <v>2593888</v>
      </c>
      <c r="K36" s="29">
        <v>4498044</v>
      </c>
      <c r="L36" s="28">
        <v>2769269</v>
      </c>
      <c r="M36" s="27">
        <v>4454167</v>
      </c>
      <c r="N36" s="29">
        <v>3793309</v>
      </c>
      <c r="O36" s="29">
        <v>11016745</v>
      </c>
      <c r="P36" s="28">
        <v>3989842</v>
      </c>
      <c r="Q36" s="27">
        <v>3902718</v>
      </c>
      <c r="R36" s="29">
        <v>0</v>
      </c>
      <c r="S36" s="29">
        <v>7892560</v>
      </c>
      <c r="T36" s="28">
        <v>0</v>
      </c>
      <c r="U36" s="27">
        <v>0</v>
      </c>
      <c r="V36" s="29">
        <v>0</v>
      </c>
      <c r="W36" s="29">
        <v>0</v>
      </c>
    </row>
    <row r="37" spans="1:23" ht="12.75">
      <c r="A37" s="30"/>
      <c r="B37" s="31" t="s">
        <v>84</v>
      </c>
      <c r="C37" s="32"/>
      <c r="D37" s="33">
        <f>SUM(D28:D36)</f>
        <v>66352440</v>
      </c>
      <c r="E37" s="34">
        <f>SUM(E28:E36)</f>
        <v>52994596</v>
      </c>
      <c r="F37" s="34">
        <f>SUM(F28:F36)</f>
        <v>51316890</v>
      </c>
      <c r="G37" s="78">
        <f t="shared" si="1"/>
        <v>0.9683419418840367</v>
      </c>
      <c r="H37" s="35">
        <f aca="true" t="shared" si="4" ref="H37:W37">SUM(H28:H36)</f>
        <v>1592613</v>
      </c>
      <c r="I37" s="34">
        <f t="shared" si="4"/>
        <v>3221604</v>
      </c>
      <c r="J37" s="36">
        <f t="shared" si="4"/>
        <v>5199961</v>
      </c>
      <c r="K37" s="36">
        <f t="shared" si="4"/>
        <v>10014178</v>
      </c>
      <c r="L37" s="35">
        <f t="shared" si="4"/>
        <v>5254975</v>
      </c>
      <c r="M37" s="34">
        <f t="shared" si="4"/>
        <v>7042672</v>
      </c>
      <c r="N37" s="36">
        <f t="shared" si="4"/>
        <v>7310989</v>
      </c>
      <c r="O37" s="36">
        <f t="shared" si="4"/>
        <v>19608636</v>
      </c>
      <c r="P37" s="35">
        <f t="shared" si="4"/>
        <v>5878078</v>
      </c>
      <c r="Q37" s="34">
        <f t="shared" si="4"/>
        <v>9088014</v>
      </c>
      <c r="R37" s="36">
        <f t="shared" si="4"/>
        <v>6727984</v>
      </c>
      <c r="S37" s="36">
        <f t="shared" si="4"/>
        <v>21694076</v>
      </c>
      <c r="T37" s="35">
        <f t="shared" si="4"/>
        <v>0</v>
      </c>
      <c r="U37" s="34">
        <f t="shared" si="4"/>
        <v>0</v>
      </c>
      <c r="V37" s="36">
        <f t="shared" si="4"/>
        <v>0</v>
      </c>
      <c r="W37" s="36">
        <f t="shared" si="4"/>
        <v>0</v>
      </c>
    </row>
    <row r="38" spans="1:23" ht="12.75">
      <c r="A38" s="23" t="s">
        <v>26</v>
      </c>
      <c r="B38" s="24" t="s">
        <v>85</v>
      </c>
      <c r="C38" s="25" t="s">
        <v>86</v>
      </c>
      <c r="D38" s="26">
        <v>10885078</v>
      </c>
      <c r="E38" s="27">
        <v>13320585</v>
      </c>
      <c r="F38" s="27">
        <v>7130219</v>
      </c>
      <c r="G38" s="77">
        <f t="shared" si="1"/>
        <v>0.5352782178860763</v>
      </c>
      <c r="H38" s="28">
        <v>790694</v>
      </c>
      <c r="I38" s="27">
        <v>785742</v>
      </c>
      <c r="J38" s="29">
        <v>824461</v>
      </c>
      <c r="K38" s="29">
        <v>2400897</v>
      </c>
      <c r="L38" s="28">
        <v>399101</v>
      </c>
      <c r="M38" s="27">
        <v>652230</v>
      </c>
      <c r="N38" s="29">
        <v>1639598</v>
      </c>
      <c r="O38" s="29">
        <v>2690929</v>
      </c>
      <c r="P38" s="28">
        <v>579557</v>
      </c>
      <c r="Q38" s="27">
        <v>504058</v>
      </c>
      <c r="R38" s="29">
        <v>954778</v>
      </c>
      <c r="S38" s="29">
        <v>2038393</v>
      </c>
      <c r="T38" s="28">
        <v>0</v>
      </c>
      <c r="U38" s="27">
        <v>0</v>
      </c>
      <c r="V38" s="29">
        <v>0</v>
      </c>
      <c r="W38" s="29">
        <v>0</v>
      </c>
    </row>
    <row r="39" spans="1:23" ht="12.75">
      <c r="A39" s="23" t="s">
        <v>26</v>
      </c>
      <c r="B39" s="24" t="s">
        <v>87</v>
      </c>
      <c r="C39" s="25" t="s">
        <v>88</v>
      </c>
      <c r="D39" s="26">
        <v>10346320</v>
      </c>
      <c r="E39" s="27">
        <v>0</v>
      </c>
      <c r="F39" s="27">
        <v>3720905</v>
      </c>
      <c r="G39" s="77">
        <f t="shared" si="1"/>
        <v>0</v>
      </c>
      <c r="H39" s="28">
        <v>311395</v>
      </c>
      <c r="I39" s="27">
        <v>374905</v>
      </c>
      <c r="J39" s="29">
        <v>322587</v>
      </c>
      <c r="K39" s="29">
        <v>1008887</v>
      </c>
      <c r="L39" s="28">
        <v>499125</v>
      </c>
      <c r="M39" s="27">
        <v>456102</v>
      </c>
      <c r="N39" s="29">
        <v>365255</v>
      </c>
      <c r="O39" s="29">
        <v>1320482</v>
      </c>
      <c r="P39" s="28">
        <v>358142</v>
      </c>
      <c r="Q39" s="27">
        <v>568849</v>
      </c>
      <c r="R39" s="29">
        <v>464545</v>
      </c>
      <c r="S39" s="29">
        <v>1391536</v>
      </c>
      <c r="T39" s="28">
        <v>0</v>
      </c>
      <c r="U39" s="27">
        <v>0</v>
      </c>
      <c r="V39" s="29">
        <v>0</v>
      </c>
      <c r="W39" s="29">
        <v>0</v>
      </c>
    </row>
    <row r="40" spans="1:23" ht="12.75">
      <c r="A40" s="23" t="s">
        <v>26</v>
      </c>
      <c r="B40" s="24" t="s">
        <v>89</v>
      </c>
      <c r="C40" s="25" t="s">
        <v>90</v>
      </c>
      <c r="D40" s="26">
        <v>5510900</v>
      </c>
      <c r="E40" s="27">
        <v>5544111</v>
      </c>
      <c r="F40" s="27">
        <v>1811589</v>
      </c>
      <c r="G40" s="77">
        <f t="shared" si="1"/>
        <v>0.32675915038497605</v>
      </c>
      <c r="H40" s="28">
        <v>179885</v>
      </c>
      <c r="I40" s="27">
        <v>241605</v>
      </c>
      <c r="J40" s="29">
        <v>258800</v>
      </c>
      <c r="K40" s="29">
        <v>680290</v>
      </c>
      <c r="L40" s="28">
        <v>188851</v>
      </c>
      <c r="M40" s="27">
        <v>200458</v>
      </c>
      <c r="N40" s="29">
        <v>190503</v>
      </c>
      <c r="O40" s="29">
        <v>579812</v>
      </c>
      <c r="P40" s="28">
        <v>214456</v>
      </c>
      <c r="Q40" s="27">
        <v>158653</v>
      </c>
      <c r="R40" s="29">
        <v>178378</v>
      </c>
      <c r="S40" s="29">
        <v>551487</v>
      </c>
      <c r="T40" s="28">
        <v>0</v>
      </c>
      <c r="U40" s="27">
        <v>0</v>
      </c>
      <c r="V40" s="29">
        <v>0</v>
      </c>
      <c r="W40" s="29">
        <v>0</v>
      </c>
    </row>
    <row r="41" spans="1:23" ht="12.75">
      <c r="A41" s="23" t="s">
        <v>26</v>
      </c>
      <c r="B41" s="24" t="s">
        <v>91</v>
      </c>
      <c r="C41" s="25" t="s">
        <v>92</v>
      </c>
      <c r="D41" s="26">
        <v>1303000</v>
      </c>
      <c r="E41" s="27">
        <v>1303000</v>
      </c>
      <c r="F41" s="27">
        <v>778641</v>
      </c>
      <c r="G41" s="77">
        <f aca="true" t="shared" si="5" ref="G41:G57">IF($E41=0,0,$F41/$E41)</f>
        <v>0.597575594781274</v>
      </c>
      <c r="H41" s="28">
        <v>0</v>
      </c>
      <c r="I41" s="27">
        <v>575152</v>
      </c>
      <c r="J41" s="29">
        <v>73014</v>
      </c>
      <c r="K41" s="29">
        <v>648166</v>
      </c>
      <c r="L41" s="28">
        <v>77466</v>
      </c>
      <c r="M41" s="27">
        <v>29917</v>
      </c>
      <c r="N41" s="29">
        <v>17192</v>
      </c>
      <c r="O41" s="29">
        <v>124575</v>
      </c>
      <c r="P41" s="28">
        <v>0</v>
      </c>
      <c r="Q41" s="27">
        <v>0</v>
      </c>
      <c r="R41" s="29">
        <v>5900</v>
      </c>
      <c r="S41" s="29">
        <v>5900</v>
      </c>
      <c r="T41" s="28">
        <v>0</v>
      </c>
      <c r="U41" s="27">
        <v>0</v>
      </c>
      <c r="V41" s="29">
        <v>0</v>
      </c>
      <c r="W41" s="29">
        <v>0</v>
      </c>
    </row>
    <row r="42" spans="1:23" ht="12.75">
      <c r="A42" s="23" t="s">
        <v>45</v>
      </c>
      <c r="B42" s="24" t="s">
        <v>93</v>
      </c>
      <c r="C42" s="25" t="s">
        <v>94</v>
      </c>
      <c r="D42" s="26">
        <v>10520930</v>
      </c>
      <c r="E42" s="27">
        <v>0</v>
      </c>
      <c r="F42" s="27">
        <v>5589088</v>
      </c>
      <c r="G42" s="77">
        <f t="shared" si="5"/>
        <v>0</v>
      </c>
      <c r="H42" s="28">
        <v>317542</v>
      </c>
      <c r="I42" s="27">
        <v>462236</v>
      </c>
      <c r="J42" s="29">
        <v>824341</v>
      </c>
      <c r="K42" s="29">
        <v>1604119</v>
      </c>
      <c r="L42" s="28">
        <v>644864</v>
      </c>
      <c r="M42" s="27">
        <v>699577</v>
      </c>
      <c r="N42" s="29">
        <v>404249</v>
      </c>
      <c r="O42" s="29">
        <v>1748690</v>
      </c>
      <c r="P42" s="28">
        <v>775882</v>
      </c>
      <c r="Q42" s="27">
        <v>629313</v>
      </c>
      <c r="R42" s="29">
        <v>831084</v>
      </c>
      <c r="S42" s="29">
        <v>2236279</v>
      </c>
      <c r="T42" s="28">
        <v>0</v>
      </c>
      <c r="U42" s="27">
        <v>0</v>
      </c>
      <c r="V42" s="29">
        <v>0</v>
      </c>
      <c r="W42" s="29">
        <v>0</v>
      </c>
    </row>
    <row r="43" spans="1:23" ht="12.75">
      <c r="A43" s="30"/>
      <c r="B43" s="31" t="s">
        <v>95</v>
      </c>
      <c r="C43" s="32"/>
      <c r="D43" s="33">
        <f>SUM(D38:D42)</f>
        <v>38566228</v>
      </c>
      <c r="E43" s="34">
        <f>SUM(E38:E42)</f>
        <v>20167696</v>
      </c>
      <c r="F43" s="34">
        <f>SUM(F38:F42)</f>
        <v>19030442</v>
      </c>
      <c r="G43" s="78">
        <f t="shared" si="5"/>
        <v>0.9436101178835699</v>
      </c>
      <c r="H43" s="35">
        <f aca="true" t="shared" si="6" ref="H43:W43">SUM(H38:H42)</f>
        <v>1599516</v>
      </c>
      <c r="I43" s="34">
        <f t="shared" si="6"/>
        <v>2439640</v>
      </c>
      <c r="J43" s="36">
        <f t="shared" si="6"/>
        <v>2303203</v>
      </c>
      <c r="K43" s="36">
        <f t="shared" si="6"/>
        <v>6342359</v>
      </c>
      <c r="L43" s="35">
        <f t="shared" si="6"/>
        <v>1809407</v>
      </c>
      <c r="M43" s="34">
        <f t="shared" si="6"/>
        <v>2038284</v>
      </c>
      <c r="N43" s="36">
        <f t="shared" si="6"/>
        <v>2616797</v>
      </c>
      <c r="O43" s="36">
        <f t="shared" si="6"/>
        <v>6464488</v>
      </c>
      <c r="P43" s="35">
        <f t="shared" si="6"/>
        <v>1928037</v>
      </c>
      <c r="Q43" s="34">
        <f t="shared" si="6"/>
        <v>1860873</v>
      </c>
      <c r="R43" s="36">
        <f t="shared" si="6"/>
        <v>2434685</v>
      </c>
      <c r="S43" s="36">
        <f t="shared" si="6"/>
        <v>6223595</v>
      </c>
      <c r="T43" s="35">
        <f t="shared" si="6"/>
        <v>0</v>
      </c>
      <c r="U43" s="34">
        <f t="shared" si="6"/>
        <v>0</v>
      </c>
      <c r="V43" s="36">
        <f t="shared" si="6"/>
        <v>0</v>
      </c>
      <c r="W43" s="36">
        <f t="shared" si="6"/>
        <v>0</v>
      </c>
    </row>
    <row r="44" spans="1:23" ht="12.75">
      <c r="A44" s="23" t="s">
        <v>26</v>
      </c>
      <c r="B44" s="24" t="s">
        <v>96</v>
      </c>
      <c r="C44" s="25" t="s">
        <v>97</v>
      </c>
      <c r="D44" s="26">
        <v>25655631</v>
      </c>
      <c r="E44" s="27">
        <v>25055840</v>
      </c>
      <c r="F44" s="27">
        <v>1348997</v>
      </c>
      <c r="G44" s="77">
        <f t="shared" si="5"/>
        <v>0.05383962381624404</v>
      </c>
      <c r="H44" s="28">
        <v>0</v>
      </c>
      <c r="I44" s="27">
        <v>0</v>
      </c>
      <c r="J44" s="29">
        <v>0</v>
      </c>
      <c r="K44" s="29">
        <v>0</v>
      </c>
      <c r="L44" s="28">
        <v>0</v>
      </c>
      <c r="M44" s="27">
        <v>0</v>
      </c>
      <c r="N44" s="29">
        <v>0</v>
      </c>
      <c r="O44" s="29">
        <v>0</v>
      </c>
      <c r="P44" s="28">
        <v>0</v>
      </c>
      <c r="Q44" s="27">
        <v>1049662</v>
      </c>
      <c r="R44" s="29">
        <v>299335</v>
      </c>
      <c r="S44" s="29">
        <v>1348997</v>
      </c>
      <c r="T44" s="28">
        <v>0</v>
      </c>
      <c r="U44" s="27">
        <v>0</v>
      </c>
      <c r="V44" s="29">
        <v>0</v>
      </c>
      <c r="W44" s="29">
        <v>0</v>
      </c>
    </row>
    <row r="45" spans="1:23" ht="12.75">
      <c r="A45" s="23" t="s">
        <v>26</v>
      </c>
      <c r="B45" s="24" t="s">
        <v>98</v>
      </c>
      <c r="C45" s="25" t="s">
        <v>99</v>
      </c>
      <c r="D45" s="26">
        <v>0</v>
      </c>
      <c r="E45" s="27">
        <v>0</v>
      </c>
      <c r="F45" s="27">
        <v>0</v>
      </c>
      <c r="G45" s="77">
        <f t="shared" si="5"/>
        <v>0</v>
      </c>
      <c r="H45" s="28">
        <v>0</v>
      </c>
      <c r="I45" s="27">
        <v>0</v>
      </c>
      <c r="J45" s="29">
        <v>0</v>
      </c>
      <c r="K45" s="29">
        <v>0</v>
      </c>
      <c r="L45" s="28">
        <v>0</v>
      </c>
      <c r="M45" s="27">
        <v>0</v>
      </c>
      <c r="N45" s="29">
        <v>0</v>
      </c>
      <c r="O45" s="29">
        <v>0</v>
      </c>
      <c r="P45" s="28">
        <v>0</v>
      </c>
      <c r="Q45" s="27">
        <v>0</v>
      </c>
      <c r="R45" s="29">
        <v>0</v>
      </c>
      <c r="S45" s="29">
        <v>0</v>
      </c>
      <c r="T45" s="28">
        <v>0</v>
      </c>
      <c r="U45" s="27">
        <v>0</v>
      </c>
      <c r="V45" s="29">
        <v>0</v>
      </c>
      <c r="W45" s="29">
        <v>0</v>
      </c>
    </row>
    <row r="46" spans="1:23" ht="12.75">
      <c r="A46" s="23" t="s">
        <v>26</v>
      </c>
      <c r="B46" s="24" t="s">
        <v>100</v>
      </c>
      <c r="C46" s="25" t="s">
        <v>101</v>
      </c>
      <c r="D46" s="26">
        <v>23774376</v>
      </c>
      <c r="E46" s="27">
        <v>0</v>
      </c>
      <c r="F46" s="27">
        <v>10146729</v>
      </c>
      <c r="G46" s="77">
        <f t="shared" si="5"/>
        <v>0</v>
      </c>
      <c r="H46" s="28">
        <v>1816569</v>
      </c>
      <c r="I46" s="27">
        <v>1009064</v>
      </c>
      <c r="J46" s="29">
        <v>853338</v>
      </c>
      <c r="K46" s="29">
        <v>3678971</v>
      </c>
      <c r="L46" s="28">
        <v>1369963</v>
      </c>
      <c r="M46" s="27">
        <v>1294946</v>
      </c>
      <c r="N46" s="29">
        <v>674184</v>
      </c>
      <c r="O46" s="29">
        <v>3339093</v>
      </c>
      <c r="P46" s="28">
        <v>827182</v>
      </c>
      <c r="Q46" s="27">
        <v>1389498</v>
      </c>
      <c r="R46" s="29">
        <v>911985</v>
      </c>
      <c r="S46" s="29">
        <v>3128665</v>
      </c>
      <c r="T46" s="28">
        <v>0</v>
      </c>
      <c r="U46" s="27">
        <v>0</v>
      </c>
      <c r="V46" s="29">
        <v>0</v>
      </c>
      <c r="W46" s="29">
        <v>0</v>
      </c>
    </row>
    <row r="47" spans="1:23" ht="12.75">
      <c r="A47" s="23" t="s">
        <v>26</v>
      </c>
      <c r="B47" s="24" t="s">
        <v>102</v>
      </c>
      <c r="C47" s="25" t="s">
        <v>103</v>
      </c>
      <c r="D47" s="26">
        <v>4577405</v>
      </c>
      <c r="E47" s="27">
        <v>4788231</v>
      </c>
      <c r="F47" s="27">
        <v>1390207</v>
      </c>
      <c r="G47" s="77">
        <f t="shared" si="5"/>
        <v>0.2903383316301991</v>
      </c>
      <c r="H47" s="28">
        <v>117488</v>
      </c>
      <c r="I47" s="27">
        <v>8062</v>
      </c>
      <c r="J47" s="29">
        <v>46807</v>
      </c>
      <c r="K47" s="29">
        <v>172357</v>
      </c>
      <c r="L47" s="28">
        <v>326260</v>
      </c>
      <c r="M47" s="27">
        <v>150680</v>
      </c>
      <c r="N47" s="29">
        <v>112605</v>
      </c>
      <c r="O47" s="29">
        <v>589545</v>
      </c>
      <c r="P47" s="28">
        <v>101283</v>
      </c>
      <c r="Q47" s="27">
        <v>36746</v>
      </c>
      <c r="R47" s="29">
        <v>490276</v>
      </c>
      <c r="S47" s="29">
        <v>628305</v>
      </c>
      <c r="T47" s="28">
        <v>0</v>
      </c>
      <c r="U47" s="27">
        <v>0</v>
      </c>
      <c r="V47" s="29">
        <v>0</v>
      </c>
      <c r="W47" s="29">
        <v>0</v>
      </c>
    </row>
    <row r="48" spans="1:23" ht="12.75">
      <c r="A48" s="23" t="s">
        <v>26</v>
      </c>
      <c r="B48" s="24" t="s">
        <v>104</v>
      </c>
      <c r="C48" s="25" t="s">
        <v>105</v>
      </c>
      <c r="D48" s="26">
        <v>32876515</v>
      </c>
      <c r="E48" s="27">
        <v>0</v>
      </c>
      <c r="F48" s="27">
        <v>17525292</v>
      </c>
      <c r="G48" s="77">
        <f t="shared" si="5"/>
        <v>0</v>
      </c>
      <c r="H48" s="28">
        <v>1225963</v>
      </c>
      <c r="I48" s="27">
        <v>1615997</v>
      </c>
      <c r="J48" s="29">
        <v>2420918</v>
      </c>
      <c r="K48" s="29">
        <v>5262878</v>
      </c>
      <c r="L48" s="28">
        <v>2620682</v>
      </c>
      <c r="M48" s="27">
        <v>1803470</v>
      </c>
      <c r="N48" s="29">
        <v>1260135</v>
      </c>
      <c r="O48" s="29">
        <v>5684287</v>
      </c>
      <c r="P48" s="28">
        <v>1848474</v>
      </c>
      <c r="Q48" s="27">
        <v>1921132</v>
      </c>
      <c r="R48" s="29">
        <v>2808521</v>
      </c>
      <c r="S48" s="29">
        <v>6578127</v>
      </c>
      <c r="T48" s="28">
        <v>0</v>
      </c>
      <c r="U48" s="27">
        <v>0</v>
      </c>
      <c r="V48" s="29">
        <v>0</v>
      </c>
      <c r="W48" s="29">
        <v>0</v>
      </c>
    </row>
    <row r="49" spans="1:23" ht="12.75">
      <c r="A49" s="23" t="s">
        <v>45</v>
      </c>
      <c r="B49" s="24" t="s">
        <v>106</v>
      </c>
      <c r="C49" s="25" t="s">
        <v>107</v>
      </c>
      <c r="D49" s="26">
        <v>68944899</v>
      </c>
      <c r="E49" s="27">
        <v>68944899</v>
      </c>
      <c r="F49" s="27">
        <v>30680417</v>
      </c>
      <c r="G49" s="77">
        <f t="shared" si="5"/>
        <v>0.44499908542907574</v>
      </c>
      <c r="H49" s="28">
        <v>93809</v>
      </c>
      <c r="I49" s="27">
        <v>2918252</v>
      </c>
      <c r="J49" s="29">
        <v>2565564</v>
      </c>
      <c r="K49" s="29">
        <v>5577625</v>
      </c>
      <c r="L49" s="28">
        <v>6442502</v>
      </c>
      <c r="M49" s="27">
        <v>2155183</v>
      </c>
      <c r="N49" s="29">
        <v>4671204</v>
      </c>
      <c r="O49" s="29">
        <v>13268889</v>
      </c>
      <c r="P49" s="28">
        <v>1985142</v>
      </c>
      <c r="Q49" s="27">
        <v>6124742</v>
      </c>
      <c r="R49" s="29">
        <v>3724019</v>
      </c>
      <c r="S49" s="29">
        <v>11833903</v>
      </c>
      <c r="T49" s="28">
        <v>0</v>
      </c>
      <c r="U49" s="27">
        <v>0</v>
      </c>
      <c r="V49" s="29">
        <v>0</v>
      </c>
      <c r="W49" s="29">
        <v>0</v>
      </c>
    </row>
    <row r="50" spans="1:23" ht="12.75">
      <c r="A50" s="30"/>
      <c r="B50" s="31" t="s">
        <v>108</v>
      </c>
      <c r="C50" s="32"/>
      <c r="D50" s="33">
        <f>SUM(D44:D49)</f>
        <v>155828826</v>
      </c>
      <c r="E50" s="34">
        <f>SUM(E44:E49)</f>
        <v>98788970</v>
      </c>
      <c r="F50" s="34">
        <f>SUM(F44:F49)</f>
        <v>61091642</v>
      </c>
      <c r="G50" s="78">
        <f t="shared" si="5"/>
        <v>0.6184054960791675</v>
      </c>
      <c r="H50" s="35">
        <f aca="true" t="shared" si="7" ref="H50:W50">SUM(H44:H49)</f>
        <v>3253829</v>
      </c>
      <c r="I50" s="34">
        <f t="shared" si="7"/>
        <v>5551375</v>
      </c>
      <c r="J50" s="36">
        <f t="shared" si="7"/>
        <v>5886627</v>
      </c>
      <c r="K50" s="36">
        <f t="shared" si="7"/>
        <v>14691831</v>
      </c>
      <c r="L50" s="35">
        <f t="shared" si="7"/>
        <v>10759407</v>
      </c>
      <c r="M50" s="34">
        <f t="shared" si="7"/>
        <v>5404279</v>
      </c>
      <c r="N50" s="36">
        <f t="shared" si="7"/>
        <v>6718128</v>
      </c>
      <c r="O50" s="36">
        <f t="shared" si="7"/>
        <v>22881814</v>
      </c>
      <c r="P50" s="35">
        <f t="shared" si="7"/>
        <v>4762081</v>
      </c>
      <c r="Q50" s="34">
        <f t="shared" si="7"/>
        <v>10521780</v>
      </c>
      <c r="R50" s="36">
        <f t="shared" si="7"/>
        <v>8234136</v>
      </c>
      <c r="S50" s="36">
        <f t="shared" si="7"/>
        <v>23517997</v>
      </c>
      <c r="T50" s="35">
        <f t="shared" si="7"/>
        <v>0</v>
      </c>
      <c r="U50" s="34">
        <f t="shared" si="7"/>
        <v>0</v>
      </c>
      <c r="V50" s="36">
        <f t="shared" si="7"/>
        <v>0</v>
      </c>
      <c r="W50" s="36">
        <f t="shared" si="7"/>
        <v>0</v>
      </c>
    </row>
    <row r="51" spans="1:23" ht="12.75">
      <c r="A51" s="23" t="s">
        <v>26</v>
      </c>
      <c r="B51" s="24" t="s">
        <v>109</v>
      </c>
      <c r="C51" s="25" t="s">
        <v>110</v>
      </c>
      <c r="D51" s="26">
        <v>10475500</v>
      </c>
      <c r="E51" s="27">
        <v>0</v>
      </c>
      <c r="F51" s="27">
        <v>5363901</v>
      </c>
      <c r="G51" s="77">
        <f t="shared" si="5"/>
        <v>0</v>
      </c>
      <c r="H51" s="28">
        <v>123325</v>
      </c>
      <c r="I51" s="27">
        <v>256791</v>
      </c>
      <c r="J51" s="29">
        <v>170811</v>
      </c>
      <c r="K51" s="29">
        <v>550927</v>
      </c>
      <c r="L51" s="28">
        <v>1167744</v>
      </c>
      <c r="M51" s="27">
        <v>147585</v>
      </c>
      <c r="N51" s="29">
        <v>847878</v>
      </c>
      <c r="O51" s="29">
        <v>2163207</v>
      </c>
      <c r="P51" s="28">
        <v>343698</v>
      </c>
      <c r="Q51" s="27">
        <v>658699</v>
      </c>
      <c r="R51" s="29">
        <v>1647370</v>
      </c>
      <c r="S51" s="29">
        <v>2649767</v>
      </c>
      <c r="T51" s="28">
        <v>0</v>
      </c>
      <c r="U51" s="27">
        <v>0</v>
      </c>
      <c r="V51" s="29">
        <v>0</v>
      </c>
      <c r="W51" s="29">
        <v>0</v>
      </c>
    </row>
    <row r="52" spans="1:23" ht="12.75">
      <c r="A52" s="23" t="s">
        <v>26</v>
      </c>
      <c r="B52" s="24" t="s">
        <v>111</v>
      </c>
      <c r="C52" s="25" t="s">
        <v>112</v>
      </c>
      <c r="D52" s="26">
        <v>4007484</v>
      </c>
      <c r="E52" s="27">
        <v>3811372</v>
      </c>
      <c r="F52" s="27">
        <v>484434</v>
      </c>
      <c r="G52" s="77">
        <f t="shared" si="5"/>
        <v>0.12710226133791191</v>
      </c>
      <c r="H52" s="28">
        <v>0</v>
      </c>
      <c r="I52" s="27">
        <v>29463</v>
      </c>
      <c r="J52" s="29">
        <v>33930</v>
      </c>
      <c r="K52" s="29">
        <v>63393</v>
      </c>
      <c r="L52" s="28">
        <v>89017</v>
      </c>
      <c r="M52" s="27">
        <v>130654</v>
      </c>
      <c r="N52" s="29">
        <v>70065</v>
      </c>
      <c r="O52" s="29">
        <v>289736</v>
      </c>
      <c r="P52" s="28">
        <v>0</v>
      </c>
      <c r="Q52" s="27">
        <v>114192</v>
      </c>
      <c r="R52" s="29">
        <v>17113</v>
      </c>
      <c r="S52" s="29">
        <v>131305</v>
      </c>
      <c r="T52" s="28">
        <v>0</v>
      </c>
      <c r="U52" s="27">
        <v>0</v>
      </c>
      <c r="V52" s="29">
        <v>0</v>
      </c>
      <c r="W52" s="29">
        <v>0</v>
      </c>
    </row>
    <row r="53" spans="1:23" ht="12.75">
      <c r="A53" s="23" t="s">
        <v>26</v>
      </c>
      <c r="B53" s="24" t="s">
        <v>113</v>
      </c>
      <c r="C53" s="25" t="s">
        <v>114</v>
      </c>
      <c r="D53" s="26">
        <v>23509200</v>
      </c>
      <c r="E53" s="27">
        <v>23077935</v>
      </c>
      <c r="F53" s="27">
        <v>9707171</v>
      </c>
      <c r="G53" s="77">
        <f t="shared" si="5"/>
        <v>0.4206256322326933</v>
      </c>
      <c r="H53" s="28">
        <v>633442</v>
      </c>
      <c r="I53" s="27">
        <v>152396</v>
      </c>
      <c r="J53" s="29">
        <v>1463952</v>
      </c>
      <c r="K53" s="29">
        <v>2249790</v>
      </c>
      <c r="L53" s="28">
        <v>216014</v>
      </c>
      <c r="M53" s="27">
        <v>131202</v>
      </c>
      <c r="N53" s="29">
        <v>1314800</v>
      </c>
      <c r="O53" s="29">
        <v>1662016</v>
      </c>
      <c r="P53" s="28">
        <v>454221</v>
      </c>
      <c r="Q53" s="27">
        <v>2367932</v>
      </c>
      <c r="R53" s="29">
        <v>2973212</v>
      </c>
      <c r="S53" s="29">
        <v>5795365</v>
      </c>
      <c r="T53" s="28">
        <v>0</v>
      </c>
      <c r="U53" s="27">
        <v>0</v>
      </c>
      <c r="V53" s="29">
        <v>0</v>
      </c>
      <c r="W53" s="29">
        <v>0</v>
      </c>
    </row>
    <row r="54" spans="1:23" ht="12.75">
      <c r="A54" s="23" t="s">
        <v>26</v>
      </c>
      <c r="B54" s="24" t="s">
        <v>115</v>
      </c>
      <c r="C54" s="25" t="s">
        <v>116</v>
      </c>
      <c r="D54" s="26">
        <v>3600000</v>
      </c>
      <c r="E54" s="27">
        <v>0</v>
      </c>
      <c r="F54" s="27">
        <v>2391385</v>
      </c>
      <c r="G54" s="77">
        <f t="shared" si="5"/>
        <v>0</v>
      </c>
      <c r="H54" s="28">
        <v>55037</v>
      </c>
      <c r="I54" s="27">
        <v>130818</v>
      </c>
      <c r="J54" s="29">
        <v>115677</v>
      </c>
      <c r="K54" s="29">
        <v>301532</v>
      </c>
      <c r="L54" s="28">
        <v>280549</v>
      </c>
      <c r="M54" s="27">
        <v>38776</v>
      </c>
      <c r="N54" s="29">
        <v>848581</v>
      </c>
      <c r="O54" s="29">
        <v>1167906</v>
      </c>
      <c r="P54" s="28">
        <v>848581</v>
      </c>
      <c r="Q54" s="27">
        <v>8465</v>
      </c>
      <c r="R54" s="29">
        <v>64901</v>
      </c>
      <c r="S54" s="29">
        <v>921947</v>
      </c>
      <c r="T54" s="28">
        <v>0</v>
      </c>
      <c r="U54" s="27">
        <v>0</v>
      </c>
      <c r="V54" s="29">
        <v>0</v>
      </c>
      <c r="W54" s="29">
        <v>0</v>
      </c>
    </row>
    <row r="55" spans="1:23" ht="12.75">
      <c r="A55" s="23" t="s">
        <v>45</v>
      </c>
      <c r="B55" s="24" t="s">
        <v>117</v>
      </c>
      <c r="C55" s="25" t="s">
        <v>118</v>
      </c>
      <c r="D55" s="26">
        <v>0</v>
      </c>
      <c r="E55" s="27">
        <v>0</v>
      </c>
      <c r="F55" s="27">
        <v>112750202</v>
      </c>
      <c r="G55" s="77">
        <f t="shared" si="5"/>
        <v>0</v>
      </c>
      <c r="H55" s="28">
        <v>-37871763</v>
      </c>
      <c r="I55" s="27">
        <v>-15339686</v>
      </c>
      <c r="J55" s="29">
        <v>21214133</v>
      </c>
      <c r="K55" s="29">
        <v>-31997316</v>
      </c>
      <c r="L55" s="28">
        <v>29913693</v>
      </c>
      <c r="M55" s="27">
        <v>41138062</v>
      </c>
      <c r="N55" s="29">
        <v>34924148</v>
      </c>
      <c r="O55" s="29">
        <v>105975903</v>
      </c>
      <c r="P55" s="28">
        <v>25053416</v>
      </c>
      <c r="Q55" s="27">
        <v>13718199</v>
      </c>
      <c r="R55" s="29">
        <v>0</v>
      </c>
      <c r="S55" s="29">
        <v>38771615</v>
      </c>
      <c r="T55" s="28">
        <v>0</v>
      </c>
      <c r="U55" s="27">
        <v>0</v>
      </c>
      <c r="V55" s="29">
        <v>0</v>
      </c>
      <c r="W55" s="29">
        <v>0</v>
      </c>
    </row>
    <row r="56" spans="1:23" ht="12.75">
      <c r="A56" s="30"/>
      <c r="B56" s="31" t="s">
        <v>119</v>
      </c>
      <c r="C56" s="32"/>
      <c r="D56" s="33">
        <f>SUM(D51:D55)</f>
        <v>41592184</v>
      </c>
      <c r="E56" s="34">
        <f>SUM(E51:E55)</f>
        <v>26889307</v>
      </c>
      <c r="F56" s="34">
        <f>SUM(F51:F55)</f>
        <v>130697093</v>
      </c>
      <c r="G56" s="78">
        <f t="shared" si="5"/>
        <v>4.860560110381424</v>
      </c>
      <c r="H56" s="35">
        <f aca="true" t="shared" si="8" ref="H56:W56">SUM(H51:H55)</f>
        <v>-37059959</v>
      </c>
      <c r="I56" s="34">
        <f t="shared" si="8"/>
        <v>-14770218</v>
      </c>
      <c r="J56" s="36">
        <f t="shared" si="8"/>
        <v>22998503</v>
      </c>
      <c r="K56" s="36">
        <f t="shared" si="8"/>
        <v>-28831674</v>
      </c>
      <c r="L56" s="35">
        <f t="shared" si="8"/>
        <v>31667017</v>
      </c>
      <c r="M56" s="34">
        <f t="shared" si="8"/>
        <v>41586279</v>
      </c>
      <c r="N56" s="36">
        <f t="shared" si="8"/>
        <v>38005472</v>
      </c>
      <c r="O56" s="36">
        <f t="shared" si="8"/>
        <v>111258768</v>
      </c>
      <c r="P56" s="35">
        <f t="shared" si="8"/>
        <v>26699916</v>
      </c>
      <c r="Q56" s="34">
        <f t="shared" si="8"/>
        <v>16867487</v>
      </c>
      <c r="R56" s="36">
        <f t="shared" si="8"/>
        <v>4702596</v>
      </c>
      <c r="S56" s="36">
        <f t="shared" si="8"/>
        <v>48269999</v>
      </c>
      <c r="T56" s="35">
        <f t="shared" si="8"/>
        <v>0</v>
      </c>
      <c r="U56" s="34">
        <f t="shared" si="8"/>
        <v>0</v>
      </c>
      <c r="V56" s="36">
        <f t="shared" si="8"/>
        <v>0</v>
      </c>
      <c r="W56" s="36">
        <f t="shared" si="8"/>
        <v>0</v>
      </c>
    </row>
    <row r="57" spans="1:23" ht="12.75">
      <c r="A57" s="37"/>
      <c r="B57" s="38" t="s">
        <v>120</v>
      </c>
      <c r="C57" s="39"/>
      <c r="D57" s="40">
        <f>SUM(D5:D6,D8:D17,D19:D26,D28:D36,D38:D42,D44:D49,D51:D55)</f>
        <v>1364146099</v>
      </c>
      <c r="E57" s="41">
        <f>SUM(E5:E6,E8:E17,E19:E26,E28:E36,E38:E42,E44:E49,E51:E55)</f>
        <v>1176263693</v>
      </c>
      <c r="F57" s="41">
        <f>SUM(F5:F6,F8:F17,F19:F26,F28:F36,F38:F42,F44:F49,F51:F55)</f>
        <v>895729270</v>
      </c>
      <c r="G57" s="79">
        <f t="shared" si="5"/>
        <v>0.7615037982813944</v>
      </c>
      <c r="H57" s="42">
        <f aca="true" t="shared" si="9" ref="H57:W57">SUM(H5:H6,H8:H17,H19:H26,H28:H36,H38:H42,H44:H49,H51:H55)</f>
        <v>-2784178</v>
      </c>
      <c r="I57" s="41">
        <f t="shared" si="9"/>
        <v>48639995</v>
      </c>
      <c r="J57" s="43">
        <f t="shared" si="9"/>
        <v>107419624</v>
      </c>
      <c r="K57" s="43">
        <f t="shared" si="9"/>
        <v>153275441</v>
      </c>
      <c r="L57" s="42">
        <f t="shared" si="9"/>
        <v>133018161</v>
      </c>
      <c r="M57" s="41">
        <f t="shared" si="9"/>
        <v>119484199</v>
      </c>
      <c r="N57" s="43">
        <f t="shared" si="9"/>
        <v>135128512</v>
      </c>
      <c r="O57" s="43">
        <f t="shared" si="9"/>
        <v>387630872</v>
      </c>
      <c r="P57" s="42">
        <f t="shared" si="9"/>
        <v>109574778</v>
      </c>
      <c r="Q57" s="41">
        <f t="shared" si="9"/>
        <v>131419853</v>
      </c>
      <c r="R57" s="43">
        <f t="shared" si="9"/>
        <v>113828326</v>
      </c>
      <c r="S57" s="43">
        <f t="shared" si="9"/>
        <v>354822957</v>
      </c>
      <c r="T57" s="42">
        <f t="shared" si="9"/>
        <v>0</v>
      </c>
      <c r="U57" s="41">
        <f t="shared" si="9"/>
        <v>0</v>
      </c>
      <c r="V57" s="43">
        <f t="shared" si="9"/>
        <v>0</v>
      </c>
      <c r="W57" s="43">
        <f t="shared" si="9"/>
        <v>0</v>
      </c>
    </row>
    <row r="58" spans="1:23" ht="12.75">
      <c r="A58" s="16"/>
      <c r="B58" s="44"/>
      <c r="C58" s="45"/>
      <c r="D58" s="46"/>
      <c r="E58" s="47"/>
      <c r="F58" s="47"/>
      <c r="G58" s="76"/>
      <c r="H58" s="28"/>
      <c r="I58" s="27"/>
      <c r="J58" s="48"/>
      <c r="K58" s="48"/>
      <c r="L58" s="28"/>
      <c r="M58" s="27"/>
      <c r="N58" s="48"/>
      <c r="O58" s="48"/>
      <c r="P58" s="28"/>
      <c r="Q58" s="27"/>
      <c r="R58" s="48"/>
      <c r="S58" s="48"/>
      <c r="T58" s="28"/>
      <c r="U58" s="27"/>
      <c r="V58" s="48"/>
      <c r="W58" s="48"/>
    </row>
    <row r="59" spans="1:23" ht="12.75">
      <c r="A59" s="16"/>
      <c r="B59" s="17" t="s">
        <v>121</v>
      </c>
      <c r="C59" s="18"/>
      <c r="D59" s="49"/>
      <c r="E59" s="47"/>
      <c r="F59" s="47"/>
      <c r="G59" s="76"/>
      <c r="H59" s="28"/>
      <c r="I59" s="27"/>
      <c r="J59" s="48"/>
      <c r="K59" s="48"/>
      <c r="L59" s="28"/>
      <c r="M59" s="27"/>
      <c r="N59" s="48"/>
      <c r="O59" s="48"/>
      <c r="P59" s="28"/>
      <c r="Q59" s="27"/>
      <c r="R59" s="48"/>
      <c r="S59" s="48"/>
      <c r="T59" s="28"/>
      <c r="U59" s="27"/>
      <c r="V59" s="48"/>
      <c r="W59" s="48"/>
    </row>
    <row r="60" spans="1:23" ht="12.75">
      <c r="A60" s="23" t="s">
        <v>20</v>
      </c>
      <c r="B60" s="24" t="s">
        <v>122</v>
      </c>
      <c r="C60" s="25" t="s">
        <v>123</v>
      </c>
      <c r="D60" s="26">
        <v>423657032</v>
      </c>
      <c r="E60" s="27">
        <v>439804970</v>
      </c>
      <c r="F60" s="27">
        <v>264380102</v>
      </c>
      <c r="G60" s="77">
        <f aca="true" t="shared" si="10" ref="G60:G89">IF($E60=0,0,$F60/$E60)</f>
        <v>0.6011303191958017</v>
      </c>
      <c r="H60" s="28">
        <v>1707592</v>
      </c>
      <c r="I60" s="27">
        <v>28522227</v>
      </c>
      <c r="J60" s="29">
        <v>29919250</v>
      </c>
      <c r="K60" s="29">
        <v>60149069</v>
      </c>
      <c r="L60" s="28">
        <v>52134621</v>
      </c>
      <c r="M60" s="27">
        <v>48898405</v>
      </c>
      <c r="N60" s="29">
        <v>29448109</v>
      </c>
      <c r="O60" s="29">
        <v>130481135</v>
      </c>
      <c r="P60" s="28">
        <v>15268253</v>
      </c>
      <c r="Q60" s="27">
        <v>15638138</v>
      </c>
      <c r="R60" s="29">
        <v>42843507</v>
      </c>
      <c r="S60" s="29">
        <v>73749898</v>
      </c>
      <c r="T60" s="28">
        <v>0</v>
      </c>
      <c r="U60" s="27">
        <v>0</v>
      </c>
      <c r="V60" s="29">
        <v>0</v>
      </c>
      <c r="W60" s="29">
        <v>0</v>
      </c>
    </row>
    <row r="61" spans="1:23" ht="12.75">
      <c r="A61" s="30"/>
      <c r="B61" s="31" t="s">
        <v>25</v>
      </c>
      <c r="C61" s="32"/>
      <c r="D61" s="33">
        <f>D60</f>
        <v>423657032</v>
      </c>
      <c r="E61" s="34">
        <f>E60</f>
        <v>439804970</v>
      </c>
      <c r="F61" s="34">
        <f>F60</f>
        <v>264380102</v>
      </c>
      <c r="G61" s="78">
        <f t="shared" si="10"/>
        <v>0.6011303191958017</v>
      </c>
      <c r="H61" s="35">
        <f aca="true" t="shared" si="11" ref="H61:W61">H60</f>
        <v>1707592</v>
      </c>
      <c r="I61" s="34">
        <f t="shared" si="11"/>
        <v>28522227</v>
      </c>
      <c r="J61" s="36">
        <f t="shared" si="11"/>
        <v>29919250</v>
      </c>
      <c r="K61" s="36">
        <f t="shared" si="11"/>
        <v>60149069</v>
      </c>
      <c r="L61" s="35">
        <f t="shared" si="11"/>
        <v>52134621</v>
      </c>
      <c r="M61" s="34">
        <f t="shared" si="11"/>
        <v>48898405</v>
      </c>
      <c r="N61" s="36">
        <f t="shared" si="11"/>
        <v>29448109</v>
      </c>
      <c r="O61" s="36">
        <f t="shared" si="11"/>
        <v>130481135</v>
      </c>
      <c r="P61" s="35">
        <f t="shared" si="11"/>
        <v>15268253</v>
      </c>
      <c r="Q61" s="34">
        <f t="shared" si="11"/>
        <v>15638138</v>
      </c>
      <c r="R61" s="36">
        <f t="shared" si="11"/>
        <v>42843507</v>
      </c>
      <c r="S61" s="36">
        <f t="shared" si="11"/>
        <v>73749898</v>
      </c>
      <c r="T61" s="35">
        <f t="shared" si="11"/>
        <v>0</v>
      </c>
      <c r="U61" s="34">
        <f t="shared" si="11"/>
        <v>0</v>
      </c>
      <c r="V61" s="36">
        <f t="shared" si="11"/>
        <v>0</v>
      </c>
      <c r="W61" s="36">
        <f t="shared" si="11"/>
        <v>0</v>
      </c>
    </row>
    <row r="62" spans="1:23" ht="12.75">
      <c r="A62" s="23" t="s">
        <v>26</v>
      </c>
      <c r="B62" s="24" t="s">
        <v>124</v>
      </c>
      <c r="C62" s="25" t="s">
        <v>125</v>
      </c>
      <c r="D62" s="26">
        <v>5801000</v>
      </c>
      <c r="E62" s="27">
        <v>0</v>
      </c>
      <c r="F62" s="27">
        <v>951601</v>
      </c>
      <c r="G62" s="77">
        <f t="shared" si="10"/>
        <v>0</v>
      </c>
      <c r="H62" s="28">
        <v>74783</v>
      </c>
      <c r="I62" s="27">
        <v>97781</v>
      </c>
      <c r="J62" s="29">
        <v>29626</v>
      </c>
      <c r="K62" s="29">
        <v>202190</v>
      </c>
      <c r="L62" s="28">
        <v>94785</v>
      </c>
      <c r="M62" s="27">
        <v>304199</v>
      </c>
      <c r="N62" s="29">
        <v>87948</v>
      </c>
      <c r="O62" s="29">
        <v>486932</v>
      </c>
      <c r="P62" s="28">
        <v>227836</v>
      </c>
      <c r="Q62" s="27">
        <v>1635</v>
      </c>
      <c r="R62" s="29">
        <v>33008</v>
      </c>
      <c r="S62" s="29">
        <v>262479</v>
      </c>
      <c r="T62" s="28">
        <v>0</v>
      </c>
      <c r="U62" s="27">
        <v>0</v>
      </c>
      <c r="V62" s="29">
        <v>0</v>
      </c>
      <c r="W62" s="29">
        <v>0</v>
      </c>
    </row>
    <row r="63" spans="1:23" ht="12.75">
      <c r="A63" s="23" t="s">
        <v>26</v>
      </c>
      <c r="B63" s="24" t="s">
        <v>126</v>
      </c>
      <c r="C63" s="25" t="s">
        <v>127</v>
      </c>
      <c r="D63" s="26">
        <v>5774461</v>
      </c>
      <c r="E63" s="27">
        <v>0</v>
      </c>
      <c r="F63" s="27">
        <v>1920138</v>
      </c>
      <c r="G63" s="77">
        <f t="shared" si="10"/>
        <v>0</v>
      </c>
      <c r="H63" s="28">
        <v>386076</v>
      </c>
      <c r="I63" s="27">
        <v>293902</v>
      </c>
      <c r="J63" s="29">
        <v>347893</v>
      </c>
      <c r="K63" s="29">
        <v>1027871</v>
      </c>
      <c r="L63" s="28">
        <v>151612</v>
      </c>
      <c r="M63" s="27">
        <v>108348</v>
      </c>
      <c r="N63" s="29">
        <v>510648</v>
      </c>
      <c r="O63" s="29">
        <v>770608</v>
      </c>
      <c r="P63" s="28">
        <v>72172</v>
      </c>
      <c r="Q63" s="27">
        <v>49487</v>
      </c>
      <c r="R63" s="29">
        <v>0</v>
      </c>
      <c r="S63" s="29">
        <v>121659</v>
      </c>
      <c r="T63" s="28">
        <v>0</v>
      </c>
      <c r="U63" s="27">
        <v>0</v>
      </c>
      <c r="V63" s="29">
        <v>0</v>
      </c>
      <c r="W63" s="29">
        <v>0</v>
      </c>
    </row>
    <row r="64" spans="1:23" ht="12.75">
      <c r="A64" s="23" t="s">
        <v>26</v>
      </c>
      <c r="B64" s="24" t="s">
        <v>128</v>
      </c>
      <c r="C64" s="25" t="s">
        <v>129</v>
      </c>
      <c r="D64" s="26">
        <v>6702357</v>
      </c>
      <c r="E64" s="27">
        <v>7196871</v>
      </c>
      <c r="F64" s="27">
        <v>1324959</v>
      </c>
      <c r="G64" s="77">
        <f t="shared" si="10"/>
        <v>0.1841020910337284</v>
      </c>
      <c r="H64" s="28">
        <v>220902</v>
      </c>
      <c r="I64" s="27">
        <v>34040</v>
      </c>
      <c r="J64" s="29">
        <v>190182</v>
      </c>
      <c r="K64" s="29">
        <v>445124</v>
      </c>
      <c r="L64" s="28">
        <v>87491</v>
      </c>
      <c r="M64" s="27">
        <v>165538</v>
      </c>
      <c r="N64" s="29">
        <v>356914</v>
      </c>
      <c r="O64" s="29">
        <v>609943</v>
      </c>
      <c r="P64" s="28">
        <v>57766</v>
      </c>
      <c r="Q64" s="27">
        <v>151830</v>
      </c>
      <c r="R64" s="29">
        <v>60296</v>
      </c>
      <c r="S64" s="29">
        <v>269892</v>
      </c>
      <c r="T64" s="28">
        <v>0</v>
      </c>
      <c r="U64" s="27">
        <v>0</v>
      </c>
      <c r="V64" s="29">
        <v>0</v>
      </c>
      <c r="W64" s="29">
        <v>0</v>
      </c>
    </row>
    <row r="65" spans="1:23" ht="12.75">
      <c r="A65" s="23" t="s">
        <v>26</v>
      </c>
      <c r="B65" s="24" t="s">
        <v>130</v>
      </c>
      <c r="C65" s="25" t="s">
        <v>131</v>
      </c>
      <c r="D65" s="26">
        <v>4163000</v>
      </c>
      <c r="E65" s="27">
        <v>4163000</v>
      </c>
      <c r="F65" s="27">
        <v>452606</v>
      </c>
      <c r="G65" s="77">
        <f t="shared" si="10"/>
        <v>0.10872111458083113</v>
      </c>
      <c r="H65" s="28">
        <v>0</v>
      </c>
      <c r="I65" s="27">
        <v>48356</v>
      </c>
      <c r="J65" s="29">
        <v>8464</v>
      </c>
      <c r="K65" s="29">
        <v>56820</v>
      </c>
      <c r="L65" s="28">
        <v>164810</v>
      </c>
      <c r="M65" s="27">
        <v>81338</v>
      </c>
      <c r="N65" s="29">
        <v>31366</v>
      </c>
      <c r="O65" s="29">
        <v>277514</v>
      </c>
      <c r="P65" s="28">
        <v>50788</v>
      </c>
      <c r="Q65" s="27">
        <v>41717</v>
      </c>
      <c r="R65" s="29">
        <v>25767</v>
      </c>
      <c r="S65" s="29">
        <v>118272</v>
      </c>
      <c r="T65" s="28">
        <v>0</v>
      </c>
      <c r="U65" s="27">
        <v>0</v>
      </c>
      <c r="V65" s="29">
        <v>0</v>
      </c>
      <c r="W65" s="29">
        <v>0</v>
      </c>
    </row>
    <row r="66" spans="1:23" ht="12.75">
      <c r="A66" s="23" t="s">
        <v>45</v>
      </c>
      <c r="B66" s="24" t="s">
        <v>132</v>
      </c>
      <c r="C66" s="25" t="s">
        <v>133</v>
      </c>
      <c r="D66" s="26">
        <v>276000</v>
      </c>
      <c r="E66" s="27">
        <v>0</v>
      </c>
      <c r="F66" s="27">
        <v>266040</v>
      </c>
      <c r="G66" s="77">
        <f t="shared" si="10"/>
        <v>0</v>
      </c>
      <c r="H66" s="28">
        <v>61554</v>
      </c>
      <c r="I66" s="27">
        <v>7061</v>
      </c>
      <c r="J66" s="29">
        <v>5988</v>
      </c>
      <c r="K66" s="29">
        <v>74603</v>
      </c>
      <c r="L66" s="28">
        <v>7278</v>
      </c>
      <c r="M66" s="27">
        <v>7935</v>
      </c>
      <c r="N66" s="29">
        <v>192</v>
      </c>
      <c r="O66" s="29">
        <v>15405</v>
      </c>
      <c r="P66" s="28">
        <v>163400</v>
      </c>
      <c r="Q66" s="27">
        <v>10519</v>
      </c>
      <c r="R66" s="29">
        <v>2113</v>
      </c>
      <c r="S66" s="29">
        <v>176032</v>
      </c>
      <c r="T66" s="28">
        <v>0</v>
      </c>
      <c r="U66" s="27">
        <v>0</v>
      </c>
      <c r="V66" s="29">
        <v>0</v>
      </c>
      <c r="W66" s="29">
        <v>0</v>
      </c>
    </row>
    <row r="67" spans="1:23" ht="12.75">
      <c r="A67" s="30"/>
      <c r="B67" s="31" t="s">
        <v>134</v>
      </c>
      <c r="C67" s="32"/>
      <c r="D67" s="33">
        <f>SUM(D62:D66)</f>
        <v>22716818</v>
      </c>
      <c r="E67" s="34">
        <f>SUM(E62:E66)</f>
        <v>11359871</v>
      </c>
      <c r="F67" s="34">
        <f>SUM(F62:F66)</f>
        <v>4915344</v>
      </c>
      <c r="G67" s="78">
        <f t="shared" si="10"/>
        <v>0.4326936459049579</v>
      </c>
      <c r="H67" s="35">
        <f aca="true" t="shared" si="12" ref="H67:W67">SUM(H62:H66)</f>
        <v>743315</v>
      </c>
      <c r="I67" s="34">
        <f t="shared" si="12"/>
        <v>481140</v>
      </c>
      <c r="J67" s="36">
        <f t="shared" si="12"/>
        <v>582153</v>
      </c>
      <c r="K67" s="36">
        <f t="shared" si="12"/>
        <v>1806608</v>
      </c>
      <c r="L67" s="35">
        <f t="shared" si="12"/>
        <v>505976</v>
      </c>
      <c r="M67" s="34">
        <f t="shared" si="12"/>
        <v>667358</v>
      </c>
      <c r="N67" s="36">
        <f t="shared" si="12"/>
        <v>987068</v>
      </c>
      <c r="O67" s="36">
        <f t="shared" si="12"/>
        <v>2160402</v>
      </c>
      <c r="P67" s="35">
        <f t="shared" si="12"/>
        <v>571962</v>
      </c>
      <c r="Q67" s="34">
        <f t="shared" si="12"/>
        <v>255188</v>
      </c>
      <c r="R67" s="36">
        <f t="shared" si="12"/>
        <v>121184</v>
      </c>
      <c r="S67" s="36">
        <f t="shared" si="12"/>
        <v>948334</v>
      </c>
      <c r="T67" s="35">
        <f t="shared" si="12"/>
        <v>0</v>
      </c>
      <c r="U67" s="34">
        <f t="shared" si="12"/>
        <v>0</v>
      </c>
      <c r="V67" s="36">
        <f t="shared" si="12"/>
        <v>0</v>
      </c>
      <c r="W67" s="36">
        <f t="shared" si="12"/>
        <v>0</v>
      </c>
    </row>
    <row r="68" spans="1:23" ht="12.75">
      <c r="A68" s="23" t="s">
        <v>26</v>
      </c>
      <c r="B68" s="24" t="s">
        <v>135</v>
      </c>
      <c r="C68" s="25" t="s">
        <v>136</v>
      </c>
      <c r="D68" s="26">
        <v>19803000</v>
      </c>
      <c r="E68" s="27">
        <v>0</v>
      </c>
      <c r="F68" s="27">
        <v>4816417</v>
      </c>
      <c r="G68" s="77">
        <f t="shared" si="10"/>
        <v>0</v>
      </c>
      <c r="H68" s="28">
        <v>850318</v>
      </c>
      <c r="I68" s="27">
        <v>223269</v>
      </c>
      <c r="J68" s="29">
        <v>729181</v>
      </c>
      <c r="K68" s="29">
        <v>1802768</v>
      </c>
      <c r="L68" s="28">
        <v>103951</v>
      </c>
      <c r="M68" s="27">
        <v>606604</v>
      </c>
      <c r="N68" s="29">
        <v>1062964</v>
      </c>
      <c r="O68" s="29">
        <v>1773519</v>
      </c>
      <c r="P68" s="28">
        <v>341907</v>
      </c>
      <c r="Q68" s="27">
        <v>265918</v>
      </c>
      <c r="R68" s="29">
        <v>632305</v>
      </c>
      <c r="S68" s="29">
        <v>1240130</v>
      </c>
      <c r="T68" s="28">
        <v>0</v>
      </c>
      <c r="U68" s="27">
        <v>0</v>
      </c>
      <c r="V68" s="29">
        <v>0</v>
      </c>
      <c r="W68" s="29">
        <v>0</v>
      </c>
    </row>
    <row r="69" spans="1:23" ht="12.75">
      <c r="A69" s="23" t="s">
        <v>26</v>
      </c>
      <c r="B69" s="24" t="s">
        <v>137</v>
      </c>
      <c r="C69" s="25" t="s">
        <v>138</v>
      </c>
      <c r="D69" s="26">
        <v>1621380</v>
      </c>
      <c r="E69" s="27">
        <v>1621380</v>
      </c>
      <c r="F69" s="27">
        <v>1185778</v>
      </c>
      <c r="G69" s="77">
        <f t="shared" si="10"/>
        <v>0.7313387361383513</v>
      </c>
      <c r="H69" s="28">
        <v>49733</v>
      </c>
      <c r="I69" s="27">
        <v>231722</v>
      </c>
      <c r="J69" s="29">
        <v>25940</v>
      </c>
      <c r="K69" s="29">
        <v>307395</v>
      </c>
      <c r="L69" s="28">
        <v>45233</v>
      </c>
      <c r="M69" s="27">
        <v>142396</v>
      </c>
      <c r="N69" s="29">
        <v>378154</v>
      </c>
      <c r="O69" s="29">
        <v>565783</v>
      </c>
      <c r="P69" s="28">
        <v>214251</v>
      </c>
      <c r="Q69" s="27">
        <v>26022</v>
      </c>
      <c r="R69" s="29">
        <v>72327</v>
      </c>
      <c r="S69" s="29">
        <v>312600</v>
      </c>
      <c r="T69" s="28">
        <v>0</v>
      </c>
      <c r="U69" s="27">
        <v>0</v>
      </c>
      <c r="V69" s="29">
        <v>0</v>
      </c>
      <c r="W69" s="29">
        <v>0</v>
      </c>
    </row>
    <row r="70" spans="1:23" ht="12.75">
      <c r="A70" s="23" t="s">
        <v>26</v>
      </c>
      <c r="B70" s="24" t="s">
        <v>139</v>
      </c>
      <c r="C70" s="25" t="s">
        <v>140</v>
      </c>
      <c r="D70" s="26">
        <v>7635000</v>
      </c>
      <c r="E70" s="27">
        <v>0</v>
      </c>
      <c r="F70" s="27">
        <v>5725947</v>
      </c>
      <c r="G70" s="77">
        <f t="shared" si="10"/>
        <v>0</v>
      </c>
      <c r="H70" s="28">
        <v>17558</v>
      </c>
      <c r="I70" s="27">
        <v>597533</v>
      </c>
      <c r="J70" s="29">
        <v>934116</v>
      </c>
      <c r="K70" s="29">
        <v>1549207</v>
      </c>
      <c r="L70" s="28">
        <v>706278</v>
      </c>
      <c r="M70" s="27">
        <v>825559</v>
      </c>
      <c r="N70" s="29">
        <v>979131</v>
      </c>
      <c r="O70" s="29">
        <v>2510968</v>
      </c>
      <c r="P70" s="28">
        <v>207255</v>
      </c>
      <c r="Q70" s="27">
        <v>528493</v>
      </c>
      <c r="R70" s="29">
        <v>930024</v>
      </c>
      <c r="S70" s="29">
        <v>1665772</v>
      </c>
      <c r="T70" s="28">
        <v>0</v>
      </c>
      <c r="U70" s="27">
        <v>0</v>
      </c>
      <c r="V70" s="29">
        <v>0</v>
      </c>
      <c r="W70" s="29">
        <v>0</v>
      </c>
    </row>
    <row r="71" spans="1:23" ht="12.75">
      <c r="A71" s="23" t="s">
        <v>26</v>
      </c>
      <c r="B71" s="24" t="s">
        <v>141</v>
      </c>
      <c r="C71" s="25" t="s">
        <v>142</v>
      </c>
      <c r="D71" s="26">
        <v>216689000</v>
      </c>
      <c r="E71" s="27">
        <v>216690000</v>
      </c>
      <c r="F71" s="27">
        <v>28817831</v>
      </c>
      <c r="G71" s="77">
        <f t="shared" si="10"/>
        <v>0.1329910517328903</v>
      </c>
      <c r="H71" s="28">
        <v>948912</v>
      </c>
      <c r="I71" s="27">
        <v>1214368</v>
      </c>
      <c r="J71" s="29">
        <v>2459447</v>
      </c>
      <c r="K71" s="29">
        <v>4622727</v>
      </c>
      <c r="L71" s="28">
        <v>6801458</v>
      </c>
      <c r="M71" s="27">
        <v>1191829</v>
      </c>
      <c r="N71" s="29">
        <v>6482681</v>
      </c>
      <c r="O71" s="29">
        <v>14475968</v>
      </c>
      <c r="P71" s="28">
        <v>2571174</v>
      </c>
      <c r="Q71" s="27">
        <v>2637513</v>
      </c>
      <c r="R71" s="29">
        <v>4510449</v>
      </c>
      <c r="S71" s="29">
        <v>9719136</v>
      </c>
      <c r="T71" s="28">
        <v>0</v>
      </c>
      <c r="U71" s="27">
        <v>0</v>
      </c>
      <c r="V71" s="29">
        <v>0</v>
      </c>
      <c r="W71" s="29">
        <v>0</v>
      </c>
    </row>
    <row r="72" spans="1:23" ht="12.75">
      <c r="A72" s="23" t="s">
        <v>26</v>
      </c>
      <c r="B72" s="24" t="s">
        <v>143</v>
      </c>
      <c r="C72" s="25" t="s">
        <v>144</v>
      </c>
      <c r="D72" s="26">
        <v>7338000</v>
      </c>
      <c r="E72" s="27">
        <v>0</v>
      </c>
      <c r="F72" s="27">
        <v>11638164</v>
      </c>
      <c r="G72" s="77">
        <f t="shared" si="10"/>
        <v>0</v>
      </c>
      <c r="H72" s="28">
        <v>401051</v>
      </c>
      <c r="I72" s="27">
        <v>215206</v>
      </c>
      <c r="J72" s="29">
        <v>833459</v>
      </c>
      <c r="K72" s="29">
        <v>1449716</v>
      </c>
      <c r="L72" s="28">
        <v>347851</v>
      </c>
      <c r="M72" s="27">
        <v>233282</v>
      </c>
      <c r="N72" s="29">
        <v>2739276</v>
      </c>
      <c r="O72" s="29">
        <v>3320409</v>
      </c>
      <c r="P72" s="28">
        <v>1883592</v>
      </c>
      <c r="Q72" s="27">
        <v>2722296</v>
      </c>
      <c r="R72" s="29">
        <v>2262151</v>
      </c>
      <c r="S72" s="29">
        <v>6868039</v>
      </c>
      <c r="T72" s="28">
        <v>0</v>
      </c>
      <c r="U72" s="27">
        <v>0</v>
      </c>
      <c r="V72" s="29">
        <v>0</v>
      </c>
      <c r="W72" s="29">
        <v>0</v>
      </c>
    </row>
    <row r="73" spans="1:23" ht="12.75">
      <c r="A73" s="23" t="s">
        <v>45</v>
      </c>
      <c r="B73" s="24" t="s">
        <v>145</v>
      </c>
      <c r="C73" s="25" t="s">
        <v>146</v>
      </c>
      <c r="D73" s="26">
        <v>634460</v>
      </c>
      <c r="E73" s="27">
        <v>0</v>
      </c>
      <c r="F73" s="27">
        <v>251262</v>
      </c>
      <c r="G73" s="77">
        <f t="shared" si="10"/>
        <v>0</v>
      </c>
      <c r="H73" s="28">
        <v>49949</v>
      </c>
      <c r="I73" s="27">
        <v>4230</v>
      </c>
      <c r="J73" s="29">
        <v>4230</v>
      </c>
      <c r="K73" s="29">
        <v>58409</v>
      </c>
      <c r="L73" s="28">
        <v>49943</v>
      </c>
      <c r="M73" s="27">
        <v>14788</v>
      </c>
      <c r="N73" s="29">
        <v>66114</v>
      </c>
      <c r="O73" s="29">
        <v>130845</v>
      </c>
      <c r="P73" s="28">
        <v>408</v>
      </c>
      <c r="Q73" s="27">
        <v>18968</v>
      </c>
      <c r="R73" s="29">
        <v>42632</v>
      </c>
      <c r="S73" s="29">
        <v>62008</v>
      </c>
      <c r="T73" s="28">
        <v>0</v>
      </c>
      <c r="U73" s="27">
        <v>0</v>
      </c>
      <c r="V73" s="29">
        <v>0</v>
      </c>
      <c r="W73" s="29">
        <v>0</v>
      </c>
    </row>
    <row r="74" spans="1:23" ht="12.75">
      <c r="A74" s="30"/>
      <c r="B74" s="31" t="s">
        <v>147</v>
      </c>
      <c r="C74" s="32"/>
      <c r="D74" s="33">
        <f>SUM(D68:D73)</f>
        <v>253720840</v>
      </c>
      <c r="E74" s="34">
        <f>SUM(E68:E73)</f>
        <v>218311380</v>
      </c>
      <c r="F74" s="34">
        <f>SUM(F68:F73)</f>
        <v>52435399</v>
      </c>
      <c r="G74" s="78">
        <f t="shared" si="10"/>
        <v>0.24018628346355558</v>
      </c>
      <c r="H74" s="35">
        <f aca="true" t="shared" si="13" ref="H74:W74">SUM(H68:H73)</f>
        <v>2317521</v>
      </c>
      <c r="I74" s="34">
        <f t="shared" si="13"/>
        <v>2486328</v>
      </c>
      <c r="J74" s="36">
        <f t="shared" si="13"/>
        <v>4986373</v>
      </c>
      <c r="K74" s="36">
        <f t="shared" si="13"/>
        <v>9790222</v>
      </c>
      <c r="L74" s="35">
        <f t="shared" si="13"/>
        <v>8054714</v>
      </c>
      <c r="M74" s="34">
        <f t="shared" si="13"/>
        <v>3014458</v>
      </c>
      <c r="N74" s="36">
        <f t="shared" si="13"/>
        <v>11708320</v>
      </c>
      <c r="O74" s="36">
        <f t="shared" si="13"/>
        <v>22777492</v>
      </c>
      <c r="P74" s="35">
        <f t="shared" si="13"/>
        <v>5218587</v>
      </c>
      <c r="Q74" s="34">
        <f t="shared" si="13"/>
        <v>6199210</v>
      </c>
      <c r="R74" s="36">
        <f t="shared" si="13"/>
        <v>8449888</v>
      </c>
      <c r="S74" s="36">
        <f t="shared" si="13"/>
        <v>19867685</v>
      </c>
      <c r="T74" s="35">
        <f t="shared" si="13"/>
        <v>0</v>
      </c>
      <c r="U74" s="34">
        <f t="shared" si="13"/>
        <v>0</v>
      </c>
      <c r="V74" s="36">
        <f t="shared" si="13"/>
        <v>0</v>
      </c>
      <c r="W74" s="36">
        <f t="shared" si="13"/>
        <v>0</v>
      </c>
    </row>
    <row r="75" spans="1:23" ht="12.75">
      <c r="A75" s="23" t="s">
        <v>26</v>
      </c>
      <c r="B75" s="24" t="s">
        <v>148</v>
      </c>
      <c r="C75" s="25" t="s">
        <v>149</v>
      </c>
      <c r="D75" s="26">
        <v>23426376</v>
      </c>
      <c r="E75" s="27">
        <v>0</v>
      </c>
      <c r="F75" s="27">
        <v>48306437</v>
      </c>
      <c r="G75" s="77">
        <f t="shared" si="10"/>
        <v>0</v>
      </c>
      <c r="H75" s="28">
        <v>4850751</v>
      </c>
      <c r="I75" s="27">
        <v>5284978</v>
      </c>
      <c r="J75" s="29">
        <v>6304995</v>
      </c>
      <c r="K75" s="29">
        <v>16440724</v>
      </c>
      <c r="L75" s="28">
        <v>5898640</v>
      </c>
      <c r="M75" s="27">
        <v>6879649</v>
      </c>
      <c r="N75" s="29">
        <v>5175465</v>
      </c>
      <c r="O75" s="29">
        <v>17953754</v>
      </c>
      <c r="P75" s="28">
        <v>7101613</v>
      </c>
      <c r="Q75" s="27">
        <v>6810346</v>
      </c>
      <c r="R75" s="29">
        <v>0</v>
      </c>
      <c r="S75" s="29">
        <v>13911959</v>
      </c>
      <c r="T75" s="28">
        <v>0</v>
      </c>
      <c r="U75" s="27">
        <v>0</v>
      </c>
      <c r="V75" s="29">
        <v>0</v>
      </c>
      <c r="W75" s="29">
        <v>0</v>
      </c>
    </row>
    <row r="76" spans="1:23" ht="12.75">
      <c r="A76" s="23" t="s">
        <v>26</v>
      </c>
      <c r="B76" s="24" t="s">
        <v>150</v>
      </c>
      <c r="C76" s="25" t="s">
        <v>151</v>
      </c>
      <c r="D76" s="26">
        <v>21101548</v>
      </c>
      <c r="E76" s="27">
        <v>21101548</v>
      </c>
      <c r="F76" s="27">
        <v>22275001</v>
      </c>
      <c r="G76" s="77">
        <f t="shared" si="10"/>
        <v>1.0556098064464274</v>
      </c>
      <c r="H76" s="28">
        <v>1746160</v>
      </c>
      <c r="I76" s="27">
        <v>1639077</v>
      </c>
      <c r="J76" s="29">
        <v>3668284</v>
      </c>
      <c r="K76" s="29">
        <v>7053521</v>
      </c>
      <c r="L76" s="28">
        <v>1733192</v>
      </c>
      <c r="M76" s="27">
        <v>1337950</v>
      </c>
      <c r="N76" s="29">
        <v>4363113</v>
      </c>
      <c r="O76" s="29">
        <v>7434255</v>
      </c>
      <c r="P76" s="28">
        <v>4227665</v>
      </c>
      <c r="Q76" s="27">
        <v>3168157</v>
      </c>
      <c r="R76" s="29">
        <v>391403</v>
      </c>
      <c r="S76" s="29">
        <v>7787225</v>
      </c>
      <c r="T76" s="28">
        <v>0</v>
      </c>
      <c r="U76" s="27">
        <v>0</v>
      </c>
      <c r="V76" s="29">
        <v>0</v>
      </c>
      <c r="W76" s="29">
        <v>0</v>
      </c>
    </row>
    <row r="77" spans="1:23" ht="12.75">
      <c r="A77" s="23" t="s">
        <v>26</v>
      </c>
      <c r="B77" s="24" t="s">
        <v>152</v>
      </c>
      <c r="C77" s="25" t="s">
        <v>153</v>
      </c>
      <c r="D77" s="26">
        <v>10898000</v>
      </c>
      <c r="E77" s="27">
        <v>10898000</v>
      </c>
      <c r="F77" s="27">
        <v>9642722</v>
      </c>
      <c r="G77" s="77">
        <f t="shared" si="10"/>
        <v>0.8848157460084419</v>
      </c>
      <c r="H77" s="28">
        <v>1588991</v>
      </c>
      <c r="I77" s="27">
        <v>1106328</v>
      </c>
      <c r="J77" s="29">
        <v>650249</v>
      </c>
      <c r="K77" s="29">
        <v>3345568</v>
      </c>
      <c r="L77" s="28">
        <v>407508</v>
      </c>
      <c r="M77" s="27">
        <v>868841</v>
      </c>
      <c r="N77" s="29">
        <v>1885556</v>
      </c>
      <c r="O77" s="29">
        <v>3161905</v>
      </c>
      <c r="P77" s="28">
        <v>433045</v>
      </c>
      <c r="Q77" s="27">
        <v>938825</v>
      </c>
      <c r="R77" s="29">
        <v>1763379</v>
      </c>
      <c r="S77" s="29">
        <v>3135249</v>
      </c>
      <c r="T77" s="28">
        <v>0</v>
      </c>
      <c r="U77" s="27">
        <v>0</v>
      </c>
      <c r="V77" s="29">
        <v>0</v>
      </c>
      <c r="W77" s="29">
        <v>0</v>
      </c>
    </row>
    <row r="78" spans="1:23" ht="12.75">
      <c r="A78" s="23" t="s">
        <v>26</v>
      </c>
      <c r="B78" s="24" t="s">
        <v>154</v>
      </c>
      <c r="C78" s="25" t="s">
        <v>155</v>
      </c>
      <c r="D78" s="26">
        <v>122470431</v>
      </c>
      <c r="E78" s="27">
        <v>123545000</v>
      </c>
      <c r="F78" s="27">
        <v>78331315</v>
      </c>
      <c r="G78" s="77">
        <f t="shared" si="10"/>
        <v>0.634030636610142</v>
      </c>
      <c r="H78" s="28">
        <v>8012439</v>
      </c>
      <c r="I78" s="27">
        <v>5838302</v>
      </c>
      <c r="J78" s="29">
        <v>3644383</v>
      </c>
      <c r="K78" s="29">
        <v>17495124</v>
      </c>
      <c r="L78" s="28">
        <v>8275755</v>
      </c>
      <c r="M78" s="27">
        <v>17254843</v>
      </c>
      <c r="N78" s="29">
        <v>15256159</v>
      </c>
      <c r="O78" s="29">
        <v>40786757</v>
      </c>
      <c r="P78" s="28">
        <v>1096189</v>
      </c>
      <c r="Q78" s="27">
        <v>4173043</v>
      </c>
      <c r="R78" s="29">
        <v>14780202</v>
      </c>
      <c r="S78" s="29">
        <v>20049434</v>
      </c>
      <c r="T78" s="28">
        <v>0</v>
      </c>
      <c r="U78" s="27">
        <v>0</v>
      </c>
      <c r="V78" s="29">
        <v>0</v>
      </c>
      <c r="W78" s="29">
        <v>0</v>
      </c>
    </row>
    <row r="79" spans="1:23" ht="12.75">
      <c r="A79" s="23" t="s">
        <v>26</v>
      </c>
      <c r="B79" s="24" t="s">
        <v>156</v>
      </c>
      <c r="C79" s="25" t="s">
        <v>157</v>
      </c>
      <c r="D79" s="26">
        <v>8320522</v>
      </c>
      <c r="E79" s="27">
        <v>0</v>
      </c>
      <c r="F79" s="27">
        <v>16824770</v>
      </c>
      <c r="G79" s="77">
        <f t="shared" si="10"/>
        <v>0</v>
      </c>
      <c r="H79" s="28">
        <v>939032</v>
      </c>
      <c r="I79" s="27">
        <v>2515514</v>
      </c>
      <c r="J79" s="29">
        <v>1836889</v>
      </c>
      <c r="K79" s="29">
        <v>5291435</v>
      </c>
      <c r="L79" s="28">
        <v>0</v>
      </c>
      <c r="M79" s="27">
        <v>2091500</v>
      </c>
      <c r="N79" s="29">
        <v>670798</v>
      </c>
      <c r="O79" s="29">
        <v>2762298</v>
      </c>
      <c r="P79" s="28">
        <v>385497</v>
      </c>
      <c r="Q79" s="27">
        <v>3355724</v>
      </c>
      <c r="R79" s="29">
        <v>5029816</v>
      </c>
      <c r="S79" s="29">
        <v>8771037</v>
      </c>
      <c r="T79" s="28">
        <v>0</v>
      </c>
      <c r="U79" s="27">
        <v>0</v>
      </c>
      <c r="V79" s="29">
        <v>0</v>
      </c>
      <c r="W79" s="29">
        <v>0</v>
      </c>
    </row>
    <row r="80" spans="1:23" ht="12.75">
      <c r="A80" s="23" t="s">
        <v>26</v>
      </c>
      <c r="B80" s="24" t="s">
        <v>158</v>
      </c>
      <c r="C80" s="25" t="s">
        <v>159</v>
      </c>
      <c r="D80" s="26">
        <v>52145522</v>
      </c>
      <c r="E80" s="27">
        <v>52145522</v>
      </c>
      <c r="F80" s="27">
        <v>4650777</v>
      </c>
      <c r="G80" s="77">
        <f t="shared" si="10"/>
        <v>0.08918842542222513</v>
      </c>
      <c r="H80" s="28">
        <v>434012</v>
      </c>
      <c r="I80" s="27">
        <v>220442</v>
      </c>
      <c r="J80" s="29">
        <v>609275</v>
      </c>
      <c r="K80" s="29">
        <v>1263729</v>
      </c>
      <c r="L80" s="28">
        <v>957886</v>
      </c>
      <c r="M80" s="27">
        <v>551663</v>
      </c>
      <c r="N80" s="29">
        <v>502118</v>
      </c>
      <c r="O80" s="29">
        <v>2011667</v>
      </c>
      <c r="P80" s="28">
        <v>565983</v>
      </c>
      <c r="Q80" s="27">
        <v>268517</v>
      </c>
      <c r="R80" s="29">
        <v>540881</v>
      </c>
      <c r="S80" s="29">
        <v>1375381</v>
      </c>
      <c r="T80" s="28">
        <v>0</v>
      </c>
      <c r="U80" s="27">
        <v>0</v>
      </c>
      <c r="V80" s="29">
        <v>0</v>
      </c>
      <c r="W80" s="29">
        <v>0</v>
      </c>
    </row>
    <row r="81" spans="1:23" ht="12.75">
      <c r="A81" s="23" t="s">
        <v>45</v>
      </c>
      <c r="B81" s="24" t="s">
        <v>160</v>
      </c>
      <c r="C81" s="25" t="s">
        <v>161</v>
      </c>
      <c r="D81" s="26">
        <v>900000</v>
      </c>
      <c r="E81" s="27">
        <v>700000</v>
      </c>
      <c r="F81" s="27">
        <v>497834</v>
      </c>
      <c r="G81" s="77">
        <f t="shared" si="10"/>
        <v>0.7111914285714286</v>
      </c>
      <c r="H81" s="28">
        <v>72068</v>
      </c>
      <c r="I81" s="27">
        <v>93106</v>
      </c>
      <c r="J81" s="29">
        <v>4042</v>
      </c>
      <c r="K81" s="29">
        <v>169216</v>
      </c>
      <c r="L81" s="28">
        <v>83114</v>
      </c>
      <c r="M81" s="27">
        <v>17725</v>
      </c>
      <c r="N81" s="29">
        <v>90330</v>
      </c>
      <c r="O81" s="29">
        <v>191169</v>
      </c>
      <c r="P81" s="28">
        <v>113714</v>
      </c>
      <c r="Q81" s="27">
        <v>11243</v>
      </c>
      <c r="R81" s="29">
        <v>12492</v>
      </c>
      <c r="S81" s="29">
        <v>137449</v>
      </c>
      <c r="T81" s="28">
        <v>0</v>
      </c>
      <c r="U81" s="27">
        <v>0</v>
      </c>
      <c r="V81" s="29">
        <v>0</v>
      </c>
      <c r="W81" s="29">
        <v>0</v>
      </c>
    </row>
    <row r="82" spans="1:23" ht="12.75">
      <c r="A82" s="30"/>
      <c r="B82" s="31" t="s">
        <v>162</v>
      </c>
      <c r="C82" s="32"/>
      <c r="D82" s="33">
        <f>SUM(D75:D81)</f>
        <v>239262399</v>
      </c>
      <c r="E82" s="34">
        <f>SUM(E75:E81)</f>
        <v>208390070</v>
      </c>
      <c r="F82" s="34">
        <f>SUM(F75:F81)</f>
        <v>180528856</v>
      </c>
      <c r="G82" s="78">
        <f t="shared" si="10"/>
        <v>0.8663025834196418</v>
      </c>
      <c r="H82" s="35">
        <f aca="true" t="shared" si="14" ref="H82:W82">SUM(H75:H81)</f>
        <v>17643453</v>
      </c>
      <c r="I82" s="34">
        <f t="shared" si="14"/>
        <v>16697747</v>
      </c>
      <c r="J82" s="36">
        <f t="shared" si="14"/>
        <v>16718117</v>
      </c>
      <c r="K82" s="36">
        <f t="shared" si="14"/>
        <v>51059317</v>
      </c>
      <c r="L82" s="35">
        <f t="shared" si="14"/>
        <v>17356095</v>
      </c>
      <c r="M82" s="34">
        <f t="shared" si="14"/>
        <v>29002171</v>
      </c>
      <c r="N82" s="36">
        <f t="shared" si="14"/>
        <v>27943539</v>
      </c>
      <c r="O82" s="36">
        <f t="shared" si="14"/>
        <v>74301805</v>
      </c>
      <c r="P82" s="35">
        <f t="shared" si="14"/>
        <v>13923706</v>
      </c>
      <c r="Q82" s="34">
        <f t="shared" si="14"/>
        <v>18725855</v>
      </c>
      <c r="R82" s="36">
        <f t="shared" si="14"/>
        <v>22518173</v>
      </c>
      <c r="S82" s="36">
        <f t="shared" si="14"/>
        <v>55167734</v>
      </c>
      <c r="T82" s="35">
        <f t="shared" si="14"/>
        <v>0</v>
      </c>
      <c r="U82" s="34">
        <f t="shared" si="14"/>
        <v>0</v>
      </c>
      <c r="V82" s="36">
        <f t="shared" si="14"/>
        <v>0</v>
      </c>
      <c r="W82" s="36">
        <f t="shared" si="14"/>
        <v>0</v>
      </c>
    </row>
    <row r="83" spans="1:23" ht="12.75">
      <c r="A83" s="23" t="s">
        <v>26</v>
      </c>
      <c r="B83" s="24" t="s">
        <v>163</v>
      </c>
      <c r="C83" s="25" t="s">
        <v>164</v>
      </c>
      <c r="D83" s="26">
        <v>52755000</v>
      </c>
      <c r="E83" s="27">
        <v>0</v>
      </c>
      <c r="F83" s="27">
        <v>59715618</v>
      </c>
      <c r="G83" s="77">
        <f t="shared" si="10"/>
        <v>0</v>
      </c>
      <c r="H83" s="28">
        <v>610748</v>
      </c>
      <c r="I83" s="27">
        <v>3518672</v>
      </c>
      <c r="J83" s="29">
        <v>2764169</v>
      </c>
      <c r="K83" s="29">
        <v>6893589</v>
      </c>
      <c r="L83" s="28">
        <v>6208567</v>
      </c>
      <c r="M83" s="27">
        <v>4827474</v>
      </c>
      <c r="N83" s="29">
        <v>6058727</v>
      </c>
      <c r="O83" s="29">
        <v>17094768</v>
      </c>
      <c r="P83" s="28">
        <v>347933</v>
      </c>
      <c r="Q83" s="27">
        <v>31525214</v>
      </c>
      <c r="R83" s="29">
        <v>3854114</v>
      </c>
      <c r="S83" s="29">
        <v>35727261</v>
      </c>
      <c r="T83" s="28">
        <v>0</v>
      </c>
      <c r="U83" s="27">
        <v>0</v>
      </c>
      <c r="V83" s="29">
        <v>0</v>
      </c>
      <c r="W83" s="29">
        <v>0</v>
      </c>
    </row>
    <row r="84" spans="1:23" ht="12.75">
      <c r="A84" s="23" t="s">
        <v>26</v>
      </c>
      <c r="B84" s="24" t="s">
        <v>165</v>
      </c>
      <c r="C84" s="25" t="s">
        <v>166</v>
      </c>
      <c r="D84" s="26">
        <v>14300000</v>
      </c>
      <c r="E84" s="27">
        <v>14300000</v>
      </c>
      <c r="F84" s="27">
        <v>9483184</v>
      </c>
      <c r="G84" s="77">
        <f t="shared" si="10"/>
        <v>0.6631597202797203</v>
      </c>
      <c r="H84" s="28">
        <v>1960086</v>
      </c>
      <c r="I84" s="27">
        <v>129435</v>
      </c>
      <c r="J84" s="29">
        <v>1154896</v>
      </c>
      <c r="K84" s="29">
        <v>3244417</v>
      </c>
      <c r="L84" s="28">
        <v>694198</v>
      </c>
      <c r="M84" s="27">
        <v>230916</v>
      </c>
      <c r="N84" s="29">
        <v>3838819</v>
      </c>
      <c r="O84" s="29">
        <v>4763933</v>
      </c>
      <c r="P84" s="28">
        <v>137661</v>
      </c>
      <c r="Q84" s="27">
        <v>136029</v>
      </c>
      <c r="R84" s="29">
        <v>1201144</v>
      </c>
      <c r="S84" s="29">
        <v>1474834</v>
      </c>
      <c r="T84" s="28">
        <v>0</v>
      </c>
      <c r="U84" s="27">
        <v>0</v>
      </c>
      <c r="V84" s="29">
        <v>0</v>
      </c>
      <c r="W84" s="29">
        <v>0</v>
      </c>
    </row>
    <row r="85" spans="1:23" ht="12.75">
      <c r="A85" s="23" t="s">
        <v>26</v>
      </c>
      <c r="B85" s="24" t="s">
        <v>167</v>
      </c>
      <c r="C85" s="25" t="s">
        <v>168</v>
      </c>
      <c r="D85" s="26">
        <v>85673030</v>
      </c>
      <c r="E85" s="27">
        <v>33790610</v>
      </c>
      <c r="F85" s="27">
        <v>51593224</v>
      </c>
      <c r="G85" s="77">
        <f t="shared" si="10"/>
        <v>1.5268509210103043</v>
      </c>
      <c r="H85" s="28">
        <v>4294660</v>
      </c>
      <c r="I85" s="27">
        <v>4953170</v>
      </c>
      <c r="J85" s="29">
        <v>6597161</v>
      </c>
      <c r="K85" s="29">
        <v>15844991</v>
      </c>
      <c r="L85" s="28">
        <v>5559102</v>
      </c>
      <c r="M85" s="27">
        <v>5774084</v>
      </c>
      <c r="N85" s="29">
        <v>5766507</v>
      </c>
      <c r="O85" s="29">
        <v>17099693</v>
      </c>
      <c r="P85" s="28">
        <v>6672987</v>
      </c>
      <c r="Q85" s="27">
        <v>6500978</v>
      </c>
      <c r="R85" s="29">
        <v>5474575</v>
      </c>
      <c r="S85" s="29">
        <v>18648540</v>
      </c>
      <c r="T85" s="28">
        <v>0</v>
      </c>
      <c r="U85" s="27">
        <v>0</v>
      </c>
      <c r="V85" s="29">
        <v>0</v>
      </c>
      <c r="W85" s="29">
        <v>0</v>
      </c>
    </row>
    <row r="86" spans="1:23" ht="12.75">
      <c r="A86" s="23" t="s">
        <v>26</v>
      </c>
      <c r="B86" s="24" t="s">
        <v>169</v>
      </c>
      <c r="C86" s="25" t="s">
        <v>170</v>
      </c>
      <c r="D86" s="26">
        <v>11743000</v>
      </c>
      <c r="E86" s="27">
        <v>11743000</v>
      </c>
      <c r="F86" s="27">
        <v>5183101</v>
      </c>
      <c r="G86" s="77">
        <f t="shared" si="10"/>
        <v>0.4413779272758239</v>
      </c>
      <c r="H86" s="28">
        <v>438177</v>
      </c>
      <c r="I86" s="27">
        <v>381112</v>
      </c>
      <c r="J86" s="29">
        <v>692132</v>
      </c>
      <c r="K86" s="29">
        <v>1511421</v>
      </c>
      <c r="L86" s="28">
        <v>532072</v>
      </c>
      <c r="M86" s="27">
        <v>670466</v>
      </c>
      <c r="N86" s="29">
        <v>296237</v>
      </c>
      <c r="O86" s="29">
        <v>1498775</v>
      </c>
      <c r="P86" s="28">
        <v>0</v>
      </c>
      <c r="Q86" s="27">
        <v>453819</v>
      </c>
      <c r="R86" s="29">
        <v>1719086</v>
      </c>
      <c r="S86" s="29">
        <v>2172905</v>
      </c>
      <c r="T86" s="28">
        <v>0</v>
      </c>
      <c r="U86" s="27">
        <v>0</v>
      </c>
      <c r="V86" s="29">
        <v>0</v>
      </c>
      <c r="W86" s="29">
        <v>0</v>
      </c>
    </row>
    <row r="87" spans="1:23" ht="12.75">
      <c r="A87" s="23" t="s">
        <v>45</v>
      </c>
      <c r="B87" s="24" t="s">
        <v>171</v>
      </c>
      <c r="C87" s="25" t="s">
        <v>172</v>
      </c>
      <c r="D87" s="26">
        <v>0</v>
      </c>
      <c r="E87" s="27">
        <v>0</v>
      </c>
      <c r="F87" s="27">
        <v>925149</v>
      </c>
      <c r="G87" s="77">
        <f t="shared" si="10"/>
        <v>0</v>
      </c>
      <c r="H87" s="28">
        <v>109744</v>
      </c>
      <c r="I87" s="27">
        <v>38218</v>
      </c>
      <c r="J87" s="29">
        <v>207111</v>
      </c>
      <c r="K87" s="29">
        <v>355073</v>
      </c>
      <c r="L87" s="28">
        <v>81709</v>
      </c>
      <c r="M87" s="27">
        <v>11829</v>
      </c>
      <c r="N87" s="29">
        <v>254886</v>
      </c>
      <c r="O87" s="29">
        <v>348424</v>
      </c>
      <c r="P87" s="28">
        <v>18184</v>
      </c>
      <c r="Q87" s="27">
        <v>13415</v>
      </c>
      <c r="R87" s="29">
        <v>190053</v>
      </c>
      <c r="S87" s="29">
        <v>221652</v>
      </c>
      <c r="T87" s="28">
        <v>0</v>
      </c>
      <c r="U87" s="27">
        <v>0</v>
      </c>
      <c r="V87" s="29">
        <v>0</v>
      </c>
      <c r="W87" s="29">
        <v>0</v>
      </c>
    </row>
    <row r="88" spans="1:23" ht="12.75">
      <c r="A88" s="30"/>
      <c r="B88" s="31" t="s">
        <v>173</v>
      </c>
      <c r="C88" s="32"/>
      <c r="D88" s="33">
        <f>SUM(D83:D87)</f>
        <v>164471030</v>
      </c>
      <c r="E88" s="34">
        <f>SUM(E83:E87)</f>
        <v>59833610</v>
      </c>
      <c r="F88" s="34">
        <f>SUM(F83:F87)</f>
        <v>126900276</v>
      </c>
      <c r="G88" s="78">
        <f t="shared" si="10"/>
        <v>2.1208861708327476</v>
      </c>
      <c r="H88" s="35">
        <f aca="true" t="shared" si="15" ref="H88:W88">SUM(H83:H87)</f>
        <v>7413415</v>
      </c>
      <c r="I88" s="34">
        <f t="shared" si="15"/>
        <v>9020607</v>
      </c>
      <c r="J88" s="36">
        <f t="shared" si="15"/>
        <v>11415469</v>
      </c>
      <c r="K88" s="36">
        <f t="shared" si="15"/>
        <v>27849491</v>
      </c>
      <c r="L88" s="35">
        <f t="shared" si="15"/>
        <v>13075648</v>
      </c>
      <c r="M88" s="34">
        <f t="shared" si="15"/>
        <v>11514769</v>
      </c>
      <c r="N88" s="36">
        <f t="shared" si="15"/>
        <v>16215176</v>
      </c>
      <c r="O88" s="36">
        <f t="shared" si="15"/>
        <v>40805593</v>
      </c>
      <c r="P88" s="35">
        <f t="shared" si="15"/>
        <v>7176765</v>
      </c>
      <c r="Q88" s="34">
        <f t="shared" si="15"/>
        <v>38629455</v>
      </c>
      <c r="R88" s="36">
        <f t="shared" si="15"/>
        <v>12438972</v>
      </c>
      <c r="S88" s="36">
        <f t="shared" si="15"/>
        <v>58245192</v>
      </c>
      <c r="T88" s="35">
        <f t="shared" si="15"/>
        <v>0</v>
      </c>
      <c r="U88" s="34">
        <f t="shared" si="15"/>
        <v>0</v>
      </c>
      <c r="V88" s="36">
        <f t="shared" si="15"/>
        <v>0</v>
      </c>
      <c r="W88" s="36">
        <f t="shared" si="15"/>
        <v>0</v>
      </c>
    </row>
    <row r="89" spans="1:23" ht="12.75">
      <c r="A89" s="37"/>
      <c r="B89" s="38" t="s">
        <v>174</v>
      </c>
      <c r="C89" s="39"/>
      <c r="D89" s="40">
        <f>SUM(D60,D62:D66,D68:D73,D75:D81,D83:D87)</f>
        <v>1103828119</v>
      </c>
      <c r="E89" s="41">
        <f>SUM(E60,E62:E66,E68:E73,E75:E81,E83:E87)</f>
        <v>937699901</v>
      </c>
      <c r="F89" s="41">
        <f>SUM(F60,F62:F66,F68:F73,F75:F81,F83:F87)</f>
        <v>629159977</v>
      </c>
      <c r="G89" s="79">
        <f t="shared" si="10"/>
        <v>0.6709609079931</v>
      </c>
      <c r="H89" s="42">
        <f aca="true" t="shared" si="16" ref="H89:W89">SUM(H60,H62:H66,H68:H73,H75:H81,H83:H87)</f>
        <v>29825296</v>
      </c>
      <c r="I89" s="41">
        <f t="shared" si="16"/>
        <v>57208049</v>
      </c>
      <c r="J89" s="43">
        <f t="shared" si="16"/>
        <v>63621362</v>
      </c>
      <c r="K89" s="43">
        <f t="shared" si="16"/>
        <v>150654707</v>
      </c>
      <c r="L89" s="42">
        <f t="shared" si="16"/>
        <v>91127054</v>
      </c>
      <c r="M89" s="41">
        <f t="shared" si="16"/>
        <v>93097161</v>
      </c>
      <c r="N89" s="43">
        <f t="shared" si="16"/>
        <v>86302212</v>
      </c>
      <c r="O89" s="43">
        <f t="shared" si="16"/>
        <v>270526427</v>
      </c>
      <c r="P89" s="42">
        <f t="shared" si="16"/>
        <v>42159273</v>
      </c>
      <c r="Q89" s="41">
        <f t="shared" si="16"/>
        <v>79447846</v>
      </c>
      <c r="R89" s="43">
        <f t="shared" si="16"/>
        <v>86371724</v>
      </c>
      <c r="S89" s="43">
        <f t="shared" si="16"/>
        <v>207978843</v>
      </c>
      <c r="T89" s="42">
        <f t="shared" si="16"/>
        <v>0</v>
      </c>
      <c r="U89" s="41">
        <f t="shared" si="16"/>
        <v>0</v>
      </c>
      <c r="V89" s="43">
        <f t="shared" si="16"/>
        <v>0</v>
      </c>
      <c r="W89" s="43">
        <f t="shared" si="16"/>
        <v>0</v>
      </c>
    </row>
    <row r="90" spans="1:23" ht="12.75">
      <c r="A90" s="16"/>
      <c r="B90" s="44"/>
      <c r="C90" s="45"/>
      <c r="D90" s="46"/>
      <c r="E90" s="47"/>
      <c r="F90" s="47"/>
      <c r="G90" s="76"/>
      <c r="H90" s="28"/>
      <c r="I90" s="27"/>
      <c r="J90" s="29"/>
      <c r="K90" s="29"/>
      <c r="L90" s="28"/>
      <c r="M90" s="27"/>
      <c r="N90" s="29"/>
      <c r="O90" s="29"/>
      <c r="P90" s="28"/>
      <c r="Q90" s="27"/>
      <c r="R90" s="29"/>
      <c r="S90" s="29"/>
      <c r="T90" s="28"/>
      <c r="U90" s="27"/>
      <c r="V90" s="29"/>
      <c r="W90" s="29"/>
    </row>
    <row r="91" spans="1:23" ht="12.75">
      <c r="A91" s="16"/>
      <c r="B91" s="17" t="s">
        <v>175</v>
      </c>
      <c r="C91" s="18"/>
      <c r="D91" s="49"/>
      <c r="E91" s="47"/>
      <c r="F91" s="47"/>
      <c r="G91" s="76"/>
      <c r="H91" s="28"/>
      <c r="I91" s="27"/>
      <c r="J91" s="29"/>
      <c r="K91" s="29"/>
      <c r="L91" s="28"/>
      <c r="M91" s="27"/>
      <c r="N91" s="29"/>
      <c r="O91" s="29"/>
      <c r="P91" s="28"/>
      <c r="Q91" s="27"/>
      <c r="R91" s="29"/>
      <c r="S91" s="29"/>
      <c r="T91" s="28"/>
      <c r="U91" s="27"/>
      <c r="V91" s="29"/>
      <c r="W91" s="29"/>
    </row>
    <row r="92" spans="1:23" ht="12.75">
      <c r="A92" s="23" t="s">
        <v>20</v>
      </c>
      <c r="B92" s="24" t="s">
        <v>176</v>
      </c>
      <c r="C92" s="25" t="s">
        <v>177</v>
      </c>
      <c r="D92" s="26">
        <v>2719614911</v>
      </c>
      <c r="E92" s="27">
        <v>0</v>
      </c>
      <c r="F92" s="27">
        <v>0</v>
      </c>
      <c r="G92" s="77">
        <f aca="true" t="shared" si="17" ref="G92:G98">IF($E92=0,0,$F92/$E92)</f>
        <v>0</v>
      </c>
      <c r="H92" s="28">
        <v>0</v>
      </c>
      <c r="I92" s="27">
        <v>0</v>
      </c>
      <c r="J92" s="29">
        <v>0</v>
      </c>
      <c r="K92" s="29">
        <v>0</v>
      </c>
      <c r="L92" s="28">
        <v>0</v>
      </c>
      <c r="M92" s="27">
        <v>0</v>
      </c>
      <c r="N92" s="29">
        <v>0</v>
      </c>
      <c r="O92" s="29">
        <v>0</v>
      </c>
      <c r="P92" s="28">
        <v>0</v>
      </c>
      <c r="Q92" s="27">
        <v>0</v>
      </c>
      <c r="R92" s="29">
        <v>0</v>
      </c>
      <c r="S92" s="29">
        <v>0</v>
      </c>
      <c r="T92" s="28">
        <v>0</v>
      </c>
      <c r="U92" s="27">
        <v>0</v>
      </c>
      <c r="V92" s="29">
        <v>0</v>
      </c>
      <c r="W92" s="29">
        <v>0</v>
      </c>
    </row>
    <row r="93" spans="1:23" ht="12.75">
      <c r="A93" s="23" t="s">
        <v>20</v>
      </c>
      <c r="B93" s="24" t="s">
        <v>178</v>
      </c>
      <c r="C93" s="25" t="s">
        <v>179</v>
      </c>
      <c r="D93" s="26">
        <v>4235390220</v>
      </c>
      <c r="E93" s="27">
        <v>4235390220</v>
      </c>
      <c r="F93" s="27">
        <v>2450950702</v>
      </c>
      <c r="G93" s="77">
        <f t="shared" si="17"/>
        <v>0.5786835627155035</v>
      </c>
      <c r="H93" s="28">
        <v>359635476</v>
      </c>
      <c r="I93" s="27">
        <v>189146646</v>
      </c>
      <c r="J93" s="29">
        <v>313676754</v>
      </c>
      <c r="K93" s="29">
        <v>862458876</v>
      </c>
      <c r="L93" s="28">
        <v>256362868</v>
      </c>
      <c r="M93" s="27">
        <v>438796894</v>
      </c>
      <c r="N93" s="29">
        <v>211717264</v>
      </c>
      <c r="O93" s="29">
        <v>906877026</v>
      </c>
      <c r="P93" s="28">
        <v>246140680</v>
      </c>
      <c r="Q93" s="27">
        <v>166930427</v>
      </c>
      <c r="R93" s="29">
        <v>268543693</v>
      </c>
      <c r="S93" s="29">
        <v>681614800</v>
      </c>
      <c r="T93" s="28">
        <v>0</v>
      </c>
      <c r="U93" s="27">
        <v>0</v>
      </c>
      <c r="V93" s="29">
        <v>0</v>
      </c>
      <c r="W93" s="29">
        <v>0</v>
      </c>
    </row>
    <row r="94" spans="1:23" ht="12.75">
      <c r="A94" s="23" t="s">
        <v>20</v>
      </c>
      <c r="B94" s="24" t="s">
        <v>180</v>
      </c>
      <c r="C94" s="25" t="s">
        <v>181</v>
      </c>
      <c r="D94" s="26">
        <v>1513028100</v>
      </c>
      <c r="E94" s="27">
        <v>1535445678</v>
      </c>
      <c r="F94" s="27">
        <v>1647929692</v>
      </c>
      <c r="G94" s="77">
        <f t="shared" si="17"/>
        <v>1.0732582178657837</v>
      </c>
      <c r="H94" s="28">
        <v>52936284</v>
      </c>
      <c r="I94" s="27">
        <v>145336831</v>
      </c>
      <c r="J94" s="29">
        <v>263645261</v>
      </c>
      <c r="K94" s="29">
        <v>461918376</v>
      </c>
      <c r="L94" s="28">
        <v>189477357</v>
      </c>
      <c r="M94" s="27">
        <v>221419337</v>
      </c>
      <c r="N94" s="29">
        <v>177813206</v>
      </c>
      <c r="O94" s="29">
        <v>588709900</v>
      </c>
      <c r="P94" s="28">
        <v>205322137</v>
      </c>
      <c r="Q94" s="27">
        <v>182634063</v>
      </c>
      <c r="R94" s="29">
        <v>209345216</v>
      </c>
      <c r="S94" s="29">
        <v>597301416</v>
      </c>
      <c r="T94" s="28">
        <v>0</v>
      </c>
      <c r="U94" s="27">
        <v>0</v>
      </c>
      <c r="V94" s="29">
        <v>0</v>
      </c>
      <c r="W94" s="29">
        <v>0</v>
      </c>
    </row>
    <row r="95" spans="1:23" ht="12.75">
      <c r="A95" s="30"/>
      <c r="B95" s="31" t="s">
        <v>25</v>
      </c>
      <c r="C95" s="32"/>
      <c r="D95" s="33">
        <f>SUM(D92:D94)</f>
        <v>8468033231</v>
      </c>
      <c r="E95" s="34">
        <f>SUM(E92:E94)</f>
        <v>5770835898</v>
      </c>
      <c r="F95" s="34">
        <f>SUM(F92:F94)</f>
        <v>4098880394</v>
      </c>
      <c r="G95" s="78">
        <f t="shared" si="17"/>
        <v>0.7102749872718699</v>
      </c>
      <c r="H95" s="35">
        <f aca="true" t="shared" si="18" ref="H95:W95">SUM(H92:H94)</f>
        <v>412571760</v>
      </c>
      <c r="I95" s="34">
        <f t="shared" si="18"/>
        <v>334483477</v>
      </c>
      <c r="J95" s="36">
        <f t="shared" si="18"/>
        <v>577322015</v>
      </c>
      <c r="K95" s="36">
        <f t="shared" si="18"/>
        <v>1324377252</v>
      </c>
      <c r="L95" s="35">
        <f t="shared" si="18"/>
        <v>445840225</v>
      </c>
      <c r="M95" s="34">
        <f t="shared" si="18"/>
        <v>660216231</v>
      </c>
      <c r="N95" s="36">
        <f t="shared" si="18"/>
        <v>389530470</v>
      </c>
      <c r="O95" s="36">
        <f t="shared" si="18"/>
        <v>1495586926</v>
      </c>
      <c r="P95" s="35">
        <f t="shared" si="18"/>
        <v>451462817</v>
      </c>
      <c r="Q95" s="34">
        <f t="shared" si="18"/>
        <v>349564490</v>
      </c>
      <c r="R95" s="36">
        <f t="shared" si="18"/>
        <v>477888909</v>
      </c>
      <c r="S95" s="36">
        <f t="shared" si="18"/>
        <v>1278916216</v>
      </c>
      <c r="T95" s="35">
        <f t="shared" si="18"/>
        <v>0</v>
      </c>
      <c r="U95" s="34">
        <f t="shared" si="18"/>
        <v>0</v>
      </c>
      <c r="V95" s="36">
        <f t="shared" si="18"/>
        <v>0</v>
      </c>
      <c r="W95" s="36">
        <f t="shared" si="18"/>
        <v>0</v>
      </c>
    </row>
    <row r="96" spans="1:23" ht="12.75">
      <c r="A96" s="23" t="s">
        <v>26</v>
      </c>
      <c r="B96" s="24" t="s">
        <v>182</v>
      </c>
      <c r="C96" s="25" t="s">
        <v>183</v>
      </c>
      <c r="D96" s="26">
        <v>229907790</v>
      </c>
      <c r="E96" s="27">
        <v>144802315</v>
      </c>
      <c r="F96" s="27">
        <v>34631989</v>
      </c>
      <c r="G96" s="77">
        <f t="shared" si="17"/>
        <v>0.23916737104651953</v>
      </c>
      <c r="H96" s="28">
        <v>-6786941</v>
      </c>
      <c r="I96" s="27">
        <v>0</v>
      </c>
      <c r="J96" s="29">
        <v>6226323</v>
      </c>
      <c r="K96" s="29">
        <v>-560618</v>
      </c>
      <c r="L96" s="28">
        <v>0</v>
      </c>
      <c r="M96" s="27">
        <v>6632722</v>
      </c>
      <c r="N96" s="29">
        <v>10426639</v>
      </c>
      <c r="O96" s="29">
        <v>17059361</v>
      </c>
      <c r="P96" s="28">
        <v>6042511</v>
      </c>
      <c r="Q96" s="27">
        <v>5139629</v>
      </c>
      <c r="R96" s="29">
        <v>6951106</v>
      </c>
      <c r="S96" s="29">
        <v>18133246</v>
      </c>
      <c r="T96" s="28">
        <v>0</v>
      </c>
      <c r="U96" s="27">
        <v>0</v>
      </c>
      <c r="V96" s="29">
        <v>0</v>
      </c>
      <c r="W96" s="29">
        <v>0</v>
      </c>
    </row>
    <row r="97" spans="1:23" ht="12.75">
      <c r="A97" s="23" t="s">
        <v>26</v>
      </c>
      <c r="B97" s="24" t="s">
        <v>184</v>
      </c>
      <c r="C97" s="25" t="s">
        <v>185</v>
      </c>
      <c r="D97" s="26">
        <v>59118000</v>
      </c>
      <c r="E97" s="27">
        <v>55239259</v>
      </c>
      <c r="F97" s="27">
        <v>29805660</v>
      </c>
      <c r="G97" s="77">
        <f t="shared" si="17"/>
        <v>0.5395738563401077</v>
      </c>
      <c r="H97" s="28">
        <v>634297</v>
      </c>
      <c r="I97" s="27">
        <v>2463271</v>
      </c>
      <c r="J97" s="29">
        <v>3251116</v>
      </c>
      <c r="K97" s="29">
        <v>6348684</v>
      </c>
      <c r="L97" s="28">
        <v>5713408</v>
      </c>
      <c r="M97" s="27">
        <v>3399841</v>
      </c>
      <c r="N97" s="29">
        <v>4821300</v>
      </c>
      <c r="O97" s="29">
        <v>13934549</v>
      </c>
      <c r="P97" s="28">
        <v>2431662</v>
      </c>
      <c r="Q97" s="27">
        <v>3674335</v>
      </c>
      <c r="R97" s="29">
        <v>3416430</v>
      </c>
      <c r="S97" s="29">
        <v>9522427</v>
      </c>
      <c r="T97" s="28">
        <v>0</v>
      </c>
      <c r="U97" s="27">
        <v>0</v>
      </c>
      <c r="V97" s="29">
        <v>0</v>
      </c>
      <c r="W97" s="29">
        <v>0</v>
      </c>
    </row>
    <row r="98" spans="1:23" ht="12.75">
      <c r="A98" s="23" t="s">
        <v>26</v>
      </c>
      <c r="B98" s="24" t="s">
        <v>186</v>
      </c>
      <c r="C98" s="25" t="s">
        <v>187</v>
      </c>
      <c r="D98" s="26">
        <v>25948856</v>
      </c>
      <c r="E98" s="27">
        <v>0</v>
      </c>
      <c r="F98" s="27">
        <v>15589123</v>
      </c>
      <c r="G98" s="77">
        <f t="shared" si="17"/>
        <v>0</v>
      </c>
      <c r="H98" s="28">
        <v>1364790</v>
      </c>
      <c r="I98" s="27">
        <v>0</v>
      </c>
      <c r="J98" s="29">
        <v>2306593</v>
      </c>
      <c r="K98" s="29">
        <v>3671383</v>
      </c>
      <c r="L98" s="28">
        <v>1406215</v>
      </c>
      <c r="M98" s="27">
        <v>1584621</v>
      </c>
      <c r="N98" s="29">
        <v>3011530</v>
      </c>
      <c r="O98" s="29">
        <v>6002366</v>
      </c>
      <c r="P98" s="28">
        <v>717534</v>
      </c>
      <c r="Q98" s="27">
        <v>3281660</v>
      </c>
      <c r="R98" s="29">
        <v>1916180</v>
      </c>
      <c r="S98" s="29">
        <v>5915374</v>
      </c>
      <c r="T98" s="28">
        <v>0</v>
      </c>
      <c r="U98" s="27">
        <v>0</v>
      </c>
      <c r="V98" s="29">
        <v>0</v>
      </c>
      <c r="W98" s="29">
        <v>0</v>
      </c>
    </row>
    <row r="99" spans="1:23" ht="12.75">
      <c r="A99" s="23" t="s">
        <v>45</v>
      </c>
      <c r="B99" s="24" t="s">
        <v>188</v>
      </c>
      <c r="C99" s="25" t="s">
        <v>189</v>
      </c>
      <c r="D99" s="26">
        <v>3890624</v>
      </c>
      <c r="E99" s="27">
        <v>0</v>
      </c>
      <c r="F99" s="27">
        <v>9443156</v>
      </c>
      <c r="G99" s="77">
        <f aca="true" t="shared" si="19" ref="G99:G107">IF($E99=0,0,$F99/$E99)</f>
        <v>0</v>
      </c>
      <c r="H99" s="28">
        <v>202344</v>
      </c>
      <c r="I99" s="27">
        <v>443352</v>
      </c>
      <c r="J99" s="29">
        <v>489987</v>
      </c>
      <c r="K99" s="29">
        <v>1135683</v>
      </c>
      <c r="L99" s="28">
        <v>372135</v>
      </c>
      <c r="M99" s="27">
        <v>735953</v>
      </c>
      <c r="N99" s="29">
        <v>393273</v>
      </c>
      <c r="O99" s="29">
        <v>1501361</v>
      </c>
      <c r="P99" s="28">
        <v>551352</v>
      </c>
      <c r="Q99" s="27">
        <v>1805064</v>
      </c>
      <c r="R99" s="29">
        <v>4449696</v>
      </c>
      <c r="S99" s="29">
        <v>6806112</v>
      </c>
      <c r="T99" s="28">
        <v>0</v>
      </c>
      <c r="U99" s="27">
        <v>0</v>
      </c>
      <c r="V99" s="29">
        <v>0</v>
      </c>
      <c r="W99" s="29">
        <v>0</v>
      </c>
    </row>
    <row r="100" spans="1:23" ht="12.75">
      <c r="A100" s="30"/>
      <c r="B100" s="31" t="s">
        <v>190</v>
      </c>
      <c r="C100" s="32"/>
      <c r="D100" s="33">
        <f>SUM(D96:D99)</f>
        <v>318865270</v>
      </c>
      <c r="E100" s="34">
        <f>SUM(E96:E99)</f>
        <v>200041574</v>
      </c>
      <c r="F100" s="34">
        <f>SUM(F96:F99)</f>
        <v>89469928</v>
      </c>
      <c r="G100" s="78">
        <f t="shared" si="19"/>
        <v>0.44725666875626563</v>
      </c>
      <c r="H100" s="35">
        <f aca="true" t="shared" si="20" ref="H100:W100">SUM(H96:H99)</f>
        <v>-4585510</v>
      </c>
      <c r="I100" s="34">
        <f t="shared" si="20"/>
        <v>2906623</v>
      </c>
      <c r="J100" s="36">
        <f t="shared" si="20"/>
        <v>12274019</v>
      </c>
      <c r="K100" s="36">
        <f t="shared" si="20"/>
        <v>10595132</v>
      </c>
      <c r="L100" s="35">
        <f t="shared" si="20"/>
        <v>7491758</v>
      </c>
      <c r="M100" s="34">
        <f t="shared" si="20"/>
        <v>12353137</v>
      </c>
      <c r="N100" s="36">
        <f t="shared" si="20"/>
        <v>18652742</v>
      </c>
      <c r="O100" s="36">
        <f t="shared" si="20"/>
        <v>38497637</v>
      </c>
      <c r="P100" s="35">
        <f t="shared" si="20"/>
        <v>9743059</v>
      </c>
      <c r="Q100" s="34">
        <f t="shared" si="20"/>
        <v>13900688</v>
      </c>
      <c r="R100" s="36">
        <f t="shared" si="20"/>
        <v>16733412</v>
      </c>
      <c r="S100" s="36">
        <f t="shared" si="20"/>
        <v>40377159</v>
      </c>
      <c r="T100" s="35">
        <f t="shared" si="20"/>
        <v>0</v>
      </c>
      <c r="U100" s="34">
        <f t="shared" si="20"/>
        <v>0</v>
      </c>
      <c r="V100" s="36">
        <f t="shared" si="20"/>
        <v>0</v>
      </c>
      <c r="W100" s="36">
        <f t="shared" si="20"/>
        <v>0</v>
      </c>
    </row>
    <row r="101" spans="1:23" ht="12.75">
      <c r="A101" s="23" t="s">
        <v>26</v>
      </c>
      <c r="B101" s="24" t="s">
        <v>191</v>
      </c>
      <c r="C101" s="25" t="s">
        <v>192</v>
      </c>
      <c r="D101" s="26">
        <v>86301569</v>
      </c>
      <c r="E101" s="27">
        <v>0</v>
      </c>
      <c r="F101" s="27">
        <v>128788388</v>
      </c>
      <c r="G101" s="77">
        <f t="shared" si="19"/>
        <v>0</v>
      </c>
      <c r="H101" s="28">
        <v>12660580</v>
      </c>
      <c r="I101" s="27">
        <v>15277376</v>
      </c>
      <c r="J101" s="29">
        <v>16084786</v>
      </c>
      <c r="K101" s="29">
        <v>44022742</v>
      </c>
      <c r="L101" s="28">
        <v>16407897</v>
      </c>
      <c r="M101" s="27">
        <v>18614821</v>
      </c>
      <c r="N101" s="29">
        <v>18399814</v>
      </c>
      <c r="O101" s="29">
        <v>53422532</v>
      </c>
      <c r="P101" s="28">
        <v>14731453</v>
      </c>
      <c r="Q101" s="27">
        <v>0</v>
      </c>
      <c r="R101" s="29">
        <v>16611661</v>
      </c>
      <c r="S101" s="29">
        <v>31343114</v>
      </c>
      <c r="T101" s="28">
        <v>0</v>
      </c>
      <c r="U101" s="27">
        <v>0</v>
      </c>
      <c r="V101" s="29">
        <v>0</v>
      </c>
      <c r="W101" s="29">
        <v>0</v>
      </c>
    </row>
    <row r="102" spans="1:23" ht="12.75">
      <c r="A102" s="23" t="s">
        <v>26</v>
      </c>
      <c r="B102" s="24" t="s">
        <v>193</v>
      </c>
      <c r="C102" s="25" t="s">
        <v>194</v>
      </c>
      <c r="D102" s="26">
        <v>17619390</v>
      </c>
      <c r="E102" s="27">
        <v>40178788</v>
      </c>
      <c r="F102" s="27">
        <v>0</v>
      </c>
      <c r="G102" s="77">
        <f t="shared" si="19"/>
        <v>0</v>
      </c>
      <c r="H102" s="28">
        <v>0</v>
      </c>
      <c r="I102" s="27">
        <v>0</v>
      </c>
      <c r="J102" s="29">
        <v>0</v>
      </c>
      <c r="K102" s="29">
        <v>0</v>
      </c>
      <c r="L102" s="28">
        <v>0</v>
      </c>
      <c r="M102" s="27">
        <v>0</v>
      </c>
      <c r="N102" s="29">
        <v>0</v>
      </c>
      <c r="O102" s="29">
        <v>0</v>
      </c>
      <c r="P102" s="28">
        <v>0</v>
      </c>
      <c r="Q102" s="27">
        <v>0</v>
      </c>
      <c r="R102" s="29">
        <v>0</v>
      </c>
      <c r="S102" s="29">
        <v>0</v>
      </c>
      <c r="T102" s="28">
        <v>0</v>
      </c>
      <c r="U102" s="27">
        <v>0</v>
      </c>
      <c r="V102" s="29">
        <v>0</v>
      </c>
      <c r="W102" s="29">
        <v>0</v>
      </c>
    </row>
    <row r="103" spans="1:23" ht="12.75">
      <c r="A103" s="23" t="s">
        <v>26</v>
      </c>
      <c r="B103" s="24" t="s">
        <v>195</v>
      </c>
      <c r="C103" s="25" t="s">
        <v>196</v>
      </c>
      <c r="D103" s="26">
        <v>33613911</v>
      </c>
      <c r="E103" s="27">
        <v>33613911</v>
      </c>
      <c r="F103" s="27">
        <v>0</v>
      </c>
      <c r="G103" s="77">
        <f t="shared" si="19"/>
        <v>0</v>
      </c>
      <c r="H103" s="28">
        <v>0</v>
      </c>
      <c r="I103" s="27">
        <v>0</v>
      </c>
      <c r="J103" s="29">
        <v>0</v>
      </c>
      <c r="K103" s="29">
        <v>0</v>
      </c>
      <c r="L103" s="28">
        <v>0</v>
      </c>
      <c r="M103" s="27">
        <v>0</v>
      </c>
      <c r="N103" s="29">
        <v>0</v>
      </c>
      <c r="O103" s="29">
        <v>0</v>
      </c>
      <c r="P103" s="28">
        <v>0</v>
      </c>
      <c r="Q103" s="27">
        <v>0</v>
      </c>
      <c r="R103" s="29">
        <v>0</v>
      </c>
      <c r="S103" s="29">
        <v>0</v>
      </c>
      <c r="T103" s="28">
        <v>0</v>
      </c>
      <c r="U103" s="27">
        <v>0</v>
      </c>
      <c r="V103" s="29">
        <v>0</v>
      </c>
      <c r="W103" s="29">
        <v>0</v>
      </c>
    </row>
    <row r="104" spans="1:23" ht="12.75">
      <c r="A104" s="23" t="s">
        <v>26</v>
      </c>
      <c r="B104" s="24" t="s">
        <v>197</v>
      </c>
      <c r="C104" s="25" t="s">
        <v>198</v>
      </c>
      <c r="D104" s="26">
        <v>26200000</v>
      </c>
      <c r="E104" s="27">
        <v>0</v>
      </c>
      <c r="F104" s="27">
        <v>6043964</v>
      </c>
      <c r="G104" s="77">
        <f t="shared" si="19"/>
        <v>0</v>
      </c>
      <c r="H104" s="28">
        <v>510783</v>
      </c>
      <c r="I104" s="27">
        <v>149818</v>
      </c>
      <c r="J104" s="29">
        <v>1597832</v>
      </c>
      <c r="K104" s="29">
        <v>2258433</v>
      </c>
      <c r="L104" s="28">
        <v>399159</v>
      </c>
      <c r="M104" s="27">
        <v>746250</v>
      </c>
      <c r="N104" s="29">
        <v>757094</v>
      </c>
      <c r="O104" s="29">
        <v>1902503</v>
      </c>
      <c r="P104" s="28">
        <v>941514</v>
      </c>
      <c r="Q104" s="27">
        <v>941514</v>
      </c>
      <c r="R104" s="29">
        <v>0</v>
      </c>
      <c r="S104" s="29">
        <v>1883028</v>
      </c>
      <c r="T104" s="28">
        <v>0</v>
      </c>
      <c r="U104" s="27">
        <v>0</v>
      </c>
      <c r="V104" s="29">
        <v>0</v>
      </c>
      <c r="W104" s="29">
        <v>0</v>
      </c>
    </row>
    <row r="105" spans="1:23" ht="12.75">
      <c r="A105" s="23" t="s">
        <v>45</v>
      </c>
      <c r="B105" s="24" t="s">
        <v>199</v>
      </c>
      <c r="C105" s="25" t="s">
        <v>200</v>
      </c>
      <c r="D105" s="26">
        <v>2787000</v>
      </c>
      <c r="E105" s="27">
        <v>0</v>
      </c>
      <c r="F105" s="27">
        <v>4211326</v>
      </c>
      <c r="G105" s="77">
        <f t="shared" si="19"/>
        <v>0</v>
      </c>
      <c r="H105" s="28">
        <v>0</v>
      </c>
      <c r="I105" s="27">
        <v>163525</v>
      </c>
      <c r="J105" s="29">
        <v>91648</v>
      </c>
      <c r="K105" s="29">
        <v>255173</v>
      </c>
      <c r="L105" s="28">
        <v>12936</v>
      </c>
      <c r="M105" s="27">
        <v>162232</v>
      </c>
      <c r="N105" s="29">
        <v>0</v>
      </c>
      <c r="O105" s="29">
        <v>175168</v>
      </c>
      <c r="P105" s="28">
        <v>1029567</v>
      </c>
      <c r="Q105" s="27">
        <v>1268155</v>
      </c>
      <c r="R105" s="29">
        <v>1483263</v>
      </c>
      <c r="S105" s="29">
        <v>3780985</v>
      </c>
      <c r="T105" s="28">
        <v>0</v>
      </c>
      <c r="U105" s="27">
        <v>0</v>
      </c>
      <c r="V105" s="29">
        <v>0</v>
      </c>
      <c r="W105" s="29">
        <v>0</v>
      </c>
    </row>
    <row r="106" spans="1:23" ht="12.75">
      <c r="A106" s="30"/>
      <c r="B106" s="31" t="s">
        <v>201</v>
      </c>
      <c r="C106" s="32"/>
      <c r="D106" s="33">
        <f>SUM(D101:D105)</f>
        <v>166521870</v>
      </c>
      <c r="E106" s="34">
        <f>SUM(E101:E105)</f>
        <v>73792699</v>
      </c>
      <c r="F106" s="34">
        <f>SUM(F101:F105)</f>
        <v>139043678</v>
      </c>
      <c r="G106" s="78">
        <f t="shared" si="19"/>
        <v>1.8842470852028328</v>
      </c>
      <c r="H106" s="35">
        <f aca="true" t="shared" si="21" ref="H106:W106">SUM(H101:H105)</f>
        <v>13171363</v>
      </c>
      <c r="I106" s="34">
        <f t="shared" si="21"/>
        <v>15590719</v>
      </c>
      <c r="J106" s="36">
        <f t="shared" si="21"/>
        <v>17774266</v>
      </c>
      <c r="K106" s="36">
        <f t="shared" si="21"/>
        <v>46536348</v>
      </c>
      <c r="L106" s="35">
        <f t="shared" si="21"/>
        <v>16819992</v>
      </c>
      <c r="M106" s="34">
        <f t="shared" si="21"/>
        <v>19523303</v>
      </c>
      <c r="N106" s="36">
        <f t="shared" si="21"/>
        <v>19156908</v>
      </c>
      <c r="O106" s="36">
        <f t="shared" si="21"/>
        <v>55500203</v>
      </c>
      <c r="P106" s="35">
        <f t="shared" si="21"/>
        <v>16702534</v>
      </c>
      <c r="Q106" s="34">
        <f t="shared" si="21"/>
        <v>2209669</v>
      </c>
      <c r="R106" s="36">
        <f t="shared" si="21"/>
        <v>18094924</v>
      </c>
      <c r="S106" s="36">
        <f t="shared" si="21"/>
        <v>37007127</v>
      </c>
      <c r="T106" s="35">
        <f t="shared" si="21"/>
        <v>0</v>
      </c>
      <c r="U106" s="34">
        <f t="shared" si="21"/>
        <v>0</v>
      </c>
      <c r="V106" s="36">
        <f t="shared" si="21"/>
        <v>0</v>
      </c>
      <c r="W106" s="36">
        <f t="shared" si="21"/>
        <v>0</v>
      </c>
    </row>
    <row r="107" spans="1:23" ht="12.75">
      <c r="A107" s="37"/>
      <c r="B107" s="38" t="s">
        <v>202</v>
      </c>
      <c r="C107" s="39"/>
      <c r="D107" s="40">
        <f>SUM(D92:D94,D96:D99,D101:D105)</f>
        <v>8953420371</v>
      </c>
      <c r="E107" s="41">
        <f>SUM(E92:E94,E96:E99,E101:E105)</f>
        <v>6044670171</v>
      </c>
      <c r="F107" s="41">
        <f>SUM(F92:F94,F96:F99,F101:F105)</f>
        <v>4327394000</v>
      </c>
      <c r="G107" s="79">
        <f t="shared" si="19"/>
        <v>0.7159024194175507</v>
      </c>
      <c r="H107" s="42">
        <f aca="true" t="shared" si="22" ref="H107:W107">SUM(H92:H94,H96:H99,H101:H105)</f>
        <v>421157613</v>
      </c>
      <c r="I107" s="41">
        <f t="shared" si="22"/>
        <v>352980819</v>
      </c>
      <c r="J107" s="43">
        <f t="shared" si="22"/>
        <v>607370300</v>
      </c>
      <c r="K107" s="43">
        <f t="shared" si="22"/>
        <v>1381508732</v>
      </c>
      <c r="L107" s="42">
        <f t="shared" si="22"/>
        <v>470151975</v>
      </c>
      <c r="M107" s="41">
        <f t="shared" si="22"/>
        <v>692092671</v>
      </c>
      <c r="N107" s="43">
        <f t="shared" si="22"/>
        <v>427340120</v>
      </c>
      <c r="O107" s="43">
        <f t="shared" si="22"/>
        <v>1589584766</v>
      </c>
      <c r="P107" s="42">
        <f t="shared" si="22"/>
        <v>477908410</v>
      </c>
      <c r="Q107" s="41">
        <f t="shared" si="22"/>
        <v>365674847</v>
      </c>
      <c r="R107" s="43">
        <f t="shared" si="22"/>
        <v>512717245</v>
      </c>
      <c r="S107" s="43">
        <f t="shared" si="22"/>
        <v>1356300502</v>
      </c>
      <c r="T107" s="42">
        <f t="shared" si="22"/>
        <v>0</v>
      </c>
      <c r="U107" s="41">
        <f t="shared" si="22"/>
        <v>0</v>
      </c>
      <c r="V107" s="43">
        <f t="shared" si="22"/>
        <v>0</v>
      </c>
      <c r="W107" s="43">
        <f t="shared" si="22"/>
        <v>0</v>
      </c>
    </row>
    <row r="108" spans="1:23" ht="12.75">
      <c r="A108" s="16"/>
      <c r="B108" s="44"/>
      <c r="C108" s="45"/>
      <c r="D108" s="46"/>
      <c r="E108" s="47"/>
      <c r="F108" s="47"/>
      <c r="G108" s="76"/>
      <c r="H108" s="28"/>
      <c r="I108" s="27"/>
      <c r="J108" s="29"/>
      <c r="K108" s="29"/>
      <c r="L108" s="28"/>
      <c r="M108" s="27"/>
      <c r="N108" s="29"/>
      <c r="O108" s="29"/>
      <c r="P108" s="28"/>
      <c r="Q108" s="27"/>
      <c r="R108" s="29"/>
      <c r="S108" s="29"/>
      <c r="T108" s="28"/>
      <c r="U108" s="27"/>
      <c r="V108" s="29"/>
      <c r="W108" s="29"/>
    </row>
    <row r="109" spans="1:23" ht="12.75">
      <c r="A109" s="16"/>
      <c r="B109" s="17" t="s">
        <v>203</v>
      </c>
      <c r="C109" s="18"/>
      <c r="D109" s="49"/>
      <c r="E109" s="47"/>
      <c r="F109" s="47"/>
      <c r="G109" s="76"/>
      <c r="H109" s="28"/>
      <c r="I109" s="27"/>
      <c r="J109" s="29"/>
      <c r="K109" s="29"/>
      <c r="L109" s="28"/>
      <c r="M109" s="27"/>
      <c r="N109" s="29"/>
      <c r="O109" s="29"/>
      <c r="P109" s="28"/>
      <c r="Q109" s="27"/>
      <c r="R109" s="29"/>
      <c r="S109" s="29"/>
      <c r="T109" s="28"/>
      <c r="U109" s="27"/>
      <c r="V109" s="29"/>
      <c r="W109" s="29"/>
    </row>
    <row r="110" spans="1:23" ht="12.75">
      <c r="A110" s="23" t="s">
        <v>20</v>
      </c>
      <c r="B110" s="24" t="s">
        <v>204</v>
      </c>
      <c r="C110" s="25" t="s">
        <v>205</v>
      </c>
      <c r="D110" s="26">
        <v>3152219100</v>
      </c>
      <c r="E110" s="27">
        <v>3152232558</v>
      </c>
      <c r="F110" s="27">
        <v>1885584026</v>
      </c>
      <c r="G110" s="77">
        <f aca="true" t="shared" si="23" ref="G110:G141">IF($E110=0,0,$F110/$E110)</f>
        <v>0.598174148418906</v>
      </c>
      <c r="H110" s="28">
        <v>204895043</v>
      </c>
      <c r="I110" s="27">
        <v>175769527</v>
      </c>
      <c r="J110" s="29">
        <v>256373024</v>
      </c>
      <c r="K110" s="29">
        <v>637037594</v>
      </c>
      <c r="L110" s="28">
        <v>210476011</v>
      </c>
      <c r="M110" s="27">
        <v>224507483</v>
      </c>
      <c r="N110" s="29">
        <v>217547275</v>
      </c>
      <c r="O110" s="29">
        <v>652530769</v>
      </c>
      <c r="P110" s="28">
        <v>193237066</v>
      </c>
      <c r="Q110" s="27">
        <v>251550277</v>
      </c>
      <c r="R110" s="29">
        <v>151228320</v>
      </c>
      <c r="S110" s="29">
        <v>596015663</v>
      </c>
      <c r="T110" s="28">
        <v>0</v>
      </c>
      <c r="U110" s="27">
        <v>0</v>
      </c>
      <c r="V110" s="29">
        <v>0</v>
      </c>
      <c r="W110" s="29">
        <v>0</v>
      </c>
    </row>
    <row r="111" spans="1:23" ht="12.75">
      <c r="A111" s="30"/>
      <c r="B111" s="31" t="s">
        <v>25</v>
      </c>
      <c r="C111" s="32"/>
      <c r="D111" s="33">
        <f>D110</f>
        <v>3152219100</v>
      </c>
      <c r="E111" s="34">
        <f>E110</f>
        <v>3152232558</v>
      </c>
      <c r="F111" s="34">
        <f>F110</f>
        <v>1885584026</v>
      </c>
      <c r="G111" s="78">
        <f t="shared" si="23"/>
        <v>0.598174148418906</v>
      </c>
      <c r="H111" s="35">
        <f aca="true" t="shared" si="24" ref="H111:W111">H110</f>
        <v>204895043</v>
      </c>
      <c r="I111" s="34">
        <f t="shared" si="24"/>
        <v>175769527</v>
      </c>
      <c r="J111" s="36">
        <f t="shared" si="24"/>
        <v>256373024</v>
      </c>
      <c r="K111" s="36">
        <f t="shared" si="24"/>
        <v>637037594</v>
      </c>
      <c r="L111" s="35">
        <f t="shared" si="24"/>
        <v>210476011</v>
      </c>
      <c r="M111" s="34">
        <f t="shared" si="24"/>
        <v>224507483</v>
      </c>
      <c r="N111" s="36">
        <f t="shared" si="24"/>
        <v>217547275</v>
      </c>
      <c r="O111" s="36">
        <f t="shared" si="24"/>
        <v>652530769</v>
      </c>
      <c r="P111" s="35">
        <f t="shared" si="24"/>
        <v>193237066</v>
      </c>
      <c r="Q111" s="34">
        <f t="shared" si="24"/>
        <v>251550277</v>
      </c>
      <c r="R111" s="36">
        <f t="shared" si="24"/>
        <v>151228320</v>
      </c>
      <c r="S111" s="36">
        <f t="shared" si="24"/>
        <v>596015663</v>
      </c>
      <c r="T111" s="35">
        <f t="shared" si="24"/>
        <v>0</v>
      </c>
      <c r="U111" s="34">
        <f t="shared" si="24"/>
        <v>0</v>
      </c>
      <c r="V111" s="36">
        <f t="shared" si="24"/>
        <v>0</v>
      </c>
      <c r="W111" s="36">
        <f t="shared" si="24"/>
        <v>0</v>
      </c>
    </row>
    <row r="112" spans="1:23" ht="12.75">
      <c r="A112" s="23" t="s">
        <v>26</v>
      </c>
      <c r="B112" s="24" t="s">
        <v>206</v>
      </c>
      <c r="C112" s="25" t="s">
        <v>207</v>
      </c>
      <c r="D112" s="26">
        <v>7544439</v>
      </c>
      <c r="E112" s="27">
        <v>7544439</v>
      </c>
      <c r="F112" s="27">
        <v>582735</v>
      </c>
      <c r="G112" s="77">
        <f t="shared" si="23"/>
        <v>0.07724033556371786</v>
      </c>
      <c r="H112" s="28">
        <v>60544</v>
      </c>
      <c r="I112" s="27">
        <v>68113</v>
      </c>
      <c r="J112" s="29">
        <v>60574</v>
      </c>
      <c r="K112" s="29">
        <v>189231</v>
      </c>
      <c r="L112" s="28">
        <v>276962</v>
      </c>
      <c r="M112" s="27">
        <v>37858</v>
      </c>
      <c r="N112" s="29">
        <v>78684</v>
      </c>
      <c r="O112" s="29">
        <v>393504</v>
      </c>
      <c r="P112" s="28">
        <v>0</v>
      </c>
      <c r="Q112" s="27">
        <v>0</v>
      </c>
      <c r="R112" s="29">
        <v>0</v>
      </c>
      <c r="S112" s="29">
        <v>0</v>
      </c>
      <c r="T112" s="28">
        <v>0</v>
      </c>
      <c r="U112" s="27">
        <v>0</v>
      </c>
      <c r="V112" s="29">
        <v>0</v>
      </c>
      <c r="W112" s="29">
        <v>0</v>
      </c>
    </row>
    <row r="113" spans="1:23" ht="12.75">
      <c r="A113" s="23" t="s">
        <v>26</v>
      </c>
      <c r="B113" s="24" t="s">
        <v>208</v>
      </c>
      <c r="C113" s="25" t="s">
        <v>209</v>
      </c>
      <c r="D113" s="26">
        <v>10075500</v>
      </c>
      <c r="E113" s="27">
        <v>0</v>
      </c>
      <c r="F113" s="27">
        <v>4344184</v>
      </c>
      <c r="G113" s="77">
        <f t="shared" si="23"/>
        <v>0</v>
      </c>
      <c r="H113" s="28">
        <v>4251</v>
      </c>
      <c r="I113" s="27">
        <v>321069</v>
      </c>
      <c r="J113" s="29">
        <v>381599</v>
      </c>
      <c r="K113" s="29">
        <v>706919</v>
      </c>
      <c r="L113" s="28">
        <v>637000</v>
      </c>
      <c r="M113" s="27">
        <v>841856</v>
      </c>
      <c r="N113" s="29">
        <v>798125</v>
      </c>
      <c r="O113" s="29">
        <v>2276981</v>
      </c>
      <c r="P113" s="28">
        <v>595082</v>
      </c>
      <c r="Q113" s="27">
        <v>313683</v>
      </c>
      <c r="R113" s="29">
        <v>451519</v>
      </c>
      <c r="S113" s="29">
        <v>1360284</v>
      </c>
      <c r="T113" s="28">
        <v>0</v>
      </c>
      <c r="U113" s="27">
        <v>0</v>
      </c>
      <c r="V113" s="29">
        <v>0</v>
      </c>
      <c r="W113" s="29">
        <v>0</v>
      </c>
    </row>
    <row r="114" spans="1:23" ht="12.75">
      <c r="A114" s="23" t="s">
        <v>26</v>
      </c>
      <c r="B114" s="24" t="s">
        <v>210</v>
      </c>
      <c r="C114" s="25" t="s">
        <v>211</v>
      </c>
      <c r="D114" s="26">
        <v>11770030</v>
      </c>
      <c r="E114" s="27">
        <v>0</v>
      </c>
      <c r="F114" s="27">
        <v>3681604</v>
      </c>
      <c r="G114" s="77">
        <f t="shared" si="23"/>
        <v>0</v>
      </c>
      <c r="H114" s="28">
        <v>1239445</v>
      </c>
      <c r="I114" s="27">
        <v>0</v>
      </c>
      <c r="J114" s="29">
        <v>167073</v>
      </c>
      <c r="K114" s="29">
        <v>1406518</v>
      </c>
      <c r="L114" s="28">
        <v>45329</v>
      </c>
      <c r="M114" s="27">
        <v>141626</v>
      </c>
      <c r="N114" s="29">
        <v>280425</v>
      </c>
      <c r="O114" s="29">
        <v>467380</v>
      </c>
      <c r="P114" s="28">
        <v>1379921</v>
      </c>
      <c r="Q114" s="27">
        <v>321822</v>
      </c>
      <c r="R114" s="29">
        <v>105963</v>
      </c>
      <c r="S114" s="29">
        <v>1807706</v>
      </c>
      <c r="T114" s="28">
        <v>0</v>
      </c>
      <c r="U114" s="27">
        <v>0</v>
      </c>
      <c r="V114" s="29">
        <v>0</v>
      </c>
      <c r="W114" s="29">
        <v>0</v>
      </c>
    </row>
    <row r="115" spans="1:23" ht="12.75">
      <c r="A115" s="23" t="s">
        <v>26</v>
      </c>
      <c r="B115" s="24" t="s">
        <v>212</v>
      </c>
      <c r="C115" s="25" t="s">
        <v>213</v>
      </c>
      <c r="D115" s="26">
        <v>0</v>
      </c>
      <c r="E115" s="27">
        <v>0</v>
      </c>
      <c r="F115" s="27">
        <v>3043022</v>
      </c>
      <c r="G115" s="77">
        <f t="shared" si="23"/>
        <v>0</v>
      </c>
      <c r="H115" s="28">
        <v>282124</v>
      </c>
      <c r="I115" s="27">
        <v>541016</v>
      </c>
      <c r="J115" s="29">
        <v>1023223</v>
      </c>
      <c r="K115" s="29">
        <v>1846363</v>
      </c>
      <c r="L115" s="28">
        <v>-49378</v>
      </c>
      <c r="M115" s="27">
        <v>438661</v>
      </c>
      <c r="N115" s="29">
        <v>240998</v>
      </c>
      <c r="O115" s="29">
        <v>630281</v>
      </c>
      <c r="P115" s="28">
        <v>323112</v>
      </c>
      <c r="Q115" s="27">
        <v>428864</v>
      </c>
      <c r="R115" s="29">
        <v>-185598</v>
      </c>
      <c r="S115" s="29">
        <v>566378</v>
      </c>
      <c r="T115" s="28">
        <v>0</v>
      </c>
      <c r="U115" s="27">
        <v>0</v>
      </c>
      <c r="V115" s="29">
        <v>0</v>
      </c>
      <c r="W115" s="29">
        <v>0</v>
      </c>
    </row>
    <row r="116" spans="1:23" ht="12.75">
      <c r="A116" s="23" t="s">
        <v>26</v>
      </c>
      <c r="B116" s="24" t="s">
        <v>214</v>
      </c>
      <c r="C116" s="25" t="s">
        <v>215</v>
      </c>
      <c r="D116" s="26">
        <v>2900000</v>
      </c>
      <c r="E116" s="27">
        <v>0</v>
      </c>
      <c r="F116" s="27">
        <v>422216</v>
      </c>
      <c r="G116" s="77">
        <f t="shared" si="23"/>
        <v>0</v>
      </c>
      <c r="H116" s="28">
        <v>0</v>
      </c>
      <c r="I116" s="27">
        <v>37918</v>
      </c>
      <c r="J116" s="29">
        <v>13718</v>
      </c>
      <c r="K116" s="29">
        <v>51636</v>
      </c>
      <c r="L116" s="28">
        <v>14068</v>
      </c>
      <c r="M116" s="27">
        <v>20300</v>
      </c>
      <c r="N116" s="29">
        <v>195094</v>
      </c>
      <c r="O116" s="29">
        <v>229462</v>
      </c>
      <c r="P116" s="28">
        <v>49672</v>
      </c>
      <c r="Q116" s="27">
        <v>48960</v>
      </c>
      <c r="R116" s="29">
        <v>42486</v>
      </c>
      <c r="S116" s="29">
        <v>141118</v>
      </c>
      <c r="T116" s="28">
        <v>0</v>
      </c>
      <c r="U116" s="27">
        <v>0</v>
      </c>
      <c r="V116" s="29">
        <v>0</v>
      </c>
      <c r="W116" s="29">
        <v>0</v>
      </c>
    </row>
    <row r="117" spans="1:23" ht="12.75">
      <c r="A117" s="23" t="s">
        <v>26</v>
      </c>
      <c r="B117" s="24" t="s">
        <v>216</v>
      </c>
      <c r="C117" s="25" t="s">
        <v>217</v>
      </c>
      <c r="D117" s="26">
        <v>0</v>
      </c>
      <c r="E117" s="27">
        <v>0</v>
      </c>
      <c r="F117" s="27">
        <v>74723966</v>
      </c>
      <c r="G117" s="77">
        <f t="shared" si="23"/>
        <v>0</v>
      </c>
      <c r="H117" s="28">
        <v>2159092</v>
      </c>
      <c r="I117" s="27">
        <v>6037521</v>
      </c>
      <c r="J117" s="29">
        <v>9238051</v>
      </c>
      <c r="K117" s="29">
        <v>17434664</v>
      </c>
      <c r="L117" s="28">
        <v>14000129</v>
      </c>
      <c r="M117" s="27">
        <v>20912451</v>
      </c>
      <c r="N117" s="29">
        <v>10429833</v>
      </c>
      <c r="O117" s="29">
        <v>45342413</v>
      </c>
      <c r="P117" s="28">
        <v>450934</v>
      </c>
      <c r="Q117" s="27">
        <v>6419939</v>
      </c>
      <c r="R117" s="29">
        <v>5076016</v>
      </c>
      <c r="S117" s="29">
        <v>11946889</v>
      </c>
      <c r="T117" s="28">
        <v>0</v>
      </c>
      <c r="U117" s="27">
        <v>0</v>
      </c>
      <c r="V117" s="29">
        <v>0</v>
      </c>
      <c r="W117" s="29">
        <v>0</v>
      </c>
    </row>
    <row r="118" spans="1:23" ht="12.75">
      <c r="A118" s="23" t="s">
        <v>45</v>
      </c>
      <c r="B118" s="24" t="s">
        <v>218</v>
      </c>
      <c r="C118" s="25" t="s">
        <v>219</v>
      </c>
      <c r="D118" s="26">
        <v>58599574</v>
      </c>
      <c r="E118" s="27">
        <v>0</v>
      </c>
      <c r="F118" s="27">
        <v>28815178</v>
      </c>
      <c r="G118" s="77">
        <f t="shared" si="23"/>
        <v>0</v>
      </c>
      <c r="H118" s="28">
        <v>2098352</v>
      </c>
      <c r="I118" s="27">
        <v>1621786</v>
      </c>
      <c r="J118" s="29">
        <v>1821530</v>
      </c>
      <c r="K118" s="29">
        <v>5541668</v>
      </c>
      <c r="L118" s="28">
        <v>3714213</v>
      </c>
      <c r="M118" s="27">
        <v>3513567</v>
      </c>
      <c r="N118" s="29">
        <v>4625982</v>
      </c>
      <c r="O118" s="29">
        <v>11853762</v>
      </c>
      <c r="P118" s="28">
        <v>4451300</v>
      </c>
      <c r="Q118" s="27">
        <v>4446100</v>
      </c>
      <c r="R118" s="29">
        <v>2522348</v>
      </c>
      <c r="S118" s="29">
        <v>11419748</v>
      </c>
      <c r="T118" s="28">
        <v>0</v>
      </c>
      <c r="U118" s="27">
        <v>0</v>
      </c>
      <c r="V118" s="29">
        <v>0</v>
      </c>
      <c r="W118" s="29">
        <v>0</v>
      </c>
    </row>
    <row r="119" spans="1:23" ht="12.75">
      <c r="A119" s="30"/>
      <c r="B119" s="31" t="s">
        <v>220</v>
      </c>
      <c r="C119" s="32"/>
      <c r="D119" s="33">
        <f>SUM(D112:D118)</f>
        <v>90889543</v>
      </c>
      <c r="E119" s="34">
        <f>SUM(E112:E118)</f>
        <v>7544439</v>
      </c>
      <c r="F119" s="34">
        <f>SUM(F112:F118)</f>
        <v>115612905</v>
      </c>
      <c r="G119" s="78">
        <f t="shared" si="23"/>
        <v>15.324254725898108</v>
      </c>
      <c r="H119" s="35">
        <f aca="true" t="shared" si="25" ref="H119:W119">SUM(H112:H118)</f>
        <v>5843808</v>
      </c>
      <c r="I119" s="34">
        <f t="shared" si="25"/>
        <v>8627423</v>
      </c>
      <c r="J119" s="36">
        <f t="shared" si="25"/>
        <v>12705768</v>
      </c>
      <c r="K119" s="36">
        <f t="shared" si="25"/>
        <v>27176999</v>
      </c>
      <c r="L119" s="35">
        <f t="shared" si="25"/>
        <v>18638323</v>
      </c>
      <c r="M119" s="34">
        <f t="shared" si="25"/>
        <v>25906319</v>
      </c>
      <c r="N119" s="36">
        <f t="shared" si="25"/>
        <v>16649141</v>
      </c>
      <c r="O119" s="36">
        <f t="shared" si="25"/>
        <v>61193783</v>
      </c>
      <c r="P119" s="35">
        <f t="shared" si="25"/>
        <v>7250021</v>
      </c>
      <c r="Q119" s="34">
        <f t="shared" si="25"/>
        <v>11979368</v>
      </c>
      <c r="R119" s="36">
        <f t="shared" si="25"/>
        <v>8012734</v>
      </c>
      <c r="S119" s="36">
        <f t="shared" si="25"/>
        <v>27242123</v>
      </c>
      <c r="T119" s="35">
        <f t="shared" si="25"/>
        <v>0</v>
      </c>
      <c r="U119" s="34">
        <f t="shared" si="25"/>
        <v>0</v>
      </c>
      <c r="V119" s="36">
        <f t="shared" si="25"/>
        <v>0</v>
      </c>
      <c r="W119" s="36">
        <f t="shared" si="25"/>
        <v>0</v>
      </c>
    </row>
    <row r="120" spans="1:23" ht="12.75">
      <c r="A120" s="23" t="s">
        <v>26</v>
      </c>
      <c r="B120" s="24" t="s">
        <v>221</v>
      </c>
      <c r="C120" s="25" t="s">
        <v>222</v>
      </c>
      <c r="D120" s="26">
        <v>16075000</v>
      </c>
      <c r="E120" s="27">
        <v>0</v>
      </c>
      <c r="F120" s="27">
        <v>34890762</v>
      </c>
      <c r="G120" s="77">
        <f t="shared" si="23"/>
        <v>0</v>
      </c>
      <c r="H120" s="28">
        <v>4018750</v>
      </c>
      <c r="I120" s="27">
        <v>1614189</v>
      </c>
      <c r="J120" s="29">
        <v>190301</v>
      </c>
      <c r="K120" s="29">
        <v>5823240</v>
      </c>
      <c r="L120" s="28">
        <v>649575</v>
      </c>
      <c r="M120" s="27">
        <v>30429</v>
      </c>
      <c r="N120" s="29">
        <v>613789</v>
      </c>
      <c r="O120" s="29">
        <v>1293793</v>
      </c>
      <c r="P120" s="28">
        <v>575932</v>
      </c>
      <c r="Q120" s="27">
        <v>25773843</v>
      </c>
      <c r="R120" s="29">
        <v>1423954</v>
      </c>
      <c r="S120" s="29">
        <v>27773729</v>
      </c>
      <c r="T120" s="28">
        <v>0</v>
      </c>
      <c r="U120" s="27">
        <v>0</v>
      </c>
      <c r="V120" s="29">
        <v>0</v>
      </c>
      <c r="W120" s="29">
        <v>0</v>
      </c>
    </row>
    <row r="121" spans="1:23" ht="12.75">
      <c r="A121" s="23" t="s">
        <v>26</v>
      </c>
      <c r="B121" s="24" t="s">
        <v>223</v>
      </c>
      <c r="C121" s="25" t="s">
        <v>224</v>
      </c>
      <c r="D121" s="26">
        <v>24740923</v>
      </c>
      <c r="E121" s="27">
        <v>0</v>
      </c>
      <c r="F121" s="27">
        <v>12480238</v>
      </c>
      <c r="G121" s="77">
        <f t="shared" si="23"/>
        <v>0</v>
      </c>
      <c r="H121" s="28">
        <v>138438</v>
      </c>
      <c r="I121" s="27">
        <v>1147144</v>
      </c>
      <c r="J121" s="29">
        <v>2509351</v>
      </c>
      <c r="K121" s="29">
        <v>3794933</v>
      </c>
      <c r="L121" s="28">
        <v>1859052</v>
      </c>
      <c r="M121" s="27">
        <v>347734</v>
      </c>
      <c r="N121" s="29">
        <v>1565565</v>
      </c>
      <c r="O121" s="29">
        <v>3772351</v>
      </c>
      <c r="P121" s="28">
        <v>1021011</v>
      </c>
      <c r="Q121" s="27">
        <v>136166</v>
      </c>
      <c r="R121" s="29">
        <v>3755777</v>
      </c>
      <c r="S121" s="29">
        <v>4912954</v>
      </c>
      <c r="T121" s="28">
        <v>0</v>
      </c>
      <c r="U121" s="27">
        <v>0</v>
      </c>
      <c r="V121" s="29">
        <v>0</v>
      </c>
      <c r="W121" s="29">
        <v>0</v>
      </c>
    </row>
    <row r="122" spans="1:23" ht="12.75">
      <c r="A122" s="23" t="s">
        <v>26</v>
      </c>
      <c r="B122" s="24" t="s">
        <v>225</v>
      </c>
      <c r="C122" s="25" t="s">
        <v>226</v>
      </c>
      <c r="D122" s="26">
        <v>0</v>
      </c>
      <c r="E122" s="27">
        <v>0</v>
      </c>
      <c r="F122" s="27">
        <v>895815</v>
      </c>
      <c r="G122" s="77">
        <f t="shared" si="23"/>
        <v>0</v>
      </c>
      <c r="H122" s="28">
        <v>176530</v>
      </c>
      <c r="I122" s="27">
        <v>13058</v>
      </c>
      <c r="J122" s="29">
        <v>136036</v>
      </c>
      <c r="K122" s="29">
        <v>325624</v>
      </c>
      <c r="L122" s="28">
        <v>0</v>
      </c>
      <c r="M122" s="27">
        <v>0</v>
      </c>
      <c r="N122" s="29">
        <v>105568</v>
      </c>
      <c r="O122" s="29">
        <v>105568</v>
      </c>
      <c r="P122" s="28">
        <v>63752</v>
      </c>
      <c r="Q122" s="27">
        <v>223256</v>
      </c>
      <c r="R122" s="29">
        <v>177615</v>
      </c>
      <c r="S122" s="29">
        <v>464623</v>
      </c>
      <c r="T122" s="28">
        <v>0</v>
      </c>
      <c r="U122" s="27">
        <v>0</v>
      </c>
      <c r="V122" s="29">
        <v>0</v>
      </c>
      <c r="W122" s="29">
        <v>0</v>
      </c>
    </row>
    <row r="123" spans="1:23" ht="12.75">
      <c r="A123" s="23" t="s">
        <v>26</v>
      </c>
      <c r="B123" s="24" t="s">
        <v>227</v>
      </c>
      <c r="C123" s="25" t="s">
        <v>228</v>
      </c>
      <c r="D123" s="26">
        <v>1220000</v>
      </c>
      <c r="E123" s="27">
        <v>1220000</v>
      </c>
      <c r="F123" s="27">
        <v>862863</v>
      </c>
      <c r="G123" s="77">
        <f t="shared" si="23"/>
        <v>0.7072647540983606</v>
      </c>
      <c r="H123" s="28">
        <v>14954</v>
      </c>
      <c r="I123" s="27">
        <v>233342</v>
      </c>
      <c r="J123" s="29">
        <v>16195</v>
      </c>
      <c r="K123" s="29">
        <v>264491</v>
      </c>
      <c r="L123" s="28">
        <v>224141</v>
      </c>
      <c r="M123" s="27">
        <v>25046</v>
      </c>
      <c r="N123" s="29">
        <v>345661</v>
      </c>
      <c r="O123" s="29">
        <v>594848</v>
      </c>
      <c r="P123" s="28">
        <v>2098</v>
      </c>
      <c r="Q123" s="27">
        <v>1426</v>
      </c>
      <c r="R123" s="29">
        <v>0</v>
      </c>
      <c r="S123" s="29">
        <v>3524</v>
      </c>
      <c r="T123" s="28">
        <v>0</v>
      </c>
      <c r="U123" s="27">
        <v>0</v>
      </c>
      <c r="V123" s="29">
        <v>0</v>
      </c>
      <c r="W123" s="29">
        <v>0</v>
      </c>
    </row>
    <row r="124" spans="1:23" ht="12.75">
      <c r="A124" s="23" t="s">
        <v>26</v>
      </c>
      <c r="B124" s="24" t="s">
        <v>229</v>
      </c>
      <c r="C124" s="25" t="s">
        <v>230</v>
      </c>
      <c r="D124" s="26">
        <v>206214281</v>
      </c>
      <c r="E124" s="27">
        <v>170159031</v>
      </c>
      <c r="F124" s="27">
        <v>102342293</v>
      </c>
      <c r="G124" s="77">
        <f t="shared" si="23"/>
        <v>0.6014508451214676</v>
      </c>
      <c r="H124" s="28">
        <v>4819638</v>
      </c>
      <c r="I124" s="27">
        <v>12597217</v>
      </c>
      <c r="J124" s="29">
        <v>16524232</v>
      </c>
      <c r="K124" s="29">
        <v>33941087</v>
      </c>
      <c r="L124" s="28">
        <v>14638171</v>
      </c>
      <c r="M124" s="27">
        <v>11002165</v>
      </c>
      <c r="N124" s="29">
        <v>14824464</v>
      </c>
      <c r="O124" s="29">
        <v>40464800</v>
      </c>
      <c r="P124" s="28">
        <v>6763288</v>
      </c>
      <c r="Q124" s="27">
        <v>9647911</v>
      </c>
      <c r="R124" s="29">
        <v>11525207</v>
      </c>
      <c r="S124" s="29">
        <v>27936406</v>
      </c>
      <c r="T124" s="28">
        <v>0</v>
      </c>
      <c r="U124" s="27">
        <v>0</v>
      </c>
      <c r="V124" s="29">
        <v>0</v>
      </c>
      <c r="W124" s="29">
        <v>0</v>
      </c>
    </row>
    <row r="125" spans="1:23" ht="12.75">
      <c r="A125" s="23" t="s">
        <v>26</v>
      </c>
      <c r="B125" s="24" t="s">
        <v>231</v>
      </c>
      <c r="C125" s="25" t="s">
        <v>232</v>
      </c>
      <c r="D125" s="26">
        <v>7750000</v>
      </c>
      <c r="E125" s="27">
        <v>7750000</v>
      </c>
      <c r="F125" s="27">
        <v>194983</v>
      </c>
      <c r="G125" s="77">
        <f t="shared" si="23"/>
        <v>0.02515909677419355</v>
      </c>
      <c r="H125" s="28">
        <v>14871</v>
      </c>
      <c r="I125" s="27">
        <v>20872</v>
      </c>
      <c r="J125" s="29">
        <v>23723</v>
      </c>
      <c r="K125" s="29">
        <v>59466</v>
      </c>
      <c r="L125" s="28">
        <v>22632</v>
      </c>
      <c r="M125" s="27">
        <v>27500</v>
      </c>
      <c r="N125" s="29">
        <v>31824</v>
      </c>
      <c r="O125" s="29">
        <v>81956</v>
      </c>
      <c r="P125" s="28">
        <v>15912</v>
      </c>
      <c r="Q125" s="27">
        <v>15912</v>
      </c>
      <c r="R125" s="29">
        <v>21737</v>
      </c>
      <c r="S125" s="29">
        <v>53561</v>
      </c>
      <c r="T125" s="28">
        <v>0</v>
      </c>
      <c r="U125" s="27">
        <v>0</v>
      </c>
      <c r="V125" s="29">
        <v>0</v>
      </c>
      <c r="W125" s="29">
        <v>0</v>
      </c>
    </row>
    <row r="126" spans="1:23" ht="12.75">
      <c r="A126" s="23" t="s">
        <v>26</v>
      </c>
      <c r="B126" s="24" t="s">
        <v>233</v>
      </c>
      <c r="C126" s="25" t="s">
        <v>234</v>
      </c>
      <c r="D126" s="26">
        <v>3076000</v>
      </c>
      <c r="E126" s="27">
        <v>0</v>
      </c>
      <c r="F126" s="27">
        <v>3260049</v>
      </c>
      <c r="G126" s="77">
        <f t="shared" si="23"/>
        <v>0</v>
      </c>
      <c r="H126" s="28">
        <v>273652</v>
      </c>
      <c r="I126" s="27">
        <v>243592</v>
      </c>
      <c r="J126" s="29">
        <v>480341</v>
      </c>
      <c r="K126" s="29">
        <v>997585</v>
      </c>
      <c r="L126" s="28">
        <v>288597</v>
      </c>
      <c r="M126" s="27">
        <v>539576</v>
      </c>
      <c r="N126" s="29">
        <v>289536</v>
      </c>
      <c r="O126" s="29">
        <v>1117709</v>
      </c>
      <c r="P126" s="28">
        <v>366095</v>
      </c>
      <c r="Q126" s="27">
        <v>276750</v>
      </c>
      <c r="R126" s="29">
        <v>501910</v>
      </c>
      <c r="S126" s="29">
        <v>1144755</v>
      </c>
      <c r="T126" s="28">
        <v>0</v>
      </c>
      <c r="U126" s="27">
        <v>0</v>
      </c>
      <c r="V126" s="29">
        <v>0</v>
      </c>
      <c r="W126" s="29">
        <v>0</v>
      </c>
    </row>
    <row r="127" spans="1:23" ht="12.75">
      <c r="A127" s="23" t="s">
        <v>45</v>
      </c>
      <c r="B127" s="24" t="s">
        <v>235</v>
      </c>
      <c r="C127" s="25" t="s">
        <v>236</v>
      </c>
      <c r="D127" s="26">
        <v>85022000</v>
      </c>
      <c r="E127" s="27">
        <v>0</v>
      </c>
      <c r="F127" s="27">
        <v>48969782</v>
      </c>
      <c r="G127" s="77">
        <f t="shared" si="23"/>
        <v>0</v>
      </c>
      <c r="H127" s="28">
        <v>4030377</v>
      </c>
      <c r="I127" s="27">
        <v>4457010</v>
      </c>
      <c r="J127" s="29">
        <v>6020866</v>
      </c>
      <c r="K127" s="29">
        <v>14508253</v>
      </c>
      <c r="L127" s="28">
        <v>4709077</v>
      </c>
      <c r="M127" s="27">
        <v>12349208</v>
      </c>
      <c r="N127" s="29">
        <v>4723658</v>
      </c>
      <c r="O127" s="29">
        <v>21781943</v>
      </c>
      <c r="P127" s="28">
        <v>4121978</v>
      </c>
      <c r="Q127" s="27">
        <v>4035376</v>
      </c>
      <c r="R127" s="29">
        <v>4522232</v>
      </c>
      <c r="S127" s="29">
        <v>12679586</v>
      </c>
      <c r="T127" s="28">
        <v>0</v>
      </c>
      <c r="U127" s="27">
        <v>0</v>
      </c>
      <c r="V127" s="29">
        <v>0</v>
      </c>
      <c r="W127" s="29">
        <v>0</v>
      </c>
    </row>
    <row r="128" spans="1:23" ht="12.75">
      <c r="A128" s="30"/>
      <c r="B128" s="31" t="s">
        <v>237</v>
      </c>
      <c r="C128" s="32"/>
      <c r="D128" s="33">
        <f>SUM(D120:D127)</f>
        <v>344098204</v>
      </c>
      <c r="E128" s="34">
        <f>SUM(E120:E127)</f>
        <v>179129031</v>
      </c>
      <c r="F128" s="34">
        <f>SUM(F120:F127)</f>
        <v>203896785</v>
      </c>
      <c r="G128" s="78">
        <f t="shared" si="23"/>
        <v>1.138267671419492</v>
      </c>
      <c r="H128" s="35">
        <f aca="true" t="shared" si="26" ref="H128:W128">SUM(H120:H127)</f>
        <v>13487210</v>
      </c>
      <c r="I128" s="34">
        <f t="shared" si="26"/>
        <v>20326424</v>
      </c>
      <c r="J128" s="36">
        <f t="shared" si="26"/>
        <v>25901045</v>
      </c>
      <c r="K128" s="36">
        <f t="shared" si="26"/>
        <v>59714679</v>
      </c>
      <c r="L128" s="35">
        <f t="shared" si="26"/>
        <v>22391245</v>
      </c>
      <c r="M128" s="34">
        <f t="shared" si="26"/>
        <v>24321658</v>
      </c>
      <c r="N128" s="36">
        <f t="shared" si="26"/>
        <v>22500065</v>
      </c>
      <c r="O128" s="36">
        <f t="shared" si="26"/>
        <v>69212968</v>
      </c>
      <c r="P128" s="35">
        <f t="shared" si="26"/>
        <v>12930066</v>
      </c>
      <c r="Q128" s="34">
        <f t="shared" si="26"/>
        <v>40110640</v>
      </c>
      <c r="R128" s="36">
        <f t="shared" si="26"/>
        <v>21928432</v>
      </c>
      <c r="S128" s="36">
        <f t="shared" si="26"/>
        <v>74969138</v>
      </c>
      <c r="T128" s="35">
        <f t="shared" si="26"/>
        <v>0</v>
      </c>
      <c r="U128" s="34">
        <f t="shared" si="26"/>
        <v>0</v>
      </c>
      <c r="V128" s="36">
        <f t="shared" si="26"/>
        <v>0</v>
      </c>
      <c r="W128" s="36">
        <f t="shared" si="26"/>
        <v>0</v>
      </c>
    </row>
    <row r="129" spans="1:23" ht="12.75">
      <c r="A129" s="23" t="s">
        <v>26</v>
      </c>
      <c r="B129" s="24" t="s">
        <v>238</v>
      </c>
      <c r="C129" s="25" t="s">
        <v>239</v>
      </c>
      <c r="D129" s="26">
        <v>40997000</v>
      </c>
      <c r="E129" s="27">
        <v>38574922</v>
      </c>
      <c r="F129" s="27">
        <v>254401740</v>
      </c>
      <c r="G129" s="77">
        <f t="shared" si="23"/>
        <v>6.595003354770231</v>
      </c>
      <c r="H129" s="28">
        <v>39363947</v>
      </c>
      <c r="I129" s="27">
        <v>36645158</v>
      </c>
      <c r="J129" s="29">
        <v>32228399</v>
      </c>
      <c r="K129" s="29">
        <v>108237504</v>
      </c>
      <c r="L129" s="28">
        <v>27681571</v>
      </c>
      <c r="M129" s="27">
        <v>18787909</v>
      </c>
      <c r="N129" s="29">
        <v>20388976</v>
      </c>
      <c r="O129" s="29">
        <v>66858456</v>
      </c>
      <c r="P129" s="28">
        <v>23795993</v>
      </c>
      <c r="Q129" s="27">
        <v>26390633</v>
      </c>
      <c r="R129" s="29">
        <v>29119154</v>
      </c>
      <c r="S129" s="29">
        <v>79305780</v>
      </c>
      <c r="T129" s="28">
        <v>0</v>
      </c>
      <c r="U129" s="27">
        <v>0</v>
      </c>
      <c r="V129" s="29">
        <v>0</v>
      </c>
      <c r="W129" s="29">
        <v>0</v>
      </c>
    </row>
    <row r="130" spans="1:23" ht="12.75">
      <c r="A130" s="23" t="s">
        <v>26</v>
      </c>
      <c r="B130" s="24" t="s">
        <v>240</v>
      </c>
      <c r="C130" s="25" t="s">
        <v>241</v>
      </c>
      <c r="D130" s="26">
        <v>1128000</v>
      </c>
      <c r="E130" s="27">
        <v>0</v>
      </c>
      <c r="F130" s="27">
        <v>299540</v>
      </c>
      <c r="G130" s="77">
        <f t="shared" si="23"/>
        <v>0</v>
      </c>
      <c r="H130" s="28">
        <v>0</v>
      </c>
      <c r="I130" s="27">
        <v>0</v>
      </c>
      <c r="J130" s="29">
        <v>0</v>
      </c>
      <c r="K130" s="29">
        <v>0</v>
      </c>
      <c r="L130" s="28">
        <v>0</v>
      </c>
      <c r="M130" s="27">
        <v>0</v>
      </c>
      <c r="N130" s="29">
        <v>0</v>
      </c>
      <c r="O130" s="29">
        <v>0</v>
      </c>
      <c r="P130" s="28">
        <v>0</v>
      </c>
      <c r="Q130" s="27">
        <v>299540</v>
      </c>
      <c r="R130" s="29">
        <v>0</v>
      </c>
      <c r="S130" s="29">
        <v>299540</v>
      </c>
      <c r="T130" s="28">
        <v>0</v>
      </c>
      <c r="U130" s="27">
        <v>0</v>
      </c>
      <c r="V130" s="29">
        <v>0</v>
      </c>
      <c r="W130" s="29">
        <v>0</v>
      </c>
    </row>
    <row r="131" spans="1:23" ht="12.75">
      <c r="A131" s="23" t="s">
        <v>26</v>
      </c>
      <c r="B131" s="24" t="s">
        <v>242</v>
      </c>
      <c r="C131" s="25" t="s">
        <v>243</v>
      </c>
      <c r="D131" s="26">
        <v>14137000</v>
      </c>
      <c r="E131" s="27">
        <v>0</v>
      </c>
      <c r="F131" s="27">
        <v>5481245</v>
      </c>
      <c r="G131" s="77">
        <f t="shared" si="23"/>
        <v>0</v>
      </c>
      <c r="H131" s="28">
        <v>161649</v>
      </c>
      <c r="I131" s="27">
        <v>364944</v>
      </c>
      <c r="J131" s="29">
        <v>471016</v>
      </c>
      <c r="K131" s="29">
        <v>997609</v>
      </c>
      <c r="L131" s="28">
        <v>1460963</v>
      </c>
      <c r="M131" s="27">
        <v>61316</v>
      </c>
      <c r="N131" s="29">
        <v>1372314</v>
      </c>
      <c r="O131" s="29">
        <v>2894593</v>
      </c>
      <c r="P131" s="28">
        <v>1267672</v>
      </c>
      <c r="Q131" s="27">
        <v>139216</v>
      </c>
      <c r="R131" s="29">
        <v>182155</v>
      </c>
      <c r="S131" s="29">
        <v>1589043</v>
      </c>
      <c r="T131" s="28">
        <v>0</v>
      </c>
      <c r="U131" s="27">
        <v>0</v>
      </c>
      <c r="V131" s="29">
        <v>0</v>
      </c>
      <c r="W131" s="29">
        <v>0</v>
      </c>
    </row>
    <row r="132" spans="1:23" ht="12.75">
      <c r="A132" s="23" t="s">
        <v>26</v>
      </c>
      <c r="B132" s="24" t="s">
        <v>244</v>
      </c>
      <c r="C132" s="25" t="s">
        <v>245</v>
      </c>
      <c r="D132" s="26">
        <v>9983000</v>
      </c>
      <c r="E132" s="27">
        <v>10983139</v>
      </c>
      <c r="F132" s="27">
        <v>27823935</v>
      </c>
      <c r="G132" s="77">
        <f t="shared" si="23"/>
        <v>2.53333177336643</v>
      </c>
      <c r="H132" s="28">
        <v>542617</v>
      </c>
      <c r="I132" s="27">
        <v>1178338</v>
      </c>
      <c r="J132" s="29">
        <v>2596982</v>
      </c>
      <c r="K132" s="29">
        <v>4317937</v>
      </c>
      <c r="L132" s="28">
        <v>1713807</v>
      </c>
      <c r="M132" s="27">
        <v>2408468</v>
      </c>
      <c r="N132" s="29">
        <v>2969951</v>
      </c>
      <c r="O132" s="29">
        <v>7092226</v>
      </c>
      <c r="P132" s="28">
        <v>2416336</v>
      </c>
      <c r="Q132" s="27">
        <v>6544247</v>
      </c>
      <c r="R132" s="29">
        <v>7453189</v>
      </c>
      <c r="S132" s="29">
        <v>16413772</v>
      </c>
      <c r="T132" s="28">
        <v>0</v>
      </c>
      <c r="U132" s="27">
        <v>0</v>
      </c>
      <c r="V132" s="29">
        <v>0</v>
      </c>
      <c r="W132" s="29">
        <v>0</v>
      </c>
    </row>
    <row r="133" spans="1:23" ht="12.75">
      <c r="A133" s="23" t="s">
        <v>26</v>
      </c>
      <c r="B133" s="24" t="s">
        <v>246</v>
      </c>
      <c r="C133" s="25" t="s">
        <v>247</v>
      </c>
      <c r="D133" s="26">
        <v>7890000</v>
      </c>
      <c r="E133" s="27">
        <v>0</v>
      </c>
      <c r="F133" s="27">
        <v>7567553</v>
      </c>
      <c r="G133" s="77">
        <f t="shared" si="23"/>
        <v>0</v>
      </c>
      <c r="H133" s="28">
        <v>1700293</v>
      </c>
      <c r="I133" s="27">
        <v>733530</v>
      </c>
      <c r="J133" s="29">
        <v>1025862</v>
      </c>
      <c r="K133" s="29">
        <v>3459685</v>
      </c>
      <c r="L133" s="28">
        <v>949534</v>
      </c>
      <c r="M133" s="27">
        <v>608735</v>
      </c>
      <c r="N133" s="29">
        <v>1673896</v>
      </c>
      <c r="O133" s="29">
        <v>3232165</v>
      </c>
      <c r="P133" s="28">
        <v>411481</v>
      </c>
      <c r="Q133" s="27">
        <v>464222</v>
      </c>
      <c r="R133" s="29">
        <v>0</v>
      </c>
      <c r="S133" s="29">
        <v>875703</v>
      </c>
      <c r="T133" s="28">
        <v>0</v>
      </c>
      <c r="U133" s="27">
        <v>0</v>
      </c>
      <c r="V133" s="29">
        <v>0</v>
      </c>
      <c r="W133" s="29">
        <v>0</v>
      </c>
    </row>
    <row r="134" spans="1:23" ht="12.75">
      <c r="A134" s="23" t="s">
        <v>45</v>
      </c>
      <c r="B134" s="24" t="s">
        <v>248</v>
      </c>
      <c r="C134" s="25" t="s">
        <v>249</v>
      </c>
      <c r="D134" s="26">
        <v>59604273</v>
      </c>
      <c r="E134" s="27">
        <v>0</v>
      </c>
      <c r="F134" s="27">
        <v>16823103</v>
      </c>
      <c r="G134" s="77">
        <f t="shared" si="23"/>
        <v>0</v>
      </c>
      <c r="H134" s="28">
        <v>196000</v>
      </c>
      <c r="I134" s="27">
        <v>302000</v>
      </c>
      <c r="J134" s="29">
        <v>1320873</v>
      </c>
      <c r="K134" s="29">
        <v>1818873</v>
      </c>
      <c r="L134" s="28">
        <v>698000</v>
      </c>
      <c r="M134" s="27">
        <v>1006000</v>
      </c>
      <c r="N134" s="29">
        <v>1102000</v>
      </c>
      <c r="O134" s="29">
        <v>2806000</v>
      </c>
      <c r="P134" s="28">
        <v>2260000</v>
      </c>
      <c r="Q134" s="27">
        <v>4969115</v>
      </c>
      <c r="R134" s="29">
        <v>4969115</v>
      </c>
      <c r="S134" s="29">
        <v>12198230</v>
      </c>
      <c r="T134" s="28">
        <v>0</v>
      </c>
      <c r="U134" s="27">
        <v>0</v>
      </c>
      <c r="V134" s="29">
        <v>0</v>
      </c>
      <c r="W134" s="29">
        <v>0</v>
      </c>
    </row>
    <row r="135" spans="1:23" ht="12.75">
      <c r="A135" s="30"/>
      <c r="B135" s="31" t="s">
        <v>250</v>
      </c>
      <c r="C135" s="32"/>
      <c r="D135" s="33">
        <f>SUM(D129:D134)</f>
        <v>133739273</v>
      </c>
      <c r="E135" s="34">
        <f>SUM(E129:E134)</f>
        <v>49558061</v>
      </c>
      <c r="F135" s="34">
        <f>SUM(F129:F134)</f>
        <v>312397116</v>
      </c>
      <c r="G135" s="78">
        <f t="shared" si="23"/>
        <v>6.303658974873937</v>
      </c>
      <c r="H135" s="35">
        <f aca="true" t="shared" si="27" ref="H135:W135">SUM(H129:H134)</f>
        <v>41964506</v>
      </c>
      <c r="I135" s="34">
        <f t="shared" si="27"/>
        <v>39223970</v>
      </c>
      <c r="J135" s="36">
        <f t="shared" si="27"/>
        <v>37643132</v>
      </c>
      <c r="K135" s="36">
        <f t="shared" si="27"/>
        <v>118831608</v>
      </c>
      <c r="L135" s="35">
        <f t="shared" si="27"/>
        <v>32503875</v>
      </c>
      <c r="M135" s="34">
        <f t="shared" si="27"/>
        <v>22872428</v>
      </c>
      <c r="N135" s="36">
        <f t="shared" si="27"/>
        <v>27507137</v>
      </c>
      <c r="O135" s="36">
        <f t="shared" si="27"/>
        <v>82883440</v>
      </c>
      <c r="P135" s="35">
        <f t="shared" si="27"/>
        <v>30151482</v>
      </c>
      <c r="Q135" s="34">
        <f t="shared" si="27"/>
        <v>38806973</v>
      </c>
      <c r="R135" s="36">
        <f t="shared" si="27"/>
        <v>41723613</v>
      </c>
      <c r="S135" s="36">
        <f t="shared" si="27"/>
        <v>110682068</v>
      </c>
      <c r="T135" s="35">
        <f t="shared" si="27"/>
        <v>0</v>
      </c>
      <c r="U135" s="34">
        <f t="shared" si="27"/>
        <v>0</v>
      </c>
      <c r="V135" s="36">
        <f t="shared" si="27"/>
        <v>0</v>
      </c>
      <c r="W135" s="36">
        <f t="shared" si="27"/>
        <v>0</v>
      </c>
    </row>
    <row r="136" spans="1:23" ht="12.75">
      <c r="A136" s="23" t="s">
        <v>26</v>
      </c>
      <c r="B136" s="24" t="s">
        <v>251</v>
      </c>
      <c r="C136" s="25" t="s">
        <v>252</v>
      </c>
      <c r="D136" s="26">
        <v>0</v>
      </c>
      <c r="E136" s="27">
        <v>0</v>
      </c>
      <c r="F136" s="27">
        <v>5150008</v>
      </c>
      <c r="G136" s="77">
        <f t="shared" si="23"/>
        <v>0</v>
      </c>
      <c r="H136" s="28">
        <v>458769</v>
      </c>
      <c r="I136" s="27">
        <v>554943</v>
      </c>
      <c r="J136" s="29">
        <v>559671</v>
      </c>
      <c r="K136" s="29">
        <v>1573383</v>
      </c>
      <c r="L136" s="28">
        <v>949250</v>
      </c>
      <c r="M136" s="27">
        <v>-87472</v>
      </c>
      <c r="N136" s="29">
        <v>412687</v>
      </c>
      <c r="O136" s="29">
        <v>1274465</v>
      </c>
      <c r="P136" s="28">
        <v>300786</v>
      </c>
      <c r="Q136" s="27">
        <v>748550</v>
      </c>
      <c r="R136" s="29">
        <v>1252824</v>
      </c>
      <c r="S136" s="29">
        <v>2302160</v>
      </c>
      <c r="T136" s="28">
        <v>0</v>
      </c>
      <c r="U136" s="27">
        <v>0</v>
      </c>
      <c r="V136" s="29">
        <v>0</v>
      </c>
      <c r="W136" s="29">
        <v>0</v>
      </c>
    </row>
    <row r="137" spans="1:23" ht="12.75">
      <c r="A137" s="23" t="s">
        <v>26</v>
      </c>
      <c r="B137" s="24" t="s">
        <v>253</v>
      </c>
      <c r="C137" s="25" t="s">
        <v>254</v>
      </c>
      <c r="D137" s="26">
        <v>12372020</v>
      </c>
      <c r="E137" s="27">
        <v>0</v>
      </c>
      <c r="F137" s="27">
        <v>3353990</v>
      </c>
      <c r="G137" s="77">
        <f t="shared" si="23"/>
        <v>0</v>
      </c>
      <c r="H137" s="28">
        <v>220748</v>
      </c>
      <c r="I137" s="27">
        <v>269832</v>
      </c>
      <c r="J137" s="29">
        <v>493585</v>
      </c>
      <c r="K137" s="29">
        <v>984165</v>
      </c>
      <c r="L137" s="28">
        <v>362162</v>
      </c>
      <c r="M137" s="27">
        <v>486478</v>
      </c>
      <c r="N137" s="29">
        <v>426944</v>
      </c>
      <c r="O137" s="29">
        <v>1275584</v>
      </c>
      <c r="P137" s="28">
        <v>268237</v>
      </c>
      <c r="Q137" s="27">
        <v>396146</v>
      </c>
      <c r="R137" s="29">
        <v>429858</v>
      </c>
      <c r="S137" s="29">
        <v>1094241</v>
      </c>
      <c r="T137" s="28">
        <v>0</v>
      </c>
      <c r="U137" s="27">
        <v>0</v>
      </c>
      <c r="V137" s="29">
        <v>0</v>
      </c>
      <c r="W137" s="29">
        <v>0</v>
      </c>
    </row>
    <row r="138" spans="1:23" ht="12.75">
      <c r="A138" s="23" t="s">
        <v>26</v>
      </c>
      <c r="B138" s="24" t="s">
        <v>255</v>
      </c>
      <c r="C138" s="25" t="s">
        <v>256</v>
      </c>
      <c r="D138" s="26">
        <v>0</v>
      </c>
      <c r="E138" s="27">
        <v>0</v>
      </c>
      <c r="F138" s="27">
        <v>78245921</v>
      </c>
      <c r="G138" s="77">
        <f t="shared" si="23"/>
        <v>0</v>
      </c>
      <c r="H138" s="28">
        <v>4031659</v>
      </c>
      <c r="I138" s="27">
        <v>6554227</v>
      </c>
      <c r="J138" s="29">
        <v>6753825</v>
      </c>
      <c r="K138" s="29">
        <v>17339711</v>
      </c>
      <c r="L138" s="28">
        <v>4251405</v>
      </c>
      <c r="M138" s="27">
        <v>5765444</v>
      </c>
      <c r="N138" s="29">
        <v>32507155</v>
      </c>
      <c r="O138" s="29">
        <v>42524004</v>
      </c>
      <c r="P138" s="28">
        <v>4993888</v>
      </c>
      <c r="Q138" s="27">
        <v>6694159</v>
      </c>
      <c r="R138" s="29">
        <v>6694159</v>
      </c>
      <c r="S138" s="29">
        <v>18382206</v>
      </c>
      <c r="T138" s="28">
        <v>0</v>
      </c>
      <c r="U138" s="27">
        <v>0</v>
      </c>
      <c r="V138" s="29">
        <v>0</v>
      </c>
      <c r="W138" s="29">
        <v>0</v>
      </c>
    </row>
    <row r="139" spans="1:23" ht="12.75">
      <c r="A139" s="23" t="s">
        <v>26</v>
      </c>
      <c r="B139" s="24" t="s">
        <v>257</v>
      </c>
      <c r="C139" s="25" t="s">
        <v>258</v>
      </c>
      <c r="D139" s="26">
        <v>12877385</v>
      </c>
      <c r="E139" s="27">
        <v>0</v>
      </c>
      <c r="F139" s="27">
        <v>3026767</v>
      </c>
      <c r="G139" s="77">
        <f t="shared" si="23"/>
        <v>0</v>
      </c>
      <c r="H139" s="28">
        <v>208743</v>
      </c>
      <c r="I139" s="27">
        <v>94231</v>
      </c>
      <c r="J139" s="29">
        <v>331455</v>
      </c>
      <c r="K139" s="29">
        <v>634429</v>
      </c>
      <c r="L139" s="28">
        <v>511322</v>
      </c>
      <c r="M139" s="27">
        <v>545113</v>
      </c>
      <c r="N139" s="29">
        <v>33851</v>
      </c>
      <c r="O139" s="29">
        <v>1090286</v>
      </c>
      <c r="P139" s="28">
        <v>81681</v>
      </c>
      <c r="Q139" s="27">
        <v>1154459</v>
      </c>
      <c r="R139" s="29">
        <v>65912</v>
      </c>
      <c r="S139" s="29">
        <v>1302052</v>
      </c>
      <c r="T139" s="28">
        <v>0</v>
      </c>
      <c r="U139" s="27">
        <v>0</v>
      </c>
      <c r="V139" s="29">
        <v>0</v>
      </c>
      <c r="W139" s="29">
        <v>0</v>
      </c>
    </row>
    <row r="140" spans="1:23" ht="12.75">
      <c r="A140" s="23" t="s">
        <v>45</v>
      </c>
      <c r="B140" s="24" t="s">
        <v>259</v>
      </c>
      <c r="C140" s="25" t="s">
        <v>260</v>
      </c>
      <c r="D140" s="26">
        <v>11517626</v>
      </c>
      <c r="E140" s="27">
        <v>11374290</v>
      </c>
      <c r="F140" s="27">
        <v>7484733</v>
      </c>
      <c r="G140" s="77">
        <f t="shared" si="23"/>
        <v>0.6580395787341452</v>
      </c>
      <c r="H140" s="28">
        <v>699824</v>
      </c>
      <c r="I140" s="27">
        <v>545385</v>
      </c>
      <c r="J140" s="29">
        <v>863858</v>
      </c>
      <c r="K140" s="29">
        <v>2109067</v>
      </c>
      <c r="L140" s="28">
        <v>629881</v>
      </c>
      <c r="M140" s="27">
        <v>1355108</v>
      </c>
      <c r="N140" s="29">
        <v>857732</v>
      </c>
      <c r="O140" s="29">
        <v>2842721</v>
      </c>
      <c r="P140" s="28">
        <v>824522</v>
      </c>
      <c r="Q140" s="27">
        <v>929295</v>
      </c>
      <c r="R140" s="29">
        <v>779128</v>
      </c>
      <c r="S140" s="29">
        <v>2532945</v>
      </c>
      <c r="T140" s="28">
        <v>0</v>
      </c>
      <c r="U140" s="27">
        <v>0</v>
      </c>
      <c r="V140" s="29">
        <v>0</v>
      </c>
      <c r="W140" s="29">
        <v>0</v>
      </c>
    </row>
    <row r="141" spans="1:23" ht="12.75">
      <c r="A141" s="30"/>
      <c r="B141" s="31" t="s">
        <v>261</v>
      </c>
      <c r="C141" s="32"/>
      <c r="D141" s="33">
        <f>SUM(D136:D140)</f>
        <v>36767031</v>
      </c>
      <c r="E141" s="34">
        <f>SUM(E136:E140)</f>
        <v>11374290</v>
      </c>
      <c r="F141" s="34">
        <f>SUM(F136:F140)</f>
        <v>97261419</v>
      </c>
      <c r="G141" s="78">
        <f t="shared" si="23"/>
        <v>8.550988149589996</v>
      </c>
      <c r="H141" s="35">
        <f aca="true" t="shared" si="28" ref="H141:W141">SUM(H136:H140)</f>
        <v>5619743</v>
      </c>
      <c r="I141" s="34">
        <f t="shared" si="28"/>
        <v>8018618</v>
      </c>
      <c r="J141" s="36">
        <f t="shared" si="28"/>
        <v>9002394</v>
      </c>
      <c r="K141" s="36">
        <f t="shared" si="28"/>
        <v>22640755</v>
      </c>
      <c r="L141" s="35">
        <f t="shared" si="28"/>
        <v>6704020</v>
      </c>
      <c r="M141" s="34">
        <f t="shared" si="28"/>
        <v>8064671</v>
      </c>
      <c r="N141" s="36">
        <f t="shared" si="28"/>
        <v>34238369</v>
      </c>
      <c r="O141" s="36">
        <f t="shared" si="28"/>
        <v>49007060</v>
      </c>
      <c r="P141" s="35">
        <f t="shared" si="28"/>
        <v>6469114</v>
      </c>
      <c r="Q141" s="34">
        <f t="shared" si="28"/>
        <v>9922609</v>
      </c>
      <c r="R141" s="36">
        <f t="shared" si="28"/>
        <v>9221881</v>
      </c>
      <c r="S141" s="36">
        <f t="shared" si="28"/>
        <v>25613604</v>
      </c>
      <c r="T141" s="35">
        <f t="shared" si="28"/>
        <v>0</v>
      </c>
      <c r="U141" s="34">
        <f t="shared" si="28"/>
        <v>0</v>
      </c>
      <c r="V141" s="36">
        <f t="shared" si="28"/>
        <v>0</v>
      </c>
      <c r="W141" s="36">
        <f t="shared" si="28"/>
        <v>0</v>
      </c>
    </row>
    <row r="142" spans="1:23" ht="12.75">
      <c r="A142" s="23" t="s">
        <v>26</v>
      </c>
      <c r="B142" s="24" t="s">
        <v>262</v>
      </c>
      <c r="C142" s="25" t="s">
        <v>263</v>
      </c>
      <c r="D142" s="26">
        <v>108269870</v>
      </c>
      <c r="E142" s="27">
        <v>0</v>
      </c>
      <c r="F142" s="27">
        <v>70384777</v>
      </c>
      <c r="G142" s="77">
        <f aca="true" t="shared" si="29" ref="G142:G173">IF($E142=0,0,$F142/$E142)</f>
        <v>0</v>
      </c>
      <c r="H142" s="28">
        <v>2776849</v>
      </c>
      <c r="I142" s="27">
        <v>4613181</v>
      </c>
      <c r="J142" s="29">
        <v>13368181</v>
      </c>
      <c r="K142" s="29">
        <v>20758211</v>
      </c>
      <c r="L142" s="28">
        <v>10398638</v>
      </c>
      <c r="M142" s="27">
        <v>10128136</v>
      </c>
      <c r="N142" s="29">
        <v>13852807</v>
      </c>
      <c r="O142" s="29">
        <v>34379581</v>
      </c>
      <c r="P142" s="28">
        <v>5614878</v>
      </c>
      <c r="Q142" s="27">
        <v>6769565</v>
      </c>
      <c r="R142" s="29">
        <v>2862542</v>
      </c>
      <c r="S142" s="29">
        <v>15246985</v>
      </c>
      <c r="T142" s="28">
        <v>0</v>
      </c>
      <c r="U142" s="27">
        <v>0</v>
      </c>
      <c r="V142" s="29">
        <v>0</v>
      </c>
      <c r="W142" s="29">
        <v>0</v>
      </c>
    </row>
    <row r="143" spans="1:23" ht="12.75">
      <c r="A143" s="23" t="s">
        <v>26</v>
      </c>
      <c r="B143" s="24" t="s">
        <v>264</v>
      </c>
      <c r="C143" s="25" t="s">
        <v>265</v>
      </c>
      <c r="D143" s="26">
        <v>7592546</v>
      </c>
      <c r="E143" s="27">
        <v>7592546</v>
      </c>
      <c r="F143" s="27">
        <v>3053766</v>
      </c>
      <c r="G143" s="77">
        <f t="shared" si="29"/>
        <v>0.40220579499946396</v>
      </c>
      <c r="H143" s="28">
        <v>80348</v>
      </c>
      <c r="I143" s="27">
        <v>195582</v>
      </c>
      <c r="J143" s="29">
        <v>299010</v>
      </c>
      <c r="K143" s="29">
        <v>574940</v>
      </c>
      <c r="L143" s="28">
        <v>499282</v>
      </c>
      <c r="M143" s="27">
        <v>451622</v>
      </c>
      <c r="N143" s="29">
        <v>-33018</v>
      </c>
      <c r="O143" s="29">
        <v>917886</v>
      </c>
      <c r="P143" s="28">
        <v>865478</v>
      </c>
      <c r="Q143" s="27">
        <v>328495</v>
      </c>
      <c r="R143" s="29">
        <v>366967</v>
      </c>
      <c r="S143" s="29">
        <v>1560940</v>
      </c>
      <c r="T143" s="28">
        <v>0</v>
      </c>
      <c r="U143" s="27">
        <v>0</v>
      </c>
      <c r="V143" s="29">
        <v>0</v>
      </c>
      <c r="W143" s="29">
        <v>0</v>
      </c>
    </row>
    <row r="144" spans="1:23" ht="12.75">
      <c r="A144" s="23" t="s">
        <v>26</v>
      </c>
      <c r="B144" s="24" t="s">
        <v>266</v>
      </c>
      <c r="C144" s="25" t="s">
        <v>267</v>
      </c>
      <c r="D144" s="26">
        <v>0</v>
      </c>
      <c r="E144" s="27">
        <v>5901000</v>
      </c>
      <c r="F144" s="27">
        <v>4216768</v>
      </c>
      <c r="G144" s="77">
        <f t="shared" si="29"/>
        <v>0.7145853245212676</v>
      </c>
      <c r="H144" s="28">
        <v>506455</v>
      </c>
      <c r="I144" s="27">
        <v>81807</v>
      </c>
      <c r="J144" s="29">
        <v>1382445</v>
      </c>
      <c r="K144" s="29">
        <v>1970707</v>
      </c>
      <c r="L144" s="28">
        <v>425814</v>
      </c>
      <c r="M144" s="27">
        <v>953538</v>
      </c>
      <c r="N144" s="29">
        <v>326466</v>
      </c>
      <c r="O144" s="29">
        <v>1705818</v>
      </c>
      <c r="P144" s="28">
        <v>138459</v>
      </c>
      <c r="Q144" s="27">
        <v>287996</v>
      </c>
      <c r="R144" s="29">
        <v>113788</v>
      </c>
      <c r="S144" s="29">
        <v>540243</v>
      </c>
      <c r="T144" s="28">
        <v>0</v>
      </c>
      <c r="U144" s="27">
        <v>0</v>
      </c>
      <c r="V144" s="29">
        <v>0</v>
      </c>
      <c r="W144" s="29">
        <v>0</v>
      </c>
    </row>
    <row r="145" spans="1:23" ht="12.75">
      <c r="A145" s="23" t="s">
        <v>45</v>
      </c>
      <c r="B145" s="24" t="s">
        <v>268</v>
      </c>
      <c r="C145" s="25" t="s">
        <v>269</v>
      </c>
      <c r="D145" s="26">
        <v>5650000</v>
      </c>
      <c r="E145" s="27">
        <v>0</v>
      </c>
      <c r="F145" s="27">
        <v>13728901</v>
      </c>
      <c r="G145" s="77">
        <f t="shared" si="29"/>
        <v>0</v>
      </c>
      <c r="H145" s="28">
        <v>383006</v>
      </c>
      <c r="I145" s="27">
        <v>2051726</v>
      </c>
      <c r="J145" s="29">
        <v>1219001</v>
      </c>
      <c r="K145" s="29">
        <v>3653733</v>
      </c>
      <c r="L145" s="28">
        <v>1050129</v>
      </c>
      <c r="M145" s="27">
        <v>3175162</v>
      </c>
      <c r="N145" s="29">
        <v>800794</v>
      </c>
      <c r="O145" s="29">
        <v>5026085</v>
      </c>
      <c r="P145" s="28">
        <v>585946</v>
      </c>
      <c r="Q145" s="27">
        <v>435435</v>
      </c>
      <c r="R145" s="29">
        <v>4027702</v>
      </c>
      <c r="S145" s="29">
        <v>5049083</v>
      </c>
      <c r="T145" s="28">
        <v>0</v>
      </c>
      <c r="U145" s="27">
        <v>0</v>
      </c>
      <c r="V145" s="29">
        <v>0</v>
      </c>
      <c r="W145" s="29">
        <v>0</v>
      </c>
    </row>
    <row r="146" spans="1:23" ht="12.75">
      <c r="A146" s="30"/>
      <c r="B146" s="31" t="s">
        <v>270</v>
      </c>
      <c r="C146" s="32"/>
      <c r="D146" s="33">
        <f>SUM(D142:D145)</f>
        <v>121512416</v>
      </c>
      <c r="E146" s="34">
        <f>SUM(E142:E145)</f>
        <v>13493546</v>
      </c>
      <c r="F146" s="34">
        <f>SUM(F142:F145)</f>
        <v>91384212</v>
      </c>
      <c r="G146" s="78">
        <f t="shared" si="29"/>
        <v>6.7724386162095565</v>
      </c>
      <c r="H146" s="35">
        <f aca="true" t="shared" si="30" ref="H146:W146">SUM(H142:H145)</f>
        <v>3746658</v>
      </c>
      <c r="I146" s="34">
        <f t="shared" si="30"/>
        <v>6942296</v>
      </c>
      <c r="J146" s="36">
        <f t="shared" si="30"/>
        <v>16268637</v>
      </c>
      <c r="K146" s="36">
        <f t="shared" si="30"/>
        <v>26957591</v>
      </c>
      <c r="L146" s="35">
        <f t="shared" si="30"/>
        <v>12373863</v>
      </c>
      <c r="M146" s="34">
        <f t="shared" si="30"/>
        <v>14708458</v>
      </c>
      <c r="N146" s="36">
        <f t="shared" si="30"/>
        <v>14947049</v>
      </c>
      <c r="O146" s="36">
        <f t="shared" si="30"/>
        <v>42029370</v>
      </c>
      <c r="P146" s="35">
        <f t="shared" si="30"/>
        <v>7204761</v>
      </c>
      <c r="Q146" s="34">
        <f t="shared" si="30"/>
        <v>7821491</v>
      </c>
      <c r="R146" s="36">
        <f t="shared" si="30"/>
        <v>7370999</v>
      </c>
      <c r="S146" s="36">
        <f t="shared" si="30"/>
        <v>22397251</v>
      </c>
      <c r="T146" s="35">
        <f t="shared" si="30"/>
        <v>0</v>
      </c>
      <c r="U146" s="34">
        <f t="shared" si="30"/>
        <v>0</v>
      </c>
      <c r="V146" s="36">
        <f t="shared" si="30"/>
        <v>0</v>
      </c>
      <c r="W146" s="36">
        <f t="shared" si="30"/>
        <v>0</v>
      </c>
    </row>
    <row r="147" spans="1:23" ht="12.75">
      <c r="A147" s="23" t="s">
        <v>26</v>
      </c>
      <c r="B147" s="24" t="s">
        <v>271</v>
      </c>
      <c r="C147" s="25" t="s">
        <v>272</v>
      </c>
      <c r="D147" s="26">
        <v>3906667</v>
      </c>
      <c r="E147" s="27">
        <v>3906667</v>
      </c>
      <c r="F147" s="27">
        <v>961819</v>
      </c>
      <c r="G147" s="77">
        <f t="shared" si="29"/>
        <v>0.24619938172360223</v>
      </c>
      <c r="H147" s="28">
        <v>80539</v>
      </c>
      <c r="I147" s="27">
        <v>64847</v>
      </c>
      <c r="J147" s="29">
        <v>80203</v>
      </c>
      <c r="K147" s="29">
        <v>225589</v>
      </c>
      <c r="L147" s="28">
        <v>132342</v>
      </c>
      <c r="M147" s="27">
        <v>153715</v>
      </c>
      <c r="N147" s="29">
        <v>171705</v>
      </c>
      <c r="O147" s="29">
        <v>457762</v>
      </c>
      <c r="P147" s="28">
        <v>81933</v>
      </c>
      <c r="Q147" s="27">
        <v>122942</v>
      </c>
      <c r="R147" s="29">
        <v>73593</v>
      </c>
      <c r="S147" s="29">
        <v>278468</v>
      </c>
      <c r="T147" s="28">
        <v>0</v>
      </c>
      <c r="U147" s="27">
        <v>0</v>
      </c>
      <c r="V147" s="29">
        <v>0</v>
      </c>
      <c r="W147" s="29">
        <v>0</v>
      </c>
    </row>
    <row r="148" spans="1:23" ht="12.75">
      <c r="A148" s="23" t="s">
        <v>26</v>
      </c>
      <c r="B148" s="24" t="s">
        <v>273</v>
      </c>
      <c r="C148" s="25" t="s">
        <v>274</v>
      </c>
      <c r="D148" s="26">
        <v>18348714</v>
      </c>
      <c r="E148" s="27">
        <v>18348714</v>
      </c>
      <c r="F148" s="27">
        <v>94394197</v>
      </c>
      <c r="G148" s="77">
        <f t="shared" si="29"/>
        <v>5.144458461775577</v>
      </c>
      <c r="H148" s="28">
        <v>7279848</v>
      </c>
      <c r="I148" s="27">
        <v>8142759</v>
      </c>
      <c r="J148" s="29">
        <v>10768020</v>
      </c>
      <c r="K148" s="29">
        <v>26190627</v>
      </c>
      <c r="L148" s="28">
        <v>11362688</v>
      </c>
      <c r="M148" s="27">
        <v>11207281</v>
      </c>
      <c r="N148" s="29">
        <v>9016491</v>
      </c>
      <c r="O148" s="29">
        <v>31586460</v>
      </c>
      <c r="P148" s="28">
        <v>10685267</v>
      </c>
      <c r="Q148" s="27">
        <v>16703226</v>
      </c>
      <c r="R148" s="29">
        <v>9228617</v>
      </c>
      <c r="S148" s="29">
        <v>36617110</v>
      </c>
      <c r="T148" s="28">
        <v>0</v>
      </c>
      <c r="U148" s="27">
        <v>0</v>
      </c>
      <c r="V148" s="29">
        <v>0</v>
      </c>
      <c r="W148" s="29">
        <v>0</v>
      </c>
    </row>
    <row r="149" spans="1:23" ht="12.75">
      <c r="A149" s="23" t="s">
        <v>26</v>
      </c>
      <c r="B149" s="24" t="s">
        <v>275</v>
      </c>
      <c r="C149" s="25" t="s">
        <v>276</v>
      </c>
      <c r="D149" s="26">
        <v>25620500</v>
      </c>
      <c r="E149" s="27">
        <v>25620500</v>
      </c>
      <c r="F149" s="27">
        <v>10337934</v>
      </c>
      <c r="G149" s="77">
        <f t="shared" si="29"/>
        <v>0.4035024296949708</v>
      </c>
      <c r="H149" s="28">
        <v>429590</v>
      </c>
      <c r="I149" s="27">
        <v>840548</v>
      </c>
      <c r="J149" s="29">
        <v>2464461</v>
      </c>
      <c r="K149" s="29">
        <v>3734599</v>
      </c>
      <c r="L149" s="28">
        <v>1813947</v>
      </c>
      <c r="M149" s="27">
        <v>1345416</v>
      </c>
      <c r="N149" s="29">
        <v>726509</v>
      </c>
      <c r="O149" s="29">
        <v>3885872</v>
      </c>
      <c r="P149" s="28">
        <v>4888744</v>
      </c>
      <c r="Q149" s="27">
        <v>-3545722</v>
      </c>
      <c r="R149" s="29">
        <v>1374441</v>
      </c>
      <c r="S149" s="29">
        <v>2717463</v>
      </c>
      <c r="T149" s="28">
        <v>0</v>
      </c>
      <c r="U149" s="27">
        <v>0</v>
      </c>
      <c r="V149" s="29">
        <v>0</v>
      </c>
      <c r="W149" s="29">
        <v>0</v>
      </c>
    </row>
    <row r="150" spans="1:23" ht="12.75">
      <c r="A150" s="23" t="s">
        <v>26</v>
      </c>
      <c r="B150" s="24" t="s">
        <v>277</v>
      </c>
      <c r="C150" s="25" t="s">
        <v>278</v>
      </c>
      <c r="D150" s="26">
        <v>7192000</v>
      </c>
      <c r="E150" s="27">
        <v>7192000</v>
      </c>
      <c r="F150" s="27">
        <v>4205240</v>
      </c>
      <c r="G150" s="77">
        <f t="shared" si="29"/>
        <v>0.5847107897664071</v>
      </c>
      <c r="H150" s="28">
        <v>418558</v>
      </c>
      <c r="I150" s="27">
        <v>474386</v>
      </c>
      <c r="J150" s="29">
        <v>416485</v>
      </c>
      <c r="K150" s="29">
        <v>1309429</v>
      </c>
      <c r="L150" s="28">
        <v>335099</v>
      </c>
      <c r="M150" s="27">
        <v>421011</v>
      </c>
      <c r="N150" s="29">
        <v>412203</v>
      </c>
      <c r="O150" s="29">
        <v>1168313</v>
      </c>
      <c r="P150" s="28">
        <v>528873</v>
      </c>
      <c r="Q150" s="27">
        <v>543656</v>
      </c>
      <c r="R150" s="29">
        <v>654969</v>
      </c>
      <c r="S150" s="29">
        <v>1727498</v>
      </c>
      <c r="T150" s="28">
        <v>0</v>
      </c>
      <c r="U150" s="27">
        <v>0</v>
      </c>
      <c r="V150" s="29">
        <v>0</v>
      </c>
      <c r="W150" s="29">
        <v>0</v>
      </c>
    </row>
    <row r="151" spans="1:23" ht="12.75">
      <c r="A151" s="23" t="s">
        <v>26</v>
      </c>
      <c r="B151" s="24" t="s">
        <v>279</v>
      </c>
      <c r="C151" s="25" t="s">
        <v>280</v>
      </c>
      <c r="D151" s="26">
        <v>0</v>
      </c>
      <c r="E151" s="27">
        <v>0</v>
      </c>
      <c r="F151" s="27">
        <v>8879242</v>
      </c>
      <c r="G151" s="77">
        <f t="shared" si="29"/>
        <v>0</v>
      </c>
      <c r="H151" s="28">
        <v>1287539</v>
      </c>
      <c r="I151" s="27">
        <v>553974</v>
      </c>
      <c r="J151" s="29">
        <v>1014401</v>
      </c>
      <c r="K151" s="29">
        <v>2855914</v>
      </c>
      <c r="L151" s="28">
        <v>1515087</v>
      </c>
      <c r="M151" s="27">
        <v>0</v>
      </c>
      <c r="N151" s="29">
        <v>1220369</v>
      </c>
      <c r="O151" s="29">
        <v>2735456</v>
      </c>
      <c r="P151" s="28">
        <v>843924</v>
      </c>
      <c r="Q151" s="27">
        <v>1410931</v>
      </c>
      <c r="R151" s="29">
        <v>1033017</v>
      </c>
      <c r="S151" s="29">
        <v>3287872</v>
      </c>
      <c r="T151" s="28">
        <v>0</v>
      </c>
      <c r="U151" s="27">
        <v>0</v>
      </c>
      <c r="V151" s="29">
        <v>0</v>
      </c>
      <c r="W151" s="29">
        <v>0</v>
      </c>
    </row>
    <row r="152" spans="1:23" ht="12.75">
      <c r="A152" s="23" t="s">
        <v>45</v>
      </c>
      <c r="B152" s="24" t="s">
        <v>281</v>
      </c>
      <c r="C152" s="25" t="s">
        <v>282</v>
      </c>
      <c r="D152" s="26">
        <v>34035000</v>
      </c>
      <c r="E152" s="27">
        <v>32597000</v>
      </c>
      <c r="F152" s="27">
        <v>19789028</v>
      </c>
      <c r="G152" s="77">
        <f t="shared" si="29"/>
        <v>0.6070812651470995</v>
      </c>
      <c r="H152" s="28">
        <v>2614477</v>
      </c>
      <c r="I152" s="27">
        <v>1706630</v>
      </c>
      <c r="J152" s="29">
        <v>3186475</v>
      </c>
      <c r="K152" s="29">
        <v>7507582</v>
      </c>
      <c r="L152" s="28">
        <v>1655195</v>
      </c>
      <c r="M152" s="27">
        <v>1891436</v>
      </c>
      <c r="N152" s="29">
        <v>2843471</v>
      </c>
      <c r="O152" s="29">
        <v>6390102</v>
      </c>
      <c r="P152" s="28">
        <v>3679213</v>
      </c>
      <c r="Q152" s="27">
        <v>1251439</v>
      </c>
      <c r="R152" s="29">
        <v>960692</v>
      </c>
      <c r="S152" s="29">
        <v>5891344</v>
      </c>
      <c r="T152" s="28">
        <v>0</v>
      </c>
      <c r="U152" s="27">
        <v>0</v>
      </c>
      <c r="V152" s="29">
        <v>0</v>
      </c>
      <c r="W152" s="29">
        <v>0</v>
      </c>
    </row>
    <row r="153" spans="1:23" ht="12.75">
      <c r="A153" s="30"/>
      <c r="B153" s="31" t="s">
        <v>283</v>
      </c>
      <c r="C153" s="32"/>
      <c r="D153" s="33">
        <f>SUM(D147:D152)</f>
        <v>89102881</v>
      </c>
      <c r="E153" s="34">
        <f>SUM(E147:E152)</f>
        <v>87664881</v>
      </c>
      <c r="F153" s="34">
        <f>SUM(F147:F152)</f>
        <v>138567460</v>
      </c>
      <c r="G153" s="78">
        <f t="shared" si="29"/>
        <v>1.5806496104181103</v>
      </c>
      <c r="H153" s="35">
        <f aca="true" t="shared" si="31" ref="H153:W153">SUM(H147:H152)</f>
        <v>12110551</v>
      </c>
      <c r="I153" s="34">
        <f t="shared" si="31"/>
        <v>11783144</v>
      </c>
      <c r="J153" s="36">
        <f t="shared" si="31"/>
        <v>17930045</v>
      </c>
      <c r="K153" s="36">
        <f t="shared" si="31"/>
        <v>41823740</v>
      </c>
      <c r="L153" s="35">
        <f t="shared" si="31"/>
        <v>16814358</v>
      </c>
      <c r="M153" s="34">
        <f t="shared" si="31"/>
        <v>15018859</v>
      </c>
      <c r="N153" s="36">
        <f t="shared" si="31"/>
        <v>14390748</v>
      </c>
      <c r="O153" s="36">
        <f t="shared" si="31"/>
        <v>46223965</v>
      </c>
      <c r="P153" s="35">
        <f t="shared" si="31"/>
        <v>20707954</v>
      </c>
      <c r="Q153" s="34">
        <f t="shared" si="31"/>
        <v>16486472</v>
      </c>
      <c r="R153" s="36">
        <f t="shared" si="31"/>
        <v>13325329</v>
      </c>
      <c r="S153" s="36">
        <f t="shared" si="31"/>
        <v>50519755</v>
      </c>
      <c r="T153" s="35">
        <f t="shared" si="31"/>
        <v>0</v>
      </c>
      <c r="U153" s="34">
        <f t="shared" si="31"/>
        <v>0</v>
      </c>
      <c r="V153" s="36">
        <f t="shared" si="31"/>
        <v>0</v>
      </c>
      <c r="W153" s="36">
        <f t="shared" si="31"/>
        <v>0</v>
      </c>
    </row>
    <row r="154" spans="1:23" ht="12.75">
      <c r="A154" s="23" t="s">
        <v>26</v>
      </c>
      <c r="B154" s="24" t="s">
        <v>284</v>
      </c>
      <c r="C154" s="25" t="s">
        <v>285</v>
      </c>
      <c r="D154" s="26">
        <v>24225828</v>
      </c>
      <c r="E154" s="27">
        <v>2572000</v>
      </c>
      <c r="F154" s="27">
        <v>15379266</v>
      </c>
      <c r="G154" s="77">
        <f t="shared" si="29"/>
        <v>5.979496889580093</v>
      </c>
      <c r="H154" s="28">
        <v>10185</v>
      </c>
      <c r="I154" s="27">
        <v>1369712</v>
      </c>
      <c r="J154" s="29">
        <v>284949</v>
      </c>
      <c r="K154" s="29">
        <v>1664846</v>
      </c>
      <c r="L154" s="28">
        <v>2043482</v>
      </c>
      <c r="M154" s="27">
        <v>2654708</v>
      </c>
      <c r="N154" s="29">
        <v>3734058</v>
      </c>
      <c r="O154" s="29">
        <v>8432248</v>
      </c>
      <c r="P154" s="28">
        <v>1412867</v>
      </c>
      <c r="Q154" s="27">
        <v>2805754</v>
      </c>
      <c r="R154" s="29">
        <v>1063551</v>
      </c>
      <c r="S154" s="29">
        <v>5282172</v>
      </c>
      <c r="T154" s="28">
        <v>0</v>
      </c>
      <c r="U154" s="27">
        <v>0</v>
      </c>
      <c r="V154" s="29">
        <v>0</v>
      </c>
      <c r="W154" s="29">
        <v>0</v>
      </c>
    </row>
    <row r="155" spans="1:23" ht="12.75">
      <c r="A155" s="23" t="s">
        <v>26</v>
      </c>
      <c r="B155" s="24" t="s">
        <v>286</v>
      </c>
      <c r="C155" s="25" t="s">
        <v>287</v>
      </c>
      <c r="D155" s="26">
        <v>0</v>
      </c>
      <c r="E155" s="27">
        <v>0</v>
      </c>
      <c r="F155" s="27">
        <v>1244486</v>
      </c>
      <c r="G155" s="77">
        <f t="shared" si="29"/>
        <v>0</v>
      </c>
      <c r="H155" s="28">
        <v>66688</v>
      </c>
      <c r="I155" s="27">
        <v>198470</v>
      </c>
      <c r="J155" s="29">
        <v>45992</v>
      </c>
      <c r="K155" s="29">
        <v>311150</v>
      </c>
      <c r="L155" s="28">
        <v>5270</v>
      </c>
      <c r="M155" s="27">
        <v>606157</v>
      </c>
      <c r="N155" s="29">
        <v>62412</v>
      </c>
      <c r="O155" s="29">
        <v>673839</v>
      </c>
      <c r="P155" s="28">
        <v>114288</v>
      </c>
      <c r="Q155" s="27">
        <v>28465</v>
      </c>
      <c r="R155" s="29">
        <v>116744</v>
      </c>
      <c r="S155" s="29">
        <v>259497</v>
      </c>
      <c r="T155" s="28">
        <v>0</v>
      </c>
      <c r="U155" s="27">
        <v>0</v>
      </c>
      <c r="V155" s="29">
        <v>0</v>
      </c>
      <c r="W155" s="29">
        <v>0</v>
      </c>
    </row>
    <row r="156" spans="1:23" ht="12.75">
      <c r="A156" s="23" t="s">
        <v>26</v>
      </c>
      <c r="B156" s="24" t="s">
        <v>288</v>
      </c>
      <c r="C156" s="25" t="s">
        <v>289</v>
      </c>
      <c r="D156" s="26">
        <v>2500000</v>
      </c>
      <c r="E156" s="27">
        <v>2500000</v>
      </c>
      <c r="F156" s="27">
        <v>1523425</v>
      </c>
      <c r="G156" s="77">
        <f t="shared" si="29"/>
        <v>0.60937</v>
      </c>
      <c r="H156" s="28">
        <v>248877</v>
      </c>
      <c r="I156" s="27">
        <v>167684</v>
      </c>
      <c r="J156" s="29">
        <v>40481</v>
      </c>
      <c r="K156" s="29">
        <v>457042</v>
      </c>
      <c r="L156" s="28">
        <v>201200</v>
      </c>
      <c r="M156" s="27">
        <v>161290</v>
      </c>
      <c r="N156" s="29">
        <v>300755</v>
      </c>
      <c r="O156" s="29">
        <v>663245</v>
      </c>
      <c r="P156" s="28">
        <v>149620</v>
      </c>
      <c r="Q156" s="27">
        <v>126759</v>
      </c>
      <c r="R156" s="29">
        <v>126759</v>
      </c>
      <c r="S156" s="29">
        <v>403138</v>
      </c>
      <c r="T156" s="28">
        <v>0</v>
      </c>
      <c r="U156" s="27">
        <v>0</v>
      </c>
      <c r="V156" s="29">
        <v>0</v>
      </c>
      <c r="W156" s="29">
        <v>0</v>
      </c>
    </row>
    <row r="157" spans="1:23" ht="12.75">
      <c r="A157" s="23" t="s">
        <v>26</v>
      </c>
      <c r="B157" s="24" t="s">
        <v>290</v>
      </c>
      <c r="C157" s="25" t="s">
        <v>291</v>
      </c>
      <c r="D157" s="26">
        <v>1937000</v>
      </c>
      <c r="E157" s="27">
        <v>1937000</v>
      </c>
      <c r="F157" s="27">
        <v>2137538</v>
      </c>
      <c r="G157" s="77">
        <f t="shared" si="29"/>
        <v>1.1035302013422819</v>
      </c>
      <c r="H157" s="28">
        <v>573204</v>
      </c>
      <c r="I157" s="27">
        <v>108974</v>
      </c>
      <c r="J157" s="29">
        <v>457289</v>
      </c>
      <c r="K157" s="29">
        <v>1139467</v>
      </c>
      <c r="L157" s="28">
        <v>143956</v>
      </c>
      <c r="M157" s="27">
        <v>339019</v>
      </c>
      <c r="N157" s="29">
        <v>352745</v>
      </c>
      <c r="O157" s="29">
        <v>835720</v>
      </c>
      <c r="P157" s="28">
        <v>91208</v>
      </c>
      <c r="Q157" s="27">
        <v>0</v>
      </c>
      <c r="R157" s="29">
        <v>71143</v>
      </c>
      <c r="S157" s="29">
        <v>162351</v>
      </c>
      <c r="T157" s="28">
        <v>0</v>
      </c>
      <c r="U157" s="27">
        <v>0</v>
      </c>
      <c r="V157" s="29">
        <v>0</v>
      </c>
      <c r="W157" s="29">
        <v>0</v>
      </c>
    </row>
    <row r="158" spans="1:23" ht="12.75">
      <c r="A158" s="23" t="s">
        <v>26</v>
      </c>
      <c r="B158" s="24" t="s">
        <v>292</v>
      </c>
      <c r="C158" s="25" t="s">
        <v>293</v>
      </c>
      <c r="D158" s="26">
        <v>12618828</v>
      </c>
      <c r="E158" s="27">
        <v>20432586</v>
      </c>
      <c r="F158" s="27">
        <v>17062829</v>
      </c>
      <c r="G158" s="77">
        <f t="shared" si="29"/>
        <v>0.8350792699465452</v>
      </c>
      <c r="H158" s="28">
        <v>239152</v>
      </c>
      <c r="I158" s="27">
        <v>667842</v>
      </c>
      <c r="J158" s="29">
        <v>1190387</v>
      </c>
      <c r="K158" s="29">
        <v>2097381</v>
      </c>
      <c r="L158" s="28">
        <v>490203</v>
      </c>
      <c r="M158" s="27">
        <v>514858</v>
      </c>
      <c r="N158" s="29">
        <v>638210</v>
      </c>
      <c r="O158" s="29">
        <v>1643271</v>
      </c>
      <c r="P158" s="28">
        <v>11299504</v>
      </c>
      <c r="Q158" s="27">
        <v>1554294</v>
      </c>
      <c r="R158" s="29">
        <v>468379</v>
      </c>
      <c r="S158" s="29">
        <v>13322177</v>
      </c>
      <c r="T158" s="28">
        <v>0</v>
      </c>
      <c r="U158" s="27">
        <v>0</v>
      </c>
      <c r="V158" s="29">
        <v>0</v>
      </c>
      <c r="W158" s="29">
        <v>0</v>
      </c>
    </row>
    <row r="159" spans="1:23" ht="12.75">
      <c r="A159" s="23" t="s">
        <v>45</v>
      </c>
      <c r="B159" s="24" t="s">
        <v>294</v>
      </c>
      <c r="C159" s="25" t="s">
        <v>295</v>
      </c>
      <c r="D159" s="26">
        <v>29072460</v>
      </c>
      <c r="E159" s="27">
        <v>0</v>
      </c>
      <c r="F159" s="27">
        <v>6428919</v>
      </c>
      <c r="G159" s="77">
        <f t="shared" si="29"/>
        <v>0</v>
      </c>
      <c r="H159" s="28">
        <v>744142</v>
      </c>
      <c r="I159" s="27">
        <v>145637</v>
      </c>
      <c r="J159" s="29">
        <v>768094</v>
      </c>
      <c r="K159" s="29">
        <v>1657873</v>
      </c>
      <c r="L159" s="28">
        <v>581344</v>
      </c>
      <c r="M159" s="27">
        <v>45000</v>
      </c>
      <c r="N159" s="29">
        <v>1692450</v>
      </c>
      <c r="O159" s="29">
        <v>2318794</v>
      </c>
      <c r="P159" s="28">
        <v>0</v>
      </c>
      <c r="Q159" s="27">
        <v>1226126</v>
      </c>
      <c r="R159" s="29">
        <v>1226126</v>
      </c>
      <c r="S159" s="29">
        <v>2452252</v>
      </c>
      <c r="T159" s="28">
        <v>0</v>
      </c>
      <c r="U159" s="27">
        <v>0</v>
      </c>
      <c r="V159" s="29">
        <v>0</v>
      </c>
      <c r="W159" s="29">
        <v>0</v>
      </c>
    </row>
    <row r="160" spans="1:23" ht="12.75">
      <c r="A160" s="30"/>
      <c r="B160" s="31" t="s">
        <v>296</v>
      </c>
      <c r="C160" s="32"/>
      <c r="D160" s="33">
        <f>SUM(D154:D159)</f>
        <v>70354116</v>
      </c>
      <c r="E160" s="34">
        <f>SUM(E154:E159)</f>
        <v>27441586</v>
      </c>
      <c r="F160" s="34">
        <f>SUM(F154:F159)</f>
        <v>43776463</v>
      </c>
      <c r="G160" s="78">
        <f t="shared" si="29"/>
        <v>1.5952599459812564</v>
      </c>
      <c r="H160" s="35">
        <f aca="true" t="shared" si="32" ref="H160:W160">SUM(H154:H159)</f>
        <v>1882248</v>
      </c>
      <c r="I160" s="34">
        <f t="shared" si="32"/>
        <v>2658319</v>
      </c>
      <c r="J160" s="36">
        <f t="shared" si="32"/>
        <v>2787192</v>
      </c>
      <c r="K160" s="36">
        <f t="shared" si="32"/>
        <v>7327759</v>
      </c>
      <c r="L160" s="35">
        <f t="shared" si="32"/>
        <v>3465455</v>
      </c>
      <c r="M160" s="34">
        <f t="shared" si="32"/>
        <v>4321032</v>
      </c>
      <c r="N160" s="36">
        <f t="shared" si="32"/>
        <v>6780630</v>
      </c>
      <c r="O160" s="36">
        <f t="shared" si="32"/>
        <v>14567117</v>
      </c>
      <c r="P160" s="35">
        <f t="shared" si="32"/>
        <v>13067487</v>
      </c>
      <c r="Q160" s="34">
        <f t="shared" si="32"/>
        <v>5741398</v>
      </c>
      <c r="R160" s="36">
        <f t="shared" si="32"/>
        <v>3072702</v>
      </c>
      <c r="S160" s="36">
        <f t="shared" si="32"/>
        <v>21881587</v>
      </c>
      <c r="T160" s="35">
        <f t="shared" si="32"/>
        <v>0</v>
      </c>
      <c r="U160" s="34">
        <f t="shared" si="32"/>
        <v>0</v>
      </c>
      <c r="V160" s="36">
        <f t="shared" si="32"/>
        <v>0</v>
      </c>
      <c r="W160" s="36">
        <f t="shared" si="32"/>
        <v>0</v>
      </c>
    </row>
    <row r="161" spans="1:23" ht="12.75">
      <c r="A161" s="23" t="s">
        <v>26</v>
      </c>
      <c r="B161" s="24" t="s">
        <v>297</v>
      </c>
      <c r="C161" s="25" t="s">
        <v>298</v>
      </c>
      <c r="D161" s="26">
        <v>5000000</v>
      </c>
      <c r="E161" s="27">
        <v>5000000</v>
      </c>
      <c r="F161" s="27">
        <v>2727806</v>
      </c>
      <c r="G161" s="77">
        <f t="shared" si="29"/>
        <v>0.5455612</v>
      </c>
      <c r="H161" s="28">
        <v>494099</v>
      </c>
      <c r="I161" s="27">
        <v>429174</v>
      </c>
      <c r="J161" s="29">
        <v>597223</v>
      </c>
      <c r="K161" s="29">
        <v>1520496</v>
      </c>
      <c r="L161" s="28">
        <v>135887</v>
      </c>
      <c r="M161" s="27">
        <v>547340</v>
      </c>
      <c r="N161" s="29">
        <v>71119</v>
      </c>
      <c r="O161" s="29">
        <v>754346</v>
      </c>
      <c r="P161" s="28">
        <v>200434</v>
      </c>
      <c r="Q161" s="27">
        <v>150973</v>
      </c>
      <c r="R161" s="29">
        <v>101557</v>
      </c>
      <c r="S161" s="29">
        <v>452964</v>
      </c>
      <c r="T161" s="28">
        <v>0</v>
      </c>
      <c r="U161" s="27">
        <v>0</v>
      </c>
      <c r="V161" s="29">
        <v>0</v>
      </c>
      <c r="W161" s="29">
        <v>0</v>
      </c>
    </row>
    <row r="162" spans="1:23" ht="12.75">
      <c r="A162" s="23" t="s">
        <v>26</v>
      </c>
      <c r="B162" s="24" t="s">
        <v>299</v>
      </c>
      <c r="C162" s="25" t="s">
        <v>300</v>
      </c>
      <c r="D162" s="26">
        <v>405482000</v>
      </c>
      <c r="E162" s="27">
        <v>410315200</v>
      </c>
      <c r="F162" s="27">
        <v>234657520</v>
      </c>
      <c r="G162" s="77">
        <f t="shared" si="29"/>
        <v>0.5718957523386898</v>
      </c>
      <c r="H162" s="28">
        <v>17346104</v>
      </c>
      <c r="I162" s="27">
        <v>35137752</v>
      </c>
      <c r="J162" s="29">
        <v>25567190</v>
      </c>
      <c r="K162" s="29">
        <v>78051046</v>
      </c>
      <c r="L162" s="28">
        <v>0</v>
      </c>
      <c r="M162" s="27">
        <v>37567533</v>
      </c>
      <c r="N162" s="29">
        <v>35735491</v>
      </c>
      <c r="O162" s="29">
        <v>73303024</v>
      </c>
      <c r="P162" s="28">
        <v>30464512</v>
      </c>
      <c r="Q162" s="27">
        <v>23945385</v>
      </c>
      <c r="R162" s="29">
        <v>28893553</v>
      </c>
      <c r="S162" s="29">
        <v>83303450</v>
      </c>
      <c r="T162" s="28">
        <v>0</v>
      </c>
      <c r="U162" s="27">
        <v>0</v>
      </c>
      <c r="V162" s="29">
        <v>0</v>
      </c>
      <c r="W162" s="29">
        <v>0</v>
      </c>
    </row>
    <row r="163" spans="1:23" ht="12.75">
      <c r="A163" s="23" t="s">
        <v>26</v>
      </c>
      <c r="B163" s="24" t="s">
        <v>301</v>
      </c>
      <c r="C163" s="25" t="s">
        <v>302</v>
      </c>
      <c r="D163" s="26">
        <v>3583000</v>
      </c>
      <c r="E163" s="27">
        <v>3583000</v>
      </c>
      <c r="F163" s="27">
        <v>881633</v>
      </c>
      <c r="G163" s="77">
        <f t="shared" si="29"/>
        <v>0.2460600055819146</v>
      </c>
      <c r="H163" s="28">
        <v>33400</v>
      </c>
      <c r="I163" s="27">
        <v>264081</v>
      </c>
      <c r="J163" s="29">
        <v>279030</v>
      </c>
      <c r="K163" s="29">
        <v>576511</v>
      </c>
      <c r="L163" s="28">
        <v>33889</v>
      </c>
      <c r="M163" s="27">
        <v>26390</v>
      </c>
      <c r="N163" s="29">
        <v>42864</v>
      </c>
      <c r="O163" s="29">
        <v>103143</v>
      </c>
      <c r="P163" s="28">
        <v>28224</v>
      </c>
      <c r="Q163" s="27">
        <v>126305</v>
      </c>
      <c r="R163" s="29">
        <v>47450</v>
      </c>
      <c r="S163" s="29">
        <v>201979</v>
      </c>
      <c r="T163" s="28">
        <v>0</v>
      </c>
      <c r="U163" s="27">
        <v>0</v>
      </c>
      <c r="V163" s="29">
        <v>0</v>
      </c>
      <c r="W163" s="29">
        <v>0</v>
      </c>
    </row>
    <row r="164" spans="1:23" ht="12.75">
      <c r="A164" s="23" t="s">
        <v>26</v>
      </c>
      <c r="B164" s="24" t="s">
        <v>303</v>
      </c>
      <c r="C164" s="25" t="s">
        <v>304</v>
      </c>
      <c r="D164" s="26">
        <v>19491460</v>
      </c>
      <c r="E164" s="27">
        <v>0</v>
      </c>
      <c r="F164" s="27">
        <v>13169774</v>
      </c>
      <c r="G164" s="77">
        <f t="shared" si="29"/>
        <v>0</v>
      </c>
      <c r="H164" s="28">
        <v>189659</v>
      </c>
      <c r="I164" s="27">
        <v>1268589</v>
      </c>
      <c r="J164" s="29">
        <v>1766430</v>
      </c>
      <c r="K164" s="29">
        <v>3224678</v>
      </c>
      <c r="L164" s="28">
        <v>1810974</v>
      </c>
      <c r="M164" s="27">
        <v>1691700</v>
      </c>
      <c r="N164" s="29">
        <v>1358671</v>
      </c>
      <c r="O164" s="29">
        <v>4861345</v>
      </c>
      <c r="P164" s="28">
        <v>1498827</v>
      </c>
      <c r="Q164" s="27">
        <v>1725904</v>
      </c>
      <c r="R164" s="29">
        <v>1859020</v>
      </c>
      <c r="S164" s="29">
        <v>5083751</v>
      </c>
      <c r="T164" s="28">
        <v>0</v>
      </c>
      <c r="U164" s="27">
        <v>0</v>
      </c>
      <c r="V164" s="29">
        <v>0</v>
      </c>
      <c r="W164" s="29">
        <v>0</v>
      </c>
    </row>
    <row r="165" spans="1:23" ht="12.75">
      <c r="A165" s="23" t="s">
        <v>26</v>
      </c>
      <c r="B165" s="24" t="s">
        <v>305</v>
      </c>
      <c r="C165" s="25" t="s">
        <v>306</v>
      </c>
      <c r="D165" s="26">
        <v>6822000</v>
      </c>
      <c r="E165" s="27">
        <v>6822000</v>
      </c>
      <c r="F165" s="27">
        <v>5696402</v>
      </c>
      <c r="G165" s="77">
        <f t="shared" si="29"/>
        <v>0.8350046907065377</v>
      </c>
      <c r="H165" s="28">
        <v>214350</v>
      </c>
      <c r="I165" s="27">
        <v>801712</v>
      </c>
      <c r="J165" s="29">
        <v>187749</v>
      </c>
      <c r="K165" s="29">
        <v>1203811</v>
      </c>
      <c r="L165" s="28">
        <v>292143</v>
      </c>
      <c r="M165" s="27">
        <v>735505</v>
      </c>
      <c r="N165" s="29">
        <v>575438</v>
      </c>
      <c r="O165" s="29">
        <v>1603086</v>
      </c>
      <c r="P165" s="28">
        <v>968403</v>
      </c>
      <c r="Q165" s="27">
        <v>1921102</v>
      </c>
      <c r="R165" s="29">
        <v>0</v>
      </c>
      <c r="S165" s="29">
        <v>2889505</v>
      </c>
      <c r="T165" s="28">
        <v>0</v>
      </c>
      <c r="U165" s="27">
        <v>0</v>
      </c>
      <c r="V165" s="29">
        <v>0</v>
      </c>
      <c r="W165" s="29">
        <v>0</v>
      </c>
    </row>
    <row r="166" spans="1:23" ht="12.75">
      <c r="A166" s="23" t="s">
        <v>26</v>
      </c>
      <c r="B166" s="24" t="s">
        <v>307</v>
      </c>
      <c r="C166" s="25" t="s">
        <v>308</v>
      </c>
      <c r="D166" s="26">
        <v>10866000</v>
      </c>
      <c r="E166" s="27">
        <v>0</v>
      </c>
      <c r="F166" s="27">
        <v>2022735</v>
      </c>
      <c r="G166" s="77">
        <f t="shared" si="29"/>
        <v>0</v>
      </c>
      <c r="H166" s="28">
        <v>179873</v>
      </c>
      <c r="I166" s="27">
        <v>698363</v>
      </c>
      <c r="J166" s="29">
        <v>11854</v>
      </c>
      <c r="K166" s="29">
        <v>890090</v>
      </c>
      <c r="L166" s="28">
        <v>285674</v>
      </c>
      <c r="M166" s="27">
        <v>396169</v>
      </c>
      <c r="N166" s="29">
        <v>169150</v>
      </c>
      <c r="O166" s="29">
        <v>850993</v>
      </c>
      <c r="P166" s="28">
        <v>197000</v>
      </c>
      <c r="Q166" s="27">
        <v>84652</v>
      </c>
      <c r="R166" s="29">
        <v>0</v>
      </c>
      <c r="S166" s="29">
        <v>281652</v>
      </c>
      <c r="T166" s="28">
        <v>0</v>
      </c>
      <c r="U166" s="27">
        <v>0</v>
      </c>
      <c r="V166" s="29">
        <v>0</v>
      </c>
      <c r="W166" s="29">
        <v>0</v>
      </c>
    </row>
    <row r="167" spans="1:23" ht="12.75">
      <c r="A167" s="23" t="s">
        <v>45</v>
      </c>
      <c r="B167" s="24" t="s">
        <v>309</v>
      </c>
      <c r="C167" s="25" t="s">
        <v>310</v>
      </c>
      <c r="D167" s="26">
        <v>47625917</v>
      </c>
      <c r="E167" s="27">
        <v>47625917</v>
      </c>
      <c r="F167" s="27">
        <v>46206031</v>
      </c>
      <c r="G167" s="77">
        <f t="shared" si="29"/>
        <v>0.9701866947779714</v>
      </c>
      <c r="H167" s="28">
        <v>4448823</v>
      </c>
      <c r="I167" s="27">
        <v>4463725</v>
      </c>
      <c r="J167" s="29">
        <v>1915011</v>
      </c>
      <c r="K167" s="29">
        <v>10827559</v>
      </c>
      <c r="L167" s="28">
        <v>9712550</v>
      </c>
      <c r="M167" s="27">
        <v>-4381146</v>
      </c>
      <c r="N167" s="29">
        <v>11614988</v>
      </c>
      <c r="O167" s="29">
        <v>16946392</v>
      </c>
      <c r="P167" s="28">
        <v>8667562</v>
      </c>
      <c r="Q167" s="27">
        <v>1540468</v>
      </c>
      <c r="R167" s="29">
        <v>8224050</v>
      </c>
      <c r="S167" s="29">
        <v>18432080</v>
      </c>
      <c r="T167" s="28">
        <v>0</v>
      </c>
      <c r="U167" s="27">
        <v>0</v>
      </c>
      <c r="V167" s="29">
        <v>0</v>
      </c>
      <c r="W167" s="29">
        <v>0</v>
      </c>
    </row>
    <row r="168" spans="1:23" ht="12.75">
      <c r="A168" s="50"/>
      <c r="B168" s="51" t="s">
        <v>311</v>
      </c>
      <c r="C168" s="52"/>
      <c r="D168" s="53">
        <f>SUM(D161:D167)</f>
        <v>498870377</v>
      </c>
      <c r="E168" s="54">
        <f>SUM(E161:E167)</f>
        <v>473346117</v>
      </c>
      <c r="F168" s="54">
        <f>SUM(F161:F167)</f>
        <v>305361901</v>
      </c>
      <c r="G168" s="80">
        <f t="shared" si="29"/>
        <v>0.6451133537026564</v>
      </c>
      <c r="H168" s="55">
        <f aca="true" t="shared" si="33" ref="H168:W168">SUM(H161:H167)</f>
        <v>22906308</v>
      </c>
      <c r="I168" s="54">
        <f t="shared" si="33"/>
        <v>43063396</v>
      </c>
      <c r="J168" s="56">
        <f t="shared" si="33"/>
        <v>30324487</v>
      </c>
      <c r="K168" s="56">
        <f t="shared" si="33"/>
        <v>96294191</v>
      </c>
      <c r="L168" s="55">
        <f t="shared" si="33"/>
        <v>12271117</v>
      </c>
      <c r="M168" s="54">
        <f t="shared" si="33"/>
        <v>36583491</v>
      </c>
      <c r="N168" s="56">
        <f t="shared" si="33"/>
        <v>49567721</v>
      </c>
      <c r="O168" s="56">
        <f t="shared" si="33"/>
        <v>98422329</v>
      </c>
      <c r="P168" s="55">
        <f t="shared" si="33"/>
        <v>42024962</v>
      </c>
      <c r="Q168" s="54">
        <f t="shared" si="33"/>
        <v>29494789</v>
      </c>
      <c r="R168" s="56">
        <f t="shared" si="33"/>
        <v>39125630</v>
      </c>
      <c r="S168" s="56">
        <f t="shared" si="33"/>
        <v>110645381</v>
      </c>
      <c r="T168" s="35">
        <f t="shared" si="33"/>
        <v>0</v>
      </c>
      <c r="U168" s="34">
        <f t="shared" si="33"/>
        <v>0</v>
      </c>
      <c r="V168" s="36">
        <f t="shared" si="33"/>
        <v>0</v>
      </c>
      <c r="W168" s="36">
        <f t="shared" si="33"/>
        <v>0</v>
      </c>
    </row>
    <row r="169" spans="1:23" ht="12.75">
      <c r="A169" s="23" t="s">
        <v>26</v>
      </c>
      <c r="B169" s="24" t="s">
        <v>312</v>
      </c>
      <c r="C169" s="25" t="s">
        <v>313</v>
      </c>
      <c r="D169" s="26">
        <v>29484340</v>
      </c>
      <c r="E169" s="27">
        <v>1500000</v>
      </c>
      <c r="F169" s="27">
        <v>138014735</v>
      </c>
      <c r="G169" s="77">
        <f t="shared" si="29"/>
        <v>92.00982333333333</v>
      </c>
      <c r="H169" s="28">
        <v>11949060</v>
      </c>
      <c r="I169" s="27">
        <v>11297763</v>
      </c>
      <c r="J169" s="29">
        <v>13412162</v>
      </c>
      <c r="K169" s="29">
        <v>36658985</v>
      </c>
      <c r="L169" s="28">
        <v>15689154</v>
      </c>
      <c r="M169" s="27">
        <v>18029396</v>
      </c>
      <c r="N169" s="29">
        <v>21658774</v>
      </c>
      <c r="O169" s="29">
        <v>55377324</v>
      </c>
      <c r="P169" s="28">
        <v>17374242</v>
      </c>
      <c r="Q169" s="27">
        <v>11559907</v>
      </c>
      <c r="R169" s="29">
        <v>17044277</v>
      </c>
      <c r="S169" s="29">
        <v>45978426</v>
      </c>
      <c r="T169" s="28">
        <v>0</v>
      </c>
      <c r="U169" s="27">
        <v>0</v>
      </c>
      <c r="V169" s="29">
        <v>0</v>
      </c>
      <c r="W169" s="29">
        <v>0</v>
      </c>
    </row>
    <row r="170" spans="1:23" ht="12.75">
      <c r="A170" s="23" t="s">
        <v>26</v>
      </c>
      <c r="B170" s="24" t="s">
        <v>314</v>
      </c>
      <c r="C170" s="25" t="s">
        <v>315</v>
      </c>
      <c r="D170" s="26">
        <v>94004496</v>
      </c>
      <c r="E170" s="27">
        <v>97026967</v>
      </c>
      <c r="F170" s="27">
        <v>60717856</v>
      </c>
      <c r="G170" s="77">
        <f t="shared" si="29"/>
        <v>0.6257833041405901</v>
      </c>
      <c r="H170" s="28">
        <v>1842832</v>
      </c>
      <c r="I170" s="27">
        <v>5905611</v>
      </c>
      <c r="J170" s="29">
        <v>7843589</v>
      </c>
      <c r="K170" s="29">
        <v>15592032</v>
      </c>
      <c r="L170" s="28">
        <v>7956647</v>
      </c>
      <c r="M170" s="27">
        <v>6429775</v>
      </c>
      <c r="N170" s="29">
        <v>12571900</v>
      </c>
      <c r="O170" s="29">
        <v>26958322</v>
      </c>
      <c r="P170" s="28">
        <v>7055754</v>
      </c>
      <c r="Q170" s="27">
        <v>5767859</v>
      </c>
      <c r="R170" s="29">
        <v>5343889</v>
      </c>
      <c r="S170" s="29">
        <v>18167502</v>
      </c>
      <c r="T170" s="28">
        <v>0</v>
      </c>
      <c r="U170" s="27">
        <v>0</v>
      </c>
      <c r="V170" s="29">
        <v>0</v>
      </c>
      <c r="W170" s="29">
        <v>0</v>
      </c>
    </row>
    <row r="171" spans="1:23" ht="12.75">
      <c r="A171" s="23" t="s">
        <v>26</v>
      </c>
      <c r="B171" s="24" t="s">
        <v>316</v>
      </c>
      <c r="C171" s="25" t="s">
        <v>317</v>
      </c>
      <c r="D171" s="26">
        <v>9599000</v>
      </c>
      <c r="E171" s="27">
        <v>0</v>
      </c>
      <c r="F171" s="27">
        <v>3550250</v>
      </c>
      <c r="G171" s="77">
        <f t="shared" si="29"/>
        <v>0</v>
      </c>
      <c r="H171" s="28">
        <v>109908</v>
      </c>
      <c r="I171" s="27">
        <v>333549</v>
      </c>
      <c r="J171" s="29">
        <v>170172</v>
      </c>
      <c r="K171" s="29">
        <v>613629</v>
      </c>
      <c r="L171" s="28">
        <v>342974</v>
      </c>
      <c r="M171" s="27">
        <v>271357</v>
      </c>
      <c r="N171" s="29">
        <v>264881</v>
      </c>
      <c r="O171" s="29">
        <v>879212</v>
      </c>
      <c r="P171" s="28">
        <v>845368</v>
      </c>
      <c r="Q171" s="27">
        <v>852037</v>
      </c>
      <c r="R171" s="29">
        <v>360004</v>
      </c>
      <c r="S171" s="29">
        <v>2057409</v>
      </c>
      <c r="T171" s="28">
        <v>0</v>
      </c>
      <c r="U171" s="27">
        <v>0</v>
      </c>
      <c r="V171" s="29">
        <v>0</v>
      </c>
      <c r="W171" s="29">
        <v>0</v>
      </c>
    </row>
    <row r="172" spans="1:23" ht="12.75">
      <c r="A172" s="23" t="s">
        <v>26</v>
      </c>
      <c r="B172" s="24" t="s">
        <v>318</v>
      </c>
      <c r="C172" s="25" t="s">
        <v>319</v>
      </c>
      <c r="D172" s="26">
        <v>4386000</v>
      </c>
      <c r="E172" s="27">
        <v>1997001</v>
      </c>
      <c r="F172" s="27">
        <v>1060949</v>
      </c>
      <c r="G172" s="77">
        <f t="shared" si="29"/>
        <v>0.5312711410760436</v>
      </c>
      <c r="H172" s="28">
        <v>63977</v>
      </c>
      <c r="I172" s="27">
        <v>235162</v>
      </c>
      <c r="J172" s="29">
        <v>17316</v>
      </c>
      <c r="K172" s="29">
        <v>316455</v>
      </c>
      <c r="L172" s="28">
        <v>44023</v>
      </c>
      <c r="M172" s="27">
        <v>112961</v>
      </c>
      <c r="N172" s="29">
        <v>216044</v>
      </c>
      <c r="O172" s="29">
        <v>373028</v>
      </c>
      <c r="P172" s="28">
        <v>92620</v>
      </c>
      <c r="Q172" s="27">
        <v>36410</v>
      </c>
      <c r="R172" s="29">
        <v>242436</v>
      </c>
      <c r="S172" s="29">
        <v>371466</v>
      </c>
      <c r="T172" s="28">
        <v>0</v>
      </c>
      <c r="U172" s="27">
        <v>0</v>
      </c>
      <c r="V172" s="29">
        <v>0</v>
      </c>
      <c r="W172" s="29">
        <v>0</v>
      </c>
    </row>
    <row r="173" spans="1:23" ht="12.75">
      <c r="A173" s="23" t="s">
        <v>45</v>
      </c>
      <c r="B173" s="24" t="s">
        <v>320</v>
      </c>
      <c r="C173" s="25" t="s">
        <v>321</v>
      </c>
      <c r="D173" s="26">
        <v>50850480</v>
      </c>
      <c r="E173" s="27">
        <v>56867000</v>
      </c>
      <c r="F173" s="27">
        <v>39758398</v>
      </c>
      <c r="G173" s="77">
        <f t="shared" si="29"/>
        <v>0.6991470976137303</v>
      </c>
      <c r="H173" s="28">
        <v>188339</v>
      </c>
      <c r="I173" s="27">
        <v>3975212</v>
      </c>
      <c r="J173" s="29">
        <v>5271910</v>
      </c>
      <c r="K173" s="29">
        <v>9435461</v>
      </c>
      <c r="L173" s="28">
        <v>3263899</v>
      </c>
      <c r="M173" s="27">
        <v>3263899</v>
      </c>
      <c r="N173" s="29">
        <v>3263899</v>
      </c>
      <c r="O173" s="29">
        <v>9791697</v>
      </c>
      <c r="P173" s="28">
        <v>7643514</v>
      </c>
      <c r="Q173" s="27">
        <v>6532216</v>
      </c>
      <c r="R173" s="29">
        <v>6355510</v>
      </c>
      <c r="S173" s="29">
        <v>20531240</v>
      </c>
      <c r="T173" s="28">
        <v>0</v>
      </c>
      <c r="U173" s="27">
        <v>0</v>
      </c>
      <c r="V173" s="29">
        <v>0</v>
      </c>
      <c r="W173" s="29">
        <v>0</v>
      </c>
    </row>
    <row r="174" spans="1:23" ht="12.75">
      <c r="A174" s="30"/>
      <c r="B174" s="31" t="s">
        <v>322</v>
      </c>
      <c r="C174" s="32"/>
      <c r="D174" s="33">
        <f>SUM(D169:D173)</f>
        <v>188324316</v>
      </c>
      <c r="E174" s="34">
        <f>SUM(E169:E173)</f>
        <v>157390968</v>
      </c>
      <c r="F174" s="34">
        <f>SUM(F169:F173)</f>
        <v>243102188</v>
      </c>
      <c r="G174" s="78">
        <f aca="true" t="shared" si="34" ref="G174:G182">IF($E174=0,0,$F174/$E174)</f>
        <v>1.5445752134900141</v>
      </c>
      <c r="H174" s="35">
        <f aca="true" t="shared" si="35" ref="H174:W174">SUM(H169:H173)</f>
        <v>14154116</v>
      </c>
      <c r="I174" s="34">
        <f t="shared" si="35"/>
        <v>21747297</v>
      </c>
      <c r="J174" s="36">
        <f t="shared" si="35"/>
        <v>26715149</v>
      </c>
      <c r="K174" s="36">
        <f t="shared" si="35"/>
        <v>62616562</v>
      </c>
      <c r="L174" s="35">
        <f t="shared" si="35"/>
        <v>27296697</v>
      </c>
      <c r="M174" s="34">
        <f t="shared" si="35"/>
        <v>28107388</v>
      </c>
      <c r="N174" s="36">
        <f t="shared" si="35"/>
        <v>37975498</v>
      </c>
      <c r="O174" s="36">
        <f t="shared" si="35"/>
        <v>93379583</v>
      </c>
      <c r="P174" s="35">
        <f t="shared" si="35"/>
        <v>33011498</v>
      </c>
      <c r="Q174" s="34">
        <f t="shared" si="35"/>
        <v>24748429</v>
      </c>
      <c r="R174" s="36">
        <f t="shared" si="35"/>
        <v>29346116</v>
      </c>
      <c r="S174" s="36">
        <f t="shared" si="35"/>
        <v>87106043</v>
      </c>
      <c r="T174" s="35">
        <f t="shared" si="35"/>
        <v>0</v>
      </c>
      <c r="U174" s="34">
        <f t="shared" si="35"/>
        <v>0</v>
      </c>
      <c r="V174" s="36">
        <f t="shared" si="35"/>
        <v>0</v>
      </c>
      <c r="W174" s="36">
        <f t="shared" si="35"/>
        <v>0</v>
      </c>
    </row>
    <row r="175" spans="1:23" ht="12.75">
      <c r="A175" s="23" t="s">
        <v>26</v>
      </c>
      <c r="B175" s="24" t="s">
        <v>323</v>
      </c>
      <c r="C175" s="25" t="s">
        <v>324</v>
      </c>
      <c r="D175" s="26">
        <v>0</v>
      </c>
      <c r="E175" s="27">
        <v>0</v>
      </c>
      <c r="F175" s="27">
        <v>5863546</v>
      </c>
      <c r="G175" s="77">
        <f t="shared" si="34"/>
        <v>0</v>
      </c>
      <c r="H175" s="28">
        <v>29670</v>
      </c>
      <c r="I175" s="27">
        <v>153723</v>
      </c>
      <c r="J175" s="29">
        <v>1332928</v>
      </c>
      <c r="K175" s="29">
        <v>1516321</v>
      </c>
      <c r="L175" s="28">
        <v>550485</v>
      </c>
      <c r="M175" s="27">
        <v>897132</v>
      </c>
      <c r="N175" s="29">
        <v>892022</v>
      </c>
      <c r="O175" s="29">
        <v>2339639</v>
      </c>
      <c r="P175" s="28">
        <v>155948</v>
      </c>
      <c r="Q175" s="27">
        <v>1186729</v>
      </c>
      <c r="R175" s="29">
        <v>664909</v>
      </c>
      <c r="S175" s="29">
        <v>2007586</v>
      </c>
      <c r="T175" s="28">
        <v>0</v>
      </c>
      <c r="U175" s="27">
        <v>0</v>
      </c>
      <c r="V175" s="29">
        <v>0</v>
      </c>
      <c r="W175" s="29">
        <v>0</v>
      </c>
    </row>
    <row r="176" spans="1:23" ht="12.75">
      <c r="A176" s="23" t="s">
        <v>26</v>
      </c>
      <c r="B176" s="24" t="s">
        <v>325</v>
      </c>
      <c r="C176" s="25" t="s">
        <v>326</v>
      </c>
      <c r="D176" s="26">
        <v>0</v>
      </c>
      <c r="E176" s="27">
        <v>2093716</v>
      </c>
      <c r="F176" s="27">
        <v>2960195</v>
      </c>
      <c r="G176" s="77">
        <f t="shared" si="34"/>
        <v>1.413847436806138</v>
      </c>
      <c r="H176" s="28">
        <v>1306</v>
      </c>
      <c r="I176" s="27">
        <v>18294</v>
      </c>
      <c r="J176" s="29">
        <v>58133</v>
      </c>
      <c r="K176" s="29">
        <v>77733</v>
      </c>
      <c r="L176" s="28">
        <v>246304</v>
      </c>
      <c r="M176" s="27">
        <v>302404</v>
      </c>
      <c r="N176" s="29">
        <v>360220</v>
      </c>
      <c r="O176" s="29">
        <v>908928</v>
      </c>
      <c r="P176" s="28">
        <v>495727</v>
      </c>
      <c r="Q176" s="27">
        <v>531820</v>
      </c>
      <c r="R176" s="29">
        <v>945987</v>
      </c>
      <c r="S176" s="29">
        <v>1973534</v>
      </c>
      <c r="T176" s="28">
        <v>0</v>
      </c>
      <c r="U176" s="27">
        <v>0</v>
      </c>
      <c r="V176" s="29">
        <v>0</v>
      </c>
      <c r="W176" s="29">
        <v>0</v>
      </c>
    </row>
    <row r="177" spans="1:23" ht="12.75">
      <c r="A177" s="23" t="s">
        <v>26</v>
      </c>
      <c r="B177" s="24" t="s">
        <v>327</v>
      </c>
      <c r="C177" s="25" t="s">
        <v>328</v>
      </c>
      <c r="D177" s="26">
        <v>11650000</v>
      </c>
      <c r="E177" s="27">
        <v>9985500</v>
      </c>
      <c r="F177" s="27">
        <v>3995888</v>
      </c>
      <c r="G177" s="77">
        <f t="shared" si="34"/>
        <v>0.40016904511541734</v>
      </c>
      <c r="H177" s="28">
        <v>247352</v>
      </c>
      <c r="I177" s="27">
        <v>54039</v>
      </c>
      <c r="J177" s="29">
        <v>406397</v>
      </c>
      <c r="K177" s="29">
        <v>707788</v>
      </c>
      <c r="L177" s="28">
        <v>1311499</v>
      </c>
      <c r="M177" s="27">
        <v>77513</v>
      </c>
      <c r="N177" s="29">
        <v>208993</v>
      </c>
      <c r="O177" s="29">
        <v>1598005</v>
      </c>
      <c r="P177" s="28">
        <v>939987</v>
      </c>
      <c r="Q177" s="27">
        <v>235693</v>
      </c>
      <c r="R177" s="29">
        <v>514415</v>
      </c>
      <c r="S177" s="29">
        <v>1690095</v>
      </c>
      <c r="T177" s="28">
        <v>0</v>
      </c>
      <c r="U177" s="27">
        <v>0</v>
      </c>
      <c r="V177" s="29">
        <v>0</v>
      </c>
      <c r="W177" s="29">
        <v>0</v>
      </c>
    </row>
    <row r="178" spans="1:23" ht="12.75">
      <c r="A178" s="23" t="s">
        <v>26</v>
      </c>
      <c r="B178" s="24" t="s">
        <v>329</v>
      </c>
      <c r="C178" s="25" t="s">
        <v>330</v>
      </c>
      <c r="D178" s="26">
        <v>4311000</v>
      </c>
      <c r="E178" s="27">
        <v>0</v>
      </c>
      <c r="F178" s="27">
        <v>3610040</v>
      </c>
      <c r="G178" s="77">
        <f t="shared" si="34"/>
        <v>0</v>
      </c>
      <c r="H178" s="28">
        <v>208088</v>
      </c>
      <c r="I178" s="27">
        <v>270110</v>
      </c>
      <c r="J178" s="29">
        <v>433597</v>
      </c>
      <c r="K178" s="29">
        <v>911795</v>
      </c>
      <c r="L178" s="28">
        <v>421799</v>
      </c>
      <c r="M178" s="27">
        <v>665323</v>
      </c>
      <c r="N178" s="29">
        <v>360490</v>
      </c>
      <c r="O178" s="29">
        <v>1447612</v>
      </c>
      <c r="P178" s="28">
        <v>559699</v>
      </c>
      <c r="Q178" s="27">
        <v>360829</v>
      </c>
      <c r="R178" s="29">
        <v>330105</v>
      </c>
      <c r="S178" s="29">
        <v>1250633</v>
      </c>
      <c r="T178" s="28">
        <v>0</v>
      </c>
      <c r="U178" s="27">
        <v>0</v>
      </c>
      <c r="V178" s="29">
        <v>0</v>
      </c>
      <c r="W178" s="29">
        <v>0</v>
      </c>
    </row>
    <row r="179" spans="1:23" ht="12.75">
      <c r="A179" s="23" t="s">
        <v>26</v>
      </c>
      <c r="B179" s="24" t="s">
        <v>331</v>
      </c>
      <c r="C179" s="25" t="s">
        <v>332</v>
      </c>
      <c r="D179" s="26">
        <v>13690000</v>
      </c>
      <c r="E179" s="27">
        <v>12105000</v>
      </c>
      <c r="F179" s="27">
        <v>7172532</v>
      </c>
      <c r="G179" s="77">
        <f t="shared" si="34"/>
        <v>0.5925263940520447</v>
      </c>
      <c r="H179" s="28">
        <v>493827</v>
      </c>
      <c r="I179" s="27">
        <v>859396</v>
      </c>
      <c r="J179" s="29">
        <v>928802</v>
      </c>
      <c r="K179" s="29">
        <v>2282025</v>
      </c>
      <c r="L179" s="28">
        <v>533052</v>
      </c>
      <c r="M179" s="27">
        <v>1229173</v>
      </c>
      <c r="N179" s="29">
        <v>1368739</v>
      </c>
      <c r="O179" s="29">
        <v>3130964</v>
      </c>
      <c r="P179" s="28">
        <v>357744</v>
      </c>
      <c r="Q179" s="27">
        <v>507685</v>
      </c>
      <c r="R179" s="29">
        <v>894114</v>
      </c>
      <c r="S179" s="29">
        <v>1759543</v>
      </c>
      <c r="T179" s="28">
        <v>0</v>
      </c>
      <c r="U179" s="27">
        <v>0</v>
      </c>
      <c r="V179" s="29">
        <v>0</v>
      </c>
      <c r="W179" s="29">
        <v>0</v>
      </c>
    </row>
    <row r="180" spans="1:23" ht="12.75">
      <c r="A180" s="23" t="s">
        <v>45</v>
      </c>
      <c r="B180" s="24" t="s">
        <v>333</v>
      </c>
      <c r="C180" s="25" t="s">
        <v>334</v>
      </c>
      <c r="D180" s="26">
        <v>0</v>
      </c>
      <c r="E180" s="27">
        <v>0</v>
      </c>
      <c r="F180" s="27">
        <v>63419870</v>
      </c>
      <c r="G180" s="77">
        <f t="shared" si="34"/>
        <v>0</v>
      </c>
      <c r="H180" s="28">
        <v>5483848</v>
      </c>
      <c r="I180" s="27">
        <v>3702084</v>
      </c>
      <c r="J180" s="29">
        <v>5628589</v>
      </c>
      <c r="K180" s="29">
        <v>14814521</v>
      </c>
      <c r="L180" s="28">
        <v>8014440</v>
      </c>
      <c r="M180" s="27">
        <v>7406107</v>
      </c>
      <c r="N180" s="29">
        <v>12922070</v>
      </c>
      <c r="O180" s="29">
        <v>28342617</v>
      </c>
      <c r="P180" s="28">
        <v>6545577</v>
      </c>
      <c r="Q180" s="27">
        <v>6465121</v>
      </c>
      <c r="R180" s="29">
        <v>7252034</v>
      </c>
      <c r="S180" s="29">
        <v>20262732</v>
      </c>
      <c r="T180" s="28">
        <v>0</v>
      </c>
      <c r="U180" s="27">
        <v>0</v>
      </c>
      <c r="V180" s="29">
        <v>0</v>
      </c>
      <c r="W180" s="29">
        <v>0</v>
      </c>
    </row>
    <row r="181" spans="1:23" ht="12.75">
      <c r="A181" s="50"/>
      <c r="B181" s="51" t="s">
        <v>335</v>
      </c>
      <c r="C181" s="52"/>
      <c r="D181" s="53">
        <f>SUM(D175:D180)</f>
        <v>29651000</v>
      </c>
      <c r="E181" s="54">
        <f>SUM(E175:E180)</f>
        <v>24184216</v>
      </c>
      <c r="F181" s="54">
        <f>SUM(F175:F180)</f>
        <v>87022071</v>
      </c>
      <c r="G181" s="80">
        <f t="shared" si="34"/>
        <v>3.5983002715490136</v>
      </c>
      <c r="H181" s="55">
        <f aca="true" t="shared" si="36" ref="H181:W181">SUM(H175:H180)</f>
        <v>6464091</v>
      </c>
      <c r="I181" s="54">
        <f t="shared" si="36"/>
        <v>5057646</v>
      </c>
      <c r="J181" s="56">
        <f t="shared" si="36"/>
        <v>8788446</v>
      </c>
      <c r="K181" s="56">
        <f t="shared" si="36"/>
        <v>20310183</v>
      </c>
      <c r="L181" s="55">
        <f t="shared" si="36"/>
        <v>11077579</v>
      </c>
      <c r="M181" s="54">
        <f t="shared" si="36"/>
        <v>10577652</v>
      </c>
      <c r="N181" s="56">
        <f t="shared" si="36"/>
        <v>16112534</v>
      </c>
      <c r="O181" s="56">
        <f t="shared" si="36"/>
        <v>37767765</v>
      </c>
      <c r="P181" s="55">
        <f t="shared" si="36"/>
        <v>9054682</v>
      </c>
      <c r="Q181" s="54">
        <f t="shared" si="36"/>
        <v>9287877</v>
      </c>
      <c r="R181" s="56">
        <f t="shared" si="36"/>
        <v>10601564</v>
      </c>
      <c r="S181" s="56">
        <f t="shared" si="36"/>
        <v>28944123</v>
      </c>
      <c r="T181" s="55">
        <f t="shared" si="36"/>
        <v>0</v>
      </c>
      <c r="U181" s="54">
        <f t="shared" si="36"/>
        <v>0</v>
      </c>
      <c r="V181" s="56">
        <f t="shared" si="36"/>
        <v>0</v>
      </c>
      <c r="W181" s="56">
        <f t="shared" si="36"/>
        <v>0</v>
      </c>
    </row>
    <row r="182" spans="1:23" ht="12.75">
      <c r="A182" s="37"/>
      <c r="B182" s="38" t="s">
        <v>336</v>
      </c>
      <c r="C182" s="39"/>
      <c r="D182" s="40">
        <f>SUM(D110,D112:D118,D120:D127,D129:D134,D136:D140,D142:D145,D147:D152,D154:D159,D161:D167,D169:D173,D175:D180)</f>
        <v>4755528257</v>
      </c>
      <c r="E182" s="41">
        <f>SUM(E110,E112:E118,E120:E127,E129:E134,E136:E140,E142:E145,E147:E152,E154:E159,E161:E167,E169:E173,E175:E180)</f>
        <v>4183359693</v>
      </c>
      <c r="F182" s="41">
        <f>SUM(F110,F112:F118,F120:F127,F129:F134,F136:F140,F142:F145,F147:F152,F154:F159,F161:F167,F169:F173,F175:F180)</f>
        <v>3523966546</v>
      </c>
      <c r="G182" s="79">
        <f t="shared" si="34"/>
        <v>0.8423771333592567</v>
      </c>
      <c r="H182" s="42">
        <f aca="true" t="shared" si="37" ref="H182:W182">SUM(H110,H112:H118,H120:H127,H129:H134,H136:H140,H142:H145,H147:H152,H154:H159,H161:H167,H169:H173,H175:H180)</f>
        <v>333074282</v>
      </c>
      <c r="I182" s="41">
        <f t="shared" si="37"/>
        <v>343218060</v>
      </c>
      <c r="J182" s="43">
        <f t="shared" si="37"/>
        <v>444439319</v>
      </c>
      <c r="K182" s="43">
        <f t="shared" si="37"/>
        <v>1120731661</v>
      </c>
      <c r="L182" s="42">
        <f t="shared" si="37"/>
        <v>374012543</v>
      </c>
      <c r="M182" s="41">
        <f t="shared" si="37"/>
        <v>414989439</v>
      </c>
      <c r="N182" s="43">
        <f t="shared" si="37"/>
        <v>458216167</v>
      </c>
      <c r="O182" s="43">
        <f t="shared" si="37"/>
        <v>1247218149</v>
      </c>
      <c r="P182" s="42">
        <f t="shared" si="37"/>
        <v>375109093</v>
      </c>
      <c r="Q182" s="41">
        <f t="shared" si="37"/>
        <v>445950323</v>
      </c>
      <c r="R182" s="43">
        <f t="shared" si="37"/>
        <v>334957320</v>
      </c>
      <c r="S182" s="43">
        <f t="shared" si="37"/>
        <v>1156016736</v>
      </c>
      <c r="T182" s="42">
        <f t="shared" si="37"/>
        <v>0</v>
      </c>
      <c r="U182" s="41">
        <f t="shared" si="37"/>
        <v>0</v>
      </c>
      <c r="V182" s="43">
        <f t="shared" si="37"/>
        <v>0</v>
      </c>
      <c r="W182" s="43">
        <f t="shared" si="37"/>
        <v>0</v>
      </c>
    </row>
    <row r="183" spans="1:23" ht="12.75">
      <c r="A183" s="16"/>
      <c r="B183" s="44"/>
      <c r="C183" s="45"/>
      <c r="D183" s="46"/>
      <c r="E183" s="47"/>
      <c r="F183" s="47"/>
      <c r="G183" s="76"/>
      <c r="H183" s="28"/>
      <c r="I183" s="27"/>
      <c r="J183" s="29"/>
      <c r="K183" s="29"/>
      <c r="L183" s="28"/>
      <c r="M183" s="27"/>
      <c r="N183" s="29"/>
      <c r="O183" s="29"/>
      <c r="P183" s="28"/>
      <c r="Q183" s="27"/>
      <c r="R183" s="29"/>
      <c r="S183" s="29"/>
      <c r="T183" s="28"/>
      <c r="U183" s="27"/>
      <c r="V183" s="29"/>
      <c r="W183" s="29"/>
    </row>
    <row r="184" spans="1:23" ht="12.75">
      <c r="A184" s="16"/>
      <c r="B184" s="17" t="s">
        <v>337</v>
      </c>
      <c r="C184" s="18"/>
      <c r="D184" s="49"/>
      <c r="E184" s="47"/>
      <c r="F184" s="47"/>
      <c r="G184" s="76"/>
      <c r="H184" s="28"/>
      <c r="I184" s="27"/>
      <c r="J184" s="29"/>
      <c r="K184" s="29"/>
      <c r="L184" s="28"/>
      <c r="M184" s="27"/>
      <c r="N184" s="29"/>
      <c r="O184" s="29"/>
      <c r="P184" s="28"/>
      <c r="Q184" s="27"/>
      <c r="R184" s="29"/>
      <c r="S184" s="29"/>
      <c r="T184" s="28"/>
      <c r="U184" s="27"/>
      <c r="V184" s="29"/>
      <c r="W184" s="29"/>
    </row>
    <row r="185" spans="1:23" ht="12.75">
      <c r="A185" s="23" t="s">
        <v>26</v>
      </c>
      <c r="B185" s="24" t="s">
        <v>338</v>
      </c>
      <c r="C185" s="25" t="s">
        <v>339</v>
      </c>
      <c r="D185" s="26">
        <v>24135000</v>
      </c>
      <c r="E185" s="27">
        <v>27663145</v>
      </c>
      <c r="F185" s="27">
        <v>12847251</v>
      </c>
      <c r="G185" s="77">
        <f aca="true" t="shared" si="38" ref="G185:G220">IF($E185=0,0,$F185/$E185)</f>
        <v>0.464417585202261</v>
      </c>
      <c r="H185" s="28">
        <v>2561904</v>
      </c>
      <c r="I185" s="27">
        <v>246539</v>
      </c>
      <c r="J185" s="29">
        <v>1518712</v>
      </c>
      <c r="K185" s="29">
        <v>4327155</v>
      </c>
      <c r="L185" s="28">
        <v>1427227</v>
      </c>
      <c r="M185" s="27">
        <v>2831325</v>
      </c>
      <c r="N185" s="29">
        <v>401783</v>
      </c>
      <c r="O185" s="29">
        <v>4660335</v>
      </c>
      <c r="P185" s="28">
        <v>2470508</v>
      </c>
      <c r="Q185" s="27">
        <v>1316759</v>
      </c>
      <c r="R185" s="29">
        <v>72494</v>
      </c>
      <c r="S185" s="29">
        <v>3859761</v>
      </c>
      <c r="T185" s="28">
        <v>0</v>
      </c>
      <c r="U185" s="27">
        <v>0</v>
      </c>
      <c r="V185" s="29">
        <v>0</v>
      </c>
      <c r="W185" s="29">
        <v>0</v>
      </c>
    </row>
    <row r="186" spans="1:23" ht="12.75">
      <c r="A186" s="23" t="s">
        <v>26</v>
      </c>
      <c r="B186" s="24" t="s">
        <v>340</v>
      </c>
      <c r="C186" s="25" t="s">
        <v>341</v>
      </c>
      <c r="D186" s="26">
        <v>10525594</v>
      </c>
      <c r="E186" s="27">
        <v>0</v>
      </c>
      <c r="F186" s="27">
        <v>6467315</v>
      </c>
      <c r="G186" s="77">
        <f t="shared" si="38"/>
        <v>0</v>
      </c>
      <c r="H186" s="28">
        <v>587593</v>
      </c>
      <c r="I186" s="27">
        <v>800873</v>
      </c>
      <c r="J186" s="29">
        <v>741965</v>
      </c>
      <c r="K186" s="29">
        <v>2130431</v>
      </c>
      <c r="L186" s="28">
        <v>839458</v>
      </c>
      <c r="M186" s="27">
        <v>679178</v>
      </c>
      <c r="N186" s="29">
        <v>613581</v>
      </c>
      <c r="O186" s="29">
        <v>2132217</v>
      </c>
      <c r="P186" s="28">
        <v>709139</v>
      </c>
      <c r="Q186" s="27">
        <v>813965</v>
      </c>
      <c r="R186" s="29">
        <v>681563</v>
      </c>
      <c r="S186" s="29">
        <v>2204667</v>
      </c>
      <c r="T186" s="28">
        <v>0</v>
      </c>
      <c r="U186" s="27">
        <v>0</v>
      </c>
      <c r="V186" s="29">
        <v>0</v>
      </c>
      <c r="W186" s="29">
        <v>0</v>
      </c>
    </row>
    <row r="187" spans="1:23" ht="12.75">
      <c r="A187" s="23" t="s">
        <v>26</v>
      </c>
      <c r="B187" s="24" t="s">
        <v>342</v>
      </c>
      <c r="C187" s="25" t="s">
        <v>343</v>
      </c>
      <c r="D187" s="26">
        <v>134968777</v>
      </c>
      <c r="E187" s="27">
        <v>134672874</v>
      </c>
      <c r="F187" s="27">
        <v>29354385</v>
      </c>
      <c r="G187" s="77">
        <f t="shared" si="38"/>
        <v>0.21796805940296485</v>
      </c>
      <c r="H187" s="28">
        <v>1048342</v>
      </c>
      <c r="I187" s="27">
        <v>1826766</v>
      </c>
      <c r="J187" s="29">
        <v>6529252</v>
      </c>
      <c r="K187" s="29">
        <v>9404360</v>
      </c>
      <c r="L187" s="28">
        <v>0</v>
      </c>
      <c r="M187" s="27">
        <v>2300507</v>
      </c>
      <c r="N187" s="29">
        <v>5811049</v>
      </c>
      <c r="O187" s="29">
        <v>8111556</v>
      </c>
      <c r="P187" s="28">
        <v>2406367</v>
      </c>
      <c r="Q187" s="27">
        <v>0</v>
      </c>
      <c r="R187" s="29">
        <v>9432102</v>
      </c>
      <c r="S187" s="29">
        <v>11838469</v>
      </c>
      <c r="T187" s="28">
        <v>0</v>
      </c>
      <c r="U187" s="27">
        <v>0</v>
      </c>
      <c r="V187" s="29">
        <v>0</v>
      </c>
      <c r="W187" s="29">
        <v>0</v>
      </c>
    </row>
    <row r="188" spans="1:23" ht="12.75">
      <c r="A188" s="23" t="s">
        <v>26</v>
      </c>
      <c r="B188" s="24" t="s">
        <v>344</v>
      </c>
      <c r="C188" s="25" t="s">
        <v>345</v>
      </c>
      <c r="D188" s="26">
        <v>21333153</v>
      </c>
      <c r="E188" s="27">
        <v>0</v>
      </c>
      <c r="F188" s="27">
        <v>32084476</v>
      </c>
      <c r="G188" s="77">
        <f t="shared" si="38"/>
        <v>0</v>
      </c>
      <c r="H188" s="28">
        <v>2015814</v>
      </c>
      <c r="I188" s="27">
        <v>1987690</v>
      </c>
      <c r="J188" s="29">
        <v>2469394</v>
      </c>
      <c r="K188" s="29">
        <v>6472898</v>
      </c>
      <c r="L188" s="28">
        <v>0</v>
      </c>
      <c r="M188" s="27">
        <v>2471883</v>
      </c>
      <c r="N188" s="29">
        <v>2953953</v>
      </c>
      <c r="O188" s="29">
        <v>5425836</v>
      </c>
      <c r="P188" s="28">
        <v>15674117</v>
      </c>
      <c r="Q188" s="27">
        <v>2996604</v>
      </c>
      <c r="R188" s="29">
        <v>1515021</v>
      </c>
      <c r="S188" s="29">
        <v>20185742</v>
      </c>
      <c r="T188" s="28">
        <v>0</v>
      </c>
      <c r="U188" s="27">
        <v>0</v>
      </c>
      <c r="V188" s="29">
        <v>0</v>
      </c>
      <c r="W188" s="29">
        <v>0</v>
      </c>
    </row>
    <row r="189" spans="1:23" ht="12.75">
      <c r="A189" s="23" t="s">
        <v>26</v>
      </c>
      <c r="B189" s="24" t="s">
        <v>346</v>
      </c>
      <c r="C189" s="25" t="s">
        <v>347</v>
      </c>
      <c r="D189" s="26">
        <v>2710000</v>
      </c>
      <c r="E189" s="27">
        <v>2147081</v>
      </c>
      <c r="F189" s="27">
        <v>5943249</v>
      </c>
      <c r="G189" s="77">
        <f t="shared" si="38"/>
        <v>2.7680599846955007</v>
      </c>
      <c r="H189" s="28">
        <v>832985</v>
      </c>
      <c r="I189" s="27">
        <v>836194</v>
      </c>
      <c r="J189" s="29">
        <v>1035127</v>
      </c>
      <c r="K189" s="29">
        <v>2704306</v>
      </c>
      <c r="L189" s="28">
        <v>0</v>
      </c>
      <c r="M189" s="27">
        <v>839055</v>
      </c>
      <c r="N189" s="29">
        <v>777817</v>
      </c>
      <c r="O189" s="29">
        <v>1616872</v>
      </c>
      <c r="P189" s="28">
        <v>725542</v>
      </c>
      <c r="Q189" s="27">
        <v>0</v>
      </c>
      <c r="R189" s="29">
        <v>896529</v>
      </c>
      <c r="S189" s="29">
        <v>1622071</v>
      </c>
      <c r="T189" s="28">
        <v>0</v>
      </c>
      <c r="U189" s="27">
        <v>0</v>
      </c>
      <c r="V189" s="29">
        <v>0</v>
      </c>
      <c r="W189" s="29">
        <v>0</v>
      </c>
    </row>
    <row r="190" spans="1:23" ht="12.75">
      <c r="A190" s="23" t="s">
        <v>45</v>
      </c>
      <c r="B190" s="24" t="s">
        <v>348</v>
      </c>
      <c r="C190" s="25" t="s">
        <v>349</v>
      </c>
      <c r="D190" s="26">
        <v>86110863</v>
      </c>
      <c r="E190" s="27">
        <v>86110863</v>
      </c>
      <c r="F190" s="27">
        <v>0</v>
      </c>
      <c r="G190" s="77">
        <f t="shared" si="38"/>
        <v>0</v>
      </c>
      <c r="H190" s="28">
        <v>0</v>
      </c>
      <c r="I190" s="27">
        <v>0</v>
      </c>
      <c r="J190" s="29">
        <v>0</v>
      </c>
      <c r="K190" s="29">
        <v>0</v>
      </c>
      <c r="L190" s="28">
        <v>0</v>
      </c>
      <c r="M190" s="27">
        <v>0</v>
      </c>
      <c r="N190" s="29">
        <v>0</v>
      </c>
      <c r="O190" s="29">
        <v>0</v>
      </c>
      <c r="P190" s="28">
        <v>0</v>
      </c>
      <c r="Q190" s="27">
        <v>0</v>
      </c>
      <c r="R190" s="29">
        <v>0</v>
      </c>
      <c r="S190" s="29">
        <v>0</v>
      </c>
      <c r="T190" s="28">
        <v>0</v>
      </c>
      <c r="U190" s="27">
        <v>0</v>
      </c>
      <c r="V190" s="29">
        <v>0</v>
      </c>
      <c r="W190" s="29">
        <v>0</v>
      </c>
    </row>
    <row r="191" spans="1:23" ht="12.75">
      <c r="A191" s="30"/>
      <c r="B191" s="31" t="s">
        <v>350</v>
      </c>
      <c r="C191" s="32"/>
      <c r="D191" s="33">
        <f>SUM(D185:D190)</f>
        <v>279783387</v>
      </c>
      <c r="E191" s="34">
        <f>SUM(E185:E190)</f>
        <v>250593963</v>
      </c>
      <c r="F191" s="34">
        <f>SUM(F185:F190)</f>
        <v>86696676</v>
      </c>
      <c r="G191" s="78">
        <f t="shared" si="38"/>
        <v>0.34596474297347696</v>
      </c>
      <c r="H191" s="35">
        <f aca="true" t="shared" si="39" ref="H191:W191">SUM(H185:H190)</f>
        <v>7046638</v>
      </c>
      <c r="I191" s="34">
        <f t="shared" si="39"/>
        <v>5698062</v>
      </c>
      <c r="J191" s="36">
        <f t="shared" si="39"/>
        <v>12294450</v>
      </c>
      <c r="K191" s="36">
        <f t="shared" si="39"/>
        <v>25039150</v>
      </c>
      <c r="L191" s="35">
        <f t="shared" si="39"/>
        <v>2266685</v>
      </c>
      <c r="M191" s="34">
        <f t="shared" si="39"/>
        <v>9121948</v>
      </c>
      <c r="N191" s="36">
        <f t="shared" si="39"/>
        <v>10558183</v>
      </c>
      <c r="O191" s="36">
        <f t="shared" si="39"/>
        <v>21946816</v>
      </c>
      <c r="P191" s="35">
        <f t="shared" si="39"/>
        <v>21985673</v>
      </c>
      <c r="Q191" s="34">
        <f t="shared" si="39"/>
        <v>5127328</v>
      </c>
      <c r="R191" s="36">
        <f t="shared" si="39"/>
        <v>12597709</v>
      </c>
      <c r="S191" s="36">
        <f t="shared" si="39"/>
        <v>39710710</v>
      </c>
      <c r="T191" s="35">
        <f t="shared" si="39"/>
        <v>0</v>
      </c>
      <c r="U191" s="34">
        <f t="shared" si="39"/>
        <v>0</v>
      </c>
      <c r="V191" s="36">
        <f t="shared" si="39"/>
        <v>0</v>
      </c>
      <c r="W191" s="36">
        <f t="shared" si="39"/>
        <v>0</v>
      </c>
    </row>
    <row r="192" spans="1:23" ht="12.75">
      <c r="A192" s="23" t="s">
        <v>26</v>
      </c>
      <c r="B192" s="24" t="s">
        <v>351</v>
      </c>
      <c r="C192" s="25" t="s">
        <v>352</v>
      </c>
      <c r="D192" s="26">
        <v>17877000</v>
      </c>
      <c r="E192" s="27">
        <v>17877000</v>
      </c>
      <c r="F192" s="27">
        <v>5766086</v>
      </c>
      <c r="G192" s="77">
        <f t="shared" si="38"/>
        <v>0.32254214913016727</v>
      </c>
      <c r="H192" s="28">
        <v>251346</v>
      </c>
      <c r="I192" s="27">
        <v>724021</v>
      </c>
      <c r="J192" s="29">
        <v>909069</v>
      </c>
      <c r="K192" s="29">
        <v>1884436</v>
      </c>
      <c r="L192" s="28">
        <v>274740</v>
      </c>
      <c r="M192" s="27">
        <v>261691</v>
      </c>
      <c r="N192" s="29">
        <v>814459</v>
      </c>
      <c r="O192" s="29">
        <v>1350890</v>
      </c>
      <c r="P192" s="28">
        <v>623966</v>
      </c>
      <c r="Q192" s="27">
        <v>407392</v>
      </c>
      <c r="R192" s="29">
        <v>1499402</v>
      </c>
      <c r="S192" s="29">
        <v>2530760</v>
      </c>
      <c r="T192" s="28">
        <v>0</v>
      </c>
      <c r="U192" s="27">
        <v>0</v>
      </c>
      <c r="V192" s="29">
        <v>0</v>
      </c>
      <c r="W192" s="29">
        <v>0</v>
      </c>
    </row>
    <row r="193" spans="1:23" ht="12.75">
      <c r="A193" s="23" t="s">
        <v>26</v>
      </c>
      <c r="B193" s="24" t="s">
        <v>353</v>
      </c>
      <c r="C193" s="25" t="s">
        <v>354</v>
      </c>
      <c r="D193" s="26">
        <v>5973540</v>
      </c>
      <c r="E193" s="27">
        <v>2666280</v>
      </c>
      <c r="F193" s="27">
        <v>904248</v>
      </c>
      <c r="G193" s="77">
        <f t="shared" si="38"/>
        <v>0.3391421756154642</v>
      </c>
      <c r="H193" s="28">
        <v>0</v>
      </c>
      <c r="I193" s="27">
        <v>26596</v>
      </c>
      <c r="J193" s="29">
        <v>0</v>
      </c>
      <c r="K193" s="29">
        <v>26596</v>
      </c>
      <c r="L193" s="28">
        <v>44127</v>
      </c>
      <c r="M193" s="27">
        <v>0</v>
      </c>
      <c r="N193" s="29">
        <v>290710</v>
      </c>
      <c r="O193" s="29">
        <v>334837</v>
      </c>
      <c r="P193" s="28">
        <v>44874</v>
      </c>
      <c r="Q193" s="27">
        <v>347756</v>
      </c>
      <c r="R193" s="29">
        <v>150185</v>
      </c>
      <c r="S193" s="29">
        <v>542815</v>
      </c>
      <c r="T193" s="28">
        <v>0</v>
      </c>
      <c r="U193" s="27">
        <v>0</v>
      </c>
      <c r="V193" s="29">
        <v>0</v>
      </c>
      <c r="W193" s="29">
        <v>0</v>
      </c>
    </row>
    <row r="194" spans="1:23" ht="12.75">
      <c r="A194" s="23" t="s">
        <v>26</v>
      </c>
      <c r="B194" s="24" t="s">
        <v>355</v>
      </c>
      <c r="C194" s="25" t="s">
        <v>356</v>
      </c>
      <c r="D194" s="26">
        <v>31030000</v>
      </c>
      <c r="E194" s="27">
        <v>0</v>
      </c>
      <c r="F194" s="27">
        <v>17157588</v>
      </c>
      <c r="G194" s="77">
        <f t="shared" si="38"/>
        <v>0</v>
      </c>
      <c r="H194" s="28">
        <v>497241</v>
      </c>
      <c r="I194" s="27">
        <v>1637695</v>
      </c>
      <c r="J194" s="29">
        <v>1984564</v>
      </c>
      <c r="K194" s="29">
        <v>4119500</v>
      </c>
      <c r="L194" s="28">
        <v>1087386</v>
      </c>
      <c r="M194" s="27">
        <v>2788264</v>
      </c>
      <c r="N194" s="29">
        <v>1878960</v>
      </c>
      <c r="O194" s="29">
        <v>5754610</v>
      </c>
      <c r="P194" s="28">
        <v>870313</v>
      </c>
      <c r="Q194" s="27">
        <v>2929816</v>
      </c>
      <c r="R194" s="29">
        <v>3483349</v>
      </c>
      <c r="S194" s="29">
        <v>7283478</v>
      </c>
      <c r="T194" s="28">
        <v>0</v>
      </c>
      <c r="U194" s="27">
        <v>0</v>
      </c>
      <c r="V194" s="29">
        <v>0</v>
      </c>
      <c r="W194" s="29">
        <v>0</v>
      </c>
    </row>
    <row r="195" spans="1:23" ht="12.75">
      <c r="A195" s="23" t="s">
        <v>26</v>
      </c>
      <c r="B195" s="24" t="s">
        <v>357</v>
      </c>
      <c r="C195" s="25" t="s">
        <v>358</v>
      </c>
      <c r="D195" s="26">
        <v>44668000</v>
      </c>
      <c r="E195" s="27">
        <v>0</v>
      </c>
      <c r="F195" s="27">
        <v>36991938</v>
      </c>
      <c r="G195" s="77">
        <f t="shared" si="38"/>
        <v>0</v>
      </c>
      <c r="H195" s="28">
        <v>3156236</v>
      </c>
      <c r="I195" s="27">
        <v>3535255</v>
      </c>
      <c r="J195" s="29">
        <v>3264824</v>
      </c>
      <c r="K195" s="29">
        <v>9956315</v>
      </c>
      <c r="L195" s="28">
        <v>3147925</v>
      </c>
      <c r="M195" s="27">
        <v>3272695</v>
      </c>
      <c r="N195" s="29">
        <v>6840157</v>
      </c>
      <c r="O195" s="29">
        <v>13260777</v>
      </c>
      <c r="P195" s="28">
        <v>4609493</v>
      </c>
      <c r="Q195" s="27">
        <v>4358528</v>
      </c>
      <c r="R195" s="29">
        <v>4806825</v>
      </c>
      <c r="S195" s="29">
        <v>13774846</v>
      </c>
      <c r="T195" s="28">
        <v>0</v>
      </c>
      <c r="U195" s="27">
        <v>0</v>
      </c>
      <c r="V195" s="29">
        <v>0</v>
      </c>
      <c r="W195" s="29">
        <v>0</v>
      </c>
    </row>
    <row r="196" spans="1:23" ht="12.75">
      <c r="A196" s="23" t="s">
        <v>45</v>
      </c>
      <c r="B196" s="24" t="s">
        <v>359</v>
      </c>
      <c r="C196" s="25" t="s">
        <v>360</v>
      </c>
      <c r="D196" s="26">
        <v>0</v>
      </c>
      <c r="E196" s="27">
        <v>0</v>
      </c>
      <c r="F196" s="27">
        <v>199816131</v>
      </c>
      <c r="G196" s="77">
        <f t="shared" si="38"/>
        <v>0</v>
      </c>
      <c r="H196" s="28">
        <v>18233494</v>
      </c>
      <c r="I196" s="27">
        <v>27728460</v>
      </c>
      <c r="J196" s="29">
        <v>25120680</v>
      </c>
      <c r="K196" s="29">
        <v>71082634</v>
      </c>
      <c r="L196" s="28">
        <v>30161449</v>
      </c>
      <c r="M196" s="27">
        <v>26033650</v>
      </c>
      <c r="N196" s="29">
        <v>16304960</v>
      </c>
      <c r="O196" s="29">
        <v>72500059</v>
      </c>
      <c r="P196" s="28">
        <v>23115055</v>
      </c>
      <c r="Q196" s="27">
        <v>0</v>
      </c>
      <c r="R196" s="29">
        <v>33118383</v>
      </c>
      <c r="S196" s="29">
        <v>56233438</v>
      </c>
      <c r="T196" s="28">
        <v>0</v>
      </c>
      <c r="U196" s="27">
        <v>0</v>
      </c>
      <c r="V196" s="29">
        <v>0</v>
      </c>
      <c r="W196" s="29">
        <v>0</v>
      </c>
    </row>
    <row r="197" spans="1:23" ht="12.75">
      <c r="A197" s="30"/>
      <c r="B197" s="31" t="s">
        <v>361</v>
      </c>
      <c r="C197" s="32"/>
      <c r="D197" s="33">
        <f>SUM(D192:D196)</f>
        <v>99548540</v>
      </c>
      <c r="E197" s="34">
        <f>SUM(E192:E196)</f>
        <v>20543280</v>
      </c>
      <c r="F197" s="34">
        <f>SUM(F192:F196)</f>
        <v>260635991</v>
      </c>
      <c r="G197" s="78">
        <f t="shared" si="38"/>
        <v>12.687165389363335</v>
      </c>
      <c r="H197" s="35">
        <f aca="true" t="shared" si="40" ref="H197:W197">SUM(H192:H196)</f>
        <v>22138317</v>
      </c>
      <c r="I197" s="34">
        <f t="shared" si="40"/>
        <v>33652027</v>
      </c>
      <c r="J197" s="36">
        <f t="shared" si="40"/>
        <v>31279137</v>
      </c>
      <c r="K197" s="36">
        <f t="shared" si="40"/>
        <v>87069481</v>
      </c>
      <c r="L197" s="35">
        <f t="shared" si="40"/>
        <v>34715627</v>
      </c>
      <c r="M197" s="34">
        <f t="shared" si="40"/>
        <v>32356300</v>
      </c>
      <c r="N197" s="36">
        <f t="shared" si="40"/>
        <v>26129246</v>
      </c>
      <c r="O197" s="36">
        <f t="shared" si="40"/>
        <v>93201173</v>
      </c>
      <c r="P197" s="35">
        <f t="shared" si="40"/>
        <v>29263701</v>
      </c>
      <c r="Q197" s="34">
        <f t="shared" si="40"/>
        <v>8043492</v>
      </c>
      <c r="R197" s="36">
        <f t="shared" si="40"/>
        <v>43058144</v>
      </c>
      <c r="S197" s="36">
        <f t="shared" si="40"/>
        <v>80365337</v>
      </c>
      <c r="T197" s="35">
        <f t="shared" si="40"/>
        <v>0</v>
      </c>
      <c r="U197" s="34">
        <f t="shared" si="40"/>
        <v>0</v>
      </c>
      <c r="V197" s="36">
        <f t="shared" si="40"/>
        <v>0</v>
      </c>
      <c r="W197" s="36">
        <f t="shared" si="40"/>
        <v>0</v>
      </c>
    </row>
    <row r="198" spans="1:23" ht="12.75">
      <c r="A198" s="23" t="s">
        <v>26</v>
      </c>
      <c r="B198" s="24" t="s">
        <v>362</v>
      </c>
      <c r="C198" s="25" t="s">
        <v>363</v>
      </c>
      <c r="D198" s="26">
        <v>2745273</v>
      </c>
      <c r="E198" s="27">
        <v>2745273</v>
      </c>
      <c r="F198" s="27">
        <v>2271627</v>
      </c>
      <c r="G198" s="77">
        <f t="shared" si="38"/>
        <v>0.8274685249882252</v>
      </c>
      <c r="H198" s="28">
        <v>0</v>
      </c>
      <c r="I198" s="27">
        <v>0</v>
      </c>
      <c r="J198" s="29">
        <v>0</v>
      </c>
      <c r="K198" s="29">
        <v>0</v>
      </c>
      <c r="L198" s="28">
        <v>351172</v>
      </c>
      <c r="M198" s="27">
        <v>0</v>
      </c>
      <c r="N198" s="29">
        <v>592881</v>
      </c>
      <c r="O198" s="29">
        <v>944053</v>
      </c>
      <c r="P198" s="28">
        <v>391874</v>
      </c>
      <c r="Q198" s="27">
        <v>0</v>
      </c>
      <c r="R198" s="29">
        <v>935700</v>
      </c>
      <c r="S198" s="29">
        <v>1327574</v>
      </c>
      <c r="T198" s="28">
        <v>0</v>
      </c>
      <c r="U198" s="27">
        <v>0</v>
      </c>
      <c r="V198" s="29">
        <v>0</v>
      </c>
      <c r="W198" s="29">
        <v>0</v>
      </c>
    </row>
    <row r="199" spans="1:23" ht="12.75">
      <c r="A199" s="23" t="s">
        <v>26</v>
      </c>
      <c r="B199" s="24" t="s">
        <v>364</v>
      </c>
      <c r="C199" s="25" t="s">
        <v>365</v>
      </c>
      <c r="D199" s="26">
        <v>7561955</v>
      </c>
      <c r="E199" s="27">
        <v>7561955</v>
      </c>
      <c r="F199" s="27">
        <v>859604</v>
      </c>
      <c r="G199" s="77">
        <f t="shared" si="38"/>
        <v>0.11367483673203556</v>
      </c>
      <c r="H199" s="28">
        <v>8570</v>
      </c>
      <c r="I199" s="27">
        <v>175078</v>
      </c>
      <c r="J199" s="29">
        <v>405978</v>
      </c>
      <c r="K199" s="29">
        <v>589626</v>
      </c>
      <c r="L199" s="28">
        <v>4753</v>
      </c>
      <c r="M199" s="27">
        <v>51274</v>
      </c>
      <c r="N199" s="29">
        <v>69839</v>
      </c>
      <c r="O199" s="29">
        <v>125866</v>
      </c>
      <c r="P199" s="28">
        <v>57871</v>
      </c>
      <c r="Q199" s="27">
        <v>12494</v>
      </c>
      <c r="R199" s="29">
        <v>73747</v>
      </c>
      <c r="S199" s="29">
        <v>144112</v>
      </c>
      <c r="T199" s="28">
        <v>0</v>
      </c>
      <c r="U199" s="27">
        <v>0</v>
      </c>
      <c r="V199" s="29">
        <v>0</v>
      </c>
      <c r="W199" s="29">
        <v>0</v>
      </c>
    </row>
    <row r="200" spans="1:23" ht="12.75">
      <c r="A200" s="23" t="s">
        <v>26</v>
      </c>
      <c r="B200" s="24" t="s">
        <v>366</v>
      </c>
      <c r="C200" s="25" t="s">
        <v>367</v>
      </c>
      <c r="D200" s="26">
        <v>4385592</v>
      </c>
      <c r="E200" s="27">
        <v>0</v>
      </c>
      <c r="F200" s="27">
        <v>2087561</v>
      </c>
      <c r="G200" s="77">
        <f t="shared" si="38"/>
        <v>0</v>
      </c>
      <c r="H200" s="28">
        <v>14655</v>
      </c>
      <c r="I200" s="27">
        <v>260807</v>
      </c>
      <c r="J200" s="29">
        <v>358288</v>
      </c>
      <c r="K200" s="29">
        <v>633750</v>
      </c>
      <c r="L200" s="28">
        <v>373990</v>
      </c>
      <c r="M200" s="27">
        <v>166124</v>
      </c>
      <c r="N200" s="29">
        <v>284331</v>
      </c>
      <c r="O200" s="29">
        <v>824445</v>
      </c>
      <c r="P200" s="28">
        <v>29342</v>
      </c>
      <c r="Q200" s="27">
        <v>510898</v>
      </c>
      <c r="R200" s="29">
        <v>89126</v>
      </c>
      <c r="S200" s="29">
        <v>629366</v>
      </c>
      <c r="T200" s="28">
        <v>0</v>
      </c>
      <c r="U200" s="27">
        <v>0</v>
      </c>
      <c r="V200" s="29">
        <v>0</v>
      </c>
      <c r="W200" s="29">
        <v>0</v>
      </c>
    </row>
    <row r="201" spans="1:23" ht="12.75">
      <c r="A201" s="23" t="s">
        <v>26</v>
      </c>
      <c r="B201" s="24" t="s">
        <v>368</v>
      </c>
      <c r="C201" s="25" t="s">
        <v>369</v>
      </c>
      <c r="D201" s="26">
        <v>177520393</v>
      </c>
      <c r="E201" s="27">
        <v>0</v>
      </c>
      <c r="F201" s="27">
        <v>134649074</v>
      </c>
      <c r="G201" s="77">
        <f t="shared" si="38"/>
        <v>0</v>
      </c>
      <c r="H201" s="28">
        <v>6109318</v>
      </c>
      <c r="I201" s="27">
        <v>14046390</v>
      </c>
      <c r="J201" s="29">
        <v>18381980</v>
      </c>
      <c r="K201" s="29">
        <v>38537688</v>
      </c>
      <c r="L201" s="28">
        <v>17361917</v>
      </c>
      <c r="M201" s="27">
        <v>15578719</v>
      </c>
      <c r="N201" s="29">
        <v>21347438</v>
      </c>
      <c r="O201" s="29">
        <v>54288074</v>
      </c>
      <c r="P201" s="28">
        <v>7173311</v>
      </c>
      <c r="Q201" s="27">
        <v>13807209</v>
      </c>
      <c r="R201" s="29">
        <v>20842792</v>
      </c>
      <c r="S201" s="29">
        <v>41823312</v>
      </c>
      <c r="T201" s="28">
        <v>0</v>
      </c>
      <c r="U201" s="27">
        <v>0</v>
      </c>
      <c r="V201" s="29">
        <v>0</v>
      </c>
      <c r="W201" s="29">
        <v>0</v>
      </c>
    </row>
    <row r="202" spans="1:23" ht="12.75">
      <c r="A202" s="23" t="s">
        <v>26</v>
      </c>
      <c r="B202" s="24" t="s">
        <v>370</v>
      </c>
      <c r="C202" s="25" t="s">
        <v>371</v>
      </c>
      <c r="D202" s="26">
        <v>18747658</v>
      </c>
      <c r="E202" s="27">
        <v>18747658</v>
      </c>
      <c r="F202" s="27">
        <v>9781889</v>
      </c>
      <c r="G202" s="77">
        <f t="shared" si="38"/>
        <v>0.5217659187083528</v>
      </c>
      <c r="H202" s="28">
        <v>1339499</v>
      </c>
      <c r="I202" s="27">
        <v>1319191</v>
      </c>
      <c r="J202" s="29">
        <v>1813622</v>
      </c>
      <c r="K202" s="29">
        <v>4472312</v>
      </c>
      <c r="L202" s="28">
        <v>747859</v>
      </c>
      <c r="M202" s="27">
        <v>954207</v>
      </c>
      <c r="N202" s="29">
        <v>493207</v>
      </c>
      <c r="O202" s="29">
        <v>2195273</v>
      </c>
      <c r="P202" s="28">
        <v>582557</v>
      </c>
      <c r="Q202" s="27">
        <v>1494486</v>
      </c>
      <c r="R202" s="29">
        <v>1037261</v>
      </c>
      <c r="S202" s="29">
        <v>3114304</v>
      </c>
      <c r="T202" s="28">
        <v>0</v>
      </c>
      <c r="U202" s="27">
        <v>0</v>
      </c>
      <c r="V202" s="29">
        <v>0</v>
      </c>
      <c r="W202" s="29">
        <v>0</v>
      </c>
    </row>
    <row r="203" spans="1:23" ht="12.75">
      <c r="A203" s="23" t="s">
        <v>45</v>
      </c>
      <c r="B203" s="24" t="s">
        <v>372</v>
      </c>
      <c r="C203" s="25" t="s">
        <v>373</v>
      </c>
      <c r="D203" s="26">
        <v>93264000</v>
      </c>
      <c r="E203" s="27">
        <v>0</v>
      </c>
      <c r="F203" s="27">
        <v>49346874</v>
      </c>
      <c r="G203" s="77">
        <f t="shared" si="38"/>
        <v>0</v>
      </c>
      <c r="H203" s="28">
        <v>4780278</v>
      </c>
      <c r="I203" s="27">
        <v>8131337</v>
      </c>
      <c r="J203" s="29">
        <v>18796266</v>
      </c>
      <c r="K203" s="29">
        <v>31707881</v>
      </c>
      <c r="L203" s="28">
        <v>33367409</v>
      </c>
      <c r="M203" s="27">
        <v>-8624805</v>
      </c>
      <c r="N203" s="29">
        <v>13885265</v>
      </c>
      <c r="O203" s="29">
        <v>38627869</v>
      </c>
      <c r="P203" s="28">
        <v>6722041</v>
      </c>
      <c r="Q203" s="27">
        <v>-32329313</v>
      </c>
      <c r="R203" s="29">
        <v>4618396</v>
      </c>
      <c r="S203" s="29">
        <v>-20988876</v>
      </c>
      <c r="T203" s="28">
        <v>0</v>
      </c>
      <c r="U203" s="27">
        <v>0</v>
      </c>
      <c r="V203" s="29">
        <v>0</v>
      </c>
      <c r="W203" s="29">
        <v>0</v>
      </c>
    </row>
    <row r="204" spans="1:23" ht="12.75">
      <c r="A204" s="30"/>
      <c r="B204" s="31" t="s">
        <v>374</v>
      </c>
      <c r="C204" s="32"/>
      <c r="D204" s="33">
        <f>SUM(D198:D203)</f>
        <v>304224871</v>
      </c>
      <c r="E204" s="34">
        <f>SUM(E198:E203)</f>
        <v>29054886</v>
      </c>
      <c r="F204" s="34">
        <f>SUM(F198:F203)</f>
        <v>198996629</v>
      </c>
      <c r="G204" s="78">
        <f t="shared" si="38"/>
        <v>6.8489901836131795</v>
      </c>
      <c r="H204" s="35">
        <f aca="true" t="shared" si="41" ref="H204:W204">SUM(H198:H203)</f>
        <v>12252320</v>
      </c>
      <c r="I204" s="34">
        <f t="shared" si="41"/>
        <v>23932803</v>
      </c>
      <c r="J204" s="36">
        <f t="shared" si="41"/>
        <v>39756134</v>
      </c>
      <c r="K204" s="36">
        <f t="shared" si="41"/>
        <v>75941257</v>
      </c>
      <c r="L204" s="35">
        <f t="shared" si="41"/>
        <v>52207100</v>
      </c>
      <c r="M204" s="34">
        <f t="shared" si="41"/>
        <v>8125519</v>
      </c>
      <c r="N204" s="36">
        <f t="shared" si="41"/>
        <v>36672961</v>
      </c>
      <c r="O204" s="36">
        <f t="shared" si="41"/>
        <v>97005580</v>
      </c>
      <c r="P204" s="35">
        <f t="shared" si="41"/>
        <v>14956996</v>
      </c>
      <c r="Q204" s="34">
        <f t="shared" si="41"/>
        <v>-16504226</v>
      </c>
      <c r="R204" s="36">
        <f t="shared" si="41"/>
        <v>27597022</v>
      </c>
      <c r="S204" s="36">
        <f t="shared" si="41"/>
        <v>26049792</v>
      </c>
      <c r="T204" s="35">
        <f t="shared" si="41"/>
        <v>0</v>
      </c>
      <c r="U204" s="34">
        <f t="shared" si="41"/>
        <v>0</v>
      </c>
      <c r="V204" s="36">
        <f t="shared" si="41"/>
        <v>0</v>
      </c>
      <c r="W204" s="36">
        <f t="shared" si="41"/>
        <v>0</v>
      </c>
    </row>
    <row r="205" spans="1:23" ht="12.75">
      <c r="A205" s="23" t="s">
        <v>26</v>
      </c>
      <c r="B205" s="24" t="s">
        <v>375</v>
      </c>
      <c r="C205" s="25" t="s">
        <v>376</v>
      </c>
      <c r="D205" s="26">
        <v>35639063</v>
      </c>
      <c r="E205" s="27">
        <v>35639063</v>
      </c>
      <c r="F205" s="27">
        <v>1311594</v>
      </c>
      <c r="G205" s="77">
        <f t="shared" si="38"/>
        <v>0.03680214600479255</v>
      </c>
      <c r="H205" s="28">
        <v>25263</v>
      </c>
      <c r="I205" s="27">
        <v>126229</v>
      </c>
      <c r="J205" s="29">
        <v>112156</v>
      </c>
      <c r="K205" s="29">
        <v>263648</v>
      </c>
      <c r="L205" s="28">
        <v>41243</v>
      </c>
      <c r="M205" s="27">
        <v>165334</v>
      </c>
      <c r="N205" s="29">
        <v>386457</v>
      </c>
      <c r="O205" s="29">
        <v>593034</v>
      </c>
      <c r="P205" s="28">
        <v>167684</v>
      </c>
      <c r="Q205" s="27">
        <v>667</v>
      </c>
      <c r="R205" s="29">
        <v>286561</v>
      </c>
      <c r="S205" s="29">
        <v>454912</v>
      </c>
      <c r="T205" s="28">
        <v>0</v>
      </c>
      <c r="U205" s="27">
        <v>0</v>
      </c>
      <c r="V205" s="29">
        <v>0</v>
      </c>
      <c r="W205" s="29">
        <v>0</v>
      </c>
    </row>
    <row r="206" spans="1:23" ht="12.75">
      <c r="A206" s="23" t="s">
        <v>26</v>
      </c>
      <c r="B206" s="24" t="s">
        <v>377</v>
      </c>
      <c r="C206" s="25" t="s">
        <v>378</v>
      </c>
      <c r="D206" s="26">
        <v>22807000</v>
      </c>
      <c r="E206" s="27">
        <v>22807000</v>
      </c>
      <c r="F206" s="27">
        <v>27057857</v>
      </c>
      <c r="G206" s="77">
        <f t="shared" si="38"/>
        <v>1.1863838733722103</v>
      </c>
      <c r="H206" s="28">
        <v>0</v>
      </c>
      <c r="I206" s="27">
        <v>0</v>
      </c>
      <c r="J206" s="29">
        <v>5307650</v>
      </c>
      <c r="K206" s="29">
        <v>5307650</v>
      </c>
      <c r="L206" s="28">
        <v>0</v>
      </c>
      <c r="M206" s="27">
        <v>0</v>
      </c>
      <c r="N206" s="29">
        <v>0</v>
      </c>
      <c r="O206" s="29">
        <v>0</v>
      </c>
      <c r="P206" s="28">
        <v>0</v>
      </c>
      <c r="Q206" s="27">
        <v>0</v>
      </c>
      <c r="R206" s="29">
        <v>21750207</v>
      </c>
      <c r="S206" s="29">
        <v>21750207</v>
      </c>
      <c r="T206" s="28">
        <v>0</v>
      </c>
      <c r="U206" s="27">
        <v>0</v>
      </c>
      <c r="V206" s="29">
        <v>0</v>
      </c>
      <c r="W206" s="29">
        <v>0</v>
      </c>
    </row>
    <row r="207" spans="1:23" ht="12.75">
      <c r="A207" s="23" t="s">
        <v>26</v>
      </c>
      <c r="B207" s="24" t="s">
        <v>379</v>
      </c>
      <c r="C207" s="25" t="s">
        <v>380</v>
      </c>
      <c r="D207" s="26">
        <v>7770000</v>
      </c>
      <c r="E207" s="27">
        <v>7585000</v>
      </c>
      <c r="F207" s="27">
        <v>4640916</v>
      </c>
      <c r="G207" s="77">
        <f t="shared" si="38"/>
        <v>0.6118544495715228</v>
      </c>
      <c r="H207" s="28">
        <v>3627</v>
      </c>
      <c r="I207" s="27">
        <v>642824</v>
      </c>
      <c r="J207" s="29">
        <v>325072</v>
      </c>
      <c r="K207" s="29">
        <v>971523</v>
      </c>
      <c r="L207" s="28">
        <v>473080</v>
      </c>
      <c r="M207" s="27">
        <v>718367</v>
      </c>
      <c r="N207" s="29">
        <v>578892</v>
      </c>
      <c r="O207" s="29">
        <v>1770339</v>
      </c>
      <c r="P207" s="28">
        <v>532586</v>
      </c>
      <c r="Q207" s="27">
        <v>682529</v>
      </c>
      <c r="R207" s="29">
        <v>683939</v>
      </c>
      <c r="S207" s="29">
        <v>1899054</v>
      </c>
      <c r="T207" s="28">
        <v>0</v>
      </c>
      <c r="U207" s="27">
        <v>0</v>
      </c>
      <c r="V207" s="29">
        <v>0</v>
      </c>
      <c r="W207" s="29">
        <v>0</v>
      </c>
    </row>
    <row r="208" spans="1:23" ht="12.75">
      <c r="A208" s="23" t="s">
        <v>26</v>
      </c>
      <c r="B208" s="24" t="s">
        <v>381</v>
      </c>
      <c r="C208" s="25" t="s">
        <v>382</v>
      </c>
      <c r="D208" s="26">
        <v>37899877</v>
      </c>
      <c r="E208" s="27">
        <v>0</v>
      </c>
      <c r="F208" s="27">
        <v>25024348</v>
      </c>
      <c r="G208" s="77">
        <f t="shared" si="38"/>
        <v>0</v>
      </c>
      <c r="H208" s="28">
        <v>2038872</v>
      </c>
      <c r="I208" s="27">
        <v>2071093</v>
      </c>
      <c r="J208" s="29">
        <v>2791541</v>
      </c>
      <c r="K208" s="29">
        <v>6901506</v>
      </c>
      <c r="L208" s="28">
        <v>3230998</v>
      </c>
      <c r="M208" s="27">
        <v>3184866</v>
      </c>
      <c r="N208" s="29">
        <v>2862143</v>
      </c>
      <c r="O208" s="29">
        <v>9278007</v>
      </c>
      <c r="P208" s="28">
        <v>3549968</v>
      </c>
      <c r="Q208" s="27">
        <v>2627966</v>
      </c>
      <c r="R208" s="29">
        <v>2666901</v>
      </c>
      <c r="S208" s="29">
        <v>8844835</v>
      </c>
      <c r="T208" s="28">
        <v>0</v>
      </c>
      <c r="U208" s="27">
        <v>0</v>
      </c>
      <c r="V208" s="29">
        <v>0</v>
      </c>
      <c r="W208" s="29">
        <v>0</v>
      </c>
    </row>
    <row r="209" spans="1:23" ht="12.75">
      <c r="A209" s="23" t="s">
        <v>26</v>
      </c>
      <c r="B209" s="24" t="s">
        <v>383</v>
      </c>
      <c r="C209" s="25" t="s">
        <v>384</v>
      </c>
      <c r="D209" s="26">
        <v>27173214</v>
      </c>
      <c r="E209" s="27">
        <v>0</v>
      </c>
      <c r="F209" s="27">
        <v>233296312</v>
      </c>
      <c r="G209" s="77">
        <f t="shared" si="38"/>
        <v>0</v>
      </c>
      <c r="H209" s="28">
        <v>20923979</v>
      </c>
      <c r="I209" s="27">
        <v>15289715</v>
      </c>
      <c r="J209" s="29">
        <v>34735411</v>
      </c>
      <c r="K209" s="29">
        <v>70949105</v>
      </c>
      <c r="L209" s="28">
        <v>24952182</v>
      </c>
      <c r="M209" s="27">
        <v>36790456</v>
      </c>
      <c r="N209" s="29">
        <v>23782963</v>
      </c>
      <c r="O209" s="29">
        <v>85525601</v>
      </c>
      <c r="P209" s="28">
        <v>33724821</v>
      </c>
      <c r="Q209" s="27">
        <v>12914916</v>
      </c>
      <c r="R209" s="29">
        <v>30181869</v>
      </c>
      <c r="S209" s="29">
        <v>76821606</v>
      </c>
      <c r="T209" s="28">
        <v>0</v>
      </c>
      <c r="U209" s="27">
        <v>0</v>
      </c>
      <c r="V209" s="29">
        <v>0</v>
      </c>
      <c r="W209" s="29">
        <v>0</v>
      </c>
    </row>
    <row r="210" spans="1:23" ht="12.75">
      <c r="A210" s="23" t="s">
        <v>26</v>
      </c>
      <c r="B210" s="24" t="s">
        <v>385</v>
      </c>
      <c r="C210" s="25" t="s">
        <v>386</v>
      </c>
      <c r="D210" s="26">
        <v>69561020</v>
      </c>
      <c r="E210" s="27">
        <v>69561020</v>
      </c>
      <c r="F210" s="27">
        <v>49384487</v>
      </c>
      <c r="G210" s="77">
        <f t="shared" si="38"/>
        <v>0.7099448369215977</v>
      </c>
      <c r="H210" s="28">
        <v>4104925</v>
      </c>
      <c r="I210" s="27">
        <v>9578001</v>
      </c>
      <c r="J210" s="29">
        <v>0</v>
      </c>
      <c r="K210" s="29">
        <v>13682926</v>
      </c>
      <c r="L210" s="28">
        <v>8815687</v>
      </c>
      <c r="M210" s="27">
        <v>7776830</v>
      </c>
      <c r="N210" s="29">
        <v>19109044</v>
      </c>
      <c r="O210" s="29">
        <v>35701561</v>
      </c>
      <c r="P210" s="28">
        <v>0</v>
      </c>
      <c r="Q210" s="27">
        <v>0</v>
      </c>
      <c r="R210" s="29">
        <v>0</v>
      </c>
      <c r="S210" s="29">
        <v>0</v>
      </c>
      <c r="T210" s="28">
        <v>0</v>
      </c>
      <c r="U210" s="27">
        <v>0</v>
      </c>
      <c r="V210" s="29">
        <v>0</v>
      </c>
      <c r="W210" s="29">
        <v>0</v>
      </c>
    </row>
    <row r="211" spans="1:23" ht="12.75">
      <c r="A211" s="23" t="s">
        <v>45</v>
      </c>
      <c r="B211" s="24" t="s">
        <v>387</v>
      </c>
      <c r="C211" s="25" t="s">
        <v>388</v>
      </c>
      <c r="D211" s="26">
        <v>1661465</v>
      </c>
      <c r="E211" s="27">
        <v>1661465</v>
      </c>
      <c r="F211" s="27">
        <v>1167294</v>
      </c>
      <c r="G211" s="77">
        <f t="shared" si="38"/>
        <v>0.7025691182179582</v>
      </c>
      <c r="H211" s="28">
        <v>314570</v>
      </c>
      <c r="I211" s="27">
        <v>52656</v>
      </c>
      <c r="J211" s="29">
        <v>51443</v>
      </c>
      <c r="K211" s="29">
        <v>418669</v>
      </c>
      <c r="L211" s="28">
        <v>116532</v>
      </c>
      <c r="M211" s="27">
        <v>374290</v>
      </c>
      <c r="N211" s="29">
        <v>119616</v>
      </c>
      <c r="O211" s="29">
        <v>610438</v>
      </c>
      <c r="P211" s="28">
        <v>26774</v>
      </c>
      <c r="Q211" s="27">
        <v>68196</v>
      </c>
      <c r="R211" s="29">
        <v>43217</v>
      </c>
      <c r="S211" s="29">
        <v>138187</v>
      </c>
      <c r="T211" s="28">
        <v>0</v>
      </c>
      <c r="U211" s="27">
        <v>0</v>
      </c>
      <c r="V211" s="29">
        <v>0</v>
      </c>
      <c r="W211" s="29">
        <v>0</v>
      </c>
    </row>
    <row r="212" spans="1:23" ht="12.75">
      <c r="A212" s="30"/>
      <c r="B212" s="31" t="s">
        <v>389</v>
      </c>
      <c r="C212" s="32"/>
      <c r="D212" s="33">
        <f>SUM(D205:D211)</f>
        <v>202511639</v>
      </c>
      <c r="E212" s="34">
        <f>SUM(E205:E211)</f>
        <v>137253548</v>
      </c>
      <c r="F212" s="34">
        <f>SUM(F205:F211)</f>
        <v>341882808</v>
      </c>
      <c r="G212" s="78">
        <f t="shared" si="38"/>
        <v>2.4908850297990113</v>
      </c>
      <c r="H212" s="35">
        <f aca="true" t="shared" si="42" ref="H212:W212">SUM(H205:H211)</f>
        <v>27411236</v>
      </c>
      <c r="I212" s="34">
        <f t="shared" si="42"/>
        <v>27760518</v>
      </c>
      <c r="J212" s="36">
        <f t="shared" si="42"/>
        <v>43323273</v>
      </c>
      <c r="K212" s="36">
        <f t="shared" si="42"/>
        <v>98495027</v>
      </c>
      <c r="L212" s="35">
        <f t="shared" si="42"/>
        <v>37629722</v>
      </c>
      <c r="M212" s="34">
        <f t="shared" si="42"/>
        <v>49010143</v>
      </c>
      <c r="N212" s="36">
        <f t="shared" si="42"/>
        <v>46839115</v>
      </c>
      <c r="O212" s="36">
        <f t="shared" si="42"/>
        <v>133478980</v>
      </c>
      <c r="P212" s="35">
        <f t="shared" si="42"/>
        <v>38001833</v>
      </c>
      <c r="Q212" s="34">
        <f t="shared" si="42"/>
        <v>16294274</v>
      </c>
      <c r="R212" s="36">
        <f t="shared" si="42"/>
        <v>55612694</v>
      </c>
      <c r="S212" s="36">
        <f t="shared" si="42"/>
        <v>109908801</v>
      </c>
      <c r="T212" s="35">
        <f t="shared" si="42"/>
        <v>0</v>
      </c>
      <c r="U212" s="34">
        <f t="shared" si="42"/>
        <v>0</v>
      </c>
      <c r="V212" s="36">
        <f t="shared" si="42"/>
        <v>0</v>
      </c>
      <c r="W212" s="36">
        <f t="shared" si="42"/>
        <v>0</v>
      </c>
    </row>
    <row r="213" spans="1:23" ht="12.75">
      <c r="A213" s="23" t="s">
        <v>26</v>
      </c>
      <c r="B213" s="24" t="s">
        <v>390</v>
      </c>
      <c r="C213" s="25" t="s">
        <v>391</v>
      </c>
      <c r="D213" s="26">
        <v>0</v>
      </c>
      <c r="E213" s="27">
        <v>0</v>
      </c>
      <c r="F213" s="27">
        <v>3129654</v>
      </c>
      <c r="G213" s="77">
        <f t="shared" si="38"/>
        <v>0</v>
      </c>
      <c r="H213" s="28">
        <v>79721</v>
      </c>
      <c r="I213" s="27">
        <v>395717</v>
      </c>
      <c r="J213" s="29">
        <v>212759</v>
      </c>
      <c r="K213" s="29">
        <v>688197</v>
      </c>
      <c r="L213" s="28">
        <v>147422</v>
      </c>
      <c r="M213" s="27">
        <v>147422</v>
      </c>
      <c r="N213" s="29">
        <v>0</v>
      </c>
      <c r="O213" s="29">
        <v>294844</v>
      </c>
      <c r="P213" s="28">
        <v>360821</v>
      </c>
      <c r="Q213" s="27">
        <v>1099858</v>
      </c>
      <c r="R213" s="29">
        <v>685934</v>
      </c>
      <c r="S213" s="29">
        <v>2146613</v>
      </c>
      <c r="T213" s="28">
        <v>0</v>
      </c>
      <c r="U213" s="27">
        <v>0</v>
      </c>
      <c r="V213" s="29">
        <v>0</v>
      </c>
      <c r="W213" s="29">
        <v>0</v>
      </c>
    </row>
    <row r="214" spans="1:23" ht="12.75">
      <c r="A214" s="23" t="s">
        <v>26</v>
      </c>
      <c r="B214" s="24" t="s">
        <v>392</v>
      </c>
      <c r="C214" s="25" t="s">
        <v>393</v>
      </c>
      <c r="D214" s="26">
        <v>11820000</v>
      </c>
      <c r="E214" s="27">
        <v>9913395</v>
      </c>
      <c r="F214" s="27">
        <v>164638411</v>
      </c>
      <c r="G214" s="77">
        <f t="shared" si="38"/>
        <v>16.607671841987532</v>
      </c>
      <c r="H214" s="28">
        <v>24207545</v>
      </c>
      <c r="I214" s="27">
        <v>20470259</v>
      </c>
      <c r="J214" s="29">
        <v>13567512</v>
      </c>
      <c r="K214" s="29">
        <v>58245316</v>
      </c>
      <c r="L214" s="28">
        <v>18098944</v>
      </c>
      <c r="M214" s="27">
        <v>16691759</v>
      </c>
      <c r="N214" s="29">
        <v>24292252</v>
      </c>
      <c r="O214" s="29">
        <v>59082955</v>
      </c>
      <c r="P214" s="28">
        <v>12148405</v>
      </c>
      <c r="Q214" s="27">
        <v>17915839</v>
      </c>
      <c r="R214" s="29">
        <v>17245896</v>
      </c>
      <c r="S214" s="29">
        <v>47310140</v>
      </c>
      <c r="T214" s="28">
        <v>0</v>
      </c>
      <c r="U214" s="27">
        <v>0</v>
      </c>
      <c r="V214" s="29">
        <v>0</v>
      </c>
      <c r="W214" s="29">
        <v>0</v>
      </c>
    </row>
    <row r="215" spans="1:23" ht="12.75">
      <c r="A215" s="23" t="s">
        <v>26</v>
      </c>
      <c r="B215" s="24" t="s">
        <v>394</v>
      </c>
      <c r="C215" s="25" t="s">
        <v>395</v>
      </c>
      <c r="D215" s="26">
        <v>29240105</v>
      </c>
      <c r="E215" s="27">
        <v>46508105</v>
      </c>
      <c r="F215" s="27">
        <v>11907579</v>
      </c>
      <c r="G215" s="77">
        <f t="shared" si="38"/>
        <v>0.25603234102959044</v>
      </c>
      <c r="H215" s="28">
        <v>0</v>
      </c>
      <c r="I215" s="27">
        <v>0</v>
      </c>
      <c r="J215" s="29">
        <v>1869720</v>
      </c>
      <c r="K215" s="29">
        <v>1869720</v>
      </c>
      <c r="L215" s="28">
        <v>0</v>
      </c>
      <c r="M215" s="27">
        <v>0</v>
      </c>
      <c r="N215" s="29">
        <v>4633241</v>
      </c>
      <c r="O215" s="29">
        <v>4633241</v>
      </c>
      <c r="P215" s="28">
        <v>0</v>
      </c>
      <c r="Q215" s="27">
        <v>0</v>
      </c>
      <c r="R215" s="29">
        <v>5404618</v>
      </c>
      <c r="S215" s="29">
        <v>5404618</v>
      </c>
      <c r="T215" s="28">
        <v>0</v>
      </c>
      <c r="U215" s="27">
        <v>0</v>
      </c>
      <c r="V215" s="29">
        <v>0</v>
      </c>
      <c r="W215" s="29">
        <v>0</v>
      </c>
    </row>
    <row r="216" spans="1:23" ht="12.75">
      <c r="A216" s="23" t="s">
        <v>26</v>
      </c>
      <c r="B216" s="24" t="s">
        <v>396</v>
      </c>
      <c r="C216" s="25" t="s">
        <v>397</v>
      </c>
      <c r="D216" s="26">
        <v>1788000</v>
      </c>
      <c r="E216" s="27">
        <v>3045000</v>
      </c>
      <c r="F216" s="27">
        <v>1432241</v>
      </c>
      <c r="G216" s="77">
        <f t="shared" si="38"/>
        <v>0.4703582922824302</v>
      </c>
      <c r="H216" s="28">
        <v>25228</v>
      </c>
      <c r="I216" s="27">
        <v>8012</v>
      </c>
      <c r="J216" s="29">
        <v>167278</v>
      </c>
      <c r="K216" s="29">
        <v>200518</v>
      </c>
      <c r="L216" s="28">
        <v>449926</v>
      </c>
      <c r="M216" s="27">
        <v>781797</v>
      </c>
      <c r="N216" s="29">
        <v>0</v>
      </c>
      <c r="O216" s="29">
        <v>1231723</v>
      </c>
      <c r="P216" s="28">
        <v>0</v>
      </c>
      <c r="Q216" s="27">
        <v>0</v>
      </c>
      <c r="R216" s="29">
        <v>0</v>
      </c>
      <c r="S216" s="29">
        <v>0</v>
      </c>
      <c r="T216" s="28">
        <v>0</v>
      </c>
      <c r="U216" s="27">
        <v>0</v>
      </c>
      <c r="V216" s="29">
        <v>0</v>
      </c>
      <c r="W216" s="29">
        <v>0</v>
      </c>
    </row>
    <row r="217" spans="1:23" ht="12.75">
      <c r="A217" s="23" t="s">
        <v>26</v>
      </c>
      <c r="B217" s="24" t="s">
        <v>398</v>
      </c>
      <c r="C217" s="25" t="s">
        <v>399</v>
      </c>
      <c r="D217" s="26">
        <v>0</v>
      </c>
      <c r="E217" s="27">
        <v>0</v>
      </c>
      <c r="F217" s="27">
        <v>12277779</v>
      </c>
      <c r="G217" s="77">
        <f t="shared" si="38"/>
        <v>0</v>
      </c>
      <c r="H217" s="28">
        <v>194918</v>
      </c>
      <c r="I217" s="27">
        <v>198286</v>
      </c>
      <c r="J217" s="29">
        <v>999545</v>
      </c>
      <c r="K217" s="29">
        <v>1392749</v>
      </c>
      <c r="L217" s="28">
        <v>919911</v>
      </c>
      <c r="M217" s="27">
        <v>1556133</v>
      </c>
      <c r="N217" s="29">
        <v>3513162</v>
      </c>
      <c r="O217" s="29">
        <v>5989206</v>
      </c>
      <c r="P217" s="28">
        <v>3513162</v>
      </c>
      <c r="Q217" s="27">
        <v>788920</v>
      </c>
      <c r="R217" s="29">
        <v>593742</v>
      </c>
      <c r="S217" s="29">
        <v>4895824</v>
      </c>
      <c r="T217" s="28">
        <v>0</v>
      </c>
      <c r="U217" s="27">
        <v>0</v>
      </c>
      <c r="V217" s="29">
        <v>0</v>
      </c>
      <c r="W217" s="29">
        <v>0</v>
      </c>
    </row>
    <row r="218" spans="1:23" ht="12.75">
      <c r="A218" s="23" t="s">
        <v>45</v>
      </c>
      <c r="B218" s="24" t="s">
        <v>400</v>
      </c>
      <c r="C218" s="25" t="s">
        <v>401</v>
      </c>
      <c r="D218" s="26">
        <v>34000000</v>
      </c>
      <c r="E218" s="27">
        <v>34000000</v>
      </c>
      <c r="F218" s="27">
        <v>104465127</v>
      </c>
      <c r="G218" s="77">
        <f t="shared" si="38"/>
        <v>3.072503735294118</v>
      </c>
      <c r="H218" s="28">
        <v>0</v>
      </c>
      <c r="I218" s="27">
        <v>10440490</v>
      </c>
      <c r="J218" s="29">
        <v>10440490</v>
      </c>
      <c r="K218" s="29">
        <v>20880980</v>
      </c>
      <c r="L218" s="28">
        <v>0</v>
      </c>
      <c r="M218" s="27">
        <v>18148025</v>
      </c>
      <c r="N218" s="29">
        <v>26766880</v>
      </c>
      <c r="O218" s="29">
        <v>44914905</v>
      </c>
      <c r="P218" s="28">
        <v>26219308</v>
      </c>
      <c r="Q218" s="27">
        <v>12449934</v>
      </c>
      <c r="R218" s="29">
        <v>0</v>
      </c>
      <c r="S218" s="29">
        <v>38669242</v>
      </c>
      <c r="T218" s="28">
        <v>0</v>
      </c>
      <c r="U218" s="27">
        <v>0</v>
      </c>
      <c r="V218" s="29">
        <v>0</v>
      </c>
      <c r="W218" s="29">
        <v>0</v>
      </c>
    </row>
    <row r="219" spans="1:23" ht="12.75">
      <c r="A219" s="50"/>
      <c r="B219" s="51" t="s">
        <v>402</v>
      </c>
      <c r="C219" s="52"/>
      <c r="D219" s="53">
        <f>SUM(D213:D218)</f>
        <v>76848105</v>
      </c>
      <c r="E219" s="54">
        <f>SUM(E213:E218)</f>
        <v>93466500</v>
      </c>
      <c r="F219" s="54">
        <f>SUM(F213:F218)</f>
        <v>297850791</v>
      </c>
      <c r="G219" s="80">
        <f t="shared" si="38"/>
        <v>3.1867117202420117</v>
      </c>
      <c r="H219" s="55">
        <f aca="true" t="shared" si="43" ref="H219:W219">SUM(H213:H218)</f>
        <v>24507412</v>
      </c>
      <c r="I219" s="54">
        <f t="shared" si="43"/>
        <v>31512764</v>
      </c>
      <c r="J219" s="56">
        <f t="shared" si="43"/>
        <v>27257304</v>
      </c>
      <c r="K219" s="56">
        <f t="shared" si="43"/>
        <v>83277480</v>
      </c>
      <c r="L219" s="55">
        <f t="shared" si="43"/>
        <v>19616203</v>
      </c>
      <c r="M219" s="54">
        <f t="shared" si="43"/>
        <v>37325136</v>
      </c>
      <c r="N219" s="56">
        <f t="shared" si="43"/>
        <v>59205535</v>
      </c>
      <c r="O219" s="56">
        <f t="shared" si="43"/>
        <v>116146874</v>
      </c>
      <c r="P219" s="55">
        <f t="shared" si="43"/>
        <v>42241696</v>
      </c>
      <c r="Q219" s="54">
        <f t="shared" si="43"/>
        <v>32254551</v>
      </c>
      <c r="R219" s="56">
        <f t="shared" si="43"/>
        <v>23930190</v>
      </c>
      <c r="S219" s="56">
        <f t="shared" si="43"/>
        <v>98426437</v>
      </c>
      <c r="T219" s="55">
        <f t="shared" si="43"/>
        <v>0</v>
      </c>
      <c r="U219" s="54">
        <f t="shared" si="43"/>
        <v>0</v>
      </c>
      <c r="V219" s="56">
        <f t="shared" si="43"/>
        <v>0</v>
      </c>
      <c r="W219" s="56">
        <f t="shared" si="43"/>
        <v>0</v>
      </c>
    </row>
    <row r="220" spans="1:23" ht="12.75">
      <c r="A220" s="37"/>
      <c r="B220" s="38" t="s">
        <v>403</v>
      </c>
      <c r="C220" s="39"/>
      <c r="D220" s="40">
        <f>SUM(D185:D190,D192:D196,D198:D203,D205:D211,D213:D218)</f>
        <v>962916542</v>
      </c>
      <c r="E220" s="41">
        <f>SUM(E185:E190,E192:E196,E198:E203,E205:E211,E213:E218)</f>
        <v>530912177</v>
      </c>
      <c r="F220" s="41">
        <f>SUM(F185:F190,F192:F196,F198:F203,F205:F211,F213:F218)</f>
        <v>1186062895</v>
      </c>
      <c r="G220" s="79">
        <f t="shared" si="38"/>
        <v>2.234009590252815</v>
      </c>
      <c r="H220" s="42">
        <f aca="true" t="shared" si="44" ref="H220:W220">SUM(H185:H190,H192:H196,H198:H203,H205:H211,H213:H218)</f>
        <v>93355923</v>
      </c>
      <c r="I220" s="41">
        <f t="shared" si="44"/>
        <v>122556174</v>
      </c>
      <c r="J220" s="43">
        <f t="shared" si="44"/>
        <v>153910298</v>
      </c>
      <c r="K220" s="43">
        <f t="shared" si="44"/>
        <v>369822395</v>
      </c>
      <c r="L220" s="42">
        <f t="shared" si="44"/>
        <v>146435337</v>
      </c>
      <c r="M220" s="41">
        <f t="shared" si="44"/>
        <v>135939046</v>
      </c>
      <c r="N220" s="43">
        <f t="shared" si="44"/>
        <v>179405040</v>
      </c>
      <c r="O220" s="43">
        <f t="shared" si="44"/>
        <v>461779423</v>
      </c>
      <c r="P220" s="42">
        <f t="shared" si="44"/>
        <v>146449899</v>
      </c>
      <c r="Q220" s="41">
        <f t="shared" si="44"/>
        <v>45215419</v>
      </c>
      <c r="R220" s="43">
        <f t="shared" si="44"/>
        <v>162795759</v>
      </c>
      <c r="S220" s="43">
        <f t="shared" si="44"/>
        <v>354461077</v>
      </c>
      <c r="T220" s="42">
        <f t="shared" si="44"/>
        <v>0</v>
      </c>
      <c r="U220" s="41">
        <f t="shared" si="44"/>
        <v>0</v>
      </c>
      <c r="V220" s="43">
        <f t="shared" si="44"/>
        <v>0</v>
      </c>
      <c r="W220" s="43">
        <f t="shared" si="44"/>
        <v>0</v>
      </c>
    </row>
    <row r="221" spans="1:23" ht="12.75">
      <c r="A221" s="16"/>
      <c r="B221" s="44"/>
      <c r="C221" s="45"/>
      <c r="D221" s="46"/>
      <c r="E221" s="47"/>
      <c r="F221" s="47"/>
      <c r="G221" s="76"/>
      <c r="H221" s="28"/>
      <c r="I221" s="27"/>
      <c r="J221" s="29"/>
      <c r="K221" s="29"/>
      <c r="L221" s="28"/>
      <c r="M221" s="27"/>
      <c r="N221" s="29"/>
      <c r="O221" s="29"/>
      <c r="P221" s="28"/>
      <c r="Q221" s="27"/>
      <c r="R221" s="29"/>
      <c r="S221" s="29"/>
      <c r="T221" s="28"/>
      <c r="U221" s="27"/>
      <c r="V221" s="29"/>
      <c r="W221" s="29"/>
    </row>
    <row r="222" spans="1:23" ht="12.75">
      <c r="A222" s="16"/>
      <c r="B222" s="17" t="s">
        <v>404</v>
      </c>
      <c r="C222" s="18"/>
      <c r="D222" s="49"/>
      <c r="E222" s="47"/>
      <c r="F222" s="47"/>
      <c r="G222" s="76"/>
      <c r="H222" s="28"/>
      <c r="I222" s="27"/>
      <c r="J222" s="29"/>
      <c r="K222" s="29"/>
      <c r="L222" s="28"/>
      <c r="M222" s="27"/>
      <c r="N222" s="29"/>
      <c r="O222" s="29"/>
      <c r="P222" s="28"/>
      <c r="Q222" s="27"/>
      <c r="R222" s="29"/>
      <c r="S222" s="29"/>
      <c r="T222" s="28"/>
      <c r="U222" s="27"/>
      <c r="V222" s="29"/>
      <c r="W222" s="29"/>
    </row>
    <row r="223" spans="1:23" ht="12.75">
      <c r="A223" s="23" t="s">
        <v>26</v>
      </c>
      <c r="B223" s="24" t="s">
        <v>405</v>
      </c>
      <c r="C223" s="25" t="s">
        <v>406</v>
      </c>
      <c r="D223" s="26">
        <v>13399929</v>
      </c>
      <c r="E223" s="27">
        <v>13399929</v>
      </c>
      <c r="F223" s="27">
        <v>17071409</v>
      </c>
      <c r="G223" s="77">
        <f aca="true" t="shared" si="45" ref="G223:G247">IF($E223=0,0,$F223/$E223)</f>
        <v>1.273992496527407</v>
      </c>
      <c r="H223" s="28">
        <v>0</v>
      </c>
      <c r="I223" s="27">
        <v>474720</v>
      </c>
      <c r="J223" s="29">
        <v>968953</v>
      </c>
      <c r="K223" s="29">
        <v>1443673</v>
      </c>
      <c r="L223" s="28">
        <v>4970926</v>
      </c>
      <c r="M223" s="27">
        <v>5843541</v>
      </c>
      <c r="N223" s="29">
        <v>4813269</v>
      </c>
      <c r="O223" s="29">
        <v>15627736</v>
      </c>
      <c r="P223" s="28">
        <v>0</v>
      </c>
      <c r="Q223" s="27">
        <v>0</v>
      </c>
      <c r="R223" s="29">
        <v>0</v>
      </c>
      <c r="S223" s="29">
        <v>0</v>
      </c>
      <c r="T223" s="28">
        <v>0</v>
      </c>
      <c r="U223" s="27">
        <v>0</v>
      </c>
      <c r="V223" s="29">
        <v>0</v>
      </c>
      <c r="W223" s="29">
        <v>0</v>
      </c>
    </row>
    <row r="224" spans="1:23" ht="12.75">
      <c r="A224" s="23" t="s">
        <v>26</v>
      </c>
      <c r="B224" s="24" t="s">
        <v>407</v>
      </c>
      <c r="C224" s="25" t="s">
        <v>408</v>
      </c>
      <c r="D224" s="26">
        <v>34190868</v>
      </c>
      <c r="E224" s="27">
        <v>0</v>
      </c>
      <c r="F224" s="27">
        <v>18967566</v>
      </c>
      <c r="G224" s="77">
        <f t="shared" si="45"/>
        <v>0</v>
      </c>
      <c r="H224" s="28">
        <v>1702834</v>
      </c>
      <c r="I224" s="27">
        <v>3044111</v>
      </c>
      <c r="J224" s="29">
        <v>1881855</v>
      </c>
      <c r="K224" s="29">
        <v>6628800</v>
      </c>
      <c r="L224" s="28">
        <v>2038577</v>
      </c>
      <c r="M224" s="27">
        <v>743648</v>
      </c>
      <c r="N224" s="29">
        <v>2117589</v>
      </c>
      <c r="O224" s="29">
        <v>4899814</v>
      </c>
      <c r="P224" s="28">
        <v>3062946</v>
      </c>
      <c r="Q224" s="27">
        <v>2253038</v>
      </c>
      <c r="R224" s="29">
        <v>2122968</v>
      </c>
      <c r="S224" s="29">
        <v>7438952</v>
      </c>
      <c r="T224" s="28">
        <v>0</v>
      </c>
      <c r="U224" s="27">
        <v>0</v>
      </c>
      <c r="V224" s="29">
        <v>0</v>
      </c>
      <c r="W224" s="29">
        <v>0</v>
      </c>
    </row>
    <row r="225" spans="1:23" ht="12.75">
      <c r="A225" s="23" t="s">
        <v>26</v>
      </c>
      <c r="B225" s="24" t="s">
        <v>409</v>
      </c>
      <c r="C225" s="25" t="s">
        <v>410</v>
      </c>
      <c r="D225" s="26">
        <v>12888988</v>
      </c>
      <c r="E225" s="27">
        <v>0</v>
      </c>
      <c r="F225" s="27">
        <v>10921321</v>
      </c>
      <c r="G225" s="77">
        <f t="shared" si="45"/>
        <v>0</v>
      </c>
      <c r="H225" s="28">
        <v>643930</v>
      </c>
      <c r="I225" s="27">
        <v>756845</v>
      </c>
      <c r="J225" s="29">
        <v>2177710</v>
      </c>
      <c r="K225" s="29">
        <v>3578485</v>
      </c>
      <c r="L225" s="28">
        <v>851726</v>
      </c>
      <c r="M225" s="27">
        <v>1279781</v>
      </c>
      <c r="N225" s="29">
        <v>1536559</v>
      </c>
      <c r="O225" s="29">
        <v>3668066</v>
      </c>
      <c r="P225" s="28">
        <v>527861</v>
      </c>
      <c r="Q225" s="27">
        <v>0</v>
      </c>
      <c r="R225" s="29">
        <v>3146909</v>
      </c>
      <c r="S225" s="29">
        <v>3674770</v>
      </c>
      <c r="T225" s="28">
        <v>0</v>
      </c>
      <c r="U225" s="27">
        <v>0</v>
      </c>
      <c r="V225" s="29">
        <v>0</v>
      </c>
      <c r="W225" s="29">
        <v>0</v>
      </c>
    </row>
    <row r="226" spans="1:23" ht="12.75">
      <c r="A226" s="23" t="s">
        <v>26</v>
      </c>
      <c r="B226" s="24" t="s">
        <v>411</v>
      </c>
      <c r="C226" s="25" t="s">
        <v>412</v>
      </c>
      <c r="D226" s="26">
        <v>16332165</v>
      </c>
      <c r="E226" s="27">
        <v>16332165</v>
      </c>
      <c r="F226" s="27">
        <v>8734781</v>
      </c>
      <c r="G226" s="77">
        <f t="shared" si="45"/>
        <v>0.5348207662609336</v>
      </c>
      <c r="H226" s="28">
        <v>90899</v>
      </c>
      <c r="I226" s="27">
        <v>1084929</v>
      </c>
      <c r="J226" s="29">
        <v>1097244</v>
      </c>
      <c r="K226" s="29">
        <v>2273072</v>
      </c>
      <c r="L226" s="28">
        <v>1692742</v>
      </c>
      <c r="M226" s="27">
        <v>851405</v>
      </c>
      <c r="N226" s="29">
        <v>853067</v>
      </c>
      <c r="O226" s="29">
        <v>3397214</v>
      </c>
      <c r="P226" s="28">
        <v>528417</v>
      </c>
      <c r="Q226" s="27">
        <v>921595</v>
      </c>
      <c r="R226" s="29">
        <v>1614483</v>
      </c>
      <c r="S226" s="29">
        <v>3064495</v>
      </c>
      <c r="T226" s="28">
        <v>0</v>
      </c>
      <c r="U226" s="27">
        <v>0</v>
      </c>
      <c r="V226" s="29">
        <v>0</v>
      </c>
      <c r="W226" s="29">
        <v>0</v>
      </c>
    </row>
    <row r="227" spans="1:23" ht="12.75">
      <c r="A227" s="23" t="s">
        <v>26</v>
      </c>
      <c r="B227" s="24" t="s">
        <v>413</v>
      </c>
      <c r="C227" s="25" t="s">
        <v>414</v>
      </c>
      <c r="D227" s="26">
        <v>50174355</v>
      </c>
      <c r="E227" s="27">
        <v>50174355</v>
      </c>
      <c r="F227" s="27">
        <v>8424623</v>
      </c>
      <c r="G227" s="77">
        <f t="shared" si="45"/>
        <v>0.1679069516688356</v>
      </c>
      <c r="H227" s="28">
        <v>858529</v>
      </c>
      <c r="I227" s="27">
        <v>0</v>
      </c>
      <c r="J227" s="29">
        <v>1344847</v>
      </c>
      <c r="K227" s="29">
        <v>2203376</v>
      </c>
      <c r="L227" s="28">
        <v>3134404</v>
      </c>
      <c r="M227" s="27">
        <v>2055497</v>
      </c>
      <c r="N227" s="29">
        <v>0</v>
      </c>
      <c r="O227" s="29">
        <v>5189901</v>
      </c>
      <c r="P227" s="28">
        <v>1031346</v>
      </c>
      <c r="Q227" s="27">
        <v>0</v>
      </c>
      <c r="R227" s="29">
        <v>0</v>
      </c>
      <c r="S227" s="29">
        <v>1031346</v>
      </c>
      <c r="T227" s="28">
        <v>0</v>
      </c>
      <c r="U227" s="27">
        <v>0</v>
      </c>
      <c r="V227" s="29">
        <v>0</v>
      </c>
      <c r="W227" s="29">
        <v>0</v>
      </c>
    </row>
    <row r="228" spans="1:23" ht="12.75">
      <c r="A228" s="23" t="s">
        <v>26</v>
      </c>
      <c r="B228" s="24" t="s">
        <v>415</v>
      </c>
      <c r="C228" s="25" t="s">
        <v>416</v>
      </c>
      <c r="D228" s="26">
        <v>4370831</v>
      </c>
      <c r="E228" s="27">
        <v>4370831</v>
      </c>
      <c r="F228" s="27">
        <v>3548248</v>
      </c>
      <c r="G228" s="77">
        <f t="shared" si="45"/>
        <v>0.8118016917149165</v>
      </c>
      <c r="H228" s="28">
        <v>741087</v>
      </c>
      <c r="I228" s="27">
        <v>107328</v>
      </c>
      <c r="J228" s="29">
        <v>345</v>
      </c>
      <c r="K228" s="29">
        <v>848760</v>
      </c>
      <c r="L228" s="28">
        <v>303413</v>
      </c>
      <c r="M228" s="27">
        <v>61353</v>
      </c>
      <c r="N228" s="29">
        <v>887497</v>
      </c>
      <c r="O228" s="29">
        <v>1252263</v>
      </c>
      <c r="P228" s="28">
        <v>0</v>
      </c>
      <c r="Q228" s="27">
        <v>1195144</v>
      </c>
      <c r="R228" s="29">
        <v>252081</v>
      </c>
      <c r="S228" s="29">
        <v>1447225</v>
      </c>
      <c r="T228" s="28">
        <v>0</v>
      </c>
      <c r="U228" s="27">
        <v>0</v>
      </c>
      <c r="V228" s="29">
        <v>0</v>
      </c>
      <c r="W228" s="29">
        <v>0</v>
      </c>
    </row>
    <row r="229" spans="1:23" ht="12.75">
      <c r="A229" s="23" t="s">
        <v>26</v>
      </c>
      <c r="B229" s="24" t="s">
        <v>417</v>
      </c>
      <c r="C229" s="25" t="s">
        <v>418</v>
      </c>
      <c r="D229" s="26">
        <v>94767794</v>
      </c>
      <c r="E229" s="27">
        <v>0</v>
      </c>
      <c r="F229" s="27">
        <v>50409174</v>
      </c>
      <c r="G229" s="77">
        <f t="shared" si="45"/>
        <v>0</v>
      </c>
      <c r="H229" s="28">
        <v>4868200</v>
      </c>
      <c r="I229" s="27">
        <v>4434444</v>
      </c>
      <c r="J229" s="29">
        <v>8025509</v>
      </c>
      <c r="K229" s="29">
        <v>17328153</v>
      </c>
      <c r="L229" s="28">
        <v>8677661</v>
      </c>
      <c r="M229" s="27">
        <v>7895299</v>
      </c>
      <c r="N229" s="29">
        <v>10406605</v>
      </c>
      <c r="O229" s="29">
        <v>26979565</v>
      </c>
      <c r="P229" s="28">
        <v>2206968</v>
      </c>
      <c r="Q229" s="27">
        <v>0</v>
      </c>
      <c r="R229" s="29">
        <v>3894488</v>
      </c>
      <c r="S229" s="29">
        <v>6101456</v>
      </c>
      <c r="T229" s="28">
        <v>0</v>
      </c>
      <c r="U229" s="27">
        <v>0</v>
      </c>
      <c r="V229" s="29">
        <v>0</v>
      </c>
      <c r="W229" s="29">
        <v>0</v>
      </c>
    </row>
    <row r="230" spans="1:23" ht="12.75">
      <c r="A230" s="23" t="s">
        <v>45</v>
      </c>
      <c r="B230" s="24" t="s">
        <v>419</v>
      </c>
      <c r="C230" s="25" t="s">
        <v>420</v>
      </c>
      <c r="D230" s="26">
        <v>6450000</v>
      </c>
      <c r="E230" s="27">
        <v>9748690</v>
      </c>
      <c r="F230" s="27">
        <v>3105672</v>
      </c>
      <c r="G230" s="77">
        <f t="shared" si="45"/>
        <v>0.3185732647155669</v>
      </c>
      <c r="H230" s="28">
        <v>115291</v>
      </c>
      <c r="I230" s="27">
        <v>229106</v>
      </c>
      <c r="J230" s="29">
        <v>321430</v>
      </c>
      <c r="K230" s="29">
        <v>665827</v>
      </c>
      <c r="L230" s="28">
        <v>380382</v>
      </c>
      <c r="M230" s="27">
        <v>574188</v>
      </c>
      <c r="N230" s="29">
        <v>437772</v>
      </c>
      <c r="O230" s="29">
        <v>1392342</v>
      </c>
      <c r="P230" s="28">
        <v>213064</v>
      </c>
      <c r="Q230" s="27">
        <v>565580</v>
      </c>
      <c r="R230" s="29">
        <v>268859</v>
      </c>
      <c r="S230" s="29">
        <v>1047503</v>
      </c>
      <c r="T230" s="28">
        <v>0</v>
      </c>
      <c r="U230" s="27">
        <v>0</v>
      </c>
      <c r="V230" s="29">
        <v>0</v>
      </c>
      <c r="W230" s="29">
        <v>0</v>
      </c>
    </row>
    <row r="231" spans="1:23" ht="12.75">
      <c r="A231" s="30"/>
      <c r="B231" s="31" t="s">
        <v>421</v>
      </c>
      <c r="C231" s="32"/>
      <c r="D231" s="33">
        <f>SUM(D223:D230)</f>
        <v>232574930</v>
      </c>
      <c r="E231" s="34">
        <f>SUM(E223:E230)</f>
        <v>94025970</v>
      </c>
      <c r="F231" s="34">
        <f>SUM(F223:F230)</f>
        <v>121182794</v>
      </c>
      <c r="G231" s="78">
        <f t="shared" si="45"/>
        <v>1.2888225880573208</v>
      </c>
      <c r="H231" s="35">
        <f aca="true" t="shared" si="46" ref="H231:W231">SUM(H223:H230)</f>
        <v>9020770</v>
      </c>
      <c r="I231" s="34">
        <f t="shared" si="46"/>
        <v>10131483</v>
      </c>
      <c r="J231" s="36">
        <f t="shared" si="46"/>
        <v>15817893</v>
      </c>
      <c r="K231" s="36">
        <f t="shared" si="46"/>
        <v>34970146</v>
      </c>
      <c r="L231" s="35">
        <f t="shared" si="46"/>
        <v>22049831</v>
      </c>
      <c r="M231" s="34">
        <f t="shared" si="46"/>
        <v>19304712</v>
      </c>
      <c r="N231" s="36">
        <f t="shared" si="46"/>
        <v>21052358</v>
      </c>
      <c r="O231" s="36">
        <f t="shared" si="46"/>
        <v>62406901</v>
      </c>
      <c r="P231" s="35">
        <f t="shared" si="46"/>
        <v>7570602</v>
      </c>
      <c r="Q231" s="34">
        <f t="shared" si="46"/>
        <v>4935357</v>
      </c>
      <c r="R231" s="36">
        <f t="shared" si="46"/>
        <v>11299788</v>
      </c>
      <c r="S231" s="36">
        <f t="shared" si="46"/>
        <v>23805747</v>
      </c>
      <c r="T231" s="35">
        <f t="shared" si="46"/>
        <v>0</v>
      </c>
      <c r="U231" s="34">
        <f t="shared" si="46"/>
        <v>0</v>
      </c>
      <c r="V231" s="36">
        <f t="shared" si="46"/>
        <v>0</v>
      </c>
      <c r="W231" s="36">
        <f t="shared" si="46"/>
        <v>0</v>
      </c>
    </row>
    <row r="232" spans="1:23" ht="12.75">
      <c r="A232" s="23" t="s">
        <v>26</v>
      </c>
      <c r="B232" s="24" t="s">
        <v>422</v>
      </c>
      <c r="C232" s="25" t="s">
        <v>423</v>
      </c>
      <c r="D232" s="26">
        <v>15715250</v>
      </c>
      <c r="E232" s="27">
        <v>15715250</v>
      </c>
      <c r="F232" s="27">
        <v>51072971</v>
      </c>
      <c r="G232" s="77">
        <f t="shared" si="45"/>
        <v>3.2498987289416332</v>
      </c>
      <c r="H232" s="28">
        <v>673635</v>
      </c>
      <c r="I232" s="27">
        <v>1603404</v>
      </c>
      <c r="J232" s="29">
        <v>3006553</v>
      </c>
      <c r="K232" s="29">
        <v>5283592</v>
      </c>
      <c r="L232" s="28">
        <v>4444303</v>
      </c>
      <c r="M232" s="27">
        <v>0</v>
      </c>
      <c r="N232" s="29">
        <v>7294037</v>
      </c>
      <c r="O232" s="29">
        <v>11738340</v>
      </c>
      <c r="P232" s="28">
        <v>9111450</v>
      </c>
      <c r="Q232" s="27">
        <v>11848150</v>
      </c>
      <c r="R232" s="29">
        <v>13091439</v>
      </c>
      <c r="S232" s="29">
        <v>34051039</v>
      </c>
      <c r="T232" s="28">
        <v>0</v>
      </c>
      <c r="U232" s="27">
        <v>0</v>
      </c>
      <c r="V232" s="29">
        <v>0</v>
      </c>
      <c r="W232" s="29">
        <v>0</v>
      </c>
    </row>
    <row r="233" spans="1:23" ht="12.75">
      <c r="A233" s="23" t="s">
        <v>26</v>
      </c>
      <c r="B233" s="24" t="s">
        <v>424</v>
      </c>
      <c r="C233" s="25" t="s">
        <v>425</v>
      </c>
      <c r="D233" s="26">
        <v>131869421</v>
      </c>
      <c r="E233" s="27">
        <v>135809748</v>
      </c>
      <c r="F233" s="27">
        <v>40684747</v>
      </c>
      <c r="G233" s="77">
        <f t="shared" si="45"/>
        <v>0.2995716257422111</v>
      </c>
      <c r="H233" s="28">
        <v>2753990</v>
      </c>
      <c r="I233" s="27">
        <v>0</v>
      </c>
      <c r="J233" s="29">
        <v>8447827</v>
      </c>
      <c r="K233" s="29">
        <v>11201817</v>
      </c>
      <c r="L233" s="28">
        <v>10853649</v>
      </c>
      <c r="M233" s="27">
        <v>0</v>
      </c>
      <c r="N233" s="29">
        <v>6509470</v>
      </c>
      <c r="O233" s="29">
        <v>17363119</v>
      </c>
      <c r="P233" s="28">
        <v>3759774</v>
      </c>
      <c r="Q233" s="27">
        <v>8360037</v>
      </c>
      <c r="R233" s="29">
        <v>0</v>
      </c>
      <c r="S233" s="29">
        <v>12119811</v>
      </c>
      <c r="T233" s="28">
        <v>0</v>
      </c>
      <c r="U233" s="27">
        <v>0</v>
      </c>
      <c r="V233" s="29">
        <v>0</v>
      </c>
      <c r="W233" s="29">
        <v>0</v>
      </c>
    </row>
    <row r="234" spans="1:23" ht="12.75">
      <c r="A234" s="23" t="s">
        <v>26</v>
      </c>
      <c r="B234" s="24" t="s">
        <v>426</v>
      </c>
      <c r="C234" s="25" t="s">
        <v>427</v>
      </c>
      <c r="D234" s="26">
        <v>74127890</v>
      </c>
      <c r="E234" s="27">
        <v>65471533</v>
      </c>
      <c r="F234" s="27">
        <v>42390018</v>
      </c>
      <c r="G234" s="77">
        <f t="shared" si="45"/>
        <v>0.6474572391637752</v>
      </c>
      <c r="H234" s="28">
        <v>1715116</v>
      </c>
      <c r="I234" s="27">
        <v>3120201</v>
      </c>
      <c r="J234" s="29">
        <v>3554972</v>
      </c>
      <c r="K234" s="29">
        <v>8390289</v>
      </c>
      <c r="L234" s="28">
        <v>5045218</v>
      </c>
      <c r="M234" s="27">
        <v>4950648</v>
      </c>
      <c r="N234" s="29">
        <v>6408852</v>
      </c>
      <c r="O234" s="29">
        <v>16404718</v>
      </c>
      <c r="P234" s="28">
        <v>6436924</v>
      </c>
      <c r="Q234" s="27">
        <v>6422856</v>
      </c>
      <c r="R234" s="29">
        <v>4735231</v>
      </c>
      <c r="S234" s="29">
        <v>17595011</v>
      </c>
      <c r="T234" s="28">
        <v>0</v>
      </c>
      <c r="U234" s="27">
        <v>0</v>
      </c>
      <c r="V234" s="29">
        <v>0</v>
      </c>
      <c r="W234" s="29">
        <v>0</v>
      </c>
    </row>
    <row r="235" spans="1:23" ht="12.75">
      <c r="A235" s="23" t="s">
        <v>26</v>
      </c>
      <c r="B235" s="24" t="s">
        <v>428</v>
      </c>
      <c r="C235" s="25" t="s">
        <v>429</v>
      </c>
      <c r="D235" s="26">
        <v>0</v>
      </c>
      <c r="E235" s="27">
        <v>0</v>
      </c>
      <c r="F235" s="27">
        <v>47249572</v>
      </c>
      <c r="G235" s="77">
        <f t="shared" si="45"/>
        <v>0</v>
      </c>
      <c r="H235" s="28">
        <v>2098886</v>
      </c>
      <c r="I235" s="27">
        <v>6462768</v>
      </c>
      <c r="J235" s="29">
        <v>5243824</v>
      </c>
      <c r="K235" s="29">
        <v>13805478</v>
      </c>
      <c r="L235" s="28">
        <v>6356898</v>
      </c>
      <c r="M235" s="27">
        <v>5372172</v>
      </c>
      <c r="N235" s="29">
        <v>5786674</v>
      </c>
      <c r="O235" s="29">
        <v>17515744</v>
      </c>
      <c r="P235" s="28">
        <v>5808184</v>
      </c>
      <c r="Q235" s="27">
        <v>4961470</v>
      </c>
      <c r="R235" s="29">
        <v>5158696</v>
      </c>
      <c r="S235" s="29">
        <v>15928350</v>
      </c>
      <c r="T235" s="28">
        <v>0</v>
      </c>
      <c r="U235" s="27">
        <v>0</v>
      </c>
      <c r="V235" s="29">
        <v>0</v>
      </c>
      <c r="W235" s="29">
        <v>0</v>
      </c>
    </row>
    <row r="236" spans="1:23" ht="12.75">
      <c r="A236" s="23" t="s">
        <v>26</v>
      </c>
      <c r="B236" s="24" t="s">
        <v>430</v>
      </c>
      <c r="C236" s="25" t="s">
        <v>431</v>
      </c>
      <c r="D236" s="26">
        <v>19090000</v>
      </c>
      <c r="E236" s="27">
        <v>19090000</v>
      </c>
      <c r="F236" s="27">
        <v>15552528</v>
      </c>
      <c r="G236" s="77">
        <f t="shared" si="45"/>
        <v>0.8146950235725511</v>
      </c>
      <c r="H236" s="28">
        <v>0</v>
      </c>
      <c r="I236" s="27">
        <v>96232</v>
      </c>
      <c r="J236" s="29">
        <v>1665924</v>
      </c>
      <c r="K236" s="29">
        <v>1762156</v>
      </c>
      <c r="L236" s="28">
        <v>2487080</v>
      </c>
      <c r="M236" s="27">
        <v>1378553</v>
      </c>
      <c r="N236" s="29">
        <v>4180571</v>
      </c>
      <c r="O236" s="29">
        <v>8046204</v>
      </c>
      <c r="P236" s="28">
        <v>4058093</v>
      </c>
      <c r="Q236" s="27">
        <v>1373259</v>
      </c>
      <c r="R236" s="29">
        <v>312816</v>
      </c>
      <c r="S236" s="29">
        <v>5744168</v>
      </c>
      <c r="T236" s="28">
        <v>0</v>
      </c>
      <c r="U236" s="27">
        <v>0</v>
      </c>
      <c r="V236" s="29">
        <v>0</v>
      </c>
      <c r="W236" s="29">
        <v>0</v>
      </c>
    </row>
    <row r="237" spans="1:23" ht="12.75">
      <c r="A237" s="23" t="s">
        <v>26</v>
      </c>
      <c r="B237" s="24" t="s">
        <v>432</v>
      </c>
      <c r="C237" s="25" t="s">
        <v>433</v>
      </c>
      <c r="D237" s="26">
        <v>23400000</v>
      </c>
      <c r="E237" s="27">
        <v>40849000</v>
      </c>
      <c r="F237" s="27">
        <v>265511180</v>
      </c>
      <c r="G237" s="77">
        <f t="shared" si="45"/>
        <v>6.499820803446841</v>
      </c>
      <c r="H237" s="28">
        <v>23288677</v>
      </c>
      <c r="I237" s="27">
        <v>26826313</v>
      </c>
      <c r="J237" s="29">
        <v>25109814</v>
      </c>
      <c r="K237" s="29">
        <v>75224804</v>
      </c>
      <c r="L237" s="28">
        <v>28095980</v>
      </c>
      <c r="M237" s="27">
        <v>28543612</v>
      </c>
      <c r="N237" s="29">
        <v>36886078</v>
      </c>
      <c r="O237" s="29">
        <v>93525670</v>
      </c>
      <c r="P237" s="28">
        <v>25841525</v>
      </c>
      <c r="Q237" s="27">
        <v>31808181</v>
      </c>
      <c r="R237" s="29">
        <v>39111000</v>
      </c>
      <c r="S237" s="29">
        <v>96760706</v>
      </c>
      <c r="T237" s="28">
        <v>0</v>
      </c>
      <c r="U237" s="27">
        <v>0</v>
      </c>
      <c r="V237" s="29">
        <v>0</v>
      </c>
      <c r="W237" s="29">
        <v>0</v>
      </c>
    </row>
    <row r="238" spans="1:23" ht="12.75">
      <c r="A238" s="23" t="s">
        <v>45</v>
      </c>
      <c r="B238" s="24" t="s">
        <v>434</v>
      </c>
      <c r="C238" s="25" t="s">
        <v>435</v>
      </c>
      <c r="D238" s="26">
        <v>8266464</v>
      </c>
      <c r="E238" s="27">
        <v>12619058</v>
      </c>
      <c r="F238" s="27">
        <v>6889820</v>
      </c>
      <c r="G238" s="77">
        <f t="shared" si="45"/>
        <v>0.5459852866988962</v>
      </c>
      <c r="H238" s="28">
        <v>223340</v>
      </c>
      <c r="I238" s="27">
        <v>921170</v>
      </c>
      <c r="J238" s="29">
        <v>823808</v>
      </c>
      <c r="K238" s="29">
        <v>1968318</v>
      </c>
      <c r="L238" s="28">
        <v>1098422</v>
      </c>
      <c r="M238" s="27">
        <v>665754</v>
      </c>
      <c r="N238" s="29">
        <v>1138757</v>
      </c>
      <c r="O238" s="29">
        <v>2902933</v>
      </c>
      <c r="P238" s="28">
        <v>745272</v>
      </c>
      <c r="Q238" s="27">
        <v>74249</v>
      </c>
      <c r="R238" s="29">
        <v>1199048</v>
      </c>
      <c r="S238" s="29">
        <v>2018569</v>
      </c>
      <c r="T238" s="28">
        <v>0</v>
      </c>
      <c r="U238" s="27">
        <v>0</v>
      </c>
      <c r="V238" s="29">
        <v>0</v>
      </c>
      <c r="W238" s="29">
        <v>0</v>
      </c>
    </row>
    <row r="239" spans="1:23" ht="12.75">
      <c r="A239" s="30"/>
      <c r="B239" s="31" t="s">
        <v>436</v>
      </c>
      <c r="C239" s="32"/>
      <c r="D239" s="33">
        <f>SUM(D232:D238)</f>
        <v>272469025</v>
      </c>
      <c r="E239" s="34">
        <f>SUM(E232:E238)</f>
        <v>289554589</v>
      </c>
      <c r="F239" s="34">
        <f>SUM(F232:F238)</f>
        <v>469350836</v>
      </c>
      <c r="G239" s="78">
        <f t="shared" si="45"/>
        <v>1.6209407615363334</v>
      </c>
      <c r="H239" s="35">
        <f aca="true" t="shared" si="47" ref="H239:W239">SUM(H232:H238)</f>
        <v>30753644</v>
      </c>
      <c r="I239" s="34">
        <f t="shared" si="47"/>
        <v>39030088</v>
      </c>
      <c r="J239" s="36">
        <f t="shared" si="47"/>
        <v>47852722</v>
      </c>
      <c r="K239" s="36">
        <f t="shared" si="47"/>
        <v>117636454</v>
      </c>
      <c r="L239" s="35">
        <f t="shared" si="47"/>
        <v>58381550</v>
      </c>
      <c r="M239" s="34">
        <f t="shared" si="47"/>
        <v>40910739</v>
      </c>
      <c r="N239" s="36">
        <f t="shared" si="47"/>
        <v>68204439</v>
      </c>
      <c r="O239" s="36">
        <f t="shared" si="47"/>
        <v>167496728</v>
      </c>
      <c r="P239" s="35">
        <f t="shared" si="47"/>
        <v>55761222</v>
      </c>
      <c r="Q239" s="34">
        <f t="shared" si="47"/>
        <v>64848202</v>
      </c>
      <c r="R239" s="36">
        <f t="shared" si="47"/>
        <v>63608230</v>
      </c>
      <c r="S239" s="36">
        <f t="shared" si="47"/>
        <v>184217654</v>
      </c>
      <c r="T239" s="35">
        <f t="shared" si="47"/>
        <v>0</v>
      </c>
      <c r="U239" s="34">
        <f t="shared" si="47"/>
        <v>0</v>
      </c>
      <c r="V239" s="36">
        <f t="shared" si="47"/>
        <v>0</v>
      </c>
      <c r="W239" s="36">
        <f t="shared" si="47"/>
        <v>0</v>
      </c>
    </row>
    <row r="240" spans="1:23" ht="12.75">
      <c r="A240" s="23" t="s">
        <v>26</v>
      </c>
      <c r="B240" s="24" t="s">
        <v>437</v>
      </c>
      <c r="C240" s="25" t="s">
        <v>438</v>
      </c>
      <c r="D240" s="26">
        <v>36356000</v>
      </c>
      <c r="E240" s="27">
        <v>36356000</v>
      </c>
      <c r="F240" s="27">
        <v>293077122</v>
      </c>
      <c r="G240" s="77">
        <f t="shared" si="45"/>
        <v>8.061313730883485</v>
      </c>
      <c r="H240" s="28">
        <v>20320569</v>
      </c>
      <c r="I240" s="27">
        <v>43995859</v>
      </c>
      <c r="J240" s="29">
        <v>34473263</v>
      </c>
      <c r="K240" s="29">
        <v>98789691</v>
      </c>
      <c r="L240" s="28">
        <v>34124962</v>
      </c>
      <c r="M240" s="27">
        <v>34799354</v>
      </c>
      <c r="N240" s="29">
        <v>34247742</v>
      </c>
      <c r="O240" s="29">
        <v>103172058</v>
      </c>
      <c r="P240" s="28">
        <v>35763527</v>
      </c>
      <c r="Q240" s="27">
        <v>18224098</v>
      </c>
      <c r="R240" s="29">
        <v>37127748</v>
      </c>
      <c r="S240" s="29">
        <v>91115373</v>
      </c>
      <c r="T240" s="28">
        <v>0</v>
      </c>
      <c r="U240" s="27">
        <v>0</v>
      </c>
      <c r="V240" s="29">
        <v>0</v>
      </c>
      <c r="W240" s="29">
        <v>0</v>
      </c>
    </row>
    <row r="241" spans="1:23" ht="12.75">
      <c r="A241" s="23" t="s">
        <v>26</v>
      </c>
      <c r="B241" s="24" t="s">
        <v>439</v>
      </c>
      <c r="C241" s="25" t="s">
        <v>440</v>
      </c>
      <c r="D241" s="26">
        <v>191433929</v>
      </c>
      <c r="E241" s="27">
        <v>172915092</v>
      </c>
      <c r="F241" s="27">
        <v>82771383</v>
      </c>
      <c r="G241" s="77">
        <f t="shared" si="45"/>
        <v>0.4786822367130337</v>
      </c>
      <c r="H241" s="28">
        <v>27561</v>
      </c>
      <c r="I241" s="27">
        <v>8128555</v>
      </c>
      <c r="J241" s="29">
        <v>12576378</v>
      </c>
      <c r="K241" s="29">
        <v>20732494</v>
      </c>
      <c r="L241" s="28">
        <v>11246614</v>
      </c>
      <c r="M241" s="27">
        <v>0</v>
      </c>
      <c r="N241" s="29">
        <v>15870314</v>
      </c>
      <c r="O241" s="29">
        <v>27116928</v>
      </c>
      <c r="P241" s="28">
        <v>5070992</v>
      </c>
      <c r="Q241" s="27">
        <v>19568205</v>
      </c>
      <c r="R241" s="29">
        <v>10282764</v>
      </c>
      <c r="S241" s="29">
        <v>34921961</v>
      </c>
      <c r="T241" s="28">
        <v>0</v>
      </c>
      <c r="U241" s="27">
        <v>0</v>
      </c>
      <c r="V241" s="29">
        <v>0</v>
      </c>
      <c r="W241" s="29">
        <v>0</v>
      </c>
    </row>
    <row r="242" spans="1:23" ht="12.75">
      <c r="A242" s="23" t="s">
        <v>26</v>
      </c>
      <c r="B242" s="24" t="s">
        <v>441</v>
      </c>
      <c r="C242" s="25" t="s">
        <v>442</v>
      </c>
      <c r="D242" s="26">
        <v>10544490</v>
      </c>
      <c r="E242" s="27">
        <v>0</v>
      </c>
      <c r="F242" s="27">
        <v>4766669</v>
      </c>
      <c r="G242" s="77">
        <f t="shared" si="45"/>
        <v>0</v>
      </c>
      <c r="H242" s="28">
        <v>0</v>
      </c>
      <c r="I242" s="27">
        <v>0</v>
      </c>
      <c r="J242" s="29">
        <v>3269560</v>
      </c>
      <c r="K242" s="29">
        <v>3269560</v>
      </c>
      <c r="L242" s="28">
        <v>134898</v>
      </c>
      <c r="M242" s="27">
        <v>255212</v>
      </c>
      <c r="N242" s="29">
        <v>104466</v>
      </c>
      <c r="O242" s="29">
        <v>494576</v>
      </c>
      <c r="P242" s="28">
        <v>190974</v>
      </c>
      <c r="Q242" s="27">
        <v>260466</v>
      </c>
      <c r="R242" s="29">
        <v>551093</v>
      </c>
      <c r="S242" s="29">
        <v>1002533</v>
      </c>
      <c r="T242" s="28">
        <v>0</v>
      </c>
      <c r="U242" s="27">
        <v>0</v>
      </c>
      <c r="V242" s="29">
        <v>0</v>
      </c>
      <c r="W242" s="29">
        <v>0</v>
      </c>
    </row>
    <row r="243" spans="1:23" ht="12.75">
      <c r="A243" s="23" t="s">
        <v>26</v>
      </c>
      <c r="B243" s="24" t="s">
        <v>443</v>
      </c>
      <c r="C243" s="25" t="s">
        <v>444</v>
      </c>
      <c r="D243" s="26">
        <v>21911821</v>
      </c>
      <c r="E243" s="27">
        <v>21911821</v>
      </c>
      <c r="F243" s="27">
        <v>15318345</v>
      </c>
      <c r="G243" s="77">
        <f t="shared" si="45"/>
        <v>0.6990904589810222</v>
      </c>
      <c r="H243" s="28">
        <v>83424</v>
      </c>
      <c r="I243" s="27">
        <v>4558971</v>
      </c>
      <c r="J243" s="29">
        <v>2985492</v>
      </c>
      <c r="K243" s="29">
        <v>7627887</v>
      </c>
      <c r="L243" s="28">
        <v>-1338518</v>
      </c>
      <c r="M243" s="27">
        <v>1866651</v>
      </c>
      <c r="N243" s="29">
        <v>843432</v>
      </c>
      <c r="O243" s="29">
        <v>1371565</v>
      </c>
      <c r="P243" s="28">
        <v>2527013</v>
      </c>
      <c r="Q243" s="27">
        <v>2080297</v>
      </c>
      <c r="R243" s="29">
        <v>1711583</v>
      </c>
      <c r="S243" s="29">
        <v>6318893</v>
      </c>
      <c r="T243" s="28">
        <v>0</v>
      </c>
      <c r="U243" s="27">
        <v>0</v>
      </c>
      <c r="V243" s="29">
        <v>0</v>
      </c>
      <c r="W243" s="29">
        <v>0</v>
      </c>
    </row>
    <row r="244" spans="1:23" ht="12.75">
      <c r="A244" s="23" t="s">
        <v>26</v>
      </c>
      <c r="B244" s="24" t="s">
        <v>445</v>
      </c>
      <c r="C244" s="25" t="s">
        <v>446</v>
      </c>
      <c r="D244" s="26">
        <v>40186000</v>
      </c>
      <c r="E244" s="27">
        <v>0</v>
      </c>
      <c r="F244" s="27">
        <v>0</v>
      </c>
      <c r="G244" s="77">
        <f t="shared" si="45"/>
        <v>0</v>
      </c>
      <c r="H244" s="28">
        <v>0</v>
      </c>
      <c r="I244" s="27">
        <v>0</v>
      </c>
      <c r="J244" s="29">
        <v>0</v>
      </c>
      <c r="K244" s="29">
        <v>0</v>
      </c>
      <c r="L244" s="28">
        <v>0</v>
      </c>
      <c r="M244" s="27">
        <v>0</v>
      </c>
      <c r="N244" s="29">
        <v>0</v>
      </c>
      <c r="O244" s="29">
        <v>0</v>
      </c>
      <c r="P244" s="28">
        <v>0</v>
      </c>
      <c r="Q244" s="27">
        <v>0</v>
      </c>
      <c r="R244" s="29">
        <v>0</v>
      </c>
      <c r="S244" s="29">
        <v>0</v>
      </c>
      <c r="T244" s="28">
        <v>0</v>
      </c>
      <c r="U244" s="27">
        <v>0</v>
      </c>
      <c r="V244" s="29">
        <v>0</v>
      </c>
      <c r="W244" s="29">
        <v>0</v>
      </c>
    </row>
    <row r="245" spans="1:23" ht="12.75">
      <c r="A245" s="23" t="s">
        <v>45</v>
      </c>
      <c r="B245" s="24" t="s">
        <v>447</v>
      </c>
      <c r="C245" s="25" t="s">
        <v>448</v>
      </c>
      <c r="D245" s="26">
        <v>0</v>
      </c>
      <c r="E245" s="27">
        <v>0</v>
      </c>
      <c r="F245" s="27">
        <v>26584</v>
      </c>
      <c r="G245" s="77">
        <f t="shared" si="45"/>
        <v>0</v>
      </c>
      <c r="H245" s="28">
        <v>0</v>
      </c>
      <c r="I245" s="27">
        <v>0</v>
      </c>
      <c r="J245" s="29">
        <v>0</v>
      </c>
      <c r="K245" s="29">
        <v>0</v>
      </c>
      <c r="L245" s="28">
        <v>0</v>
      </c>
      <c r="M245" s="27">
        <v>5788</v>
      </c>
      <c r="N245" s="29">
        <v>15056</v>
      </c>
      <c r="O245" s="29">
        <v>20844</v>
      </c>
      <c r="P245" s="28">
        <v>2918</v>
      </c>
      <c r="Q245" s="27">
        <v>2822</v>
      </c>
      <c r="R245" s="29">
        <v>0</v>
      </c>
      <c r="S245" s="29">
        <v>5740</v>
      </c>
      <c r="T245" s="28">
        <v>0</v>
      </c>
      <c r="U245" s="27">
        <v>0</v>
      </c>
      <c r="V245" s="29">
        <v>0</v>
      </c>
      <c r="W245" s="29">
        <v>0</v>
      </c>
    </row>
    <row r="246" spans="1:23" ht="12.75">
      <c r="A246" s="50"/>
      <c r="B246" s="51" t="s">
        <v>449</v>
      </c>
      <c r="C246" s="52"/>
      <c r="D246" s="53">
        <f>SUM(D240:D245)</f>
        <v>300432240</v>
      </c>
      <c r="E246" s="54">
        <f>SUM(E240:E245)</f>
        <v>231182913</v>
      </c>
      <c r="F246" s="54">
        <f>SUM(F240:F245)</f>
        <v>395960103</v>
      </c>
      <c r="G246" s="80">
        <f t="shared" si="45"/>
        <v>1.7127567857923824</v>
      </c>
      <c r="H246" s="55">
        <f aca="true" t="shared" si="48" ref="H246:W246">SUM(H240:H245)</f>
        <v>20431554</v>
      </c>
      <c r="I246" s="54">
        <f t="shared" si="48"/>
        <v>56683385</v>
      </c>
      <c r="J246" s="56">
        <f t="shared" si="48"/>
        <v>53304693</v>
      </c>
      <c r="K246" s="56">
        <f t="shared" si="48"/>
        <v>130419632</v>
      </c>
      <c r="L246" s="55">
        <f t="shared" si="48"/>
        <v>44167956</v>
      </c>
      <c r="M246" s="54">
        <f t="shared" si="48"/>
        <v>36927005</v>
      </c>
      <c r="N246" s="56">
        <f t="shared" si="48"/>
        <v>51081010</v>
      </c>
      <c r="O246" s="56">
        <f t="shared" si="48"/>
        <v>132175971</v>
      </c>
      <c r="P246" s="55">
        <f t="shared" si="48"/>
        <v>43555424</v>
      </c>
      <c r="Q246" s="54">
        <f t="shared" si="48"/>
        <v>40135888</v>
      </c>
      <c r="R246" s="56">
        <f t="shared" si="48"/>
        <v>49673188</v>
      </c>
      <c r="S246" s="56">
        <f t="shared" si="48"/>
        <v>133364500</v>
      </c>
      <c r="T246" s="55">
        <f t="shared" si="48"/>
        <v>0</v>
      </c>
      <c r="U246" s="54">
        <f t="shared" si="48"/>
        <v>0</v>
      </c>
      <c r="V246" s="56">
        <f t="shared" si="48"/>
        <v>0</v>
      </c>
      <c r="W246" s="56">
        <f t="shared" si="48"/>
        <v>0</v>
      </c>
    </row>
    <row r="247" spans="1:23" ht="12.75">
      <c r="A247" s="37"/>
      <c r="B247" s="38" t="s">
        <v>450</v>
      </c>
      <c r="C247" s="39"/>
      <c r="D247" s="40">
        <f>SUM(D223:D230,D232:D238,D240:D245)</f>
        <v>805476195</v>
      </c>
      <c r="E247" s="41">
        <f>SUM(E223:E230,E232:E238,E240:E245)</f>
        <v>614763472</v>
      </c>
      <c r="F247" s="41">
        <f>SUM(F223:F230,F232:F238,F240:F245)</f>
        <v>986493733</v>
      </c>
      <c r="G247" s="79">
        <f t="shared" si="45"/>
        <v>1.6046720046502698</v>
      </c>
      <c r="H247" s="42">
        <f aca="true" t="shared" si="49" ref="H247:W247">SUM(H223:H230,H232:H238,H240:H245)</f>
        <v>60205968</v>
      </c>
      <c r="I247" s="41">
        <f t="shared" si="49"/>
        <v>105844956</v>
      </c>
      <c r="J247" s="43">
        <f t="shared" si="49"/>
        <v>116975308</v>
      </c>
      <c r="K247" s="43">
        <f t="shared" si="49"/>
        <v>283026232</v>
      </c>
      <c r="L247" s="42">
        <f t="shared" si="49"/>
        <v>124599337</v>
      </c>
      <c r="M247" s="41">
        <f t="shared" si="49"/>
        <v>97142456</v>
      </c>
      <c r="N247" s="43">
        <f t="shared" si="49"/>
        <v>140337807</v>
      </c>
      <c r="O247" s="43">
        <f t="shared" si="49"/>
        <v>362079600</v>
      </c>
      <c r="P247" s="42">
        <f t="shared" si="49"/>
        <v>106887248</v>
      </c>
      <c r="Q247" s="41">
        <f t="shared" si="49"/>
        <v>109919447</v>
      </c>
      <c r="R247" s="43">
        <f t="shared" si="49"/>
        <v>124581206</v>
      </c>
      <c r="S247" s="43">
        <f t="shared" si="49"/>
        <v>341387901</v>
      </c>
      <c r="T247" s="42">
        <f t="shared" si="49"/>
        <v>0</v>
      </c>
      <c r="U247" s="41">
        <f t="shared" si="49"/>
        <v>0</v>
      </c>
      <c r="V247" s="43">
        <f t="shared" si="49"/>
        <v>0</v>
      </c>
      <c r="W247" s="43">
        <f t="shared" si="49"/>
        <v>0</v>
      </c>
    </row>
    <row r="248" spans="1:23" ht="12.75">
      <c r="A248" s="16"/>
      <c r="B248" s="44"/>
      <c r="C248" s="45"/>
      <c r="D248" s="46"/>
      <c r="E248" s="47"/>
      <c r="F248" s="47"/>
      <c r="G248" s="76"/>
      <c r="H248" s="28"/>
      <c r="I248" s="34"/>
      <c r="J248" s="29"/>
      <c r="K248" s="29"/>
      <c r="L248" s="28"/>
      <c r="M248" s="34"/>
      <c r="N248" s="29"/>
      <c r="O248" s="29"/>
      <c r="P248" s="28"/>
      <c r="Q248" s="34"/>
      <c r="R248" s="29"/>
      <c r="S248" s="29"/>
      <c r="T248" s="28"/>
      <c r="U248" s="34"/>
      <c r="V248" s="29"/>
      <c r="W248" s="29"/>
    </row>
    <row r="249" spans="1:23" ht="12.75">
      <c r="A249" s="16"/>
      <c r="B249" s="17" t="s">
        <v>451</v>
      </c>
      <c r="C249" s="18"/>
      <c r="D249" s="49"/>
      <c r="E249" s="47"/>
      <c r="F249" s="47"/>
      <c r="G249" s="76"/>
      <c r="H249" s="28"/>
      <c r="I249" s="27"/>
      <c r="J249" s="29"/>
      <c r="K249" s="29"/>
      <c r="L249" s="28"/>
      <c r="M249" s="27"/>
      <c r="N249" s="29"/>
      <c r="O249" s="29"/>
      <c r="P249" s="28"/>
      <c r="Q249" s="27"/>
      <c r="R249" s="29"/>
      <c r="S249" s="29"/>
      <c r="T249" s="28"/>
      <c r="U249" s="27"/>
      <c r="V249" s="29"/>
      <c r="W249" s="29"/>
    </row>
    <row r="250" spans="1:23" ht="12.75">
      <c r="A250" s="23" t="s">
        <v>26</v>
      </c>
      <c r="B250" s="24" t="s">
        <v>452</v>
      </c>
      <c r="C250" s="25" t="s">
        <v>453</v>
      </c>
      <c r="D250" s="26">
        <v>20545464</v>
      </c>
      <c r="E250" s="27">
        <v>20545464</v>
      </c>
      <c r="F250" s="27">
        <v>9075198</v>
      </c>
      <c r="G250" s="77">
        <f aca="true" t="shared" si="50" ref="G250:G277">IF($E250=0,0,$F250/$E250)</f>
        <v>0.44171297372500323</v>
      </c>
      <c r="H250" s="28">
        <v>236955</v>
      </c>
      <c r="I250" s="27">
        <v>699705</v>
      </c>
      <c r="J250" s="29">
        <v>544535</v>
      </c>
      <c r="K250" s="29">
        <v>1481195</v>
      </c>
      <c r="L250" s="28">
        <v>847426</v>
      </c>
      <c r="M250" s="27">
        <v>2157979</v>
      </c>
      <c r="N250" s="29">
        <v>1125274</v>
      </c>
      <c r="O250" s="29">
        <v>4130679</v>
      </c>
      <c r="P250" s="28">
        <v>982638</v>
      </c>
      <c r="Q250" s="27">
        <v>1313012</v>
      </c>
      <c r="R250" s="29">
        <v>1167674</v>
      </c>
      <c r="S250" s="29">
        <v>3463324</v>
      </c>
      <c r="T250" s="28">
        <v>0</v>
      </c>
      <c r="U250" s="27">
        <v>0</v>
      </c>
      <c r="V250" s="29">
        <v>0</v>
      </c>
      <c r="W250" s="29">
        <v>0</v>
      </c>
    </row>
    <row r="251" spans="1:23" ht="12.75">
      <c r="A251" s="23" t="s">
        <v>26</v>
      </c>
      <c r="B251" s="24" t="s">
        <v>454</v>
      </c>
      <c r="C251" s="25" t="s">
        <v>455</v>
      </c>
      <c r="D251" s="26">
        <v>103638020</v>
      </c>
      <c r="E251" s="27">
        <v>103638020</v>
      </c>
      <c r="F251" s="27">
        <v>148493827</v>
      </c>
      <c r="G251" s="77">
        <f t="shared" si="50"/>
        <v>1.4328122729477077</v>
      </c>
      <c r="H251" s="28">
        <v>11272479</v>
      </c>
      <c r="I251" s="27">
        <v>13018360</v>
      </c>
      <c r="J251" s="29">
        <v>0</v>
      </c>
      <c r="K251" s="29">
        <v>24290839</v>
      </c>
      <c r="L251" s="28">
        <v>25369911</v>
      </c>
      <c r="M251" s="27">
        <v>12210528</v>
      </c>
      <c r="N251" s="29">
        <v>29980730</v>
      </c>
      <c r="O251" s="29">
        <v>67561169</v>
      </c>
      <c r="P251" s="28">
        <v>12617378</v>
      </c>
      <c r="Q251" s="27">
        <v>22240625</v>
      </c>
      <c r="R251" s="29">
        <v>21783816</v>
      </c>
      <c r="S251" s="29">
        <v>56641819</v>
      </c>
      <c r="T251" s="28">
        <v>0</v>
      </c>
      <c r="U251" s="27">
        <v>0</v>
      </c>
      <c r="V251" s="29">
        <v>0</v>
      </c>
      <c r="W251" s="29">
        <v>0</v>
      </c>
    </row>
    <row r="252" spans="1:23" ht="12.75">
      <c r="A252" s="23" t="s">
        <v>26</v>
      </c>
      <c r="B252" s="24" t="s">
        <v>456</v>
      </c>
      <c r="C252" s="25" t="s">
        <v>457</v>
      </c>
      <c r="D252" s="26">
        <v>114895057</v>
      </c>
      <c r="E252" s="27">
        <v>114895057</v>
      </c>
      <c r="F252" s="27">
        <v>99018859</v>
      </c>
      <c r="G252" s="77">
        <f t="shared" si="50"/>
        <v>0.8618200084969713</v>
      </c>
      <c r="H252" s="28">
        <v>3270666</v>
      </c>
      <c r="I252" s="27">
        <v>12204229</v>
      </c>
      <c r="J252" s="29">
        <v>15126372</v>
      </c>
      <c r="K252" s="29">
        <v>30601267</v>
      </c>
      <c r="L252" s="28">
        <v>9563092</v>
      </c>
      <c r="M252" s="27">
        <v>14324333</v>
      </c>
      <c r="N252" s="29">
        <v>13233000</v>
      </c>
      <c r="O252" s="29">
        <v>37120425</v>
      </c>
      <c r="P252" s="28">
        <v>9417706</v>
      </c>
      <c r="Q252" s="27">
        <v>12847268</v>
      </c>
      <c r="R252" s="29">
        <v>9032193</v>
      </c>
      <c r="S252" s="29">
        <v>31297167</v>
      </c>
      <c r="T252" s="28">
        <v>0</v>
      </c>
      <c r="U252" s="27">
        <v>0</v>
      </c>
      <c r="V252" s="29">
        <v>0</v>
      </c>
      <c r="W252" s="29">
        <v>0</v>
      </c>
    </row>
    <row r="253" spans="1:23" ht="12.75">
      <c r="A253" s="23" t="s">
        <v>26</v>
      </c>
      <c r="B253" s="24" t="s">
        <v>458</v>
      </c>
      <c r="C253" s="25" t="s">
        <v>459</v>
      </c>
      <c r="D253" s="26">
        <v>14920000</v>
      </c>
      <c r="E253" s="27">
        <v>14920000</v>
      </c>
      <c r="F253" s="27">
        <v>5965180</v>
      </c>
      <c r="G253" s="77">
        <f t="shared" si="50"/>
        <v>0.39981099195710457</v>
      </c>
      <c r="H253" s="28">
        <v>911470</v>
      </c>
      <c r="I253" s="27">
        <v>128451</v>
      </c>
      <c r="J253" s="29">
        <v>876702</v>
      </c>
      <c r="K253" s="29">
        <v>1916623</v>
      </c>
      <c r="L253" s="28">
        <v>1653333</v>
      </c>
      <c r="M253" s="27">
        <v>1515147</v>
      </c>
      <c r="N253" s="29">
        <v>880077</v>
      </c>
      <c r="O253" s="29">
        <v>4048557</v>
      </c>
      <c r="P253" s="28">
        <v>0</v>
      </c>
      <c r="Q253" s="27">
        <v>0</v>
      </c>
      <c r="R253" s="29">
        <v>0</v>
      </c>
      <c r="S253" s="29">
        <v>0</v>
      </c>
      <c r="T253" s="28">
        <v>0</v>
      </c>
      <c r="U253" s="27">
        <v>0</v>
      </c>
      <c r="V253" s="29">
        <v>0</v>
      </c>
      <c r="W253" s="29">
        <v>0</v>
      </c>
    </row>
    <row r="254" spans="1:23" ht="12.75">
      <c r="A254" s="23" t="s">
        <v>26</v>
      </c>
      <c r="B254" s="24" t="s">
        <v>460</v>
      </c>
      <c r="C254" s="25" t="s">
        <v>461</v>
      </c>
      <c r="D254" s="26">
        <v>51317000</v>
      </c>
      <c r="E254" s="27">
        <v>54337000</v>
      </c>
      <c r="F254" s="27">
        <v>27285857</v>
      </c>
      <c r="G254" s="77">
        <f t="shared" si="50"/>
        <v>0.5021597990319672</v>
      </c>
      <c r="H254" s="28">
        <v>213360</v>
      </c>
      <c r="I254" s="27">
        <v>1080540</v>
      </c>
      <c r="J254" s="29">
        <v>3338769</v>
      </c>
      <c r="K254" s="29">
        <v>4632669</v>
      </c>
      <c r="L254" s="28">
        <v>3973007</v>
      </c>
      <c r="M254" s="27">
        <v>1936498</v>
      </c>
      <c r="N254" s="29">
        <v>7145169</v>
      </c>
      <c r="O254" s="29">
        <v>13054674</v>
      </c>
      <c r="P254" s="28">
        <v>1957891</v>
      </c>
      <c r="Q254" s="27">
        <v>1893616</v>
      </c>
      <c r="R254" s="29">
        <v>5747007</v>
      </c>
      <c r="S254" s="29">
        <v>9598514</v>
      </c>
      <c r="T254" s="28">
        <v>0</v>
      </c>
      <c r="U254" s="27">
        <v>0</v>
      </c>
      <c r="V254" s="29">
        <v>0</v>
      </c>
      <c r="W254" s="29">
        <v>0</v>
      </c>
    </row>
    <row r="255" spans="1:23" ht="12.75">
      <c r="A255" s="23" t="s">
        <v>45</v>
      </c>
      <c r="B255" s="24" t="s">
        <v>462</v>
      </c>
      <c r="C255" s="25" t="s">
        <v>463</v>
      </c>
      <c r="D255" s="26">
        <v>1531000</v>
      </c>
      <c r="E255" s="27">
        <v>0</v>
      </c>
      <c r="F255" s="27">
        <v>1549564</v>
      </c>
      <c r="G255" s="77">
        <f t="shared" si="50"/>
        <v>0</v>
      </c>
      <c r="H255" s="28">
        <v>153612</v>
      </c>
      <c r="I255" s="27">
        <v>343840</v>
      </c>
      <c r="J255" s="29">
        <v>333972</v>
      </c>
      <c r="K255" s="29">
        <v>831424</v>
      </c>
      <c r="L255" s="28">
        <v>48715</v>
      </c>
      <c r="M255" s="27">
        <v>150091</v>
      </c>
      <c r="N255" s="29">
        <v>303394</v>
      </c>
      <c r="O255" s="29">
        <v>502200</v>
      </c>
      <c r="P255" s="28">
        <v>51091</v>
      </c>
      <c r="Q255" s="27">
        <v>158375</v>
      </c>
      <c r="R255" s="29">
        <v>6474</v>
      </c>
      <c r="S255" s="29">
        <v>215940</v>
      </c>
      <c r="T255" s="28">
        <v>0</v>
      </c>
      <c r="U255" s="27">
        <v>0</v>
      </c>
      <c r="V255" s="29">
        <v>0</v>
      </c>
      <c r="W255" s="29">
        <v>0</v>
      </c>
    </row>
    <row r="256" spans="1:23" ht="12.75">
      <c r="A256" s="30"/>
      <c r="B256" s="31" t="s">
        <v>464</v>
      </c>
      <c r="C256" s="32"/>
      <c r="D256" s="33">
        <f>SUM(D250:D255)</f>
        <v>306846541</v>
      </c>
      <c r="E256" s="34">
        <f>SUM(E250:E255)</f>
        <v>308335541</v>
      </c>
      <c r="F256" s="34">
        <f>SUM(F250:F255)</f>
        <v>291388485</v>
      </c>
      <c r="G256" s="78">
        <f t="shared" si="50"/>
        <v>0.9450369686704394</v>
      </c>
      <c r="H256" s="35">
        <f aca="true" t="shared" si="51" ref="H256:W256">SUM(H250:H255)</f>
        <v>16058542</v>
      </c>
      <c r="I256" s="34">
        <f t="shared" si="51"/>
        <v>27475125</v>
      </c>
      <c r="J256" s="36">
        <f t="shared" si="51"/>
        <v>20220350</v>
      </c>
      <c r="K256" s="36">
        <f t="shared" si="51"/>
        <v>63754017</v>
      </c>
      <c r="L256" s="35">
        <f t="shared" si="51"/>
        <v>41455484</v>
      </c>
      <c r="M256" s="34">
        <f t="shared" si="51"/>
        <v>32294576</v>
      </c>
      <c r="N256" s="36">
        <f t="shared" si="51"/>
        <v>52667644</v>
      </c>
      <c r="O256" s="36">
        <f t="shared" si="51"/>
        <v>126417704</v>
      </c>
      <c r="P256" s="35">
        <f t="shared" si="51"/>
        <v>25026704</v>
      </c>
      <c r="Q256" s="34">
        <f t="shared" si="51"/>
        <v>38452896</v>
      </c>
      <c r="R256" s="36">
        <f t="shared" si="51"/>
        <v>37737164</v>
      </c>
      <c r="S256" s="36">
        <f t="shared" si="51"/>
        <v>101216764</v>
      </c>
      <c r="T256" s="35">
        <f t="shared" si="51"/>
        <v>0</v>
      </c>
      <c r="U256" s="34">
        <f t="shared" si="51"/>
        <v>0</v>
      </c>
      <c r="V256" s="36">
        <f t="shared" si="51"/>
        <v>0</v>
      </c>
      <c r="W256" s="36">
        <f t="shared" si="51"/>
        <v>0</v>
      </c>
    </row>
    <row r="257" spans="1:23" ht="12.75">
      <c r="A257" s="23" t="s">
        <v>26</v>
      </c>
      <c r="B257" s="24" t="s">
        <v>465</v>
      </c>
      <c r="C257" s="25" t="s">
        <v>466</v>
      </c>
      <c r="D257" s="26">
        <v>7350000</v>
      </c>
      <c r="E257" s="27">
        <v>7350000</v>
      </c>
      <c r="F257" s="27">
        <v>449463</v>
      </c>
      <c r="G257" s="77">
        <f t="shared" si="50"/>
        <v>0.06115142857142857</v>
      </c>
      <c r="H257" s="28">
        <v>0</v>
      </c>
      <c r="I257" s="27">
        <v>449463</v>
      </c>
      <c r="J257" s="29">
        <v>0</v>
      </c>
      <c r="K257" s="29">
        <v>449463</v>
      </c>
      <c r="L257" s="28">
        <v>0</v>
      </c>
      <c r="M257" s="27">
        <v>0</v>
      </c>
      <c r="N257" s="29">
        <v>0</v>
      </c>
      <c r="O257" s="29">
        <v>0</v>
      </c>
      <c r="P257" s="28">
        <v>0</v>
      </c>
      <c r="Q257" s="27">
        <v>0</v>
      </c>
      <c r="R257" s="29">
        <v>0</v>
      </c>
      <c r="S257" s="29">
        <v>0</v>
      </c>
      <c r="T257" s="28">
        <v>0</v>
      </c>
      <c r="U257" s="27">
        <v>0</v>
      </c>
      <c r="V257" s="29">
        <v>0</v>
      </c>
      <c r="W257" s="29">
        <v>0</v>
      </c>
    </row>
    <row r="258" spans="1:23" ht="12.75">
      <c r="A258" s="23" t="s">
        <v>26</v>
      </c>
      <c r="B258" s="24" t="s">
        <v>467</v>
      </c>
      <c r="C258" s="25" t="s">
        <v>468</v>
      </c>
      <c r="D258" s="26">
        <v>6357815</v>
      </c>
      <c r="E258" s="27">
        <v>5257814</v>
      </c>
      <c r="F258" s="27">
        <v>1963797</v>
      </c>
      <c r="G258" s="77">
        <f t="shared" si="50"/>
        <v>0.37350066016028716</v>
      </c>
      <c r="H258" s="28">
        <v>0</v>
      </c>
      <c r="I258" s="27">
        <v>376113</v>
      </c>
      <c r="J258" s="29">
        <v>205142</v>
      </c>
      <c r="K258" s="29">
        <v>581255</v>
      </c>
      <c r="L258" s="28">
        <v>272627</v>
      </c>
      <c r="M258" s="27">
        <v>170084</v>
      </c>
      <c r="N258" s="29">
        <v>192766</v>
      </c>
      <c r="O258" s="29">
        <v>635477</v>
      </c>
      <c r="P258" s="28">
        <v>157146</v>
      </c>
      <c r="Q258" s="27">
        <v>528784</v>
      </c>
      <c r="R258" s="29">
        <v>61135</v>
      </c>
      <c r="S258" s="29">
        <v>747065</v>
      </c>
      <c r="T258" s="28">
        <v>0</v>
      </c>
      <c r="U258" s="27">
        <v>0</v>
      </c>
      <c r="V258" s="29">
        <v>0</v>
      </c>
      <c r="W258" s="29">
        <v>0</v>
      </c>
    </row>
    <row r="259" spans="1:23" ht="12.75">
      <c r="A259" s="23" t="s">
        <v>26</v>
      </c>
      <c r="B259" s="24" t="s">
        <v>469</v>
      </c>
      <c r="C259" s="25" t="s">
        <v>470</v>
      </c>
      <c r="D259" s="26">
        <v>20633000</v>
      </c>
      <c r="E259" s="27">
        <v>0</v>
      </c>
      <c r="F259" s="27">
        <v>12547678</v>
      </c>
      <c r="G259" s="77">
        <f t="shared" si="50"/>
        <v>0</v>
      </c>
      <c r="H259" s="28">
        <v>471954</v>
      </c>
      <c r="I259" s="27">
        <v>4406570</v>
      </c>
      <c r="J259" s="29">
        <v>3184482</v>
      </c>
      <c r="K259" s="29">
        <v>8063006</v>
      </c>
      <c r="L259" s="28">
        <v>960679</v>
      </c>
      <c r="M259" s="27">
        <v>1009332</v>
      </c>
      <c r="N259" s="29">
        <v>719763</v>
      </c>
      <c r="O259" s="29">
        <v>2689774</v>
      </c>
      <c r="P259" s="28">
        <v>543649</v>
      </c>
      <c r="Q259" s="27">
        <v>100297</v>
      </c>
      <c r="R259" s="29">
        <v>1150952</v>
      </c>
      <c r="S259" s="29">
        <v>1794898</v>
      </c>
      <c r="T259" s="28">
        <v>0</v>
      </c>
      <c r="U259" s="27">
        <v>0</v>
      </c>
      <c r="V259" s="29">
        <v>0</v>
      </c>
      <c r="W259" s="29">
        <v>0</v>
      </c>
    </row>
    <row r="260" spans="1:23" ht="12.75">
      <c r="A260" s="23" t="s">
        <v>26</v>
      </c>
      <c r="B260" s="24" t="s">
        <v>471</v>
      </c>
      <c r="C260" s="25" t="s">
        <v>472</v>
      </c>
      <c r="D260" s="26">
        <v>5000000</v>
      </c>
      <c r="E260" s="27">
        <v>0</v>
      </c>
      <c r="F260" s="27">
        <v>0</v>
      </c>
      <c r="G260" s="77">
        <f t="shared" si="50"/>
        <v>0</v>
      </c>
      <c r="H260" s="28">
        <v>0</v>
      </c>
      <c r="I260" s="27">
        <v>0</v>
      </c>
      <c r="J260" s="29">
        <v>0</v>
      </c>
      <c r="K260" s="29">
        <v>0</v>
      </c>
      <c r="L260" s="28">
        <v>0</v>
      </c>
      <c r="M260" s="27">
        <v>0</v>
      </c>
      <c r="N260" s="29">
        <v>0</v>
      </c>
      <c r="O260" s="29">
        <v>0</v>
      </c>
      <c r="P260" s="28">
        <v>0</v>
      </c>
      <c r="Q260" s="27">
        <v>0</v>
      </c>
      <c r="R260" s="29">
        <v>0</v>
      </c>
      <c r="S260" s="29">
        <v>0</v>
      </c>
      <c r="T260" s="28">
        <v>0</v>
      </c>
      <c r="U260" s="27">
        <v>0</v>
      </c>
      <c r="V260" s="29">
        <v>0</v>
      </c>
      <c r="W260" s="29">
        <v>0</v>
      </c>
    </row>
    <row r="261" spans="1:23" ht="12.75">
      <c r="A261" s="23" t="s">
        <v>26</v>
      </c>
      <c r="B261" s="24" t="s">
        <v>473</v>
      </c>
      <c r="C261" s="25" t="s">
        <v>474</v>
      </c>
      <c r="D261" s="26">
        <v>12456706</v>
      </c>
      <c r="E261" s="27">
        <v>0</v>
      </c>
      <c r="F261" s="27">
        <v>3242958</v>
      </c>
      <c r="G261" s="77">
        <f t="shared" si="50"/>
        <v>0</v>
      </c>
      <c r="H261" s="28">
        <v>290774</v>
      </c>
      <c r="I261" s="27">
        <v>854027</v>
      </c>
      <c r="J261" s="29">
        <v>393675</v>
      </c>
      <c r="K261" s="29">
        <v>1538476</v>
      </c>
      <c r="L261" s="28">
        <v>0</v>
      </c>
      <c r="M261" s="27">
        <v>797092</v>
      </c>
      <c r="N261" s="29">
        <v>49918</v>
      </c>
      <c r="O261" s="29">
        <v>847010</v>
      </c>
      <c r="P261" s="28">
        <v>150319</v>
      </c>
      <c r="Q261" s="27">
        <v>312666</v>
      </c>
      <c r="R261" s="29">
        <v>394487</v>
      </c>
      <c r="S261" s="29">
        <v>857472</v>
      </c>
      <c r="T261" s="28">
        <v>0</v>
      </c>
      <c r="U261" s="27">
        <v>0</v>
      </c>
      <c r="V261" s="29">
        <v>0</v>
      </c>
      <c r="W261" s="29">
        <v>0</v>
      </c>
    </row>
    <row r="262" spans="1:23" ht="12.75">
      <c r="A262" s="23" t="s">
        <v>45</v>
      </c>
      <c r="B262" s="24" t="s">
        <v>475</v>
      </c>
      <c r="C262" s="25" t="s">
        <v>476</v>
      </c>
      <c r="D262" s="26">
        <v>11300000</v>
      </c>
      <c r="E262" s="27">
        <v>38391873</v>
      </c>
      <c r="F262" s="27">
        <v>45234249</v>
      </c>
      <c r="G262" s="77">
        <f t="shared" si="50"/>
        <v>1.178224594564584</v>
      </c>
      <c r="H262" s="28">
        <v>3672791</v>
      </c>
      <c r="I262" s="27">
        <v>1909170</v>
      </c>
      <c r="J262" s="29">
        <v>3504355</v>
      </c>
      <c r="K262" s="29">
        <v>9086316</v>
      </c>
      <c r="L262" s="28">
        <v>4468956</v>
      </c>
      <c r="M262" s="27">
        <v>676970</v>
      </c>
      <c r="N262" s="29">
        <v>19438818</v>
      </c>
      <c r="O262" s="29">
        <v>24584744</v>
      </c>
      <c r="P262" s="28">
        <v>775322</v>
      </c>
      <c r="Q262" s="27">
        <v>3657705</v>
      </c>
      <c r="R262" s="29">
        <v>7130162</v>
      </c>
      <c r="S262" s="29">
        <v>11563189</v>
      </c>
      <c r="T262" s="28">
        <v>0</v>
      </c>
      <c r="U262" s="27">
        <v>0</v>
      </c>
      <c r="V262" s="29">
        <v>0</v>
      </c>
      <c r="W262" s="29">
        <v>0</v>
      </c>
    </row>
    <row r="263" spans="1:23" ht="12.75">
      <c r="A263" s="30"/>
      <c r="B263" s="31" t="s">
        <v>477</v>
      </c>
      <c r="C263" s="32"/>
      <c r="D263" s="33">
        <f>SUM(D257:D262)</f>
        <v>63097521</v>
      </c>
      <c r="E263" s="34">
        <f>SUM(E257:E262)</f>
        <v>50999687</v>
      </c>
      <c r="F263" s="34">
        <f>SUM(F257:F262)</f>
        <v>63438145</v>
      </c>
      <c r="G263" s="78">
        <f t="shared" si="50"/>
        <v>1.2438928301658008</v>
      </c>
      <c r="H263" s="35">
        <f aca="true" t="shared" si="52" ref="H263:W263">SUM(H257:H262)</f>
        <v>4435519</v>
      </c>
      <c r="I263" s="34">
        <f t="shared" si="52"/>
        <v>7995343</v>
      </c>
      <c r="J263" s="36">
        <f t="shared" si="52"/>
        <v>7287654</v>
      </c>
      <c r="K263" s="36">
        <f t="shared" si="52"/>
        <v>19718516</v>
      </c>
      <c r="L263" s="35">
        <f t="shared" si="52"/>
        <v>5702262</v>
      </c>
      <c r="M263" s="34">
        <f t="shared" si="52"/>
        <v>2653478</v>
      </c>
      <c r="N263" s="36">
        <f t="shared" si="52"/>
        <v>20401265</v>
      </c>
      <c r="O263" s="36">
        <f t="shared" si="52"/>
        <v>28757005</v>
      </c>
      <c r="P263" s="35">
        <f t="shared" si="52"/>
        <v>1626436</v>
      </c>
      <c r="Q263" s="34">
        <f t="shared" si="52"/>
        <v>4599452</v>
      </c>
      <c r="R263" s="36">
        <f t="shared" si="52"/>
        <v>8736736</v>
      </c>
      <c r="S263" s="36">
        <f t="shared" si="52"/>
        <v>14962624</v>
      </c>
      <c r="T263" s="35">
        <f t="shared" si="52"/>
        <v>0</v>
      </c>
      <c r="U263" s="34">
        <f t="shared" si="52"/>
        <v>0</v>
      </c>
      <c r="V263" s="36">
        <f t="shared" si="52"/>
        <v>0</v>
      </c>
      <c r="W263" s="36">
        <f t="shared" si="52"/>
        <v>0</v>
      </c>
    </row>
    <row r="264" spans="1:23" ht="12.75">
      <c r="A264" s="23" t="s">
        <v>26</v>
      </c>
      <c r="B264" s="24" t="s">
        <v>478</v>
      </c>
      <c r="C264" s="25" t="s">
        <v>479</v>
      </c>
      <c r="D264" s="26">
        <v>25967557</v>
      </c>
      <c r="E264" s="27">
        <v>25967557</v>
      </c>
      <c r="F264" s="27">
        <v>2527465</v>
      </c>
      <c r="G264" s="77">
        <f t="shared" si="50"/>
        <v>0.09733164348113302</v>
      </c>
      <c r="H264" s="28">
        <v>82660</v>
      </c>
      <c r="I264" s="27">
        <v>54780</v>
      </c>
      <c r="J264" s="29">
        <v>370870</v>
      </c>
      <c r="K264" s="29">
        <v>508310</v>
      </c>
      <c r="L264" s="28">
        <v>152933</v>
      </c>
      <c r="M264" s="27">
        <v>958295</v>
      </c>
      <c r="N264" s="29">
        <v>71855</v>
      </c>
      <c r="O264" s="29">
        <v>1183083</v>
      </c>
      <c r="P264" s="28">
        <v>238434</v>
      </c>
      <c r="Q264" s="27">
        <v>413738</v>
      </c>
      <c r="R264" s="29">
        <v>183900</v>
      </c>
      <c r="S264" s="29">
        <v>836072</v>
      </c>
      <c r="T264" s="28">
        <v>0</v>
      </c>
      <c r="U264" s="27">
        <v>0</v>
      </c>
      <c r="V264" s="29">
        <v>0</v>
      </c>
      <c r="W264" s="29">
        <v>0</v>
      </c>
    </row>
    <row r="265" spans="1:23" ht="12.75">
      <c r="A265" s="23" t="s">
        <v>26</v>
      </c>
      <c r="B265" s="24" t="s">
        <v>480</v>
      </c>
      <c r="C265" s="25" t="s">
        <v>481</v>
      </c>
      <c r="D265" s="26">
        <v>3979392</v>
      </c>
      <c r="E265" s="27">
        <v>0</v>
      </c>
      <c r="F265" s="27">
        <v>0</v>
      </c>
      <c r="G265" s="77">
        <f t="shared" si="50"/>
        <v>0</v>
      </c>
      <c r="H265" s="28">
        <v>0</v>
      </c>
      <c r="I265" s="27">
        <v>0</v>
      </c>
      <c r="J265" s="29">
        <v>0</v>
      </c>
      <c r="K265" s="29">
        <v>0</v>
      </c>
      <c r="L265" s="28">
        <v>0</v>
      </c>
      <c r="M265" s="27">
        <v>0</v>
      </c>
      <c r="N265" s="29">
        <v>0</v>
      </c>
      <c r="O265" s="29">
        <v>0</v>
      </c>
      <c r="P265" s="28">
        <v>0</v>
      </c>
      <c r="Q265" s="27">
        <v>0</v>
      </c>
      <c r="R265" s="29">
        <v>0</v>
      </c>
      <c r="S265" s="29">
        <v>0</v>
      </c>
      <c r="T265" s="28">
        <v>0</v>
      </c>
      <c r="U265" s="27">
        <v>0</v>
      </c>
      <c r="V265" s="29">
        <v>0</v>
      </c>
      <c r="W265" s="29">
        <v>0</v>
      </c>
    </row>
    <row r="266" spans="1:23" ht="12.75">
      <c r="A266" s="23" t="s">
        <v>26</v>
      </c>
      <c r="B266" s="24" t="s">
        <v>482</v>
      </c>
      <c r="C266" s="25" t="s">
        <v>483</v>
      </c>
      <c r="D266" s="26">
        <v>10987000</v>
      </c>
      <c r="E266" s="27">
        <v>10987000</v>
      </c>
      <c r="F266" s="27">
        <v>4312000</v>
      </c>
      <c r="G266" s="77">
        <f t="shared" si="50"/>
        <v>0.3924638208792209</v>
      </c>
      <c r="H266" s="28">
        <v>618378</v>
      </c>
      <c r="I266" s="27">
        <v>244752</v>
      </c>
      <c r="J266" s="29">
        <v>339158</v>
      </c>
      <c r="K266" s="29">
        <v>1202288</v>
      </c>
      <c r="L266" s="28">
        <v>653446</v>
      </c>
      <c r="M266" s="27">
        <v>381468</v>
      </c>
      <c r="N266" s="29">
        <v>455426</v>
      </c>
      <c r="O266" s="29">
        <v>1490340</v>
      </c>
      <c r="P266" s="28">
        <v>446417</v>
      </c>
      <c r="Q266" s="27">
        <v>537561</v>
      </c>
      <c r="R266" s="29">
        <v>635394</v>
      </c>
      <c r="S266" s="29">
        <v>1619372</v>
      </c>
      <c r="T266" s="28">
        <v>0</v>
      </c>
      <c r="U266" s="27">
        <v>0</v>
      </c>
      <c r="V266" s="29">
        <v>0</v>
      </c>
      <c r="W266" s="29">
        <v>0</v>
      </c>
    </row>
    <row r="267" spans="1:23" ht="12.75">
      <c r="A267" s="23" t="s">
        <v>26</v>
      </c>
      <c r="B267" s="24" t="s">
        <v>484</v>
      </c>
      <c r="C267" s="25" t="s">
        <v>485</v>
      </c>
      <c r="D267" s="26">
        <v>6667707</v>
      </c>
      <c r="E267" s="27">
        <v>5902483</v>
      </c>
      <c r="F267" s="27">
        <v>2357276</v>
      </c>
      <c r="G267" s="77">
        <f t="shared" si="50"/>
        <v>0.39937023113831926</v>
      </c>
      <c r="H267" s="28">
        <v>122268</v>
      </c>
      <c r="I267" s="27">
        <v>254459</v>
      </c>
      <c r="J267" s="29">
        <v>235099</v>
      </c>
      <c r="K267" s="29">
        <v>611826</v>
      </c>
      <c r="L267" s="28">
        <v>160295</v>
      </c>
      <c r="M267" s="27">
        <v>331575</v>
      </c>
      <c r="N267" s="29">
        <v>263326</v>
      </c>
      <c r="O267" s="29">
        <v>755196</v>
      </c>
      <c r="P267" s="28">
        <v>371154</v>
      </c>
      <c r="Q267" s="27">
        <v>416182</v>
      </c>
      <c r="R267" s="29">
        <v>202918</v>
      </c>
      <c r="S267" s="29">
        <v>990254</v>
      </c>
      <c r="T267" s="28">
        <v>0</v>
      </c>
      <c r="U267" s="27">
        <v>0</v>
      </c>
      <c r="V267" s="29">
        <v>0</v>
      </c>
      <c r="W267" s="29">
        <v>0</v>
      </c>
    </row>
    <row r="268" spans="1:23" ht="12.75">
      <c r="A268" s="23" t="s">
        <v>26</v>
      </c>
      <c r="B268" s="24" t="s">
        <v>486</v>
      </c>
      <c r="C268" s="25" t="s">
        <v>487</v>
      </c>
      <c r="D268" s="26">
        <v>16450000</v>
      </c>
      <c r="E268" s="27">
        <v>16450000</v>
      </c>
      <c r="F268" s="27">
        <v>0</v>
      </c>
      <c r="G268" s="77">
        <f t="shared" si="50"/>
        <v>0</v>
      </c>
      <c r="H268" s="28">
        <v>0</v>
      </c>
      <c r="I268" s="27">
        <v>0</v>
      </c>
      <c r="J268" s="29">
        <v>0</v>
      </c>
      <c r="K268" s="29">
        <v>0</v>
      </c>
      <c r="L268" s="28">
        <v>0</v>
      </c>
      <c r="M268" s="27">
        <v>0</v>
      </c>
      <c r="N268" s="29">
        <v>0</v>
      </c>
      <c r="O268" s="29">
        <v>0</v>
      </c>
      <c r="P268" s="28">
        <v>0</v>
      </c>
      <c r="Q268" s="27">
        <v>0</v>
      </c>
      <c r="R268" s="29">
        <v>0</v>
      </c>
      <c r="S268" s="29">
        <v>0</v>
      </c>
      <c r="T268" s="28">
        <v>0</v>
      </c>
      <c r="U268" s="27">
        <v>0</v>
      </c>
      <c r="V268" s="29">
        <v>0</v>
      </c>
      <c r="W268" s="29">
        <v>0</v>
      </c>
    </row>
    <row r="269" spans="1:23" ht="12.75">
      <c r="A269" s="23" t="s">
        <v>45</v>
      </c>
      <c r="B269" s="24" t="s">
        <v>488</v>
      </c>
      <c r="C269" s="25" t="s">
        <v>489</v>
      </c>
      <c r="D269" s="26">
        <v>0</v>
      </c>
      <c r="E269" s="27">
        <v>0</v>
      </c>
      <c r="F269" s="27">
        <v>0</v>
      </c>
      <c r="G269" s="77">
        <f t="shared" si="50"/>
        <v>0</v>
      </c>
      <c r="H269" s="28">
        <v>0</v>
      </c>
      <c r="I269" s="27">
        <v>0</v>
      </c>
      <c r="J269" s="29">
        <v>0</v>
      </c>
      <c r="K269" s="29">
        <v>0</v>
      </c>
      <c r="L269" s="28">
        <v>0</v>
      </c>
      <c r="M269" s="27">
        <v>0</v>
      </c>
      <c r="N269" s="29">
        <v>0</v>
      </c>
      <c r="O269" s="29">
        <v>0</v>
      </c>
      <c r="P269" s="28">
        <v>0</v>
      </c>
      <c r="Q269" s="27">
        <v>0</v>
      </c>
      <c r="R269" s="29">
        <v>0</v>
      </c>
      <c r="S269" s="29">
        <v>0</v>
      </c>
      <c r="T269" s="28">
        <v>0</v>
      </c>
      <c r="U269" s="27">
        <v>0</v>
      </c>
      <c r="V269" s="29">
        <v>0</v>
      </c>
      <c r="W269" s="29">
        <v>0</v>
      </c>
    </row>
    <row r="270" spans="1:23" ht="12.75">
      <c r="A270" s="30"/>
      <c r="B270" s="31" t="s">
        <v>490</v>
      </c>
      <c r="C270" s="32"/>
      <c r="D270" s="33">
        <f>SUM(D264:D269)</f>
        <v>64051656</v>
      </c>
      <c r="E270" s="34">
        <f>SUM(E264:E269)</f>
        <v>59307040</v>
      </c>
      <c r="F270" s="34">
        <f>SUM(F264:F269)</f>
        <v>9196741</v>
      </c>
      <c r="G270" s="78">
        <f t="shared" si="50"/>
        <v>0.1550699714570142</v>
      </c>
      <c r="H270" s="35">
        <f aca="true" t="shared" si="53" ref="H270:W270">SUM(H264:H269)</f>
        <v>823306</v>
      </c>
      <c r="I270" s="34">
        <f t="shared" si="53"/>
        <v>553991</v>
      </c>
      <c r="J270" s="36">
        <f t="shared" si="53"/>
        <v>945127</v>
      </c>
      <c r="K270" s="36">
        <f t="shared" si="53"/>
        <v>2322424</v>
      </c>
      <c r="L270" s="35">
        <f t="shared" si="53"/>
        <v>966674</v>
      </c>
      <c r="M270" s="34">
        <f t="shared" si="53"/>
        <v>1671338</v>
      </c>
      <c r="N270" s="36">
        <f t="shared" si="53"/>
        <v>790607</v>
      </c>
      <c r="O270" s="36">
        <f t="shared" si="53"/>
        <v>3428619</v>
      </c>
      <c r="P270" s="35">
        <f t="shared" si="53"/>
        <v>1056005</v>
      </c>
      <c r="Q270" s="34">
        <f t="shared" si="53"/>
        <v>1367481</v>
      </c>
      <c r="R270" s="36">
        <f t="shared" si="53"/>
        <v>1022212</v>
      </c>
      <c r="S270" s="36">
        <f t="shared" si="53"/>
        <v>3445698</v>
      </c>
      <c r="T270" s="35">
        <f t="shared" si="53"/>
        <v>0</v>
      </c>
      <c r="U270" s="34">
        <f t="shared" si="53"/>
        <v>0</v>
      </c>
      <c r="V270" s="36">
        <f t="shared" si="53"/>
        <v>0</v>
      </c>
      <c r="W270" s="36">
        <f t="shared" si="53"/>
        <v>0</v>
      </c>
    </row>
    <row r="271" spans="1:23" ht="12.75">
      <c r="A271" s="23" t="s">
        <v>26</v>
      </c>
      <c r="B271" s="24" t="s">
        <v>491</v>
      </c>
      <c r="C271" s="25" t="s">
        <v>492</v>
      </c>
      <c r="D271" s="26">
        <v>8285000</v>
      </c>
      <c r="E271" s="27">
        <v>0</v>
      </c>
      <c r="F271" s="27">
        <v>3518401</v>
      </c>
      <c r="G271" s="77">
        <f t="shared" si="50"/>
        <v>0</v>
      </c>
      <c r="H271" s="28">
        <v>168945</v>
      </c>
      <c r="I271" s="27">
        <v>116532</v>
      </c>
      <c r="J271" s="29">
        <v>471438</v>
      </c>
      <c r="K271" s="29">
        <v>756915</v>
      </c>
      <c r="L271" s="28">
        <v>0</v>
      </c>
      <c r="M271" s="27">
        <v>1456705</v>
      </c>
      <c r="N271" s="29">
        <v>192258</v>
      </c>
      <c r="O271" s="29">
        <v>1648963</v>
      </c>
      <c r="P271" s="28">
        <v>623842</v>
      </c>
      <c r="Q271" s="27">
        <v>488681</v>
      </c>
      <c r="R271" s="29">
        <v>0</v>
      </c>
      <c r="S271" s="29">
        <v>1112523</v>
      </c>
      <c r="T271" s="28">
        <v>0</v>
      </c>
      <c r="U271" s="27">
        <v>0</v>
      </c>
      <c r="V271" s="29">
        <v>0</v>
      </c>
      <c r="W271" s="29">
        <v>0</v>
      </c>
    </row>
    <row r="272" spans="1:23" ht="12.75">
      <c r="A272" s="23" t="s">
        <v>26</v>
      </c>
      <c r="B272" s="24" t="s">
        <v>493</v>
      </c>
      <c r="C272" s="25" t="s">
        <v>494</v>
      </c>
      <c r="D272" s="26">
        <v>0</v>
      </c>
      <c r="E272" s="27">
        <v>0</v>
      </c>
      <c r="F272" s="27">
        <v>890684544</v>
      </c>
      <c r="G272" s="77">
        <f t="shared" si="50"/>
        <v>0</v>
      </c>
      <c r="H272" s="28">
        <v>77129036</v>
      </c>
      <c r="I272" s="27">
        <v>101235389</v>
      </c>
      <c r="J272" s="29">
        <v>95732710</v>
      </c>
      <c r="K272" s="29">
        <v>274097135</v>
      </c>
      <c r="L272" s="28">
        <v>104970891</v>
      </c>
      <c r="M272" s="27">
        <v>132584393</v>
      </c>
      <c r="N272" s="29">
        <v>111801869</v>
      </c>
      <c r="O272" s="29">
        <v>349357153</v>
      </c>
      <c r="P272" s="28">
        <v>71183787</v>
      </c>
      <c r="Q272" s="27">
        <v>90983284</v>
      </c>
      <c r="R272" s="29">
        <v>105063185</v>
      </c>
      <c r="S272" s="29">
        <v>267230256</v>
      </c>
      <c r="T272" s="28">
        <v>0</v>
      </c>
      <c r="U272" s="27">
        <v>0</v>
      </c>
      <c r="V272" s="29">
        <v>0</v>
      </c>
      <c r="W272" s="29">
        <v>0</v>
      </c>
    </row>
    <row r="273" spans="1:23" ht="12.75">
      <c r="A273" s="23" t="s">
        <v>26</v>
      </c>
      <c r="B273" s="24" t="s">
        <v>495</v>
      </c>
      <c r="C273" s="25" t="s">
        <v>496</v>
      </c>
      <c r="D273" s="26">
        <v>78081164</v>
      </c>
      <c r="E273" s="27">
        <v>0</v>
      </c>
      <c r="F273" s="27">
        <v>44717142</v>
      </c>
      <c r="G273" s="77">
        <f t="shared" si="50"/>
        <v>0</v>
      </c>
      <c r="H273" s="28">
        <v>1272842</v>
      </c>
      <c r="I273" s="27">
        <v>3459623</v>
      </c>
      <c r="J273" s="29">
        <v>4812678</v>
      </c>
      <c r="K273" s="29">
        <v>9545143</v>
      </c>
      <c r="L273" s="28">
        <v>7444861</v>
      </c>
      <c r="M273" s="27">
        <v>3661086</v>
      </c>
      <c r="N273" s="29">
        <v>7897951</v>
      </c>
      <c r="O273" s="29">
        <v>19003898</v>
      </c>
      <c r="P273" s="28">
        <v>4124497</v>
      </c>
      <c r="Q273" s="27">
        <v>5862249</v>
      </c>
      <c r="R273" s="29">
        <v>6181355</v>
      </c>
      <c r="S273" s="29">
        <v>16168101</v>
      </c>
      <c r="T273" s="28">
        <v>0</v>
      </c>
      <c r="U273" s="27">
        <v>0</v>
      </c>
      <c r="V273" s="29">
        <v>0</v>
      </c>
      <c r="W273" s="29">
        <v>0</v>
      </c>
    </row>
    <row r="274" spans="1:23" ht="12.75">
      <c r="A274" s="23" t="s">
        <v>26</v>
      </c>
      <c r="B274" s="24" t="s">
        <v>497</v>
      </c>
      <c r="C274" s="25" t="s">
        <v>498</v>
      </c>
      <c r="D274" s="26">
        <v>15920001</v>
      </c>
      <c r="E274" s="27">
        <v>15920001</v>
      </c>
      <c r="F274" s="27">
        <v>3553166</v>
      </c>
      <c r="G274" s="77">
        <f t="shared" si="50"/>
        <v>0.22318880507608008</v>
      </c>
      <c r="H274" s="28">
        <v>61112</v>
      </c>
      <c r="I274" s="27">
        <v>0</v>
      </c>
      <c r="J274" s="29">
        <v>0</v>
      </c>
      <c r="K274" s="29">
        <v>61112</v>
      </c>
      <c r="L274" s="28">
        <v>249359</v>
      </c>
      <c r="M274" s="27">
        <v>70388</v>
      </c>
      <c r="N274" s="29">
        <v>2163091</v>
      </c>
      <c r="O274" s="29">
        <v>2482838</v>
      </c>
      <c r="P274" s="28">
        <v>711151</v>
      </c>
      <c r="Q274" s="27">
        <v>0</v>
      </c>
      <c r="R274" s="29">
        <v>298065</v>
      </c>
      <c r="S274" s="29">
        <v>1009216</v>
      </c>
      <c r="T274" s="28">
        <v>0</v>
      </c>
      <c r="U274" s="27">
        <v>0</v>
      </c>
      <c r="V274" s="29">
        <v>0</v>
      </c>
      <c r="W274" s="29">
        <v>0</v>
      </c>
    </row>
    <row r="275" spans="1:23" ht="12.75">
      <c r="A275" s="23" t="s">
        <v>45</v>
      </c>
      <c r="B275" s="24" t="s">
        <v>499</v>
      </c>
      <c r="C275" s="25" t="s">
        <v>500</v>
      </c>
      <c r="D275" s="26">
        <v>2833100</v>
      </c>
      <c r="E275" s="27">
        <v>0</v>
      </c>
      <c r="F275" s="27">
        <v>965123</v>
      </c>
      <c r="G275" s="77">
        <f t="shared" si="50"/>
        <v>0</v>
      </c>
      <c r="H275" s="28">
        <v>142532</v>
      </c>
      <c r="I275" s="27">
        <v>32742</v>
      </c>
      <c r="J275" s="29">
        <v>134062</v>
      </c>
      <c r="K275" s="29">
        <v>309336</v>
      </c>
      <c r="L275" s="28">
        <v>94318</v>
      </c>
      <c r="M275" s="27">
        <v>218734</v>
      </c>
      <c r="N275" s="29">
        <v>101866</v>
      </c>
      <c r="O275" s="29">
        <v>414918</v>
      </c>
      <c r="P275" s="28">
        <v>48660</v>
      </c>
      <c r="Q275" s="27">
        <v>151439</v>
      </c>
      <c r="R275" s="29">
        <v>40770</v>
      </c>
      <c r="S275" s="29">
        <v>240869</v>
      </c>
      <c r="T275" s="28">
        <v>0</v>
      </c>
      <c r="U275" s="27">
        <v>0</v>
      </c>
      <c r="V275" s="29">
        <v>0</v>
      </c>
      <c r="W275" s="29">
        <v>0</v>
      </c>
    </row>
    <row r="276" spans="1:23" ht="12.75">
      <c r="A276" s="50"/>
      <c r="B276" s="51" t="s">
        <v>501</v>
      </c>
      <c r="C276" s="52"/>
      <c r="D276" s="53">
        <f>SUM(D271:D275)</f>
        <v>105119265</v>
      </c>
      <c r="E276" s="54">
        <f>SUM(E271:E275)</f>
        <v>15920001</v>
      </c>
      <c r="F276" s="54">
        <f>SUM(F271:F275)</f>
        <v>943438376</v>
      </c>
      <c r="G276" s="80">
        <f t="shared" si="50"/>
        <v>59.26120080017583</v>
      </c>
      <c r="H276" s="55">
        <f aca="true" t="shared" si="54" ref="H276:W276">SUM(H271:H275)</f>
        <v>78774467</v>
      </c>
      <c r="I276" s="54">
        <f t="shared" si="54"/>
        <v>104844286</v>
      </c>
      <c r="J276" s="56">
        <f t="shared" si="54"/>
        <v>101150888</v>
      </c>
      <c r="K276" s="56">
        <f t="shared" si="54"/>
        <v>284769641</v>
      </c>
      <c r="L276" s="55">
        <f t="shared" si="54"/>
        <v>112759429</v>
      </c>
      <c r="M276" s="54">
        <f t="shared" si="54"/>
        <v>137991306</v>
      </c>
      <c r="N276" s="56">
        <f t="shared" si="54"/>
        <v>122157035</v>
      </c>
      <c r="O276" s="56">
        <f t="shared" si="54"/>
        <v>372907770</v>
      </c>
      <c r="P276" s="55">
        <f t="shared" si="54"/>
        <v>76691937</v>
      </c>
      <c r="Q276" s="54">
        <f t="shared" si="54"/>
        <v>97485653</v>
      </c>
      <c r="R276" s="56">
        <f t="shared" si="54"/>
        <v>111583375</v>
      </c>
      <c r="S276" s="56">
        <f t="shared" si="54"/>
        <v>285760965</v>
      </c>
      <c r="T276" s="55">
        <f t="shared" si="54"/>
        <v>0</v>
      </c>
      <c r="U276" s="54">
        <f t="shared" si="54"/>
        <v>0</v>
      </c>
      <c r="V276" s="56">
        <f t="shared" si="54"/>
        <v>0</v>
      </c>
      <c r="W276" s="56">
        <f t="shared" si="54"/>
        <v>0</v>
      </c>
    </row>
    <row r="277" spans="1:23" ht="12.75">
      <c r="A277" s="37"/>
      <c r="B277" s="38" t="s">
        <v>502</v>
      </c>
      <c r="C277" s="39"/>
      <c r="D277" s="40">
        <f>SUM(D250:D255,D257:D262,D264:D269,D271:D275)</f>
        <v>539114983</v>
      </c>
      <c r="E277" s="41">
        <f>SUM(E250:E255,E257:E262,E264:E269,E271:E275)</f>
        <v>434562269</v>
      </c>
      <c r="F277" s="41">
        <f>SUM(F250:F255,F257:F262,F264:F269,F271:F275)</f>
        <v>1307461747</v>
      </c>
      <c r="G277" s="79">
        <f t="shared" si="50"/>
        <v>3.0086867642896995</v>
      </c>
      <c r="H277" s="42">
        <f aca="true" t="shared" si="55" ref="H277:W277">SUM(H250:H255,H257:H262,H264:H269,H271:H275)</f>
        <v>100091834</v>
      </c>
      <c r="I277" s="41">
        <f t="shared" si="55"/>
        <v>140868745</v>
      </c>
      <c r="J277" s="43">
        <f t="shared" si="55"/>
        <v>129604019</v>
      </c>
      <c r="K277" s="43">
        <f t="shared" si="55"/>
        <v>370564598</v>
      </c>
      <c r="L277" s="42">
        <f t="shared" si="55"/>
        <v>160883849</v>
      </c>
      <c r="M277" s="41">
        <f t="shared" si="55"/>
        <v>174610698</v>
      </c>
      <c r="N277" s="43">
        <f t="shared" si="55"/>
        <v>196016551</v>
      </c>
      <c r="O277" s="43">
        <f t="shared" si="55"/>
        <v>531511098</v>
      </c>
      <c r="P277" s="42">
        <f t="shared" si="55"/>
        <v>104401082</v>
      </c>
      <c r="Q277" s="41">
        <f t="shared" si="55"/>
        <v>141905482</v>
      </c>
      <c r="R277" s="43">
        <f t="shared" si="55"/>
        <v>159079487</v>
      </c>
      <c r="S277" s="43">
        <f t="shared" si="55"/>
        <v>405386051</v>
      </c>
      <c r="T277" s="42">
        <f t="shared" si="55"/>
        <v>0</v>
      </c>
      <c r="U277" s="41">
        <f t="shared" si="55"/>
        <v>0</v>
      </c>
      <c r="V277" s="43">
        <f t="shared" si="55"/>
        <v>0</v>
      </c>
      <c r="W277" s="43">
        <f t="shared" si="55"/>
        <v>0</v>
      </c>
    </row>
    <row r="278" spans="1:23" ht="12.75">
      <c r="A278" s="16"/>
      <c r="B278" s="44"/>
      <c r="C278" s="45"/>
      <c r="D278" s="46"/>
      <c r="E278" s="47"/>
      <c r="F278" s="47"/>
      <c r="G278" s="76"/>
      <c r="H278" s="28"/>
      <c r="I278" s="27"/>
      <c r="J278" s="29"/>
      <c r="K278" s="29"/>
      <c r="L278" s="28"/>
      <c r="M278" s="27"/>
      <c r="N278" s="29"/>
      <c r="O278" s="29"/>
      <c r="P278" s="28"/>
      <c r="Q278" s="27"/>
      <c r="R278" s="29"/>
      <c r="S278" s="29"/>
      <c r="T278" s="28"/>
      <c r="U278" s="27"/>
      <c r="V278" s="29"/>
      <c r="W278" s="29"/>
    </row>
    <row r="279" spans="1:23" ht="12.75">
      <c r="A279" s="16"/>
      <c r="B279" s="17" t="s">
        <v>503</v>
      </c>
      <c r="C279" s="18"/>
      <c r="D279" s="49"/>
      <c r="E279" s="47"/>
      <c r="F279" s="47"/>
      <c r="G279" s="76"/>
      <c r="H279" s="28"/>
      <c r="I279" s="27"/>
      <c r="J279" s="29"/>
      <c r="K279" s="29"/>
      <c r="L279" s="28"/>
      <c r="M279" s="27"/>
      <c r="N279" s="29"/>
      <c r="O279" s="29"/>
      <c r="P279" s="28"/>
      <c r="Q279" s="27"/>
      <c r="R279" s="29"/>
      <c r="S279" s="29"/>
      <c r="T279" s="28"/>
      <c r="U279" s="27"/>
      <c r="V279" s="29"/>
      <c r="W279" s="29"/>
    </row>
    <row r="280" spans="1:23" ht="12.75">
      <c r="A280" s="23" t="s">
        <v>26</v>
      </c>
      <c r="B280" s="24" t="s">
        <v>504</v>
      </c>
      <c r="C280" s="25" t="s">
        <v>505</v>
      </c>
      <c r="D280" s="26">
        <v>26558450</v>
      </c>
      <c r="E280" s="27">
        <v>26558450</v>
      </c>
      <c r="F280" s="27">
        <v>8079953</v>
      </c>
      <c r="G280" s="77">
        <f aca="true" t="shared" si="56" ref="G280:G317">IF($E280=0,0,$F280/$E280)</f>
        <v>0.30423285244432563</v>
      </c>
      <c r="H280" s="28">
        <v>458</v>
      </c>
      <c r="I280" s="27">
        <v>161133</v>
      </c>
      <c r="J280" s="29">
        <v>1448573</v>
      </c>
      <c r="K280" s="29">
        <v>1610164</v>
      </c>
      <c r="L280" s="28">
        <v>0</v>
      </c>
      <c r="M280" s="27">
        <v>0</v>
      </c>
      <c r="N280" s="29">
        <v>1597791</v>
      </c>
      <c r="O280" s="29">
        <v>1597791</v>
      </c>
      <c r="P280" s="28">
        <v>521441</v>
      </c>
      <c r="Q280" s="27">
        <v>2636676</v>
      </c>
      <c r="R280" s="29">
        <v>1713881</v>
      </c>
      <c r="S280" s="29">
        <v>4871998</v>
      </c>
      <c r="T280" s="28">
        <v>0</v>
      </c>
      <c r="U280" s="27">
        <v>0</v>
      </c>
      <c r="V280" s="29">
        <v>0</v>
      </c>
      <c r="W280" s="29">
        <v>0</v>
      </c>
    </row>
    <row r="281" spans="1:23" ht="12.75">
      <c r="A281" s="23" t="s">
        <v>26</v>
      </c>
      <c r="B281" s="24" t="s">
        <v>506</v>
      </c>
      <c r="C281" s="25" t="s">
        <v>507</v>
      </c>
      <c r="D281" s="26">
        <v>39316980</v>
      </c>
      <c r="E281" s="27">
        <v>38533980</v>
      </c>
      <c r="F281" s="27">
        <v>23451602</v>
      </c>
      <c r="G281" s="77">
        <f t="shared" si="56"/>
        <v>0.6085953747835028</v>
      </c>
      <c r="H281" s="28">
        <v>1582782</v>
      </c>
      <c r="I281" s="27">
        <v>3162343</v>
      </c>
      <c r="J281" s="29">
        <v>1726063</v>
      </c>
      <c r="K281" s="29">
        <v>6471188</v>
      </c>
      <c r="L281" s="28">
        <v>1126588</v>
      </c>
      <c r="M281" s="27">
        <v>3535600</v>
      </c>
      <c r="N281" s="29">
        <v>2493056</v>
      </c>
      <c r="O281" s="29">
        <v>7155244</v>
      </c>
      <c r="P281" s="28">
        <v>2353408</v>
      </c>
      <c r="Q281" s="27">
        <v>1725288</v>
      </c>
      <c r="R281" s="29">
        <v>5746474</v>
      </c>
      <c r="S281" s="29">
        <v>9825170</v>
      </c>
      <c r="T281" s="28">
        <v>0</v>
      </c>
      <c r="U281" s="27">
        <v>0</v>
      </c>
      <c r="V281" s="29">
        <v>0</v>
      </c>
      <c r="W281" s="29">
        <v>0</v>
      </c>
    </row>
    <row r="282" spans="1:23" ht="12.75">
      <c r="A282" s="23" t="s">
        <v>26</v>
      </c>
      <c r="B282" s="24" t="s">
        <v>508</v>
      </c>
      <c r="C282" s="25" t="s">
        <v>509</v>
      </c>
      <c r="D282" s="26">
        <v>30547679</v>
      </c>
      <c r="E282" s="27">
        <v>21085959</v>
      </c>
      <c r="F282" s="27">
        <v>0</v>
      </c>
      <c r="G282" s="77">
        <f t="shared" si="56"/>
        <v>0</v>
      </c>
      <c r="H282" s="28">
        <v>0</v>
      </c>
      <c r="I282" s="27">
        <v>0</v>
      </c>
      <c r="J282" s="29">
        <v>0</v>
      </c>
      <c r="K282" s="29">
        <v>0</v>
      </c>
      <c r="L282" s="28">
        <v>0</v>
      </c>
      <c r="M282" s="27">
        <v>0</v>
      </c>
      <c r="N282" s="29">
        <v>0</v>
      </c>
      <c r="O282" s="29">
        <v>0</v>
      </c>
      <c r="P282" s="28">
        <v>0</v>
      </c>
      <c r="Q282" s="27">
        <v>0</v>
      </c>
      <c r="R282" s="29">
        <v>0</v>
      </c>
      <c r="S282" s="29">
        <v>0</v>
      </c>
      <c r="T282" s="28">
        <v>0</v>
      </c>
      <c r="U282" s="27">
        <v>0</v>
      </c>
      <c r="V282" s="29">
        <v>0</v>
      </c>
      <c r="W282" s="29">
        <v>0</v>
      </c>
    </row>
    <row r="283" spans="1:23" ht="12.75">
      <c r="A283" s="23" t="s">
        <v>45</v>
      </c>
      <c r="B283" s="24" t="s">
        <v>510</v>
      </c>
      <c r="C283" s="25" t="s">
        <v>511</v>
      </c>
      <c r="D283" s="26">
        <v>0</v>
      </c>
      <c r="E283" s="27">
        <v>0</v>
      </c>
      <c r="F283" s="27">
        <v>5219154</v>
      </c>
      <c r="G283" s="77">
        <f t="shared" si="56"/>
        <v>0</v>
      </c>
      <c r="H283" s="28">
        <v>379739</v>
      </c>
      <c r="I283" s="27">
        <v>595088</v>
      </c>
      <c r="J283" s="29">
        <v>201841</v>
      </c>
      <c r="K283" s="29">
        <v>1176668</v>
      </c>
      <c r="L283" s="28">
        <v>571355</v>
      </c>
      <c r="M283" s="27">
        <v>1114411</v>
      </c>
      <c r="N283" s="29">
        <v>831375</v>
      </c>
      <c r="O283" s="29">
        <v>2517141</v>
      </c>
      <c r="P283" s="28">
        <v>250592</v>
      </c>
      <c r="Q283" s="27">
        <v>833306</v>
      </c>
      <c r="R283" s="29">
        <v>441447</v>
      </c>
      <c r="S283" s="29">
        <v>1525345</v>
      </c>
      <c r="T283" s="28">
        <v>0</v>
      </c>
      <c r="U283" s="27">
        <v>0</v>
      </c>
      <c r="V283" s="29">
        <v>0</v>
      </c>
      <c r="W283" s="29">
        <v>0</v>
      </c>
    </row>
    <row r="284" spans="1:23" ht="12.75">
      <c r="A284" s="30"/>
      <c r="B284" s="31" t="s">
        <v>512</v>
      </c>
      <c r="C284" s="32"/>
      <c r="D284" s="33">
        <f>SUM(D280:D283)</f>
        <v>96423109</v>
      </c>
      <c r="E284" s="34">
        <f>SUM(E280:E283)</f>
        <v>86178389</v>
      </c>
      <c r="F284" s="34">
        <f>SUM(F280:F283)</f>
        <v>36750709</v>
      </c>
      <c r="G284" s="78">
        <f t="shared" si="56"/>
        <v>0.4264492458776411</v>
      </c>
      <c r="H284" s="35">
        <f aca="true" t="shared" si="57" ref="H284:W284">SUM(H280:H283)</f>
        <v>1962979</v>
      </c>
      <c r="I284" s="34">
        <f t="shared" si="57"/>
        <v>3918564</v>
      </c>
      <c r="J284" s="36">
        <f t="shared" si="57"/>
        <v>3376477</v>
      </c>
      <c r="K284" s="36">
        <f t="shared" si="57"/>
        <v>9258020</v>
      </c>
      <c r="L284" s="35">
        <f t="shared" si="57"/>
        <v>1697943</v>
      </c>
      <c r="M284" s="34">
        <f t="shared" si="57"/>
        <v>4650011</v>
      </c>
      <c r="N284" s="36">
        <f t="shared" si="57"/>
        <v>4922222</v>
      </c>
      <c r="O284" s="36">
        <f t="shared" si="57"/>
        <v>11270176</v>
      </c>
      <c r="P284" s="35">
        <f t="shared" si="57"/>
        <v>3125441</v>
      </c>
      <c r="Q284" s="34">
        <f t="shared" si="57"/>
        <v>5195270</v>
      </c>
      <c r="R284" s="36">
        <f t="shared" si="57"/>
        <v>7901802</v>
      </c>
      <c r="S284" s="36">
        <f t="shared" si="57"/>
        <v>16222513</v>
      </c>
      <c r="T284" s="35">
        <f t="shared" si="57"/>
        <v>0</v>
      </c>
      <c r="U284" s="34">
        <f t="shared" si="57"/>
        <v>0</v>
      </c>
      <c r="V284" s="36">
        <f t="shared" si="57"/>
        <v>0</v>
      </c>
      <c r="W284" s="36">
        <f t="shared" si="57"/>
        <v>0</v>
      </c>
    </row>
    <row r="285" spans="1:23" ht="12.75">
      <c r="A285" s="23" t="s">
        <v>26</v>
      </c>
      <c r="B285" s="24" t="s">
        <v>513</v>
      </c>
      <c r="C285" s="25" t="s">
        <v>514</v>
      </c>
      <c r="D285" s="26">
        <v>1080125</v>
      </c>
      <c r="E285" s="27">
        <v>0</v>
      </c>
      <c r="F285" s="27">
        <v>689132</v>
      </c>
      <c r="G285" s="77">
        <f t="shared" si="56"/>
        <v>0</v>
      </c>
      <c r="H285" s="28">
        <v>33838</v>
      </c>
      <c r="I285" s="27">
        <v>25637</v>
      </c>
      <c r="J285" s="29">
        <v>315349</v>
      </c>
      <c r="K285" s="29">
        <v>374824</v>
      </c>
      <c r="L285" s="28">
        <v>43792</v>
      </c>
      <c r="M285" s="27">
        <v>114376</v>
      </c>
      <c r="N285" s="29">
        <v>66271</v>
      </c>
      <c r="O285" s="29">
        <v>224439</v>
      </c>
      <c r="P285" s="28">
        <v>21019</v>
      </c>
      <c r="Q285" s="27">
        <v>64274</v>
      </c>
      <c r="R285" s="29">
        <v>4576</v>
      </c>
      <c r="S285" s="29">
        <v>89869</v>
      </c>
      <c r="T285" s="28">
        <v>0</v>
      </c>
      <c r="U285" s="27">
        <v>0</v>
      </c>
      <c r="V285" s="29">
        <v>0</v>
      </c>
      <c r="W285" s="29">
        <v>0</v>
      </c>
    </row>
    <row r="286" spans="1:23" ht="12.75">
      <c r="A286" s="23" t="s">
        <v>26</v>
      </c>
      <c r="B286" s="24" t="s">
        <v>515</v>
      </c>
      <c r="C286" s="25" t="s">
        <v>516</v>
      </c>
      <c r="D286" s="26">
        <v>10677486</v>
      </c>
      <c r="E286" s="27">
        <v>0</v>
      </c>
      <c r="F286" s="27">
        <v>4451299</v>
      </c>
      <c r="G286" s="77">
        <f t="shared" si="56"/>
        <v>0</v>
      </c>
      <c r="H286" s="28">
        <v>350859</v>
      </c>
      <c r="I286" s="27">
        <v>441026</v>
      </c>
      <c r="J286" s="29">
        <v>457459</v>
      </c>
      <c r="K286" s="29">
        <v>1249344</v>
      </c>
      <c r="L286" s="28">
        <v>307531</v>
      </c>
      <c r="M286" s="27">
        <v>617644</v>
      </c>
      <c r="N286" s="29">
        <v>442448</v>
      </c>
      <c r="O286" s="29">
        <v>1367623</v>
      </c>
      <c r="P286" s="28">
        <v>377650</v>
      </c>
      <c r="Q286" s="27">
        <v>603244</v>
      </c>
      <c r="R286" s="29">
        <v>853438</v>
      </c>
      <c r="S286" s="29">
        <v>1834332</v>
      </c>
      <c r="T286" s="28">
        <v>0</v>
      </c>
      <c r="U286" s="27">
        <v>0</v>
      </c>
      <c r="V286" s="29">
        <v>0</v>
      </c>
      <c r="W286" s="29">
        <v>0</v>
      </c>
    </row>
    <row r="287" spans="1:23" ht="12.75">
      <c r="A287" s="23" t="s">
        <v>26</v>
      </c>
      <c r="B287" s="24" t="s">
        <v>517</v>
      </c>
      <c r="C287" s="25" t="s">
        <v>518</v>
      </c>
      <c r="D287" s="26">
        <v>2898000</v>
      </c>
      <c r="E287" s="27">
        <v>2898000</v>
      </c>
      <c r="F287" s="27">
        <v>319271</v>
      </c>
      <c r="G287" s="77">
        <f t="shared" si="56"/>
        <v>0.11016942719116632</v>
      </c>
      <c r="H287" s="28">
        <v>53229</v>
      </c>
      <c r="I287" s="27">
        <v>9468</v>
      </c>
      <c r="J287" s="29">
        <v>18940</v>
      </c>
      <c r="K287" s="29">
        <v>81637</v>
      </c>
      <c r="L287" s="28">
        <v>16684</v>
      </c>
      <c r="M287" s="27">
        <v>14680</v>
      </c>
      <c r="N287" s="29">
        <v>136594</v>
      </c>
      <c r="O287" s="29">
        <v>167958</v>
      </c>
      <c r="P287" s="28">
        <v>14125</v>
      </c>
      <c r="Q287" s="27">
        <v>20235</v>
      </c>
      <c r="R287" s="29">
        <v>35316</v>
      </c>
      <c r="S287" s="29">
        <v>69676</v>
      </c>
      <c r="T287" s="28">
        <v>0</v>
      </c>
      <c r="U287" s="27">
        <v>0</v>
      </c>
      <c r="V287" s="29">
        <v>0</v>
      </c>
      <c r="W287" s="29">
        <v>0</v>
      </c>
    </row>
    <row r="288" spans="1:23" ht="12.75">
      <c r="A288" s="23" t="s">
        <v>26</v>
      </c>
      <c r="B288" s="24" t="s">
        <v>519</v>
      </c>
      <c r="C288" s="25" t="s">
        <v>520</v>
      </c>
      <c r="D288" s="26">
        <v>3765470</v>
      </c>
      <c r="E288" s="27">
        <v>3796970</v>
      </c>
      <c r="F288" s="27">
        <v>3329359</v>
      </c>
      <c r="G288" s="77">
        <f t="shared" si="56"/>
        <v>0.8768462747927953</v>
      </c>
      <c r="H288" s="28">
        <v>250709</v>
      </c>
      <c r="I288" s="27">
        <v>302817</v>
      </c>
      <c r="J288" s="29">
        <v>294485</v>
      </c>
      <c r="K288" s="29">
        <v>848011</v>
      </c>
      <c r="L288" s="28">
        <v>695775</v>
      </c>
      <c r="M288" s="27">
        <v>304195</v>
      </c>
      <c r="N288" s="29">
        <v>366550</v>
      </c>
      <c r="O288" s="29">
        <v>1366520</v>
      </c>
      <c r="P288" s="28">
        <v>351275</v>
      </c>
      <c r="Q288" s="27">
        <v>262298</v>
      </c>
      <c r="R288" s="29">
        <v>501255</v>
      </c>
      <c r="S288" s="29">
        <v>1114828</v>
      </c>
      <c r="T288" s="28">
        <v>0</v>
      </c>
      <c r="U288" s="27">
        <v>0</v>
      </c>
      <c r="V288" s="29">
        <v>0</v>
      </c>
      <c r="W288" s="29">
        <v>0</v>
      </c>
    </row>
    <row r="289" spans="1:23" ht="12.75">
      <c r="A289" s="23" t="s">
        <v>26</v>
      </c>
      <c r="B289" s="24" t="s">
        <v>521</v>
      </c>
      <c r="C289" s="25" t="s">
        <v>522</v>
      </c>
      <c r="D289" s="26">
        <v>2028000</v>
      </c>
      <c r="E289" s="27">
        <v>0</v>
      </c>
      <c r="F289" s="27">
        <v>818375</v>
      </c>
      <c r="G289" s="77">
        <f t="shared" si="56"/>
        <v>0</v>
      </c>
      <c r="H289" s="28">
        <v>11736</v>
      </c>
      <c r="I289" s="27">
        <v>111581</v>
      </c>
      <c r="J289" s="29">
        <v>151645</v>
      </c>
      <c r="K289" s="29">
        <v>274962</v>
      </c>
      <c r="L289" s="28">
        <v>354995</v>
      </c>
      <c r="M289" s="27">
        <v>45645</v>
      </c>
      <c r="N289" s="29">
        <v>54308</v>
      </c>
      <c r="O289" s="29">
        <v>454948</v>
      </c>
      <c r="P289" s="28">
        <v>47968</v>
      </c>
      <c r="Q289" s="27">
        <v>40497</v>
      </c>
      <c r="R289" s="29">
        <v>0</v>
      </c>
      <c r="S289" s="29">
        <v>88465</v>
      </c>
      <c r="T289" s="28">
        <v>0</v>
      </c>
      <c r="U289" s="27">
        <v>0</v>
      </c>
      <c r="V289" s="29">
        <v>0</v>
      </c>
      <c r="W289" s="29">
        <v>0</v>
      </c>
    </row>
    <row r="290" spans="1:23" ht="12.75">
      <c r="A290" s="23" t="s">
        <v>26</v>
      </c>
      <c r="B290" s="24" t="s">
        <v>523</v>
      </c>
      <c r="C290" s="25" t="s">
        <v>524</v>
      </c>
      <c r="D290" s="26">
        <v>1992000</v>
      </c>
      <c r="E290" s="27">
        <v>1918000</v>
      </c>
      <c r="F290" s="27">
        <v>1198271</v>
      </c>
      <c r="G290" s="77">
        <f t="shared" si="56"/>
        <v>0.6247502606882169</v>
      </c>
      <c r="H290" s="28">
        <v>7362</v>
      </c>
      <c r="I290" s="27">
        <v>24175</v>
      </c>
      <c r="J290" s="29">
        <v>65817</v>
      </c>
      <c r="K290" s="29">
        <v>97354</v>
      </c>
      <c r="L290" s="28">
        <v>187293</v>
      </c>
      <c r="M290" s="27">
        <v>179361</v>
      </c>
      <c r="N290" s="29">
        <v>283059</v>
      </c>
      <c r="O290" s="29">
        <v>649713</v>
      </c>
      <c r="P290" s="28">
        <v>130057</v>
      </c>
      <c r="Q290" s="27">
        <v>145007</v>
      </c>
      <c r="R290" s="29">
        <v>176140</v>
      </c>
      <c r="S290" s="29">
        <v>451204</v>
      </c>
      <c r="T290" s="28">
        <v>0</v>
      </c>
      <c r="U290" s="27">
        <v>0</v>
      </c>
      <c r="V290" s="29">
        <v>0</v>
      </c>
      <c r="W290" s="29">
        <v>0</v>
      </c>
    </row>
    <row r="291" spans="1:23" ht="12.75">
      <c r="A291" s="23" t="s">
        <v>45</v>
      </c>
      <c r="B291" s="24" t="s">
        <v>525</v>
      </c>
      <c r="C291" s="25" t="s">
        <v>526</v>
      </c>
      <c r="D291" s="26">
        <v>477000</v>
      </c>
      <c r="E291" s="27">
        <v>477000</v>
      </c>
      <c r="F291" s="27">
        <v>512191</v>
      </c>
      <c r="G291" s="77">
        <f t="shared" si="56"/>
        <v>1.073775681341719</v>
      </c>
      <c r="H291" s="28">
        <v>75233</v>
      </c>
      <c r="I291" s="27">
        <v>56380</v>
      </c>
      <c r="J291" s="29">
        <v>53157</v>
      </c>
      <c r="K291" s="29">
        <v>184770</v>
      </c>
      <c r="L291" s="28">
        <v>45343</v>
      </c>
      <c r="M291" s="27">
        <v>102222</v>
      </c>
      <c r="N291" s="29">
        <v>46464</v>
      </c>
      <c r="O291" s="29">
        <v>194029</v>
      </c>
      <c r="P291" s="28">
        <v>37545</v>
      </c>
      <c r="Q291" s="27">
        <v>63242</v>
      </c>
      <c r="R291" s="29">
        <v>32605</v>
      </c>
      <c r="S291" s="29">
        <v>133392</v>
      </c>
      <c r="T291" s="28">
        <v>0</v>
      </c>
      <c r="U291" s="27">
        <v>0</v>
      </c>
      <c r="V291" s="29">
        <v>0</v>
      </c>
      <c r="W291" s="29">
        <v>0</v>
      </c>
    </row>
    <row r="292" spans="1:23" ht="12.75">
      <c r="A292" s="30"/>
      <c r="B292" s="31" t="s">
        <v>527</v>
      </c>
      <c r="C292" s="32"/>
      <c r="D292" s="33">
        <f>SUM(D285:D291)</f>
        <v>22918081</v>
      </c>
      <c r="E292" s="34">
        <f>SUM(E285:E291)</f>
        <v>9089970</v>
      </c>
      <c r="F292" s="34">
        <f>SUM(F285:F291)</f>
        <v>11317898</v>
      </c>
      <c r="G292" s="78">
        <f t="shared" si="56"/>
        <v>1.2450973985612714</v>
      </c>
      <c r="H292" s="35">
        <f aca="true" t="shared" si="58" ref="H292:W292">SUM(H285:H291)</f>
        <v>782966</v>
      </c>
      <c r="I292" s="34">
        <f t="shared" si="58"/>
        <v>971084</v>
      </c>
      <c r="J292" s="36">
        <f t="shared" si="58"/>
        <v>1356852</v>
      </c>
      <c r="K292" s="36">
        <f t="shared" si="58"/>
        <v>3110902</v>
      </c>
      <c r="L292" s="35">
        <f t="shared" si="58"/>
        <v>1651413</v>
      </c>
      <c r="M292" s="34">
        <f t="shared" si="58"/>
        <v>1378123</v>
      </c>
      <c r="N292" s="36">
        <f t="shared" si="58"/>
        <v>1395694</v>
      </c>
      <c r="O292" s="36">
        <f t="shared" si="58"/>
        <v>4425230</v>
      </c>
      <c r="P292" s="35">
        <f t="shared" si="58"/>
        <v>979639</v>
      </c>
      <c r="Q292" s="34">
        <f t="shared" si="58"/>
        <v>1198797</v>
      </c>
      <c r="R292" s="36">
        <f t="shared" si="58"/>
        <v>1603330</v>
      </c>
      <c r="S292" s="36">
        <f t="shared" si="58"/>
        <v>3781766</v>
      </c>
      <c r="T292" s="35">
        <f t="shared" si="58"/>
        <v>0</v>
      </c>
      <c r="U292" s="34">
        <f t="shared" si="58"/>
        <v>0</v>
      </c>
      <c r="V292" s="36">
        <f t="shared" si="58"/>
        <v>0</v>
      </c>
      <c r="W292" s="36">
        <f t="shared" si="58"/>
        <v>0</v>
      </c>
    </row>
    <row r="293" spans="1:23" ht="12.75">
      <c r="A293" s="23" t="s">
        <v>26</v>
      </c>
      <c r="B293" s="24" t="s">
        <v>528</v>
      </c>
      <c r="C293" s="25" t="s">
        <v>529</v>
      </c>
      <c r="D293" s="26">
        <v>0</v>
      </c>
      <c r="E293" s="27">
        <v>0</v>
      </c>
      <c r="F293" s="27">
        <v>102124630</v>
      </c>
      <c r="G293" s="77">
        <f t="shared" si="56"/>
        <v>0</v>
      </c>
      <c r="H293" s="28">
        <v>49708127</v>
      </c>
      <c r="I293" s="27">
        <v>49708127</v>
      </c>
      <c r="J293" s="29">
        <v>68136</v>
      </c>
      <c r="K293" s="29">
        <v>99484390</v>
      </c>
      <c r="L293" s="28">
        <v>54000</v>
      </c>
      <c r="M293" s="27">
        <v>0</v>
      </c>
      <c r="N293" s="29">
        <v>0</v>
      </c>
      <c r="O293" s="29">
        <v>54000</v>
      </c>
      <c r="P293" s="28">
        <v>0</v>
      </c>
      <c r="Q293" s="27">
        <v>2586240</v>
      </c>
      <c r="R293" s="29">
        <v>0</v>
      </c>
      <c r="S293" s="29">
        <v>2586240</v>
      </c>
      <c r="T293" s="28">
        <v>0</v>
      </c>
      <c r="U293" s="27">
        <v>0</v>
      </c>
      <c r="V293" s="29">
        <v>0</v>
      </c>
      <c r="W293" s="29">
        <v>0</v>
      </c>
    </row>
    <row r="294" spans="1:23" ht="12.75">
      <c r="A294" s="23" t="s">
        <v>26</v>
      </c>
      <c r="B294" s="24" t="s">
        <v>530</v>
      </c>
      <c r="C294" s="25" t="s">
        <v>531</v>
      </c>
      <c r="D294" s="26">
        <v>3275200</v>
      </c>
      <c r="E294" s="27">
        <v>4043090</v>
      </c>
      <c r="F294" s="27">
        <v>3005178</v>
      </c>
      <c r="G294" s="77">
        <f t="shared" si="56"/>
        <v>0.7432874360946702</v>
      </c>
      <c r="H294" s="28">
        <v>196705</v>
      </c>
      <c r="I294" s="27">
        <v>260260</v>
      </c>
      <c r="J294" s="29">
        <v>259938</v>
      </c>
      <c r="K294" s="29">
        <v>716903</v>
      </c>
      <c r="L294" s="28">
        <v>327207</v>
      </c>
      <c r="M294" s="27">
        <v>438905</v>
      </c>
      <c r="N294" s="29">
        <v>383232</v>
      </c>
      <c r="O294" s="29">
        <v>1149344</v>
      </c>
      <c r="P294" s="28">
        <v>437745</v>
      </c>
      <c r="Q294" s="27">
        <v>425793</v>
      </c>
      <c r="R294" s="29">
        <v>275393</v>
      </c>
      <c r="S294" s="29">
        <v>1138931</v>
      </c>
      <c r="T294" s="28">
        <v>0</v>
      </c>
      <c r="U294" s="27">
        <v>0</v>
      </c>
      <c r="V294" s="29">
        <v>0</v>
      </c>
      <c r="W294" s="29">
        <v>0</v>
      </c>
    </row>
    <row r="295" spans="1:23" ht="12.75">
      <c r="A295" s="23" t="s">
        <v>26</v>
      </c>
      <c r="B295" s="24" t="s">
        <v>532</v>
      </c>
      <c r="C295" s="25" t="s">
        <v>533</v>
      </c>
      <c r="D295" s="26">
        <v>16618102</v>
      </c>
      <c r="E295" s="27">
        <v>16618102</v>
      </c>
      <c r="F295" s="27">
        <v>8742177</v>
      </c>
      <c r="G295" s="77">
        <f t="shared" si="56"/>
        <v>0.5260635059286554</v>
      </c>
      <c r="H295" s="28">
        <v>2235380</v>
      </c>
      <c r="I295" s="27">
        <v>563053</v>
      </c>
      <c r="J295" s="29">
        <v>696892</v>
      </c>
      <c r="K295" s="29">
        <v>3495325</v>
      </c>
      <c r="L295" s="28">
        <v>1735131</v>
      </c>
      <c r="M295" s="27">
        <v>878801</v>
      </c>
      <c r="N295" s="29">
        <v>539792</v>
      </c>
      <c r="O295" s="29">
        <v>3153724</v>
      </c>
      <c r="P295" s="28">
        <v>348511</v>
      </c>
      <c r="Q295" s="27">
        <v>1250899</v>
      </c>
      <c r="R295" s="29">
        <v>493718</v>
      </c>
      <c r="S295" s="29">
        <v>2093128</v>
      </c>
      <c r="T295" s="28">
        <v>0</v>
      </c>
      <c r="U295" s="27">
        <v>0</v>
      </c>
      <c r="V295" s="29">
        <v>0</v>
      </c>
      <c r="W295" s="29">
        <v>0</v>
      </c>
    </row>
    <row r="296" spans="1:23" ht="12.75">
      <c r="A296" s="23" t="s">
        <v>26</v>
      </c>
      <c r="B296" s="24" t="s">
        <v>534</v>
      </c>
      <c r="C296" s="25" t="s">
        <v>535</v>
      </c>
      <c r="D296" s="26">
        <v>985000</v>
      </c>
      <c r="E296" s="27">
        <v>2792167</v>
      </c>
      <c r="F296" s="27">
        <v>1651618</v>
      </c>
      <c r="G296" s="77">
        <f t="shared" si="56"/>
        <v>0.5915183439959</v>
      </c>
      <c r="H296" s="28">
        <v>332754</v>
      </c>
      <c r="I296" s="27">
        <v>64391</v>
      </c>
      <c r="J296" s="29">
        <v>69919</v>
      </c>
      <c r="K296" s="29">
        <v>467064</v>
      </c>
      <c r="L296" s="28">
        <v>216392</v>
      </c>
      <c r="M296" s="27">
        <v>346321</v>
      </c>
      <c r="N296" s="29">
        <v>138023</v>
      </c>
      <c r="O296" s="29">
        <v>700736</v>
      </c>
      <c r="P296" s="28">
        <v>111682</v>
      </c>
      <c r="Q296" s="27">
        <v>217757</v>
      </c>
      <c r="R296" s="29">
        <v>154379</v>
      </c>
      <c r="S296" s="29">
        <v>483818</v>
      </c>
      <c r="T296" s="28">
        <v>0</v>
      </c>
      <c r="U296" s="27">
        <v>0</v>
      </c>
      <c r="V296" s="29">
        <v>0</v>
      </c>
      <c r="W296" s="29">
        <v>0</v>
      </c>
    </row>
    <row r="297" spans="1:23" ht="12.75">
      <c r="A297" s="23" t="s">
        <v>26</v>
      </c>
      <c r="B297" s="24" t="s">
        <v>536</v>
      </c>
      <c r="C297" s="25" t="s">
        <v>537</v>
      </c>
      <c r="D297" s="26">
        <v>0</v>
      </c>
      <c r="E297" s="27">
        <v>0</v>
      </c>
      <c r="F297" s="27">
        <v>437333</v>
      </c>
      <c r="G297" s="77">
        <f t="shared" si="56"/>
        <v>0</v>
      </c>
      <c r="H297" s="28">
        <v>0</v>
      </c>
      <c r="I297" s="27">
        <v>81715</v>
      </c>
      <c r="J297" s="29">
        <v>18888</v>
      </c>
      <c r="K297" s="29">
        <v>100603</v>
      </c>
      <c r="L297" s="28">
        <v>157070</v>
      </c>
      <c r="M297" s="27">
        <v>27861</v>
      </c>
      <c r="N297" s="29">
        <v>45560</v>
      </c>
      <c r="O297" s="29">
        <v>230491</v>
      </c>
      <c r="P297" s="28">
        <v>76790</v>
      </c>
      <c r="Q297" s="27">
        <v>0</v>
      </c>
      <c r="R297" s="29">
        <v>29449</v>
      </c>
      <c r="S297" s="29">
        <v>106239</v>
      </c>
      <c r="T297" s="28">
        <v>0</v>
      </c>
      <c r="U297" s="27">
        <v>0</v>
      </c>
      <c r="V297" s="29">
        <v>0</v>
      </c>
      <c r="W297" s="29">
        <v>0</v>
      </c>
    </row>
    <row r="298" spans="1:23" ht="12.75">
      <c r="A298" s="23" t="s">
        <v>26</v>
      </c>
      <c r="B298" s="24" t="s">
        <v>538</v>
      </c>
      <c r="C298" s="25" t="s">
        <v>539</v>
      </c>
      <c r="D298" s="26">
        <v>1094770</v>
      </c>
      <c r="E298" s="27">
        <v>1094770</v>
      </c>
      <c r="F298" s="27">
        <v>569272</v>
      </c>
      <c r="G298" s="77">
        <f t="shared" si="56"/>
        <v>0.5199923271554756</v>
      </c>
      <c r="H298" s="28">
        <v>41657</v>
      </c>
      <c r="I298" s="27">
        <v>42003</v>
      </c>
      <c r="J298" s="29">
        <v>68178</v>
      </c>
      <c r="K298" s="29">
        <v>151838</v>
      </c>
      <c r="L298" s="28">
        <v>74017</v>
      </c>
      <c r="M298" s="27">
        <v>91219</v>
      </c>
      <c r="N298" s="29">
        <v>95520</v>
      </c>
      <c r="O298" s="29">
        <v>260756</v>
      </c>
      <c r="P298" s="28">
        <v>49328</v>
      </c>
      <c r="Q298" s="27">
        <v>57203</v>
      </c>
      <c r="R298" s="29">
        <v>50147</v>
      </c>
      <c r="S298" s="29">
        <v>156678</v>
      </c>
      <c r="T298" s="28">
        <v>0</v>
      </c>
      <c r="U298" s="27">
        <v>0</v>
      </c>
      <c r="V298" s="29">
        <v>0</v>
      </c>
      <c r="W298" s="29">
        <v>0</v>
      </c>
    </row>
    <row r="299" spans="1:23" ht="12.75">
      <c r="A299" s="23" t="s">
        <v>26</v>
      </c>
      <c r="B299" s="24" t="s">
        <v>540</v>
      </c>
      <c r="C299" s="25" t="s">
        <v>541</v>
      </c>
      <c r="D299" s="26">
        <v>3145000</v>
      </c>
      <c r="E299" s="27">
        <v>0</v>
      </c>
      <c r="F299" s="27">
        <v>24797763</v>
      </c>
      <c r="G299" s="77">
        <f t="shared" si="56"/>
        <v>0</v>
      </c>
      <c r="H299" s="28">
        <v>0</v>
      </c>
      <c r="I299" s="27">
        <v>3377842</v>
      </c>
      <c r="J299" s="29">
        <v>4429005</v>
      </c>
      <c r="K299" s="29">
        <v>7806847</v>
      </c>
      <c r="L299" s="28">
        <v>4289484</v>
      </c>
      <c r="M299" s="27">
        <v>4640927</v>
      </c>
      <c r="N299" s="29">
        <v>4436961</v>
      </c>
      <c r="O299" s="29">
        <v>13367372</v>
      </c>
      <c r="P299" s="28">
        <v>0</v>
      </c>
      <c r="Q299" s="27">
        <v>3623544</v>
      </c>
      <c r="R299" s="29">
        <v>0</v>
      </c>
      <c r="S299" s="29">
        <v>3623544</v>
      </c>
      <c r="T299" s="28">
        <v>0</v>
      </c>
      <c r="U299" s="27">
        <v>0</v>
      </c>
      <c r="V299" s="29">
        <v>0</v>
      </c>
      <c r="W299" s="29">
        <v>0</v>
      </c>
    </row>
    <row r="300" spans="1:23" ht="12.75">
      <c r="A300" s="23" t="s">
        <v>26</v>
      </c>
      <c r="B300" s="24" t="s">
        <v>542</v>
      </c>
      <c r="C300" s="25" t="s">
        <v>543</v>
      </c>
      <c r="D300" s="26">
        <v>6611212</v>
      </c>
      <c r="E300" s="27">
        <v>0</v>
      </c>
      <c r="F300" s="27">
        <v>1599593</v>
      </c>
      <c r="G300" s="77">
        <f t="shared" si="56"/>
        <v>0</v>
      </c>
      <c r="H300" s="28">
        <v>64834</v>
      </c>
      <c r="I300" s="27">
        <v>190751</v>
      </c>
      <c r="J300" s="29">
        <v>135695</v>
      </c>
      <c r="K300" s="29">
        <v>391280</v>
      </c>
      <c r="L300" s="28">
        <v>209389</v>
      </c>
      <c r="M300" s="27">
        <v>161664</v>
      </c>
      <c r="N300" s="29">
        <v>343804</v>
      </c>
      <c r="O300" s="29">
        <v>714857</v>
      </c>
      <c r="P300" s="28">
        <v>144339</v>
      </c>
      <c r="Q300" s="27">
        <v>119107</v>
      </c>
      <c r="R300" s="29">
        <v>230010</v>
      </c>
      <c r="S300" s="29">
        <v>493456</v>
      </c>
      <c r="T300" s="28">
        <v>0</v>
      </c>
      <c r="U300" s="27">
        <v>0</v>
      </c>
      <c r="V300" s="29">
        <v>0</v>
      </c>
      <c r="W300" s="29">
        <v>0</v>
      </c>
    </row>
    <row r="301" spans="1:23" ht="12.75">
      <c r="A301" s="23" t="s">
        <v>45</v>
      </c>
      <c r="B301" s="24" t="s">
        <v>544</v>
      </c>
      <c r="C301" s="25" t="s">
        <v>545</v>
      </c>
      <c r="D301" s="26">
        <v>0</v>
      </c>
      <c r="E301" s="27">
        <v>11000</v>
      </c>
      <c r="F301" s="27">
        <v>112370</v>
      </c>
      <c r="G301" s="77">
        <f t="shared" si="56"/>
        <v>10.215454545454545</v>
      </c>
      <c r="H301" s="28">
        <v>10726</v>
      </c>
      <c r="I301" s="27">
        <v>18132</v>
      </c>
      <c r="J301" s="29">
        <v>13376</v>
      </c>
      <c r="K301" s="29">
        <v>42234</v>
      </c>
      <c r="L301" s="28">
        <v>43997</v>
      </c>
      <c r="M301" s="27">
        <v>12924</v>
      </c>
      <c r="N301" s="29">
        <v>13215</v>
      </c>
      <c r="O301" s="29">
        <v>70136</v>
      </c>
      <c r="P301" s="28">
        <v>0</v>
      </c>
      <c r="Q301" s="27">
        <v>0</v>
      </c>
      <c r="R301" s="29">
        <v>0</v>
      </c>
      <c r="S301" s="29">
        <v>0</v>
      </c>
      <c r="T301" s="28">
        <v>0</v>
      </c>
      <c r="U301" s="27">
        <v>0</v>
      </c>
      <c r="V301" s="29">
        <v>0</v>
      </c>
      <c r="W301" s="29">
        <v>0</v>
      </c>
    </row>
    <row r="302" spans="1:23" ht="12.75">
      <c r="A302" s="30"/>
      <c r="B302" s="31" t="s">
        <v>546</v>
      </c>
      <c r="C302" s="32"/>
      <c r="D302" s="33">
        <f>SUM(D293:D301)</f>
        <v>31729284</v>
      </c>
      <c r="E302" s="34">
        <f>SUM(E293:E301)</f>
        <v>24559129</v>
      </c>
      <c r="F302" s="34">
        <f>SUM(F293:F301)</f>
        <v>143039934</v>
      </c>
      <c r="G302" s="78">
        <f t="shared" si="56"/>
        <v>5.824308101480309</v>
      </c>
      <c r="H302" s="35">
        <f aca="true" t="shared" si="59" ref="H302:W302">SUM(H293:H301)</f>
        <v>52590183</v>
      </c>
      <c r="I302" s="34">
        <f t="shared" si="59"/>
        <v>54306274</v>
      </c>
      <c r="J302" s="36">
        <f t="shared" si="59"/>
        <v>5760027</v>
      </c>
      <c r="K302" s="36">
        <f t="shared" si="59"/>
        <v>112656484</v>
      </c>
      <c r="L302" s="35">
        <f t="shared" si="59"/>
        <v>7106687</v>
      </c>
      <c r="M302" s="34">
        <f t="shared" si="59"/>
        <v>6598622</v>
      </c>
      <c r="N302" s="36">
        <f t="shared" si="59"/>
        <v>5996107</v>
      </c>
      <c r="O302" s="36">
        <f t="shared" si="59"/>
        <v>19701416</v>
      </c>
      <c r="P302" s="35">
        <f t="shared" si="59"/>
        <v>1168395</v>
      </c>
      <c r="Q302" s="34">
        <f t="shared" si="59"/>
        <v>8280543</v>
      </c>
      <c r="R302" s="36">
        <f t="shared" si="59"/>
        <v>1233096</v>
      </c>
      <c r="S302" s="36">
        <f t="shared" si="59"/>
        <v>10682034</v>
      </c>
      <c r="T302" s="35">
        <f t="shared" si="59"/>
        <v>0</v>
      </c>
      <c r="U302" s="34">
        <f t="shared" si="59"/>
        <v>0</v>
      </c>
      <c r="V302" s="36">
        <f t="shared" si="59"/>
        <v>0</v>
      </c>
      <c r="W302" s="36">
        <f t="shared" si="59"/>
        <v>0</v>
      </c>
    </row>
    <row r="303" spans="1:23" ht="12.75">
      <c r="A303" s="23" t="s">
        <v>26</v>
      </c>
      <c r="B303" s="24" t="s">
        <v>547</v>
      </c>
      <c r="C303" s="25" t="s">
        <v>548</v>
      </c>
      <c r="D303" s="26">
        <v>989335</v>
      </c>
      <c r="E303" s="27">
        <v>837593</v>
      </c>
      <c r="F303" s="27">
        <v>232837</v>
      </c>
      <c r="G303" s="77">
        <f t="shared" si="56"/>
        <v>0.27798345974715644</v>
      </c>
      <c r="H303" s="28">
        <v>29745</v>
      </c>
      <c r="I303" s="27">
        <v>46879</v>
      </c>
      <c r="J303" s="29">
        <v>83288</v>
      </c>
      <c r="K303" s="29">
        <v>159912</v>
      </c>
      <c r="L303" s="28">
        <v>72925</v>
      </c>
      <c r="M303" s="27">
        <v>0</v>
      </c>
      <c r="N303" s="29">
        <v>0</v>
      </c>
      <c r="O303" s="29">
        <v>72925</v>
      </c>
      <c r="P303" s="28">
        <v>0</v>
      </c>
      <c r="Q303" s="27">
        <v>0</v>
      </c>
      <c r="R303" s="29">
        <v>0</v>
      </c>
      <c r="S303" s="29">
        <v>0</v>
      </c>
      <c r="T303" s="28">
        <v>0</v>
      </c>
      <c r="U303" s="27">
        <v>0</v>
      </c>
      <c r="V303" s="29">
        <v>0</v>
      </c>
      <c r="W303" s="29">
        <v>0</v>
      </c>
    </row>
    <row r="304" spans="1:23" ht="12.75">
      <c r="A304" s="23" t="s">
        <v>26</v>
      </c>
      <c r="B304" s="24" t="s">
        <v>549</v>
      </c>
      <c r="C304" s="25" t="s">
        <v>550</v>
      </c>
      <c r="D304" s="26">
        <v>2140080</v>
      </c>
      <c r="E304" s="27">
        <v>2093500</v>
      </c>
      <c r="F304" s="27">
        <v>1802357</v>
      </c>
      <c r="G304" s="77">
        <f t="shared" si="56"/>
        <v>0.8609300214951039</v>
      </c>
      <c r="H304" s="28">
        <v>0</v>
      </c>
      <c r="I304" s="27">
        <v>0</v>
      </c>
      <c r="J304" s="29">
        <v>234045</v>
      </c>
      <c r="K304" s="29">
        <v>234045</v>
      </c>
      <c r="L304" s="28">
        <v>167658</v>
      </c>
      <c r="M304" s="27">
        <v>338810</v>
      </c>
      <c r="N304" s="29">
        <v>365954</v>
      </c>
      <c r="O304" s="29">
        <v>872422</v>
      </c>
      <c r="P304" s="28">
        <v>129172</v>
      </c>
      <c r="Q304" s="27">
        <v>366402</v>
      </c>
      <c r="R304" s="29">
        <v>200316</v>
      </c>
      <c r="S304" s="29">
        <v>695890</v>
      </c>
      <c r="T304" s="28">
        <v>0</v>
      </c>
      <c r="U304" s="27">
        <v>0</v>
      </c>
      <c r="V304" s="29">
        <v>0</v>
      </c>
      <c r="W304" s="29">
        <v>0</v>
      </c>
    </row>
    <row r="305" spans="1:23" ht="12.75">
      <c r="A305" s="23" t="s">
        <v>26</v>
      </c>
      <c r="B305" s="24" t="s">
        <v>551</v>
      </c>
      <c r="C305" s="25" t="s">
        <v>552</v>
      </c>
      <c r="D305" s="26">
        <v>18758026</v>
      </c>
      <c r="E305" s="27">
        <v>16308449</v>
      </c>
      <c r="F305" s="27">
        <v>6486243</v>
      </c>
      <c r="G305" s="77">
        <f t="shared" si="56"/>
        <v>0.39772286132176027</v>
      </c>
      <c r="H305" s="28">
        <v>319987</v>
      </c>
      <c r="I305" s="27">
        <v>466103</v>
      </c>
      <c r="J305" s="29">
        <v>746631</v>
      </c>
      <c r="K305" s="29">
        <v>1532721</v>
      </c>
      <c r="L305" s="28">
        <v>1100143</v>
      </c>
      <c r="M305" s="27">
        <v>1244596</v>
      </c>
      <c r="N305" s="29">
        <v>1121436</v>
      </c>
      <c r="O305" s="29">
        <v>3466175</v>
      </c>
      <c r="P305" s="28">
        <v>451330</v>
      </c>
      <c r="Q305" s="27">
        <v>1036017</v>
      </c>
      <c r="R305" s="29">
        <v>0</v>
      </c>
      <c r="S305" s="29">
        <v>1487347</v>
      </c>
      <c r="T305" s="28">
        <v>0</v>
      </c>
      <c r="U305" s="27">
        <v>0</v>
      </c>
      <c r="V305" s="29">
        <v>0</v>
      </c>
      <c r="W305" s="29">
        <v>0</v>
      </c>
    </row>
    <row r="306" spans="1:23" ht="12.75">
      <c r="A306" s="23" t="s">
        <v>26</v>
      </c>
      <c r="B306" s="24" t="s">
        <v>553</v>
      </c>
      <c r="C306" s="25" t="s">
        <v>554</v>
      </c>
      <c r="D306" s="26">
        <v>3297388</v>
      </c>
      <c r="E306" s="27">
        <v>3297388</v>
      </c>
      <c r="F306" s="27">
        <v>1456983</v>
      </c>
      <c r="G306" s="77">
        <f t="shared" si="56"/>
        <v>0.44185973867800815</v>
      </c>
      <c r="H306" s="28">
        <v>57796</v>
      </c>
      <c r="I306" s="27">
        <v>840040</v>
      </c>
      <c r="J306" s="29">
        <v>49460</v>
      </c>
      <c r="K306" s="29">
        <v>947296</v>
      </c>
      <c r="L306" s="28">
        <v>49181</v>
      </c>
      <c r="M306" s="27">
        <v>27806</v>
      </c>
      <c r="N306" s="29">
        <v>60120</v>
      </c>
      <c r="O306" s="29">
        <v>137107</v>
      </c>
      <c r="P306" s="28">
        <v>75594</v>
      </c>
      <c r="Q306" s="27">
        <v>248056</v>
      </c>
      <c r="R306" s="29">
        <v>48930</v>
      </c>
      <c r="S306" s="29">
        <v>372580</v>
      </c>
      <c r="T306" s="28">
        <v>0</v>
      </c>
      <c r="U306" s="27">
        <v>0</v>
      </c>
      <c r="V306" s="29">
        <v>0</v>
      </c>
      <c r="W306" s="29">
        <v>0</v>
      </c>
    </row>
    <row r="307" spans="1:23" ht="12.75">
      <c r="A307" s="23" t="s">
        <v>26</v>
      </c>
      <c r="B307" s="24" t="s">
        <v>555</v>
      </c>
      <c r="C307" s="25" t="s">
        <v>556</v>
      </c>
      <c r="D307" s="26">
        <v>8894000</v>
      </c>
      <c r="E307" s="27">
        <v>8426000</v>
      </c>
      <c r="F307" s="27">
        <v>4377558</v>
      </c>
      <c r="G307" s="77">
        <f t="shared" si="56"/>
        <v>0.5195297887491099</v>
      </c>
      <c r="H307" s="28">
        <v>598343</v>
      </c>
      <c r="I307" s="27">
        <v>238311</v>
      </c>
      <c r="J307" s="29">
        <v>360149</v>
      </c>
      <c r="K307" s="29">
        <v>1196803</v>
      </c>
      <c r="L307" s="28">
        <v>157406</v>
      </c>
      <c r="M307" s="27">
        <v>75950</v>
      </c>
      <c r="N307" s="29">
        <v>878180</v>
      </c>
      <c r="O307" s="29">
        <v>1111536</v>
      </c>
      <c r="P307" s="28">
        <v>878180</v>
      </c>
      <c r="Q307" s="27">
        <v>634245</v>
      </c>
      <c r="R307" s="29">
        <v>556794</v>
      </c>
      <c r="S307" s="29">
        <v>2069219</v>
      </c>
      <c r="T307" s="28">
        <v>0</v>
      </c>
      <c r="U307" s="27">
        <v>0</v>
      </c>
      <c r="V307" s="29">
        <v>0</v>
      </c>
      <c r="W307" s="29">
        <v>0</v>
      </c>
    </row>
    <row r="308" spans="1:23" ht="12.75">
      <c r="A308" s="23" t="s">
        <v>26</v>
      </c>
      <c r="B308" s="24" t="s">
        <v>557</v>
      </c>
      <c r="C308" s="25" t="s">
        <v>558</v>
      </c>
      <c r="D308" s="26">
        <v>5253518</v>
      </c>
      <c r="E308" s="27">
        <v>5254000</v>
      </c>
      <c r="F308" s="27">
        <v>0</v>
      </c>
      <c r="G308" s="77">
        <f t="shared" si="56"/>
        <v>0</v>
      </c>
      <c r="H308" s="28">
        <v>0</v>
      </c>
      <c r="I308" s="27">
        <v>0</v>
      </c>
      <c r="J308" s="29">
        <v>0</v>
      </c>
      <c r="K308" s="29">
        <v>0</v>
      </c>
      <c r="L308" s="28">
        <v>0</v>
      </c>
      <c r="M308" s="27">
        <v>0</v>
      </c>
      <c r="N308" s="29">
        <v>0</v>
      </c>
      <c r="O308" s="29">
        <v>0</v>
      </c>
      <c r="P308" s="28">
        <v>0</v>
      </c>
      <c r="Q308" s="27">
        <v>0</v>
      </c>
      <c r="R308" s="29">
        <v>0</v>
      </c>
      <c r="S308" s="29">
        <v>0</v>
      </c>
      <c r="T308" s="28">
        <v>0</v>
      </c>
      <c r="U308" s="27">
        <v>0</v>
      </c>
      <c r="V308" s="29">
        <v>0</v>
      </c>
      <c r="W308" s="29">
        <v>0</v>
      </c>
    </row>
    <row r="309" spans="1:23" ht="12.75">
      <c r="A309" s="23" t="s">
        <v>45</v>
      </c>
      <c r="B309" s="24" t="s">
        <v>559</v>
      </c>
      <c r="C309" s="25" t="s">
        <v>560</v>
      </c>
      <c r="D309" s="26">
        <v>1869500</v>
      </c>
      <c r="E309" s="27">
        <v>874000</v>
      </c>
      <c r="F309" s="27">
        <v>1442682</v>
      </c>
      <c r="G309" s="77">
        <f t="shared" si="56"/>
        <v>1.65066590389016</v>
      </c>
      <c r="H309" s="28">
        <v>231376</v>
      </c>
      <c r="I309" s="27">
        <v>65128</v>
      </c>
      <c r="J309" s="29">
        <v>180981</v>
      </c>
      <c r="K309" s="29">
        <v>477485</v>
      </c>
      <c r="L309" s="28">
        <v>134687</v>
      </c>
      <c r="M309" s="27">
        <v>62350</v>
      </c>
      <c r="N309" s="29">
        <v>484254</v>
      </c>
      <c r="O309" s="29">
        <v>681291</v>
      </c>
      <c r="P309" s="28">
        <v>71162</v>
      </c>
      <c r="Q309" s="27">
        <v>55592</v>
      </c>
      <c r="R309" s="29">
        <v>157152</v>
      </c>
      <c r="S309" s="29">
        <v>283906</v>
      </c>
      <c r="T309" s="28">
        <v>0</v>
      </c>
      <c r="U309" s="27">
        <v>0</v>
      </c>
      <c r="V309" s="29">
        <v>0</v>
      </c>
      <c r="W309" s="29">
        <v>0</v>
      </c>
    </row>
    <row r="310" spans="1:23" ht="12.75">
      <c r="A310" s="30"/>
      <c r="B310" s="31" t="s">
        <v>561</v>
      </c>
      <c r="C310" s="32"/>
      <c r="D310" s="33">
        <f>SUM(D303:D309)</f>
        <v>41201847</v>
      </c>
      <c r="E310" s="34">
        <f>SUM(E303:E309)</f>
        <v>37090930</v>
      </c>
      <c r="F310" s="34">
        <f>SUM(F303:F309)</f>
        <v>15798660</v>
      </c>
      <c r="G310" s="78">
        <f t="shared" si="56"/>
        <v>0.4259440245903783</v>
      </c>
      <c r="H310" s="35">
        <f aca="true" t="shared" si="60" ref="H310:W310">SUM(H303:H309)</f>
        <v>1237247</v>
      </c>
      <c r="I310" s="34">
        <f t="shared" si="60"/>
        <v>1656461</v>
      </c>
      <c r="J310" s="36">
        <f t="shared" si="60"/>
        <v>1654554</v>
      </c>
      <c r="K310" s="36">
        <f t="shared" si="60"/>
        <v>4548262</v>
      </c>
      <c r="L310" s="35">
        <f t="shared" si="60"/>
        <v>1682000</v>
      </c>
      <c r="M310" s="34">
        <f t="shared" si="60"/>
        <v>1749512</v>
      </c>
      <c r="N310" s="36">
        <f t="shared" si="60"/>
        <v>2909944</v>
      </c>
      <c r="O310" s="36">
        <f t="shared" si="60"/>
        <v>6341456</v>
      </c>
      <c r="P310" s="35">
        <f t="shared" si="60"/>
        <v>1605438</v>
      </c>
      <c r="Q310" s="34">
        <f t="shared" si="60"/>
        <v>2340312</v>
      </c>
      <c r="R310" s="36">
        <f t="shared" si="60"/>
        <v>963192</v>
      </c>
      <c r="S310" s="36">
        <f t="shared" si="60"/>
        <v>4908942</v>
      </c>
      <c r="T310" s="35">
        <f t="shared" si="60"/>
        <v>0</v>
      </c>
      <c r="U310" s="34">
        <f t="shared" si="60"/>
        <v>0</v>
      </c>
      <c r="V310" s="36">
        <f t="shared" si="60"/>
        <v>0</v>
      </c>
      <c r="W310" s="36">
        <f t="shared" si="60"/>
        <v>0</v>
      </c>
    </row>
    <row r="311" spans="1:23" ht="12.75">
      <c r="A311" s="23" t="s">
        <v>26</v>
      </c>
      <c r="B311" s="24" t="s">
        <v>562</v>
      </c>
      <c r="C311" s="25" t="s">
        <v>563</v>
      </c>
      <c r="D311" s="26">
        <v>81503338</v>
      </c>
      <c r="E311" s="27">
        <v>136563499</v>
      </c>
      <c r="F311" s="27">
        <v>59417747</v>
      </c>
      <c r="G311" s="77">
        <f t="shared" si="56"/>
        <v>0.43509244736033015</v>
      </c>
      <c r="H311" s="28">
        <v>3295662</v>
      </c>
      <c r="I311" s="27">
        <v>4267331</v>
      </c>
      <c r="J311" s="29">
        <v>6184696</v>
      </c>
      <c r="K311" s="29">
        <v>13747689</v>
      </c>
      <c r="L311" s="28">
        <v>6821476</v>
      </c>
      <c r="M311" s="27">
        <v>5693791</v>
      </c>
      <c r="N311" s="29">
        <v>9954490</v>
      </c>
      <c r="O311" s="29">
        <v>22469757</v>
      </c>
      <c r="P311" s="28">
        <v>2110813</v>
      </c>
      <c r="Q311" s="27">
        <v>9818010</v>
      </c>
      <c r="R311" s="29">
        <v>11271478</v>
      </c>
      <c r="S311" s="29">
        <v>23200301</v>
      </c>
      <c r="T311" s="28">
        <v>0</v>
      </c>
      <c r="U311" s="27">
        <v>0</v>
      </c>
      <c r="V311" s="29">
        <v>0</v>
      </c>
      <c r="W311" s="29">
        <v>0</v>
      </c>
    </row>
    <row r="312" spans="1:23" ht="12.75">
      <c r="A312" s="23" t="s">
        <v>26</v>
      </c>
      <c r="B312" s="24" t="s">
        <v>564</v>
      </c>
      <c r="C312" s="25" t="s">
        <v>565</v>
      </c>
      <c r="D312" s="26">
        <v>5897500</v>
      </c>
      <c r="E312" s="27">
        <v>5897500</v>
      </c>
      <c r="F312" s="27">
        <v>333311</v>
      </c>
      <c r="G312" s="77">
        <f t="shared" si="56"/>
        <v>0.05651733785502332</v>
      </c>
      <c r="H312" s="28">
        <v>0</v>
      </c>
      <c r="I312" s="27">
        <v>0</v>
      </c>
      <c r="J312" s="29">
        <v>0</v>
      </c>
      <c r="K312" s="29">
        <v>0</v>
      </c>
      <c r="L312" s="28">
        <v>154852</v>
      </c>
      <c r="M312" s="27">
        <v>84524</v>
      </c>
      <c r="N312" s="29">
        <v>52410</v>
      </c>
      <c r="O312" s="29">
        <v>291786</v>
      </c>
      <c r="P312" s="28">
        <v>41525</v>
      </c>
      <c r="Q312" s="27">
        <v>0</v>
      </c>
      <c r="R312" s="29">
        <v>0</v>
      </c>
      <c r="S312" s="29">
        <v>41525</v>
      </c>
      <c r="T312" s="28">
        <v>0</v>
      </c>
      <c r="U312" s="27">
        <v>0</v>
      </c>
      <c r="V312" s="29">
        <v>0</v>
      </c>
      <c r="W312" s="29">
        <v>0</v>
      </c>
    </row>
    <row r="313" spans="1:23" ht="12.75">
      <c r="A313" s="23" t="s">
        <v>26</v>
      </c>
      <c r="B313" s="24" t="s">
        <v>566</v>
      </c>
      <c r="C313" s="25" t="s">
        <v>567</v>
      </c>
      <c r="D313" s="26">
        <v>0</v>
      </c>
      <c r="E313" s="27">
        <v>0</v>
      </c>
      <c r="F313" s="27">
        <v>911997</v>
      </c>
      <c r="G313" s="77">
        <f t="shared" si="56"/>
        <v>0</v>
      </c>
      <c r="H313" s="28">
        <v>98951</v>
      </c>
      <c r="I313" s="27">
        <v>87462</v>
      </c>
      <c r="J313" s="29">
        <v>109941</v>
      </c>
      <c r="K313" s="29">
        <v>296354</v>
      </c>
      <c r="L313" s="28">
        <v>64657</v>
      </c>
      <c r="M313" s="27">
        <v>81406</v>
      </c>
      <c r="N313" s="29">
        <v>42975</v>
      </c>
      <c r="O313" s="29">
        <v>189038</v>
      </c>
      <c r="P313" s="28">
        <v>3577</v>
      </c>
      <c r="Q313" s="27">
        <v>0</v>
      </c>
      <c r="R313" s="29">
        <v>423028</v>
      </c>
      <c r="S313" s="29">
        <v>426605</v>
      </c>
      <c r="T313" s="28">
        <v>0</v>
      </c>
      <c r="U313" s="27">
        <v>0</v>
      </c>
      <c r="V313" s="29">
        <v>0</v>
      </c>
      <c r="W313" s="29">
        <v>0</v>
      </c>
    </row>
    <row r="314" spans="1:23" ht="12.75">
      <c r="A314" s="23" t="s">
        <v>26</v>
      </c>
      <c r="B314" s="24" t="s">
        <v>568</v>
      </c>
      <c r="C314" s="25" t="s">
        <v>569</v>
      </c>
      <c r="D314" s="26">
        <v>10318527</v>
      </c>
      <c r="E314" s="27">
        <v>10329985</v>
      </c>
      <c r="F314" s="27">
        <v>4524783</v>
      </c>
      <c r="G314" s="77">
        <f t="shared" si="56"/>
        <v>0.43802415976402675</v>
      </c>
      <c r="H314" s="28">
        <v>5990</v>
      </c>
      <c r="I314" s="27">
        <v>364904</v>
      </c>
      <c r="J314" s="29">
        <v>575309</v>
      </c>
      <c r="K314" s="29">
        <v>946203</v>
      </c>
      <c r="L314" s="28">
        <v>414171</v>
      </c>
      <c r="M314" s="27">
        <v>986486</v>
      </c>
      <c r="N314" s="29">
        <v>204078</v>
      </c>
      <c r="O314" s="29">
        <v>1604735</v>
      </c>
      <c r="P314" s="28">
        <v>366388</v>
      </c>
      <c r="Q314" s="27">
        <v>869171</v>
      </c>
      <c r="R314" s="29">
        <v>738286</v>
      </c>
      <c r="S314" s="29">
        <v>1973845</v>
      </c>
      <c r="T314" s="28">
        <v>0</v>
      </c>
      <c r="U314" s="27">
        <v>0</v>
      </c>
      <c r="V314" s="29">
        <v>0</v>
      </c>
      <c r="W314" s="29">
        <v>0</v>
      </c>
    </row>
    <row r="315" spans="1:23" ht="12.75">
      <c r="A315" s="23" t="s">
        <v>45</v>
      </c>
      <c r="B315" s="24" t="s">
        <v>570</v>
      </c>
      <c r="C315" s="25" t="s">
        <v>571</v>
      </c>
      <c r="D315" s="26">
        <v>3955716</v>
      </c>
      <c r="E315" s="27">
        <v>4619666</v>
      </c>
      <c r="F315" s="27">
        <v>2331686</v>
      </c>
      <c r="G315" s="77">
        <f t="shared" si="56"/>
        <v>0.5047304285634503</v>
      </c>
      <c r="H315" s="28">
        <v>162678</v>
      </c>
      <c r="I315" s="27">
        <v>105691</v>
      </c>
      <c r="J315" s="29">
        <v>599542</v>
      </c>
      <c r="K315" s="29">
        <v>867911</v>
      </c>
      <c r="L315" s="28">
        <v>286114</v>
      </c>
      <c r="M315" s="27">
        <v>120605</v>
      </c>
      <c r="N315" s="29">
        <v>232450</v>
      </c>
      <c r="O315" s="29">
        <v>639169</v>
      </c>
      <c r="P315" s="28">
        <v>147797</v>
      </c>
      <c r="Q315" s="27">
        <v>380273</v>
      </c>
      <c r="R315" s="29">
        <v>296536</v>
      </c>
      <c r="S315" s="29">
        <v>824606</v>
      </c>
      <c r="T315" s="28">
        <v>0</v>
      </c>
      <c r="U315" s="27">
        <v>0</v>
      </c>
      <c r="V315" s="29">
        <v>0</v>
      </c>
      <c r="W315" s="29">
        <v>0</v>
      </c>
    </row>
    <row r="316" spans="1:23" ht="12.75">
      <c r="A316" s="50"/>
      <c r="B316" s="51" t="s">
        <v>572</v>
      </c>
      <c r="C316" s="52"/>
      <c r="D316" s="53">
        <f>SUM(D311:D315)</f>
        <v>101675081</v>
      </c>
      <c r="E316" s="54">
        <f>SUM(E311:E315)</f>
        <v>157410650</v>
      </c>
      <c r="F316" s="54">
        <f>SUM(F311:F315)</f>
        <v>67519524</v>
      </c>
      <c r="G316" s="80">
        <f t="shared" si="56"/>
        <v>0.42893872809749534</v>
      </c>
      <c r="H316" s="55">
        <f aca="true" t="shared" si="61" ref="H316:W316">SUM(H311:H315)</f>
        <v>3563281</v>
      </c>
      <c r="I316" s="54">
        <f t="shared" si="61"/>
        <v>4825388</v>
      </c>
      <c r="J316" s="56">
        <f t="shared" si="61"/>
        <v>7469488</v>
      </c>
      <c r="K316" s="56">
        <f t="shared" si="61"/>
        <v>15858157</v>
      </c>
      <c r="L316" s="55">
        <f t="shared" si="61"/>
        <v>7741270</v>
      </c>
      <c r="M316" s="54">
        <f t="shared" si="61"/>
        <v>6966812</v>
      </c>
      <c r="N316" s="56">
        <f t="shared" si="61"/>
        <v>10486403</v>
      </c>
      <c r="O316" s="56">
        <f t="shared" si="61"/>
        <v>25194485</v>
      </c>
      <c r="P316" s="55">
        <f t="shared" si="61"/>
        <v>2670100</v>
      </c>
      <c r="Q316" s="54">
        <f t="shared" si="61"/>
        <v>11067454</v>
      </c>
      <c r="R316" s="56">
        <f t="shared" si="61"/>
        <v>12729328</v>
      </c>
      <c r="S316" s="56">
        <f t="shared" si="61"/>
        <v>26466882</v>
      </c>
      <c r="T316" s="55">
        <f t="shared" si="61"/>
        <v>0</v>
      </c>
      <c r="U316" s="54">
        <f t="shared" si="61"/>
        <v>0</v>
      </c>
      <c r="V316" s="56">
        <f t="shared" si="61"/>
        <v>0</v>
      </c>
      <c r="W316" s="56">
        <f t="shared" si="61"/>
        <v>0</v>
      </c>
    </row>
    <row r="317" spans="1:23" ht="12.75">
      <c r="A317" s="37"/>
      <c r="B317" s="38" t="s">
        <v>573</v>
      </c>
      <c r="C317" s="39"/>
      <c r="D317" s="40">
        <f>SUM(D280:D283,D285:D291,D293:D301,D303:D309,D311:D315)</f>
        <v>293947402</v>
      </c>
      <c r="E317" s="41">
        <f>SUM(E280:E283,E285:E291,E293:E301,E303:E309,E311:E315)</f>
        <v>314329068</v>
      </c>
      <c r="F317" s="41">
        <f>SUM(F280:F283,F285:F291,F293:F301,F303:F309,F311:F315)</f>
        <v>274426725</v>
      </c>
      <c r="G317" s="79">
        <f t="shared" si="56"/>
        <v>0.8730555107299208</v>
      </c>
      <c r="H317" s="42">
        <f aca="true" t="shared" si="62" ref="H317:W317">SUM(H280:H283,H285:H291,H293:H301,H303:H309,H311:H315)</f>
        <v>60136656</v>
      </c>
      <c r="I317" s="41">
        <f t="shared" si="62"/>
        <v>65677771</v>
      </c>
      <c r="J317" s="43">
        <f t="shared" si="62"/>
        <v>19617398</v>
      </c>
      <c r="K317" s="43">
        <f t="shared" si="62"/>
        <v>145431825</v>
      </c>
      <c r="L317" s="42">
        <f t="shared" si="62"/>
        <v>19879313</v>
      </c>
      <c r="M317" s="41">
        <f t="shared" si="62"/>
        <v>21343080</v>
      </c>
      <c r="N317" s="43">
        <f t="shared" si="62"/>
        <v>25710370</v>
      </c>
      <c r="O317" s="43">
        <f t="shared" si="62"/>
        <v>66932763</v>
      </c>
      <c r="P317" s="42">
        <f t="shared" si="62"/>
        <v>9549013</v>
      </c>
      <c r="Q317" s="41">
        <f t="shared" si="62"/>
        <v>28082376</v>
      </c>
      <c r="R317" s="43">
        <f t="shared" si="62"/>
        <v>24430748</v>
      </c>
      <c r="S317" s="43">
        <f t="shared" si="62"/>
        <v>62062137</v>
      </c>
      <c r="T317" s="42">
        <f t="shared" si="62"/>
        <v>0</v>
      </c>
      <c r="U317" s="41">
        <f t="shared" si="62"/>
        <v>0</v>
      </c>
      <c r="V317" s="43">
        <f t="shared" si="62"/>
        <v>0</v>
      </c>
      <c r="W317" s="43">
        <f t="shared" si="62"/>
        <v>0</v>
      </c>
    </row>
    <row r="318" spans="1:23" ht="12.75">
      <c r="A318" s="16"/>
      <c r="B318" s="44"/>
      <c r="C318" s="45"/>
      <c r="D318" s="46"/>
      <c r="E318" s="47"/>
      <c r="F318" s="47"/>
      <c r="G318" s="76"/>
      <c r="H318" s="28"/>
      <c r="I318" s="27"/>
      <c r="J318" s="29"/>
      <c r="K318" s="29"/>
      <c r="L318" s="28"/>
      <c r="M318" s="27"/>
      <c r="N318" s="29"/>
      <c r="O318" s="29"/>
      <c r="P318" s="28"/>
      <c r="Q318" s="27"/>
      <c r="R318" s="29"/>
      <c r="S318" s="29"/>
      <c r="T318" s="28"/>
      <c r="U318" s="27"/>
      <c r="V318" s="29"/>
      <c r="W318" s="29"/>
    </row>
    <row r="319" spans="1:23" ht="12.75">
      <c r="A319" s="16"/>
      <c r="B319" s="17" t="s">
        <v>574</v>
      </c>
      <c r="C319" s="18"/>
      <c r="D319" s="49"/>
      <c r="E319" s="47"/>
      <c r="F319" s="47"/>
      <c r="G319" s="76"/>
      <c r="H319" s="28"/>
      <c r="I319" s="27"/>
      <c r="J319" s="29"/>
      <c r="K319" s="29"/>
      <c r="L319" s="28"/>
      <c r="M319" s="27"/>
      <c r="N319" s="29"/>
      <c r="O319" s="29"/>
      <c r="P319" s="28"/>
      <c r="Q319" s="27"/>
      <c r="R319" s="29"/>
      <c r="S319" s="29"/>
      <c r="T319" s="28"/>
      <c r="U319" s="27"/>
      <c r="V319" s="29"/>
      <c r="W319" s="29"/>
    </row>
    <row r="320" spans="1:23" ht="12.75">
      <c r="A320" s="23" t="s">
        <v>20</v>
      </c>
      <c r="B320" s="24" t="s">
        <v>575</v>
      </c>
      <c r="C320" s="25" t="s">
        <v>576</v>
      </c>
      <c r="D320" s="26">
        <v>3571736183</v>
      </c>
      <c r="E320" s="27">
        <v>3522598106</v>
      </c>
      <c r="F320" s="27">
        <v>10142543290</v>
      </c>
      <c r="G320" s="77">
        <f aca="true" t="shared" si="63" ref="G320:G357">IF($E320=0,0,$F320/$E320)</f>
        <v>2.879279152715243</v>
      </c>
      <c r="H320" s="28">
        <v>129219615</v>
      </c>
      <c r="I320" s="27">
        <v>350838312</v>
      </c>
      <c r="J320" s="29">
        <v>594540113</v>
      </c>
      <c r="K320" s="29">
        <v>1074598040</v>
      </c>
      <c r="L320" s="28">
        <v>863168694</v>
      </c>
      <c r="M320" s="27">
        <v>1166425074</v>
      </c>
      <c r="N320" s="29">
        <v>1426220417</v>
      </c>
      <c r="O320" s="29">
        <v>3455814185</v>
      </c>
      <c r="P320" s="28">
        <v>1606822042</v>
      </c>
      <c r="Q320" s="27">
        <v>1863820730</v>
      </c>
      <c r="R320" s="29">
        <v>2141488293</v>
      </c>
      <c r="S320" s="29">
        <v>5612131065</v>
      </c>
      <c r="T320" s="28">
        <v>0</v>
      </c>
      <c r="U320" s="27">
        <v>0</v>
      </c>
      <c r="V320" s="29">
        <v>0</v>
      </c>
      <c r="W320" s="29">
        <v>0</v>
      </c>
    </row>
    <row r="321" spans="1:23" ht="12.75">
      <c r="A321" s="30"/>
      <c r="B321" s="31" t="s">
        <v>25</v>
      </c>
      <c r="C321" s="32"/>
      <c r="D321" s="33">
        <f>D320</f>
        <v>3571736183</v>
      </c>
      <c r="E321" s="34">
        <f>E320</f>
        <v>3522598106</v>
      </c>
      <c r="F321" s="34">
        <f>F320</f>
        <v>10142543290</v>
      </c>
      <c r="G321" s="78">
        <f t="shared" si="63"/>
        <v>2.879279152715243</v>
      </c>
      <c r="H321" s="35">
        <f aca="true" t="shared" si="64" ref="H321:W321">H320</f>
        <v>129219615</v>
      </c>
      <c r="I321" s="34">
        <f t="shared" si="64"/>
        <v>350838312</v>
      </c>
      <c r="J321" s="36">
        <f t="shared" si="64"/>
        <v>594540113</v>
      </c>
      <c r="K321" s="36">
        <f t="shared" si="64"/>
        <v>1074598040</v>
      </c>
      <c r="L321" s="35">
        <f t="shared" si="64"/>
        <v>863168694</v>
      </c>
      <c r="M321" s="34">
        <f t="shared" si="64"/>
        <v>1166425074</v>
      </c>
      <c r="N321" s="36">
        <f t="shared" si="64"/>
        <v>1426220417</v>
      </c>
      <c r="O321" s="36">
        <f t="shared" si="64"/>
        <v>3455814185</v>
      </c>
      <c r="P321" s="35">
        <f t="shared" si="64"/>
        <v>1606822042</v>
      </c>
      <c r="Q321" s="34">
        <f t="shared" si="64"/>
        <v>1863820730</v>
      </c>
      <c r="R321" s="36">
        <f t="shared" si="64"/>
        <v>2141488293</v>
      </c>
      <c r="S321" s="36">
        <f t="shared" si="64"/>
        <v>5612131065</v>
      </c>
      <c r="T321" s="35">
        <f t="shared" si="64"/>
        <v>0</v>
      </c>
      <c r="U321" s="34">
        <f t="shared" si="64"/>
        <v>0</v>
      </c>
      <c r="V321" s="36">
        <f t="shared" si="64"/>
        <v>0</v>
      </c>
      <c r="W321" s="36">
        <f t="shared" si="64"/>
        <v>0</v>
      </c>
    </row>
    <row r="322" spans="1:23" ht="12.75">
      <c r="A322" s="23" t="s">
        <v>26</v>
      </c>
      <c r="B322" s="24" t="s">
        <v>577</v>
      </c>
      <c r="C322" s="25" t="s">
        <v>578</v>
      </c>
      <c r="D322" s="26">
        <v>9743423</v>
      </c>
      <c r="E322" s="27">
        <v>9763061</v>
      </c>
      <c r="F322" s="27">
        <v>6085149</v>
      </c>
      <c r="G322" s="77">
        <f t="shared" si="63"/>
        <v>0.6232829027699407</v>
      </c>
      <c r="H322" s="28">
        <v>260531</v>
      </c>
      <c r="I322" s="27">
        <v>782982</v>
      </c>
      <c r="J322" s="29">
        <v>626897</v>
      </c>
      <c r="K322" s="29">
        <v>1670410</v>
      </c>
      <c r="L322" s="28">
        <v>635289</v>
      </c>
      <c r="M322" s="27">
        <v>835898</v>
      </c>
      <c r="N322" s="29">
        <v>615350</v>
      </c>
      <c r="O322" s="29">
        <v>2086537</v>
      </c>
      <c r="P322" s="28">
        <v>619324</v>
      </c>
      <c r="Q322" s="27">
        <v>919730</v>
      </c>
      <c r="R322" s="29">
        <v>789148</v>
      </c>
      <c r="S322" s="29">
        <v>2328202</v>
      </c>
      <c r="T322" s="28">
        <v>0</v>
      </c>
      <c r="U322" s="27">
        <v>0</v>
      </c>
      <c r="V322" s="29">
        <v>0</v>
      </c>
      <c r="W322" s="29">
        <v>0</v>
      </c>
    </row>
    <row r="323" spans="1:23" ht="12.75">
      <c r="A323" s="23" t="s">
        <v>26</v>
      </c>
      <c r="B323" s="24" t="s">
        <v>579</v>
      </c>
      <c r="C323" s="25" t="s">
        <v>580</v>
      </c>
      <c r="D323" s="26">
        <v>0</v>
      </c>
      <c r="E323" s="27">
        <v>0</v>
      </c>
      <c r="F323" s="27">
        <v>2892917</v>
      </c>
      <c r="G323" s="77">
        <f t="shared" si="63"/>
        <v>0</v>
      </c>
      <c r="H323" s="28">
        <v>28280</v>
      </c>
      <c r="I323" s="27">
        <v>466116</v>
      </c>
      <c r="J323" s="29">
        <v>553240</v>
      </c>
      <c r="K323" s="29">
        <v>1047636</v>
      </c>
      <c r="L323" s="28">
        <v>921302</v>
      </c>
      <c r="M323" s="27">
        <v>549859</v>
      </c>
      <c r="N323" s="29">
        <v>374120</v>
      </c>
      <c r="O323" s="29">
        <v>1845281</v>
      </c>
      <c r="P323" s="28">
        <v>0</v>
      </c>
      <c r="Q323" s="27">
        <v>0</v>
      </c>
      <c r="R323" s="29">
        <v>0</v>
      </c>
      <c r="S323" s="29">
        <v>0</v>
      </c>
      <c r="T323" s="28">
        <v>0</v>
      </c>
      <c r="U323" s="27">
        <v>0</v>
      </c>
      <c r="V323" s="29">
        <v>0</v>
      </c>
      <c r="W323" s="29">
        <v>0</v>
      </c>
    </row>
    <row r="324" spans="1:23" ht="12.75">
      <c r="A324" s="23" t="s">
        <v>26</v>
      </c>
      <c r="B324" s="24" t="s">
        <v>581</v>
      </c>
      <c r="C324" s="25" t="s">
        <v>582</v>
      </c>
      <c r="D324" s="26">
        <v>6049000</v>
      </c>
      <c r="E324" s="27">
        <v>0</v>
      </c>
      <c r="F324" s="27">
        <v>3234606</v>
      </c>
      <c r="G324" s="77">
        <f t="shared" si="63"/>
        <v>0</v>
      </c>
      <c r="H324" s="28">
        <v>5666</v>
      </c>
      <c r="I324" s="27">
        <v>191245</v>
      </c>
      <c r="J324" s="29">
        <v>413501</v>
      </c>
      <c r="K324" s="29">
        <v>610412</v>
      </c>
      <c r="L324" s="28">
        <v>501281</v>
      </c>
      <c r="M324" s="27">
        <v>423351</v>
      </c>
      <c r="N324" s="29">
        <v>640437</v>
      </c>
      <c r="O324" s="29">
        <v>1565069</v>
      </c>
      <c r="P324" s="28">
        <v>261597</v>
      </c>
      <c r="Q324" s="27">
        <v>408861</v>
      </c>
      <c r="R324" s="29">
        <v>388667</v>
      </c>
      <c r="S324" s="29">
        <v>1059125</v>
      </c>
      <c r="T324" s="28">
        <v>0</v>
      </c>
      <c r="U324" s="27">
        <v>0</v>
      </c>
      <c r="V324" s="29">
        <v>0</v>
      </c>
      <c r="W324" s="29">
        <v>0</v>
      </c>
    </row>
    <row r="325" spans="1:23" ht="12.75">
      <c r="A325" s="23" t="s">
        <v>26</v>
      </c>
      <c r="B325" s="24" t="s">
        <v>583</v>
      </c>
      <c r="C325" s="25" t="s">
        <v>584</v>
      </c>
      <c r="D325" s="26">
        <v>45144128</v>
      </c>
      <c r="E325" s="27">
        <v>0</v>
      </c>
      <c r="F325" s="27">
        <v>0</v>
      </c>
      <c r="G325" s="77">
        <f t="shared" si="63"/>
        <v>0</v>
      </c>
      <c r="H325" s="28">
        <v>0</v>
      </c>
      <c r="I325" s="27">
        <v>0</v>
      </c>
      <c r="J325" s="29">
        <v>0</v>
      </c>
      <c r="K325" s="29">
        <v>0</v>
      </c>
      <c r="L325" s="28">
        <v>0</v>
      </c>
      <c r="M325" s="27">
        <v>0</v>
      </c>
      <c r="N325" s="29">
        <v>0</v>
      </c>
      <c r="O325" s="29">
        <v>0</v>
      </c>
      <c r="P325" s="28">
        <v>0</v>
      </c>
      <c r="Q325" s="27">
        <v>0</v>
      </c>
      <c r="R325" s="29">
        <v>0</v>
      </c>
      <c r="S325" s="29">
        <v>0</v>
      </c>
      <c r="T325" s="28">
        <v>0</v>
      </c>
      <c r="U325" s="27">
        <v>0</v>
      </c>
      <c r="V325" s="29">
        <v>0</v>
      </c>
      <c r="W325" s="29">
        <v>0</v>
      </c>
    </row>
    <row r="326" spans="1:23" ht="12.75">
      <c r="A326" s="23" t="s">
        <v>26</v>
      </c>
      <c r="B326" s="24" t="s">
        <v>585</v>
      </c>
      <c r="C326" s="25" t="s">
        <v>586</v>
      </c>
      <c r="D326" s="26">
        <v>20558700</v>
      </c>
      <c r="E326" s="27">
        <v>34488200</v>
      </c>
      <c r="F326" s="27">
        <v>21991112</v>
      </c>
      <c r="G326" s="77">
        <f t="shared" si="63"/>
        <v>0.6376416281510777</v>
      </c>
      <c r="H326" s="28">
        <v>486638</v>
      </c>
      <c r="I326" s="27">
        <v>1197777</v>
      </c>
      <c r="J326" s="29">
        <v>1507802</v>
      </c>
      <c r="K326" s="29">
        <v>3192217</v>
      </c>
      <c r="L326" s="28">
        <v>2141554</v>
      </c>
      <c r="M326" s="27">
        <v>3014057</v>
      </c>
      <c r="N326" s="29">
        <v>1598334</v>
      </c>
      <c r="O326" s="29">
        <v>6753945</v>
      </c>
      <c r="P326" s="28">
        <v>819943</v>
      </c>
      <c r="Q326" s="27">
        <v>1073396</v>
      </c>
      <c r="R326" s="29">
        <v>10151611</v>
      </c>
      <c r="S326" s="29">
        <v>12044950</v>
      </c>
      <c r="T326" s="28">
        <v>0</v>
      </c>
      <c r="U326" s="27">
        <v>0</v>
      </c>
      <c r="V326" s="29">
        <v>0</v>
      </c>
      <c r="W326" s="29">
        <v>0</v>
      </c>
    </row>
    <row r="327" spans="1:23" ht="12.75">
      <c r="A327" s="23" t="s">
        <v>45</v>
      </c>
      <c r="B327" s="24" t="s">
        <v>587</v>
      </c>
      <c r="C327" s="25" t="s">
        <v>588</v>
      </c>
      <c r="D327" s="26">
        <v>41116900</v>
      </c>
      <c r="E327" s="27">
        <v>69406480</v>
      </c>
      <c r="F327" s="27">
        <v>66844319</v>
      </c>
      <c r="G327" s="77">
        <f t="shared" si="63"/>
        <v>0.9630847004487189</v>
      </c>
      <c r="H327" s="28">
        <v>828922</v>
      </c>
      <c r="I327" s="27">
        <v>2656829</v>
      </c>
      <c r="J327" s="29">
        <v>8413220</v>
      </c>
      <c r="K327" s="29">
        <v>11898971</v>
      </c>
      <c r="L327" s="28">
        <v>4244666</v>
      </c>
      <c r="M327" s="27">
        <v>13519777</v>
      </c>
      <c r="N327" s="29">
        <v>4669950</v>
      </c>
      <c r="O327" s="29">
        <v>22434393</v>
      </c>
      <c r="P327" s="28">
        <v>8256515</v>
      </c>
      <c r="Q327" s="27">
        <v>15127752</v>
      </c>
      <c r="R327" s="29">
        <v>9126688</v>
      </c>
      <c r="S327" s="29">
        <v>32510955</v>
      </c>
      <c r="T327" s="28">
        <v>0</v>
      </c>
      <c r="U327" s="27">
        <v>0</v>
      </c>
      <c r="V327" s="29">
        <v>0</v>
      </c>
      <c r="W327" s="29">
        <v>0</v>
      </c>
    </row>
    <row r="328" spans="1:23" ht="12.75">
      <c r="A328" s="30"/>
      <c r="B328" s="31" t="s">
        <v>589</v>
      </c>
      <c r="C328" s="32"/>
      <c r="D328" s="33">
        <f>SUM(D322:D327)</f>
        <v>122612151</v>
      </c>
      <c r="E328" s="34">
        <f>SUM(E322:E327)</f>
        <v>113657741</v>
      </c>
      <c r="F328" s="34">
        <f>SUM(F322:F327)</f>
        <v>101048103</v>
      </c>
      <c r="G328" s="78">
        <f t="shared" si="63"/>
        <v>0.8890560564634132</v>
      </c>
      <c r="H328" s="35">
        <f aca="true" t="shared" si="65" ref="H328:W328">SUM(H322:H327)</f>
        <v>1610037</v>
      </c>
      <c r="I328" s="34">
        <f t="shared" si="65"/>
        <v>5294949</v>
      </c>
      <c r="J328" s="36">
        <f t="shared" si="65"/>
        <v>11514660</v>
      </c>
      <c r="K328" s="36">
        <f t="shared" si="65"/>
        <v>18419646</v>
      </c>
      <c r="L328" s="35">
        <f t="shared" si="65"/>
        <v>8444092</v>
      </c>
      <c r="M328" s="34">
        <f t="shared" si="65"/>
        <v>18342942</v>
      </c>
      <c r="N328" s="36">
        <f t="shared" si="65"/>
        <v>7898191</v>
      </c>
      <c r="O328" s="36">
        <f t="shared" si="65"/>
        <v>34685225</v>
      </c>
      <c r="P328" s="35">
        <f t="shared" si="65"/>
        <v>9957379</v>
      </c>
      <c r="Q328" s="34">
        <f t="shared" si="65"/>
        <v>17529739</v>
      </c>
      <c r="R328" s="36">
        <f t="shared" si="65"/>
        <v>20456114</v>
      </c>
      <c r="S328" s="36">
        <f t="shared" si="65"/>
        <v>47943232</v>
      </c>
      <c r="T328" s="35">
        <f t="shared" si="65"/>
        <v>0</v>
      </c>
      <c r="U328" s="34">
        <f t="shared" si="65"/>
        <v>0</v>
      </c>
      <c r="V328" s="36">
        <f t="shared" si="65"/>
        <v>0</v>
      </c>
      <c r="W328" s="36">
        <f t="shared" si="65"/>
        <v>0</v>
      </c>
    </row>
    <row r="329" spans="1:23" ht="12.75">
      <c r="A329" s="23" t="s">
        <v>26</v>
      </c>
      <c r="B329" s="24" t="s">
        <v>590</v>
      </c>
      <c r="C329" s="25" t="s">
        <v>591</v>
      </c>
      <c r="D329" s="26">
        <v>0</v>
      </c>
      <c r="E329" s="27">
        <v>0</v>
      </c>
      <c r="F329" s="27">
        <v>12906134</v>
      </c>
      <c r="G329" s="77">
        <f t="shared" si="63"/>
        <v>0</v>
      </c>
      <c r="H329" s="28">
        <v>2368958</v>
      </c>
      <c r="I329" s="27">
        <v>999701</v>
      </c>
      <c r="J329" s="29">
        <v>900208</v>
      </c>
      <c r="K329" s="29">
        <v>4268867</v>
      </c>
      <c r="L329" s="28">
        <v>938401</v>
      </c>
      <c r="M329" s="27">
        <v>1838273</v>
      </c>
      <c r="N329" s="29">
        <v>1648336</v>
      </c>
      <c r="O329" s="29">
        <v>4425010</v>
      </c>
      <c r="P329" s="28">
        <v>2044658</v>
      </c>
      <c r="Q329" s="27">
        <v>1437018</v>
      </c>
      <c r="R329" s="29">
        <v>730581</v>
      </c>
      <c r="S329" s="29">
        <v>4212257</v>
      </c>
      <c r="T329" s="28">
        <v>0</v>
      </c>
      <c r="U329" s="27">
        <v>0</v>
      </c>
      <c r="V329" s="29">
        <v>0</v>
      </c>
      <c r="W329" s="29">
        <v>0</v>
      </c>
    </row>
    <row r="330" spans="1:23" ht="12.75">
      <c r="A330" s="23" t="s">
        <v>26</v>
      </c>
      <c r="B330" s="24" t="s">
        <v>592</v>
      </c>
      <c r="C330" s="25" t="s">
        <v>593</v>
      </c>
      <c r="D330" s="26">
        <v>67091116</v>
      </c>
      <c r="E330" s="27">
        <v>0</v>
      </c>
      <c r="F330" s="27">
        <v>28814875</v>
      </c>
      <c r="G330" s="77">
        <f t="shared" si="63"/>
        <v>0</v>
      </c>
      <c r="H330" s="28">
        <v>0</v>
      </c>
      <c r="I330" s="27">
        <v>2969299</v>
      </c>
      <c r="J330" s="29">
        <v>4081402</v>
      </c>
      <c r="K330" s="29">
        <v>7050701</v>
      </c>
      <c r="L330" s="28">
        <v>3501125</v>
      </c>
      <c r="M330" s="27">
        <v>3651112</v>
      </c>
      <c r="N330" s="29">
        <v>5296886</v>
      </c>
      <c r="O330" s="29">
        <v>12449123</v>
      </c>
      <c r="P330" s="28">
        <v>2146482</v>
      </c>
      <c r="Q330" s="27">
        <v>3405880</v>
      </c>
      <c r="R330" s="29">
        <v>3762689</v>
      </c>
      <c r="S330" s="29">
        <v>9315051</v>
      </c>
      <c r="T330" s="28">
        <v>0</v>
      </c>
      <c r="U330" s="27">
        <v>0</v>
      </c>
      <c r="V330" s="29">
        <v>0</v>
      </c>
      <c r="W330" s="29">
        <v>0</v>
      </c>
    </row>
    <row r="331" spans="1:23" ht="12.75">
      <c r="A331" s="23" t="s">
        <v>26</v>
      </c>
      <c r="B331" s="24" t="s">
        <v>594</v>
      </c>
      <c r="C331" s="25" t="s">
        <v>595</v>
      </c>
      <c r="D331" s="26">
        <v>81404152</v>
      </c>
      <c r="E331" s="27">
        <v>0</v>
      </c>
      <c r="F331" s="27">
        <v>30871956</v>
      </c>
      <c r="G331" s="77">
        <f t="shared" si="63"/>
        <v>0</v>
      </c>
      <c r="H331" s="28">
        <v>1750478</v>
      </c>
      <c r="I331" s="27">
        <v>1817827</v>
      </c>
      <c r="J331" s="29">
        <v>3717304</v>
      </c>
      <c r="K331" s="29">
        <v>7285609</v>
      </c>
      <c r="L331" s="28">
        <v>4015288</v>
      </c>
      <c r="M331" s="27">
        <v>3901261</v>
      </c>
      <c r="N331" s="29">
        <v>5294169</v>
      </c>
      <c r="O331" s="29">
        <v>13210718</v>
      </c>
      <c r="P331" s="28">
        <v>2925626</v>
      </c>
      <c r="Q331" s="27">
        <v>6637156</v>
      </c>
      <c r="R331" s="29">
        <v>812847</v>
      </c>
      <c r="S331" s="29">
        <v>10375629</v>
      </c>
      <c r="T331" s="28">
        <v>0</v>
      </c>
      <c r="U331" s="27">
        <v>0</v>
      </c>
      <c r="V331" s="29">
        <v>0</v>
      </c>
      <c r="W331" s="29">
        <v>0</v>
      </c>
    </row>
    <row r="332" spans="1:23" ht="12.75">
      <c r="A332" s="23" t="s">
        <v>26</v>
      </c>
      <c r="B332" s="24" t="s">
        <v>596</v>
      </c>
      <c r="C332" s="25" t="s">
        <v>597</v>
      </c>
      <c r="D332" s="26">
        <v>0</v>
      </c>
      <c r="E332" s="27">
        <v>0</v>
      </c>
      <c r="F332" s="27">
        <v>30749607</v>
      </c>
      <c r="G332" s="77">
        <f t="shared" si="63"/>
        <v>0</v>
      </c>
      <c r="H332" s="28">
        <v>2421199</v>
      </c>
      <c r="I332" s="27">
        <v>2133062</v>
      </c>
      <c r="J332" s="29">
        <v>2704935</v>
      </c>
      <c r="K332" s="29">
        <v>7259196</v>
      </c>
      <c r="L332" s="28">
        <v>4077899</v>
      </c>
      <c r="M332" s="27">
        <v>3679852</v>
      </c>
      <c r="N332" s="29">
        <v>4441887</v>
      </c>
      <c r="O332" s="29">
        <v>12199638</v>
      </c>
      <c r="P332" s="28">
        <v>2965340</v>
      </c>
      <c r="Q332" s="27">
        <v>3352173</v>
      </c>
      <c r="R332" s="29">
        <v>4973260</v>
      </c>
      <c r="S332" s="29">
        <v>11290773</v>
      </c>
      <c r="T332" s="28">
        <v>0</v>
      </c>
      <c r="U332" s="27">
        <v>0</v>
      </c>
      <c r="V332" s="29">
        <v>0</v>
      </c>
      <c r="W332" s="29">
        <v>0</v>
      </c>
    </row>
    <row r="333" spans="1:23" ht="12.75">
      <c r="A333" s="23" t="s">
        <v>26</v>
      </c>
      <c r="B333" s="24" t="s">
        <v>598</v>
      </c>
      <c r="C333" s="25" t="s">
        <v>599</v>
      </c>
      <c r="D333" s="26">
        <v>26594120</v>
      </c>
      <c r="E333" s="27">
        <v>20443873</v>
      </c>
      <c r="F333" s="27">
        <v>11716398</v>
      </c>
      <c r="G333" s="77">
        <f t="shared" si="63"/>
        <v>0.573100703570209</v>
      </c>
      <c r="H333" s="28">
        <v>692002</v>
      </c>
      <c r="I333" s="27">
        <v>947989</v>
      </c>
      <c r="J333" s="29">
        <v>1643466</v>
      </c>
      <c r="K333" s="29">
        <v>3283457</v>
      </c>
      <c r="L333" s="28">
        <v>1482183</v>
      </c>
      <c r="M333" s="27">
        <v>1604392</v>
      </c>
      <c r="N333" s="29">
        <v>1131926</v>
      </c>
      <c r="O333" s="29">
        <v>4218501</v>
      </c>
      <c r="P333" s="28">
        <v>1270243</v>
      </c>
      <c r="Q333" s="27">
        <v>1276943</v>
      </c>
      <c r="R333" s="29">
        <v>1667254</v>
      </c>
      <c r="S333" s="29">
        <v>4214440</v>
      </c>
      <c r="T333" s="28">
        <v>0</v>
      </c>
      <c r="U333" s="27">
        <v>0</v>
      </c>
      <c r="V333" s="29">
        <v>0</v>
      </c>
      <c r="W333" s="29">
        <v>0</v>
      </c>
    </row>
    <row r="334" spans="1:23" ht="12.75">
      <c r="A334" s="23" t="s">
        <v>45</v>
      </c>
      <c r="B334" s="24" t="s">
        <v>600</v>
      </c>
      <c r="C334" s="25" t="s">
        <v>601</v>
      </c>
      <c r="D334" s="26">
        <v>0</v>
      </c>
      <c r="E334" s="27">
        <v>0</v>
      </c>
      <c r="F334" s="27">
        <v>84123919</v>
      </c>
      <c r="G334" s="77">
        <f t="shared" si="63"/>
        <v>0</v>
      </c>
      <c r="H334" s="28">
        <v>3030678</v>
      </c>
      <c r="I334" s="27">
        <v>7080610</v>
      </c>
      <c r="J334" s="29">
        <v>6272211</v>
      </c>
      <c r="K334" s="29">
        <v>16383499</v>
      </c>
      <c r="L334" s="28">
        <v>6855843</v>
      </c>
      <c r="M334" s="27">
        <v>9513681</v>
      </c>
      <c r="N334" s="29">
        <v>8463630</v>
      </c>
      <c r="O334" s="29">
        <v>24833154</v>
      </c>
      <c r="P334" s="28">
        <v>8560878</v>
      </c>
      <c r="Q334" s="27">
        <v>12674232</v>
      </c>
      <c r="R334" s="29">
        <v>21672156</v>
      </c>
      <c r="S334" s="29">
        <v>42907266</v>
      </c>
      <c r="T334" s="28">
        <v>0</v>
      </c>
      <c r="U334" s="27">
        <v>0</v>
      </c>
      <c r="V334" s="29">
        <v>0</v>
      </c>
      <c r="W334" s="29">
        <v>0</v>
      </c>
    </row>
    <row r="335" spans="1:23" ht="12.75">
      <c r="A335" s="30"/>
      <c r="B335" s="31" t="s">
        <v>602</v>
      </c>
      <c r="C335" s="32"/>
      <c r="D335" s="33">
        <f>SUM(D329:D334)</f>
        <v>175089388</v>
      </c>
      <c r="E335" s="34">
        <f>SUM(E329:E334)</f>
        <v>20443873</v>
      </c>
      <c r="F335" s="34">
        <f>SUM(F329:F334)</f>
        <v>199182889</v>
      </c>
      <c r="G335" s="78">
        <f t="shared" si="63"/>
        <v>9.742913634808826</v>
      </c>
      <c r="H335" s="35">
        <f aca="true" t="shared" si="66" ref="H335:W335">SUM(H329:H334)</f>
        <v>10263315</v>
      </c>
      <c r="I335" s="34">
        <f t="shared" si="66"/>
        <v>15948488</v>
      </c>
      <c r="J335" s="36">
        <f t="shared" si="66"/>
        <v>19319526</v>
      </c>
      <c r="K335" s="36">
        <f t="shared" si="66"/>
        <v>45531329</v>
      </c>
      <c r="L335" s="35">
        <f t="shared" si="66"/>
        <v>20870739</v>
      </c>
      <c r="M335" s="34">
        <f t="shared" si="66"/>
        <v>24188571</v>
      </c>
      <c r="N335" s="36">
        <f t="shared" si="66"/>
        <v>26276834</v>
      </c>
      <c r="O335" s="36">
        <f t="shared" si="66"/>
        <v>71336144</v>
      </c>
      <c r="P335" s="35">
        <f t="shared" si="66"/>
        <v>19913227</v>
      </c>
      <c r="Q335" s="34">
        <f t="shared" si="66"/>
        <v>28783402</v>
      </c>
      <c r="R335" s="36">
        <f t="shared" si="66"/>
        <v>33618787</v>
      </c>
      <c r="S335" s="36">
        <f t="shared" si="66"/>
        <v>82315416</v>
      </c>
      <c r="T335" s="35">
        <f t="shared" si="66"/>
        <v>0</v>
      </c>
      <c r="U335" s="34">
        <f t="shared" si="66"/>
        <v>0</v>
      </c>
      <c r="V335" s="36">
        <f t="shared" si="66"/>
        <v>0</v>
      </c>
      <c r="W335" s="36">
        <f t="shared" si="66"/>
        <v>0</v>
      </c>
    </row>
    <row r="336" spans="1:23" ht="12.75">
      <c r="A336" s="23" t="s">
        <v>26</v>
      </c>
      <c r="B336" s="24" t="s">
        <v>603</v>
      </c>
      <c r="C336" s="25" t="s">
        <v>604</v>
      </c>
      <c r="D336" s="26">
        <v>26412551</v>
      </c>
      <c r="E336" s="27">
        <v>25912176</v>
      </c>
      <c r="F336" s="27">
        <v>15633831</v>
      </c>
      <c r="G336" s="77">
        <f t="shared" si="63"/>
        <v>0.6033391792337317</v>
      </c>
      <c r="H336" s="28">
        <v>161369</v>
      </c>
      <c r="I336" s="27">
        <v>1374074</v>
      </c>
      <c r="J336" s="29">
        <v>1704836</v>
      </c>
      <c r="K336" s="29">
        <v>3240279</v>
      </c>
      <c r="L336" s="28">
        <v>1871575</v>
      </c>
      <c r="M336" s="27">
        <v>2399088</v>
      </c>
      <c r="N336" s="29">
        <v>3131043</v>
      </c>
      <c r="O336" s="29">
        <v>7401706</v>
      </c>
      <c r="P336" s="28">
        <v>1391138</v>
      </c>
      <c r="Q336" s="27">
        <v>1826293</v>
      </c>
      <c r="R336" s="29">
        <v>1774415</v>
      </c>
      <c r="S336" s="29">
        <v>4991846</v>
      </c>
      <c r="T336" s="28">
        <v>0</v>
      </c>
      <c r="U336" s="27">
        <v>0</v>
      </c>
      <c r="V336" s="29">
        <v>0</v>
      </c>
      <c r="W336" s="29">
        <v>0</v>
      </c>
    </row>
    <row r="337" spans="1:23" ht="12.75">
      <c r="A337" s="23" t="s">
        <v>26</v>
      </c>
      <c r="B337" s="24" t="s">
        <v>605</v>
      </c>
      <c r="C337" s="25" t="s">
        <v>606</v>
      </c>
      <c r="D337" s="26">
        <v>121077256</v>
      </c>
      <c r="E337" s="27">
        <v>121077256</v>
      </c>
      <c r="F337" s="27">
        <v>75788330</v>
      </c>
      <c r="G337" s="77">
        <f t="shared" si="63"/>
        <v>0.6259501784546554</v>
      </c>
      <c r="H337" s="28">
        <v>4080167</v>
      </c>
      <c r="I337" s="27">
        <v>7220674</v>
      </c>
      <c r="J337" s="29">
        <v>8701095</v>
      </c>
      <c r="K337" s="29">
        <v>20001936</v>
      </c>
      <c r="L337" s="28">
        <v>8996399</v>
      </c>
      <c r="M337" s="27">
        <v>9591699</v>
      </c>
      <c r="N337" s="29">
        <v>13612091</v>
      </c>
      <c r="O337" s="29">
        <v>32200189</v>
      </c>
      <c r="P337" s="28">
        <v>6434062</v>
      </c>
      <c r="Q337" s="27">
        <v>7214620</v>
      </c>
      <c r="R337" s="29">
        <v>9937523</v>
      </c>
      <c r="S337" s="29">
        <v>23586205</v>
      </c>
      <c r="T337" s="28">
        <v>0</v>
      </c>
      <c r="U337" s="27">
        <v>0</v>
      </c>
      <c r="V337" s="29">
        <v>0</v>
      </c>
      <c r="W337" s="29">
        <v>0</v>
      </c>
    </row>
    <row r="338" spans="1:23" ht="12.75">
      <c r="A338" s="23" t="s">
        <v>26</v>
      </c>
      <c r="B338" s="24" t="s">
        <v>607</v>
      </c>
      <c r="C338" s="25" t="s">
        <v>608</v>
      </c>
      <c r="D338" s="26">
        <v>10910875</v>
      </c>
      <c r="E338" s="27">
        <v>10910875</v>
      </c>
      <c r="F338" s="27">
        <v>7728314</v>
      </c>
      <c r="G338" s="77">
        <f t="shared" si="63"/>
        <v>0.7083129446538431</v>
      </c>
      <c r="H338" s="28">
        <v>741018</v>
      </c>
      <c r="I338" s="27">
        <v>523763</v>
      </c>
      <c r="J338" s="29">
        <v>1434980</v>
      </c>
      <c r="K338" s="29">
        <v>2699761</v>
      </c>
      <c r="L338" s="28">
        <v>552278</v>
      </c>
      <c r="M338" s="27">
        <v>791894</v>
      </c>
      <c r="N338" s="29">
        <v>1064630</v>
      </c>
      <c r="O338" s="29">
        <v>2408802</v>
      </c>
      <c r="P338" s="28">
        <v>633088</v>
      </c>
      <c r="Q338" s="27">
        <v>1060498</v>
      </c>
      <c r="R338" s="29">
        <v>926165</v>
      </c>
      <c r="S338" s="29">
        <v>2619751</v>
      </c>
      <c r="T338" s="28">
        <v>0</v>
      </c>
      <c r="U338" s="27">
        <v>0</v>
      </c>
      <c r="V338" s="29">
        <v>0</v>
      </c>
      <c r="W338" s="29">
        <v>0</v>
      </c>
    </row>
    <row r="339" spans="1:23" ht="12.75">
      <c r="A339" s="23" t="s">
        <v>26</v>
      </c>
      <c r="B339" s="24" t="s">
        <v>609</v>
      </c>
      <c r="C339" s="25" t="s">
        <v>610</v>
      </c>
      <c r="D339" s="26">
        <v>0</v>
      </c>
      <c r="E339" s="27">
        <v>0</v>
      </c>
      <c r="F339" s="27">
        <v>8010774</v>
      </c>
      <c r="G339" s="77">
        <f t="shared" si="63"/>
        <v>0</v>
      </c>
      <c r="H339" s="28">
        <v>379173</v>
      </c>
      <c r="I339" s="27">
        <v>612725</v>
      </c>
      <c r="J339" s="29">
        <v>818776</v>
      </c>
      <c r="K339" s="29">
        <v>1810674</v>
      </c>
      <c r="L339" s="28">
        <v>2166031</v>
      </c>
      <c r="M339" s="27">
        <v>931133</v>
      </c>
      <c r="N339" s="29">
        <v>903146</v>
      </c>
      <c r="O339" s="29">
        <v>4000310</v>
      </c>
      <c r="P339" s="28">
        <v>751602</v>
      </c>
      <c r="Q339" s="27">
        <v>654558</v>
      </c>
      <c r="R339" s="29">
        <v>793630</v>
      </c>
      <c r="S339" s="29">
        <v>2199790</v>
      </c>
      <c r="T339" s="28">
        <v>0</v>
      </c>
      <c r="U339" s="27">
        <v>0</v>
      </c>
      <c r="V339" s="29">
        <v>0</v>
      </c>
      <c r="W339" s="29">
        <v>0</v>
      </c>
    </row>
    <row r="340" spans="1:23" ht="12.75">
      <c r="A340" s="23" t="s">
        <v>45</v>
      </c>
      <c r="B340" s="24" t="s">
        <v>611</v>
      </c>
      <c r="C340" s="25" t="s">
        <v>612</v>
      </c>
      <c r="D340" s="26">
        <v>35315171</v>
      </c>
      <c r="E340" s="27">
        <v>0</v>
      </c>
      <c r="F340" s="27">
        <v>42479135</v>
      </c>
      <c r="G340" s="77">
        <f t="shared" si="63"/>
        <v>0</v>
      </c>
      <c r="H340" s="28">
        <v>518683</v>
      </c>
      <c r="I340" s="27">
        <v>2812043</v>
      </c>
      <c r="J340" s="29">
        <v>5287323</v>
      </c>
      <c r="K340" s="29">
        <v>8618049</v>
      </c>
      <c r="L340" s="28">
        <v>3828615</v>
      </c>
      <c r="M340" s="27">
        <v>6554246</v>
      </c>
      <c r="N340" s="29">
        <v>4257795</v>
      </c>
      <c r="O340" s="29">
        <v>14640656</v>
      </c>
      <c r="P340" s="28">
        <v>2441701</v>
      </c>
      <c r="Q340" s="27">
        <v>6835794</v>
      </c>
      <c r="R340" s="29">
        <v>9942935</v>
      </c>
      <c r="S340" s="29">
        <v>19220430</v>
      </c>
      <c r="T340" s="28">
        <v>0</v>
      </c>
      <c r="U340" s="27">
        <v>0</v>
      </c>
      <c r="V340" s="29">
        <v>0</v>
      </c>
      <c r="W340" s="29">
        <v>0</v>
      </c>
    </row>
    <row r="341" spans="1:23" ht="12.75">
      <c r="A341" s="30"/>
      <c r="B341" s="31" t="s">
        <v>613</v>
      </c>
      <c r="C341" s="32"/>
      <c r="D341" s="33">
        <f>SUM(D336:D340)</f>
        <v>193715853</v>
      </c>
      <c r="E341" s="34">
        <f>SUM(E336:E340)</f>
        <v>157900307</v>
      </c>
      <c r="F341" s="34">
        <f>SUM(F336:F340)</f>
        <v>149640384</v>
      </c>
      <c r="G341" s="78">
        <f t="shared" si="63"/>
        <v>0.9476889997433634</v>
      </c>
      <c r="H341" s="35">
        <f aca="true" t="shared" si="67" ref="H341:W341">SUM(H336:H340)</f>
        <v>5880410</v>
      </c>
      <c r="I341" s="34">
        <f t="shared" si="67"/>
        <v>12543279</v>
      </c>
      <c r="J341" s="36">
        <f t="shared" si="67"/>
        <v>17947010</v>
      </c>
      <c r="K341" s="36">
        <f t="shared" si="67"/>
        <v>36370699</v>
      </c>
      <c r="L341" s="35">
        <f t="shared" si="67"/>
        <v>17414898</v>
      </c>
      <c r="M341" s="34">
        <f t="shared" si="67"/>
        <v>20268060</v>
      </c>
      <c r="N341" s="36">
        <f t="shared" si="67"/>
        <v>22968705</v>
      </c>
      <c r="O341" s="36">
        <f t="shared" si="67"/>
        <v>60651663</v>
      </c>
      <c r="P341" s="35">
        <f t="shared" si="67"/>
        <v>11651591</v>
      </c>
      <c r="Q341" s="34">
        <f t="shared" si="67"/>
        <v>17591763</v>
      </c>
      <c r="R341" s="36">
        <f t="shared" si="67"/>
        <v>23374668</v>
      </c>
      <c r="S341" s="36">
        <f t="shared" si="67"/>
        <v>52618022</v>
      </c>
      <c r="T341" s="35">
        <f t="shared" si="67"/>
        <v>0</v>
      </c>
      <c r="U341" s="34">
        <f t="shared" si="67"/>
        <v>0</v>
      </c>
      <c r="V341" s="36">
        <f t="shared" si="67"/>
        <v>0</v>
      </c>
      <c r="W341" s="36">
        <f t="shared" si="67"/>
        <v>0</v>
      </c>
    </row>
    <row r="342" spans="1:23" ht="12.75">
      <c r="A342" s="23" t="s">
        <v>26</v>
      </c>
      <c r="B342" s="24" t="s">
        <v>614</v>
      </c>
      <c r="C342" s="25" t="s">
        <v>615</v>
      </c>
      <c r="D342" s="26">
        <v>3348660</v>
      </c>
      <c r="E342" s="27">
        <v>0</v>
      </c>
      <c r="F342" s="27">
        <v>7132749</v>
      </c>
      <c r="G342" s="77">
        <f t="shared" si="63"/>
        <v>0</v>
      </c>
      <c r="H342" s="28">
        <v>926701</v>
      </c>
      <c r="I342" s="27">
        <v>396667</v>
      </c>
      <c r="J342" s="29">
        <v>1190857</v>
      </c>
      <c r="K342" s="29">
        <v>2514225</v>
      </c>
      <c r="L342" s="28">
        <v>542020</v>
      </c>
      <c r="M342" s="27">
        <v>407573</v>
      </c>
      <c r="N342" s="29">
        <v>1780083</v>
      </c>
      <c r="O342" s="29">
        <v>2729676</v>
      </c>
      <c r="P342" s="28">
        <v>364518</v>
      </c>
      <c r="Q342" s="27">
        <v>386491</v>
      </c>
      <c r="R342" s="29">
        <v>1137839</v>
      </c>
      <c r="S342" s="29">
        <v>1888848</v>
      </c>
      <c r="T342" s="28">
        <v>0</v>
      </c>
      <c r="U342" s="27">
        <v>0</v>
      </c>
      <c r="V342" s="29">
        <v>0</v>
      </c>
      <c r="W342" s="29">
        <v>0</v>
      </c>
    </row>
    <row r="343" spans="1:23" ht="12.75">
      <c r="A343" s="23" t="s">
        <v>26</v>
      </c>
      <c r="B343" s="24" t="s">
        <v>616</v>
      </c>
      <c r="C343" s="25" t="s">
        <v>617</v>
      </c>
      <c r="D343" s="26">
        <v>14266212</v>
      </c>
      <c r="E343" s="27">
        <v>0</v>
      </c>
      <c r="F343" s="27">
        <v>42906910</v>
      </c>
      <c r="G343" s="77">
        <f t="shared" si="63"/>
        <v>0</v>
      </c>
      <c r="H343" s="28">
        <v>3722196</v>
      </c>
      <c r="I343" s="27">
        <v>3722196</v>
      </c>
      <c r="J343" s="29">
        <v>4713725</v>
      </c>
      <c r="K343" s="29">
        <v>12158117</v>
      </c>
      <c r="L343" s="28">
        <v>4833793</v>
      </c>
      <c r="M343" s="27">
        <v>6562689</v>
      </c>
      <c r="N343" s="29">
        <v>5441953</v>
      </c>
      <c r="O343" s="29">
        <v>16838435</v>
      </c>
      <c r="P343" s="28">
        <v>4760695</v>
      </c>
      <c r="Q343" s="27">
        <v>4653128</v>
      </c>
      <c r="R343" s="29">
        <v>4496535</v>
      </c>
      <c r="S343" s="29">
        <v>13910358</v>
      </c>
      <c r="T343" s="28">
        <v>0</v>
      </c>
      <c r="U343" s="27">
        <v>0</v>
      </c>
      <c r="V343" s="29">
        <v>0</v>
      </c>
      <c r="W343" s="29">
        <v>0</v>
      </c>
    </row>
    <row r="344" spans="1:23" ht="12.75">
      <c r="A344" s="23" t="s">
        <v>26</v>
      </c>
      <c r="B344" s="24" t="s">
        <v>618</v>
      </c>
      <c r="C344" s="25" t="s">
        <v>619</v>
      </c>
      <c r="D344" s="26">
        <v>48121240</v>
      </c>
      <c r="E344" s="27">
        <v>57411644</v>
      </c>
      <c r="F344" s="27">
        <v>30686717</v>
      </c>
      <c r="G344" s="77">
        <f t="shared" si="63"/>
        <v>0.5345033665992912</v>
      </c>
      <c r="H344" s="28">
        <v>1630994</v>
      </c>
      <c r="I344" s="27">
        <v>1562335</v>
      </c>
      <c r="J344" s="29">
        <v>2867653</v>
      </c>
      <c r="K344" s="29">
        <v>6060982</v>
      </c>
      <c r="L344" s="28">
        <v>2102109</v>
      </c>
      <c r="M344" s="27">
        <v>4953173</v>
      </c>
      <c r="N344" s="29">
        <v>3556906</v>
      </c>
      <c r="O344" s="29">
        <v>10612188</v>
      </c>
      <c r="P344" s="28">
        <v>1698175</v>
      </c>
      <c r="Q344" s="27">
        <v>3623935</v>
      </c>
      <c r="R344" s="29">
        <v>8691437</v>
      </c>
      <c r="S344" s="29">
        <v>14013547</v>
      </c>
      <c r="T344" s="28">
        <v>0</v>
      </c>
      <c r="U344" s="27">
        <v>0</v>
      </c>
      <c r="V344" s="29">
        <v>0</v>
      </c>
      <c r="W344" s="29">
        <v>0</v>
      </c>
    </row>
    <row r="345" spans="1:23" ht="12.75">
      <c r="A345" s="23" t="s">
        <v>26</v>
      </c>
      <c r="B345" s="24" t="s">
        <v>620</v>
      </c>
      <c r="C345" s="25" t="s">
        <v>621</v>
      </c>
      <c r="D345" s="26">
        <v>93959620</v>
      </c>
      <c r="E345" s="27">
        <v>0</v>
      </c>
      <c r="F345" s="27">
        <v>75916018</v>
      </c>
      <c r="G345" s="77">
        <f t="shared" si="63"/>
        <v>0</v>
      </c>
      <c r="H345" s="28">
        <v>3061453</v>
      </c>
      <c r="I345" s="27">
        <v>5741812</v>
      </c>
      <c r="J345" s="29">
        <v>7614807</v>
      </c>
      <c r="K345" s="29">
        <v>16418072</v>
      </c>
      <c r="L345" s="28">
        <v>7805208</v>
      </c>
      <c r="M345" s="27">
        <v>10179812</v>
      </c>
      <c r="N345" s="29">
        <v>13006543</v>
      </c>
      <c r="O345" s="29">
        <v>30991563</v>
      </c>
      <c r="P345" s="28">
        <v>13549963</v>
      </c>
      <c r="Q345" s="27">
        <v>6713283</v>
      </c>
      <c r="R345" s="29">
        <v>8243137</v>
      </c>
      <c r="S345" s="29">
        <v>28506383</v>
      </c>
      <c r="T345" s="28">
        <v>0</v>
      </c>
      <c r="U345" s="27">
        <v>0</v>
      </c>
      <c r="V345" s="29">
        <v>0</v>
      </c>
      <c r="W345" s="29">
        <v>0</v>
      </c>
    </row>
    <row r="346" spans="1:23" ht="12.75">
      <c r="A346" s="23" t="s">
        <v>26</v>
      </c>
      <c r="B346" s="24" t="s">
        <v>622</v>
      </c>
      <c r="C346" s="25" t="s">
        <v>623</v>
      </c>
      <c r="D346" s="26">
        <v>0</v>
      </c>
      <c r="E346" s="27">
        <v>0</v>
      </c>
      <c r="F346" s="27">
        <v>7205686</v>
      </c>
      <c r="G346" s="77">
        <f t="shared" si="63"/>
        <v>0</v>
      </c>
      <c r="H346" s="28">
        <v>0</v>
      </c>
      <c r="I346" s="27">
        <v>3162472</v>
      </c>
      <c r="J346" s="29">
        <v>931162</v>
      </c>
      <c r="K346" s="29">
        <v>4093634</v>
      </c>
      <c r="L346" s="28">
        <v>562645</v>
      </c>
      <c r="M346" s="27">
        <v>879776</v>
      </c>
      <c r="N346" s="29">
        <v>892770</v>
      </c>
      <c r="O346" s="29">
        <v>2335191</v>
      </c>
      <c r="P346" s="28">
        <v>70447</v>
      </c>
      <c r="Q346" s="27">
        <v>776223</v>
      </c>
      <c r="R346" s="29">
        <v>-69809</v>
      </c>
      <c r="S346" s="29">
        <v>776861</v>
      </c>
      <c r="T346" s="28">
        <v>0</v>
      </c>
      <c r="U346" s="27">
        <v>0</v>
      </c>
      <c r="V346" s="29">
        <v>0</v>
      </c>
      <c r="W346" s="29">
        <v>0</v>
      </c>
    </row>
    <row r="347" spans="1:23" ht="12.75">
      <c r="A347" s="23" t="s">
        <v>26</v>
      </c>
      <c r="B347" s="24" t="s">
        <v>624</v>
      </c>
      <c r="C347" s="25" t="s">
        <v>625</v>
      </c>
      <c r="D347" s="26">
        <v>19361020</v>
      </c>
      <c r="E347" s="27">
        <v>19162661</v>
      </c>
      <c r="F347" s="27">
        <v>10773003</v>
      </c>
      <c r="G347" s="77">
        <f t="shared" si="63"/>
        <v>0.5621872139782674</v>
      </c>
      <c r="H347" s="28">
        <v>351525</v>
      </c>
      <c r="I347" s="27">
        <v>484802</v>
      </c>
      <c r="J347" s="29">
        <v>773802</v>
      </c>
      <c r="K347" s="29">
        <v>1610129</v>
      </c>
      <c r="L347" s="28">
        <v>1072776</v>
      </c>
      <c r="M347" s="27">
        <v>1444187</v>
      </c>
      <c r="N347" s="29">
        <v>2140749</v>
      </c>
      <c r="O347" s="29">
        <v>4657712</v>
      </c>
      <c r="P347" s="28">
        <v>1285667</v>
      </c>
      <c r="Q347" s="27">
        <v>1377743</v>
      </c>
      <c r="R347" s="29">
        <v>1841752</v>
      </c>
      <c r="S347" s="29">
        <v>4505162</v>
      </c>
      <c r="T347" s="28">
        <v>0</v>
      </c>
      <c r="U347" s="27">
        <v>0</v>
      </c>
      <c r="V347" s="29">
        <v>0</v>
      </c>
      <c r="W347" s="29">
        <v>0</v>
      </c>
    </row>
    <row r="348" spans="1:23" ht="12.75">
      <c r="A348" s="23" t="s">
        <v>26</v>
      </c>
      <c r="B348" s="24" t="s">
        <v>626</v>
      </c>
      <c r="C348" s="25" t="s">
        <v>627</v>
      </c>
      <c r="D348" s="26">
        <v>42968110</v>
      </c>
      <c r="E348" s="27">
        <v>43701110</v>
      </c>
      <c r="F348" s="27">
        <v>19093380</v>
      </c>
      <c r="G348" s="77">
        <f t="shared" si="63"/>
        <v>0.4369083531287878</v>
      </c>
      <c r="H348" s="28">
        <v>502741</v>
      </c>
      <c r="I348" s="27">
        <v>1319497</v>
      </c>
      <c r="J348" s="29">
        <v>1660366</v>
      </c>
      <c r="K348" s="29">
        <v>3482604</v>
      </c>
      <c r="L348" s="28">
        <v>2000240</v>
      </c>
      <c r="M348" s="27">
        <v>1844670</v>
      </c>
      <c r="N348" s="29">
        <v>2012775</v>
      </c>
      <c r="O348" s="29">
        <v>5857685</v>
      </c>
      <c r="P348" s="28">
        <v>5237982</v>
      </c>
      <c r="Q348" s="27">
        <v>2037298</v>
      </c>
      <c r="R348" s="29">
        <v>2477811</v>
      </c>
      <c r="S348" s="29">
        <v>9753091</v>
      </c>
      <c r="T348" s="28">
        <v>0</v>
      </c>
      <c r="U348" s="27">
        <v>0</v>
      </c>
      <c r="V348" s="29">
        <v>0</v>
      </c>
      <c r="W348" s="29">
        <v>0</v>
      </c>
    </row>
    <row r="349" spans="1:23" ht="12.75">
      <c r="A349" s="23" t="s">
        <v>45</v>
      </c>
      <c r="B349" s="24" t="s">
        <v>628</v>
      </c>
      <c r="C349" s="25" t="s">
        <v>629</v>
      </c>
      <c r="D349" s="26">
        <v>7970170</v>
      </c>
      <c r="E349" s="27">
        <v>0</v>
      </c>
      <c r="F349" s="27">
        <v>2474587</v>
      </c>
      <c r="G349" s="77">
        <f t="shared" si="63"/>
        <v>0</v>
      </c>
      <c r="H349" s="28">
        <v>383539</v>
      </c>
      <c r="I349" s="27">
        <v>52134</v>
      </c>
      <c r="J349" s="29">
        <v>253090</v>
      </c>
      <c r="K349" s="29">
        <v>688763</v>
      </c>
      <c r="L349" s="28">
        <v>260483</v>
      </c>
      <c r="M349" s="27">
        <v>308687</v>
      </c>
      <c r="N349" s="29">
        <v>304266</v>
      </c>
      <c r="O349" s="29">
        <v>873436</v>
      </c>
      <c r="P349" s="28">
        <v>223859</v>
      </c>
      <c r="Q349" s="27">
        <v>371400</v>
      </c>
      <c r="R349" s="29">
        <v>317129</v>
      </c>
      <c r="S349" s="29">
        <v>912388</v>
      </c>
      <c r="T349" s="28">
        <v>0</v>
      </c>
      <c r="U349" s="27">
        <v>0</v>
      </c>
      <c r="V349" s="29">
        <v>0</v>
      </c>
      <c r="W349" s="29">
        <v>0</v>
      </c>
    </row>
    <row r="350" spans="1:23" ht="12.75">
      <c r="A350" s="30"/>
      <c r="B350" s="31" t="s">
        <v>630</v>
      </c>
      <c r="C350" s="32"/>
      <c r="D350" s="33">
        <f>SUM(D342:D349)</f>
        <v>229995032</v>
      </c>
      <c r="E350" s="34">
        <f>SUM(E342:E349)</f>
        <v>120275415</v>
      </c>
      <c r="F350" s="34">
        <f>SUM(F342:F349)</f>
        <v>196189050</v>
      </c>
      <c r="G350" s="78">
        <f t="shared" si="63"/>
        <v>1.6311650223780148</v>
      </c>
      <c r="H350" s="35">
        <f aca="true" t="shared" si="68" ref="H350:W350">SUM(H342:H349)</f>
        <v>10579149</v>
      </c>
      <c r="I350" s="34">
        <f t="shared" si="68"/>
        <v>16441915</v>
      </c>
      <c r="J350" s="36">
        <f t="shared" si="68"/>
        <v>20005462</v>
      </c>
      <c r="K350" s="36">
        <f t="shared" si="68"/>
        <v>47026526</v>
      </c>
      <c r="L350" s="35">
        <f t="shared" si="68"/>
        <v>19179274</v>
      </c>
      <c r="M350" s="34">
        <f t="shared" si="68"/>
        <v>26580567</v>
      </c>
      <c r="N350" s="36">
        <f t="shared" si="68"/>
        <v>29136045</v>
      </c>
      <c r="O350" s="36">
        <f t="shared" si="68"/>
        <v>74895886</v>
      </c>
      <c r="P350" s="35">
        <f t="shared" si="68"/>
        <v>27191306</v>
      </c>
      <c r="Q350" s="34">
        <f t="shared" si="68"/>
        <v>19939501</v>
      </c>
      <c r="R350" s="36">
        <f t="shared" si="68"/>
        <v>27135831</v>
      </c>
      <c r="S350" s="36">
        <f t="shared" si="68"/>
        <v>74266638</v>
      </c>
      <c r="T350" s="35">
        <f t="shared" si="68"/>
        <v>0</v>
      </c>
      <c r="U350" s="34">
        <f t="shared" si="68"/>
        <v>0</v>
      </c>
      <c r="V350" s="36">
        <f t="shared" si="68"/>
        <v>0</v>
      </c>
      <c r="W350" s="36">
        <f t="shared" si="68"/>
        <v>0</v>
      </c>
    </row>
    <row r="351" spans="1:23" ht="12.75">
      <c r="A351" s="23" t="s">
        <v>26</v>
      </c>
      <c r="B351" s="24" t="s">
        <v>631</v>
      </c>
      <c r="C351" s="25" t="s">
        <v>632</v>
      </c>
      <c r="D351" s="26">
        <v>2565000</v>
      </c>
      <c r="E351" s="27">
        <v>0</v>
      </c>
      <c r="F351" s="27">
        <v>0</v>
      </c>
      <c r="G351" s="77">
        <f t="shared" si="63"/>
        <v>0</v>
      </c>
      <c r="H351" s="28">
        <v>0</v>
      </c>
      <c r="I351" s="27">
        <v>0</v>
      </c>
      <c r="J351" s="29">
        <v>0</v>
      </c>
      <c r="K351" s="29">
        <v>0</v>
      </c>
      <c r="L351" s="28">
        <v>0</v>
      </c>
      <c r="M351" s="27">
        <v>0</v>
      </c>
      <c r="N351" s="29">
        <v>0</v>
      </c>
      <c r="O351" s="29">
        <v>0</v>
      </c>
      <c r="P351" s="28">
        <v>0</v>
      </c>
      <c r="Q351" s="27">
        <v>0</v>
      </c>
      <c r="R351" s="29">
        <v>0</v>
      </c>
      <c r="S351" s="29">
        <v>0</v>
      </c>
      <c r="T351" s="28">
        <v>0</v>
      </c>
      <c r="U351" s="27">
        <v>0</v>
      </c>
      <c r="V351" s="29">
        <v>0</v>
      </c>
      <c r="W351" s="29">
        <v>0</v>
      </c>
    </row>
    <row r="352" spans="1:23" ht="12.75">
      <c r="A352" s="23" t="s">
        <v>26</v>
      </c>
      <c r="B352" s="24" t="s">
        <v>633</v>
      </c>
      <c r="C352" s="25" t="s">
        <v>634</v>
      </c>
      <c r="D352" s="26">
        <v>1190000</v>
      </c>
      <c r="E352" s="27">
        <v>1511500</v>
      </c>
      <c r="F352" s="27">
        <v>662957</v>
      </c>
      <c r="G352" s="77">
        <f t="shared" si="63"/>
        <v>0.43860866688719813</v>
      </c>
      <c r="H352" s="28">
        <v>31513</v>
      </c>
      <c r="I352" s="27">
        <v>64771</v>
      </c>
      <c r="J352" s="29">
        <v>140669</v>
      </c>
      <c r="K352" s="29">
        <v>236953</v>
      </c>
      <c r="L352" s="28">
        <v>127457</v>
      </c>
      <c r="M352" s="27">
        <v>89598</v>
      </c>
      <c r="N352" s="29">
        <v>56858</v>
      </c>
      <c r="O352" s="29">
        <v>273913</v>
      </c>
      <c r="P352" s="28">
        <v>85844</v>
      </c>
      <c r="Q352" s="27">
        <v>66247</v>
      </c>
      <c r="R352" s="29">
        <v>0</v>
      </c>
      <c r="S352" s="29">
        <v>152091</v>
      </c>
      <c r="T352" s="28">
        <v>0</v>
      </c>
      <c r="U352" s="27">
        <v>0</v>
      </c>
      <c r="V352" s="29">
        <v>0</v>
      </c>
      <c r="W352" s="29">
        <v>0</v>
      </c>
    </row>
    <row r="353" spans="1:23" ht="12.75">
      <c r="A353" s="23" t="s">
        <v>26</v>
      </c>
      <c r="B353" s="24" t="s">
        <v>635</v>
      </c>
      <c r="C353" s="25" t="s">
        <v>636</v>
      </c>
      <c r="D353" s="26">
        <v>0</v>
      </c>
      <c r="E353" s="27">
        <v>0</v>
      </c>
      <c r="F353" s="27">
        <v>11974232</v>
      </c>
      <c r="G353" s="77">
        <f t="shared" si="63"/>
        <v>0</v>
      </c>
      <c r="H353" s="28">
        <v>187313</v>
      </c>
      <c r="I353" s="27">
        <v>1175673</v>
      </c>
      <c r="J353" s="29">
        <v>1070877</v>
      </c>
      <c r="K353" s="29">
        <v>2433863</v>
      </c>
      <c r="L353" s="28">
        <v>3128228</v>
      </c>
      <c r="M353" s="27">
        <v>1074220</v>
      </c>
      <c r="N353" s="29">
        <v>2377011</v>
      </c>
      <c r="O353" s="29">
        <v>6579459</v>
      </c>
      <c r="P353" s="28">
        <v>949399</v>
      </c>
      <c r="Q353" s="27">
        <v>1248973</v>
      </c>
      <c r="R353" s="29">
        <v>762538</v>
      </c>
      <c r="S353" s="29">
        <v>2960910</v>
      </c>
      <c r="T353" s="28">
        <v>0</v>
      </c>
      <c r="U353" s="27">
        <v>0</v>
      </c>
      <c r="V353" s="29">
        <v>0</v>
      </c>
      <c r="W353" s="29">
        <v>0</v>
      </c>
    </row>
    <row r="354" spans="1:23" ht="12.75">
      <c r="A354" s="23" t="s">
        <v>45</v>
      </c>
      <c r="B354" s="24" t="s">
        <v>637</v>
      </c>
      <c r="C354" s="25" t="s">
        <v>638</v>
      </c>
      <c r="D354" s="26">
        <v>155300</v>
      </c>
      <c r="E354" s="27">
        <v>488600</v>
      </c>
      <c r="F354" s="27">
        <v>71421</v>
      </c>
      <c r="G354" s="77">
        <f t="shared" si="63"/>
        <v>0.14617478510028653</v>
      </c>
      <c r="H354" s="28">
        <v>13923</v>
      </c>
      <c r="I354" s="27">
        <v>20895</v>
      </c>
      <c r="J354" s="29">
        <v>2804</v>
      </c>
      <c r="K354" s="29">
        <v>37622</v>
      </c>
      <c r="L354" s="28">
        <v>0</v>
      </c>
      <c r="M354" s="27">
        <v>32439</v>
      </c>
      <c r="N354" s="29">
        <v>500</v>
      </c>
      <c r="O354" s="29">
        <v>32939</v>
      </c>
      <c r="P354" s="28">
        <v>0</v>
      </c>
      <c r="Q354" s="27">
        <v>810</v>
      </c>
      <c r="R354" s="29">
        <v>50</v>
      </c>
      <c r="S354" s="29">
        <v>860</v>
      </c>
      <c r="T354" s="28">
        <v>0</v>
      </c>
      <c r="U354" s="27">
        <v>0</v>
      </c>
      <c r="V354" s="29">
        <v>0</v>
      </c>
      <c r="W354" s="29">
        <v>0</v>
      </c>
    </row>
    <row r="355" spans="1:23" ht="12.75">
      <c r="A355" s="50"/>
      <c r="B355" s="51" t="s">
        <v>639</v>
      </c>
      <c r="C355" s="52"/>
      <c r="D355" s="53">
        <f>SUM(D351:D354)</f>
        <v>3910300</v>
      </c>
      <c r="E355" s="54">
        <f>SUM(E351:E354)</f>
        <v>2000100</v>
      </c>
      <c r="F355" s="54">
        <f>SUM(F351:F354)</f>
        <v>12708610</v>
      </c>
      <c r="G355" s="80">
        <f t="shared" si="63"/>
        <v>6.3539873006349685</v>
      </c>
      <c r="H355" s="55">
        <f aca="true" t="shared" si="69" ref="H355:W355">SUM(H351:H354)</f>
        <v>232749</v>
      </c>
      <c r="I355" s="54">
        <f t="shared" si="69"/>
        <v>1261339</v>
      </c>
      <c r="J355" s="56">
        <f t="shared" si="69"/>
        <v>1214350</v>
      </c>
      <c r="K355" s="56">
        <f t="shared" si="69"/>
        <v>2708438</v>
      </c>
      <c r="L355" s="55">
        <f t="shared" si="69"/>
        <v>3255685</v>
      </c>
      <c r="M355" s="54">
        <f t="shared" si="69"/>
        <v>1196257</v>
      </c>
      <c r="N355" s="56">
        <f t="shared" si="69"/>
        <v>2434369</v>
      </c>
      <c r="O355" s="56">
        <f t="shared" si="69"/>
        <v>6886311</v>
      </c>
      <c r="P355" s="55">
        <f t="shared" si="69"/>
        <v>1035243</v>
      </c>
      <c r="Q355" s="54">
        <f t="shared" si="69"/>
        <v>1316030</v>
      </c>
      <c r="R355" s="56">
        <f t="shared" si="69"/>
        <v>762588</v>
      </c>
      <c r="S355" s="56">
        <f t="shared" si="69"/>
        <v>3113861</v>
      </c>
      <c r="T355" s="55">
        <f t="shared" si="69"/>
        <v>0</v>
      </c>
      <c r="U355" s="54">
        <f t="shared" si="69"/>
        <v>0</v>
      </c>
      <c r="V355" s="56">
        <f t="shared" si="69"/>
        <v>0</v>
      </c>
      <c r="W355" s="56">
        <f t="shared" si="69"/>
        <v>0</v>
      </c>
    </row>
    <row r="356" spans="1:23" ht="12.75">
      <c r="A356" s="57"/>
      <c r="B356" s="58" t="s">
        <v>640</v>
      </c>
      <c r="C356" s="59"/>
      <c r="D356" s="60">
        <f>SUM(D320,D322:D327,D329:D334,D336:D340,D342:D349,D351:D354)</f>
        <v>4297058907</v>
      </c>
      <c r="E356" s="61">
        <f>SUM(E320,E322:E327,E329:E334,E336:E340,E342:E349,E351:E354)</f>
        <v>3936875542</v>
      </c>
      <c r="F356" s="61">
        <f>SUM(F320,F322:F327,F329:F334,F336:F340,F342:F349,F351:F354)</f>
        <v>10801312326</v>
      </c>
      <c r="G356" s="81">
        <f t="shared" si="63"/>
        <v>2.7436255504568856</v>
      </c>
      <c r="H356" s="62">
        <f aca="true" t="shared" si="70" ref="H356:W356">SUM(H320,H322:H327,H329:H334,H336:H340,H342:H349,H351:H354)</f>
        <v>157785275</v>
      </c>
      <c r="I356" s="61">
        <f t="shared" si="70"/>
        <v>402328282</v>
      </c>
      <c r="J356" s="63">
        <f t="shared" si="70"/>
        <v>664541121</v>
      </c>
      <c r="K356" s="63">
        <f t="shared" si="70"/>
        <v>1224654678</v>
      </c>
      <c r="L356" s="62">
        <f t="shared" si="70"/>
        <v>932333382</v>
      </c>
      <c r="M356" s="61">
        <f t="shared" si="70"/>
        <v>1257001471</v>
      </c>
      <c r="N356" s="63">
        <f t="shared" si="70"/>
        <v>1514934561</v>
      </c>
      <c r="O356" s="63">
        <f t="shared" si="70"/>
        <v>3704269414</v>
      </c>
      <c r="P356" s="62">
        <f t="shared" si="70"/>
        <v>1676570788</v>
      </c>
      <c r="Q356" s="61">
        <f t="shared" si="70"/>
        <v>1948981165</v>
      </c>
      <c r="R356" s="63">
        <f t="shared" si="70"/>
        <v>2246836281</v>
      </c>
      <c r="S356" s="63">
        <f t="shared" si="70"/>
        <v>5872388234</v>
      </c>
      <c r="T356" s="62">
        <f t="shared" si="70"/>
        <v>0</v>
      </c>
      <c r="U356" s="61">
        <f t="shared" si="70"/>
        <v>0</v>
      </c>
      <c r="V356" s="63">
        <f t="shared" si="70"/>
        <v>0</v>
      </c>
      <c r="W356" s="63">
        <f t="shared" si="70"/>
        <v>0</v>
      </c>
    </row>
    <row r="357" spans="1:23" ht="12.75">
      <c r="A357" s="64"/>
      <c r="B357" s="65" t="s">
        <v>641</v>
      </c>
      <c r="C357" s="66"/>
      <c r="D357" s="67">
        <f>SUM(SUM(D5:D6,D8:D17,D19:D26,D28:D36,D38:D42,D44:D49,D51:D55,D60,D62:D66,D68:D73,D75:D81,D83:D87,D92:D94,D96:D99,D101:D105,D110,D112:D118,D120:D127,D129:D134,D136:D140,D142:D145,D147:D152,D154:D159,D161:D167,D169:D173,D175:D180,D185:D190,D192:D196,D198:D203,D205:D211),SUM(D213:D218,D223:D230,D232:D238,D240:D245,D250:D255,D257:D262,D264:D269,D271:D275,D280:D283,D285:D291,D293:D301,D303:D309,D311:D315,D320,D322:D327,D329:D334,D336:D340,D342:D349,D351:D354))</f>
        <v>23075436875</v>
      </c>
      <c r="E357" s="68">
        <f>SUM(SUM(E5:E6,E8:E17,E19:E26,E28:E36,E38:E42,E44:E49,E51:E55,E60,E62:E66,E68:E73,E75:E81,E83:E87,E92:E94,E96:E99,E101:E105,E110,E112:E118,E120:E127,E129:E134,E136:E140,E142:E145,E147:E152,E154:E159,E161:E167,E169:E173,E175:E180,E185:E190,E192:E196,E198:E203,E205:E211),SUM(E213:E218,E223:E230,E232:E238,E240:E245,E250:E255,E257:E262,E264:E269,E271:E275,E280:E283,E285:E291,E293:E301,E303:E309,E311:E315,E320,E322:E327,E329:E334,E336:E340,E342:E349,E351:E354))</f>
        <v>18173435986</v>
      </c>
      <c r="F357" s="68">
        <f>SUM(SUM(F5:F6,F8:F17,F19:F26,F28:F36,F38:F42,F44:F49,F51:F55,F60,F62:F66,F68:F73,F75:F81,F83:F87,F92:F94,F96:F99,F101:F105,F110,F112:F118,F120:F127,F129:F134,F136:F140,F142:F145,F147:F152,F154:F159,F161:F167,F169:F173,F175:F180,F185:F190,F192:F196,F198:F203,F205:F211),SUM(F213:F218,F223:F230,F232:F238,F240:F245,F250:F255,F257:F262,F264:F269,F271:F275,F280:F283,F285:F291,F293:F301,F303:F309,F311:F315,F320,F322:F327,F329:F334,F336:F340,F342:F349,F351:F354))</f>
        <v>23932007219</v>
      </c>
      <c r="G357" s="82">
        <f t="shared" si="63"/>
        <v>1.3168675003139827</v>
      </c>
      <c r="H357" s="69">
        <f aca="true" t="shared" si="71" ref="H357:W357">SUM(SUM(H5:H6,H8:H17,H19:H26,H28:H36,H38:H42,H44:H49,H51:H55,H60,H62:H66,H68:H73,H75:H81,H83:H87,H92:H94,H96:H99,H101:H105,H110,H112:H118,H120:H127,H129:H134,H136:H140,H142:H145,H147:H152,H154:H159,H161:H167,H169:H173,H175:H180,H185:H190,H192:H196,H198:H203,H205:H211),SUM(H213:H218,H223:H230,H232:H238,H240:H245,H250:H255,H257:H262,H264:H269,H271:H275,H280:H283,H285:H291,H293:H301,H303:H309,H311:H315,H320,H322:H327,H329:H334,H336:H340,H342:H349,H351:H354))</f>
        <v>1252848669</v>
      </c>
      <c r="I357" s="70">
        <f t="shared" si="71"/>
        <v>1639322851</v>
      </c>
      <c r="J357" s="71">
        <f t="shared" si="71"/>
        <v>2307498749</v>
      </c>
      <c r="K357" s="71">
        <f t="shared" si="71"/>
        <v>5199670269</v>
      </c>
      <c r="L357" s="69">
        <f t="shared" si="71"/>
        <v>2452440951</v>
      </c>
      <c r="M357" s="70">
        <f t="shared" si="71"/>
        <v>3005700221</v>
      </c>
      <c r="N357" s="71">
        <f t="shared" si="71"/>
        <v>3163391340</v>
      </c>
      <c r="O357" s="71">
        <f t="shared" si="71"/>
        <v>8621532512</v>
      </c>
      <c r="P357" s="69">
        <f t="shared" si="71"/>
        <v>3048609584</v>
      </c>
      <c r="Q357" s="70">
        <f t="shared" si="71"/>
        <v>3296596758</v>
      </c>
      <c r="R357" s="71">
        <f t="shared" si="71"/>
        <v>3765598096</v>
      </c>
      <c r="S357" s="71">
        <f t="shared" si="71"/>
        <v>10110804438</v>
      </c>
      <c r="T357" s="69">
        <f t="shared" si="71"/>
        <v>0</v>
      </c>
      <c r="U357" s="70">
        <f t="shared" si="71"/>
        <v>0</v>
      </c>
      <c r="V357" s="71">
        <f t="shared" si="71"/>
        <v>0</v>
      </c>
      <c r="W357" s="71">
        <f t="shared" si="71"/>
        <v>0</v>
      </c>
    </row>
    <row r="358" ht="11.25">
      <c r="B358" s="72" t="s">
        <v>642</v>
      </c>
    </row>
  </sheetData>
  <sheetProtection/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60" r:id="rId1"/>
  <rowBreaks count="5" manualBreakCount="5">
    <brk id="57" max="22" man="1"/>
    <brk id="107" max="22" man="1"/>
    <brk id="220" max="22" man="1"/>
    <brk id="277" max="22" man="1"/>
    <brk id="31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Elsabe Rossouw</cp:lastModifiedBy>
  <cp:lastPrinted>2016-05-12T10:33:03Z</cp:lastPrinted>
  <dcterms:created xsi:type="dcterms:W3CDTF">2016-05-05T08:09:21Z</dcterms:created>
  <dcterms:modified xsi:type="dcterms:W3CDTF">2016-05-12T10:33:08Z</dcterms:modified>
  <cp:category/>
  <cp:version/>
  <cp:contentType/>
  <cp:contentStatus/>
</cp:coreProperties>
</file>