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80" windowHeight="11370" activeTab="0"/>
  </bookViews>
  <sheets>
    <sheet name="R&amp;M" sheetId="1" r:id="rId1"/>
  </sheets>
  <definedNames>
    <definedName name="_xlnm.Print_Area" localSheetId="0">'R&amp;M'!$A$1:$W$357</definedName>
    <definedName name="_xlnm.Print_Titles" localSheetId="0">'R&amp;M'!$1:$3</definedName>
  </definedNames>
  <calcPr fullCalcOnLoad="1"/>
</workbook>
</file>

<file path=xl/sharedStrings.xml><?xml version="1.0" encoding="utf-8"?>
<sst xmlns="http://schemas.openxmlformats.org/spreadsheetml/2006/main" count="872" uniqueCount="606">
  <si>
    <t>MONTHLY REPAIRS AND MAINTENANCE EXPENDITURE FOR THE 2nd Quarter Ended 31 December 2016</t>
  </si>
  <si>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</si>
  <si>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</si>
  <si>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</si>
  <si>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</si>
  <si>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</si>
  <si>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</si>
  <si>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</si>
  <si>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</si>
  <si>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</si>
  <si>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</si>
  <si>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</si>
  <si>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</si>
  <si>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</si>
  <si>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</si>
  <si>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</si>
  <si>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</si>
  <si>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</si>
  <si>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</si>
  <si>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</si>
  <si>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</si>
  <si>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</si>
  <si>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</si>
  <si>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</si>
  <si>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</si>
  <si>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</si>
  <si>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</si>
  <si>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</si>
  <si>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</si>
  <si>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</si>
  <si>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</si>
  <si>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</si>
  <si>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</si>
  <si>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</si>
  <si>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</si>
  <si>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</si>
  <si>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</si>
  <si>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</si>
  <si>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</si>
  <si>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</si>
  <si>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</si>
  <si>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</si>
  <si>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</si>
  <si>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</si>
  <si>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</si>
  <si>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</si>
  <si>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</si>
  <si>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</si>
  <si>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</si>
  <si>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</si>
  <si>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</si>
  <si>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</si>
  <si>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</si>
  <si>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</si>
  <si>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</si>
  <si>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</si>
  <si>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</si>
  <si>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</si>
  <si>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</si>
  <si>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</si>
  <si>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</si>
  <si>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</si>
  <si>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</si>
  <si>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</si>
  <si>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</si>
  <si>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</si>
  <si>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</si>
  <si>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</si>
  <si>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</si>
  <si>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</si>
  <si>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</si>
  <si>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</si>
  <si>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</si>
  <si>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</si>
  <si>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</si>
  <si>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</si>
  <si>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</si>
  <si>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</si>
  <si>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</si>
  <si>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</si>
  <si>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</si>
  <si>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</si>
  <si>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</si>
  <si>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</si>
  <si>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</si>
  <si>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</si>
  <si>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</si>
  <si>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</si>
  <si>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</si>
  <si>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</si>
  <si>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</si>
  <si>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</si>
  <si>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</si>
  <si>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</si>
  <si>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</si>
  <si>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</si>
  <si>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</si>
  <si>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</si>
  <si>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</si>
  <si>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</si>
  <si>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</si>
  <si>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</si>
  <si>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</si>
  <si>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</si>
  <si>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</si>
  <si>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</si>
  <si>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</si>
  <si>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</si>
  <si>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</si>
  <si>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</si>
  <si>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</si>
  <si>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</si>
  <si>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</si>
  <si>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</si>
  <si>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</si>
  <si>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</si>
  <si>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</si>
  <si>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</si>
  <si>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</si>
  <si>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</si>
  <si>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</si>
  <si>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</si>
  <si>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</si>
  <si>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</si>
  <si>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</si>
  <si>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</si>
  <si>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</si>
  <si>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</si>
  <si>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</si>
  <si>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</si>
  <si>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</si>
  <si>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</si>
  <si>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</si>
  <si>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</si>
  <si>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</si>
  <si>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</si>
  <si>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</si>
  <si>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</si>
  <si>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</si>
  <si>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</si>
  <si>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</si>
  <si>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</si>
  <si>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</si>
  <si>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</si>
  <si>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</si>
  <si>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</si>
  <si>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</si>
  <si>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</si>
  <si>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</si>
  <si>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</si>
  <si>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</si>
  <si>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</si>
  <si>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</si>
  <si>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</si>
  <si>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</si>
  <si>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</si>
  <si>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</si>
  <si>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</si>
  <si>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</si>
  <si>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</si>
  <si>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</si>
  <si>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</si>
  <si>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</si>
  <si>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</si>
  <si>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</si>
  <si>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</si>
  <si>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</si>
  <si>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</si>
  <si>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</si>
  <si>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</si>
  <si>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</si>
  <si>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</si>
  <si>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</si>
  <si>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</si>
  <si>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</si>
  <si>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</si>
  <si>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</si>
  <si>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</si>
  <si>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</si>
  <si>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</si>
  <si>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</si>
  <si>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</si>
  <si>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</si>
  <si>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</si>
  <si>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</si>
  <si>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</si>
  <si>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</si>
  <si>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</si>
  <si>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</si>
  <si>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</si>
  <si>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</si>
  <si>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</si>
  <si>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</si>
  <si>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</si>
  <si>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</si>
  <si>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</si>
  <si>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</si>
  <si>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</si>
  <si>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</si>
  <si>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</si>
  <si>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</si>
  <si>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</si>
  <si>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</si>
  <si>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</si>
  <si>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</si>
  <si>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</si>
  <si>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</si>
  <si>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</si>
  <si>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</si>
  <si>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</si>
  <si>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</si>
  <si>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</si>
  <si>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</si>
  <si>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</si>
  <si>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</si>
  <si>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</si>
  <si>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</si>
  <si>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</si>
  <si>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</si>
  <si>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</si>
  <si>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</si>
  <si>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</si>
  <si>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</si>
  <si>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</si>
  <si>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</si>
  <si>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</si>
  <si>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</si>
  <si>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</si>
  <si>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</si>
  <si>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</si>
  <si>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</si>
  <si>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</si>
  <si>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</si>
  <si>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</si>
  <si>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</si>
  <si>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</si>
  <si>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</si>
  <si>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</si>
  <si>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</si>
  <si>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</si>
  <si>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</si>
  <si>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</si>
  <si>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</si>
  <si>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</si>
  <si>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</si>
  <si>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</si>
  <si>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</si>
  <si>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</si>
  <si>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</si>
  <si>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</si>
  <si>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</si>
  <si>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</si>
  <si>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</si>
  <si>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</si>
  <si>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</si>
  <si>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</si>
  <si>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</si>
  <si>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</si>
  <si>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</si>
  <si>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</si>
  <si>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</si>
  <si>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</si>
  <si>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</si>
  <si>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</si>
  <si>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</si>
  <si>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</si>
  <si>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</si>
  <si>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The New Big 5 False Bay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</si>
  <si>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</si>
  <si>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</si>
  <si>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</si>
  <si>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</si>
  <si>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</si>
  <si>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</si>
  <si>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</si>
  <si>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</si>
  <si>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</si>
  <si>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</si>
  <si>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</si>
  <si>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</si>
  <si>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</si>
  <si>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</si>
  <si>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</si>
  <si>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</si>
  <si>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</si>
  <si>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</si>
  <si>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</si>
  <si>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</si>
  <si>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</si>
  <si>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</si>
  <si>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</si>
  <si>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</si>
  <si>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</si>
  <si>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</si>
  <si>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</si>
  <si>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</si>
  <si>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</si>
  <si>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</si>
  <si>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</si>
  <si>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</si>
  <si>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</si>
  <si>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</si>
  <si>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</si>
  <si>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</si>
  <si>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</si>
  <si>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</si>
  <si>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</si>
  <si>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</si>
  <si>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</si>
  <si>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</si>
  <si>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</si>
  <si>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</si>
  <si>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</si>
  <si>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</si>
  <si>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</si>
  <si>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</si>
  <si>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</si>
  <si>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</si>
  <si>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</si>
  <si>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</si>
  <si>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</si>
  <si>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</si>
  <si>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</si>
  <si>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</si>
  <si>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</si>
  <si>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</si>
  <si>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</si>
  <si>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</si>
  <si>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Makhado-Thulamela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</si>
  <si>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</si>
  <si>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</si>
  <si>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</si>
  <si>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</si>
  <si>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</si>
  <si>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</si>
  <si>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</si>
  <si>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</si>
  <si>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</si>
  <si>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</si>
  <si>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</si>
  <si>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</si>
  <si>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</si>
  <si>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</si>
  <si>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</si>
  <si>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</si>
  <si>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</si>
  <si>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</si>
  <si>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</si>
  <si>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</si>
  <si>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</si>
  <si>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</si>
  <si>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</si>
  <si>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</si>
  <si>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</si>
  <si>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</si>
  <si>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</si>
  <si>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</si>
  <si>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</si>
  <si>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</si>
  <si>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</si>
  <si>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</si>
  <si>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</si>
  <si>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</si>
  <si>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Fetakgomo-Greater Tubatse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</si>
  <si>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</si>
  <si>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</si>
  <si>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</si>
  <si>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</si>
  <si>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</si>
  <si>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</si>
  <si>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</si>
  <si>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</si>
  <si>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</si>
  <si>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</si>
  <si>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</si>
  <si>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</si>
  <si>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</si>
  <si>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</si>
  <si>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</si>
  <si>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</si>
  <si>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</si>
  <si>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</si>
  <si>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</si>
  <si>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</si>
  <si>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</si>
  <si>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</si>
  <si>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</si>
  <si>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</si>
  <si>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</si>
  <si>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</si>
  <si>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</si>
  <si>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</si>
  <si>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</si>
  <si>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</si>
  <si>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</si>
  <si>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</si>
  <si>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</si>
  <si>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</si>
  <si>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</si>
  <si>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</si>
  <si>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</si>
  <si>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</si>
  <si>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</si>
  <si>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</si>
  <si>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</si>
  <si>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</si>
  <si>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</si>
  <si>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</si>
  <si>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</si>
  <si>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</si>
  <si>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</si>
  <si>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</si>
  <si>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</si>
  <si>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</si>
  <si>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</si>
  <si>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</si>
  <si>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</si>
  <si>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</si>
  <si>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</si>
  <si>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</si>
  <si>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</si>
  <si>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</si>
  <si>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</si>
  <si>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</si>
  <si>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</si>
  <si>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</si>
  <si>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</si>
  <si>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</si>
  <si>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</si>
  <si>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</si>
  <si>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</si>
  <si>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</si>
  <si>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</si>
  <si>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</si>
  <si>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</si>
  <si>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</si>
  <si>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</si>
  <si>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</si>
  <si>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</si>
  <si>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</si>
  <si>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</si>
  <si>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</si>
  <si>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</si>
  <si>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</si>
  <si>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</si>
  <si>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</si>
  <si>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</si>
  <si>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</si>
  <si>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</si>
  <si>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</si>
  <si>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</si>
  <si>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</si>
  <si>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</si>
  <si>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</si>
  <si>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</si>
  <si>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</si>
  <si>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</si>
  <si>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</si>
  <si>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Tlokwe-Ventersdorp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</si>
  <si>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</si>
  <si>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</si>
  <si>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</si>
  <si>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</si>
  <si>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</si>
  <si>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</si>
  <si>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</si>
  <si>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</si>
  <si>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</si>
  <si>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</si>
  <si>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</si>
  <si>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</si>
  <si>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</si>
  <si>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</si>
  <si>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</si>
  <si>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</si>
  <si>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</si>
  <si>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</si>
  <si>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</si>
  <si>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</si>
  <si>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</si>
  <si>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</si>
  <si>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</si>
  <si>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</si>
  <si>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</si>
  <si>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</si>
  <si>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</si>
  <si>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</si>
  <si>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</si>
  <si>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</si>
  <si>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</si>
  <si>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</si>
  <si>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</si>
  <si>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</si>
  <si>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</si>
  <si>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</si>
  <si>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</si>
  <si>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</si>
  <si>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</si>
  <si>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</si>
  <si>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</si>
  <si>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</si>
  <si>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</si>
  <si>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</si>
  <si>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</si>
  <si>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</si>
  <si>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</si>
  <si>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</si>
  <si>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</si>
  <si>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</si>
  <si>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</si>
  <si>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</si>
  <si>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</si>
  <si>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</si>
  <si>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</si>
  <si>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</si>
  <si>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</si>
  <si>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</si>
  <si>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</si>
  <si>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</si>
  <si>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</si>
  <si>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</si>
  <si>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</si>
  <si>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</si>
  <si>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</si>
  <si>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</si>
  <si>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</si>
  <si>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</si>
  <si>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</si>
  <si>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</si>
  <si>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</si>
  <si>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</si>
  <si>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</si>
  <si>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</si>
  <si>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</si>
  <si>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</si>
  <si>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</si>
  <si>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</si>
  <si>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</si>
  <si>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</si>
  <si>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</si>
  <si>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</si>
  <si>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</si>
  <si>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</si>
  <si>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</si>
  <si>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</si>
  <si>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</si>
  <si>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</si>
  <si>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</si>
  <si>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</si>
  <si>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</si>
  <si>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</si>
  <si>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</si>
  <si>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</si>
  <si>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</si>
  <si>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</si>
  <si>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</si>
  <si>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</si>
  <si>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</si>
  <si>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</si>
  <si>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</si>
  <si>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</si>
  <si>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</si>
  <si>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</si>
  <si>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</si>
  <si>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</si>
  <si>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</si>
  <si>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</si>
  <si>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</si>
  <si>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</si>
  <si>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</si>
  <si>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</si>
  <si>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</si>
  <si>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</si>
  <si>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</si>
  <si>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</si>
  <si>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</si>
  <si>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</si>
  <si>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</si>
  <si>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</si>
  <si>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</si>
  <si>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</si>
  <si>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</si>
  <si>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</si>
  <si>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</si>
  <si>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</si>
  <si>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</si>
  <si>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</si>
  <si>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</si>
  <si>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</si>
  <si>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</si>
  <si>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</si>
  <si>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</si>
  <si>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</si>
  <si>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</si>
  <si>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</si>
  <si>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</si>
  <si>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</si>
  <si>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</si>
  <si>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</si>
  <si>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</si>
  <si>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</si>
  <si>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Source: Budget = CA and CAR Return , Actuals = R&amp;M Return</t>
  </si>
  <si>
    <t xml:space="preserve"> </t>
  </si>
  <si>
    <t>YTD      Actual</t>
  </si>
  <si>
    <t>Month 1   July    Actual</t>
  </si>
  <si>
    <t>Month 11 May   Actual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</si>
</sst>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,_);_(* \(#,##0,\);_(* &quot;- &quot;?_);_(@_)"/>
    <numFmt numFmtId="171" formatCode="0.0%;\(0.0%\);_(* &quot; 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10" xfId="0" applyFont="1" applyBorder="1" applyAlignment="1" applyProtection="1">
      <alignment wrapText="1"/>
      <protection/>
    </xf>
    <xf numFmtId="0" fontId="44" fillId="0" borderId="11" xfId="0" applyFont="1" applyBorder="1" applyAlignment="1" applyProtection="1">
      <alignment horizontal="left" wrapText="1" indent="1"/>
      <protection/>
    </xf>
    <xf numFmtId="170" fontId="44" fillId="0" borderId="10" xfId="0" applyNumberFormat="1" applyFont="1" applyBorder="1" applyAlignment="1" applyProtection="1">
      <alignment horizontal="left" wrapText="1" indent="1"/>
      <protection/>
    </xf>
    <xf numFmtId="170" fontId="44" fillId="0" borderId="11" xfId="0" applyNumberFormat="1" applyFont="1" applyBorder="1" applyAlignment="1" applyProtection="1">
      <alignment horizontal="left" wrapText="1" indent="1"/>
      <protection/>
    </xf>
    <xf numFmtId="171" fontId="44" fillId="0" borderId="11" xfId="0" applyNumberFormat="1" applyFont="1" applyBorder="1" applyAlignment="1" applyProtection="1">
      <alignment horizontal="left" wrapText="1" indent="1"/>
      <protection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0" fontId="3" fillId="0" borderId="13" xfId="0" applyFont="1" applyBorder="1" applyAlignment="1" applyProtection="1">
      <alignment horizontal="center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indent="1"/>
      <protection/>
    </xf>
    <xf numFmtId="0" fontId="2" fillId="0" borderId="15" xfId="0" applyFont="1" applyBorder="1" applyAlignment="1" applyProtection="1">
      <alignment horizontal="left" indent="1"/>
      <protection/>
    </xf>
    <xf numFmtId="0" fontId="2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5" fillId="0" borderId="15" xfId="0" applyFont="1" applyBorder="1" applyAlignment="1" applyProtection="1">
      <alignment wrapText="1"/>
      <protection/>
    </xf>
    <xf numFmtId="0" fontId="46" fillId="0" borderId="15" xfId="0" applyFont="1" applyBorder="1" applyAlignment="1" applyProtection="1">
      <alignment wrapText="1"/>
      <protection/>
    </xf>
    <xf numFmtId="0" fontId="46" fillId="0" borderId="0" xfId="0" applyFont="1" applyBorder="1" applyAlignment="1" applyProtection="1">
      <alignment horizontal="left" wrapText="1" indent="1"/>
      <protection/>
    </xf>
    <xf numFmtId="170" fontId="46" fillId="0" borderId="15" xfId="0" applyNumberFormat="1" applyFont="1" applyBorder="1" applyAlignment="1" applyProtection="1">
      <alignment horizontal="left" indent="1"/>
      <protection/>
    </xf>
    <xf numFmtId="170" fontId="46" fillId="0" borderId="0" xfId="0" applyNumberFormat="1" applyFont="1" applyBorder="1" applyAlignment="1" applyProtection="1">
      <alignment horizontal="left" indent="1"/>
      <protection/>
    </xf>
    <xf numFmtId="171" fontId="46" fillId="0" borderId="0" xfId="0" applyNumberFormat="1" applyFont="1" applyBorder="1" applyAlignment="1" applyProtection="1">
      <alignment horizontal="left" wrapText="1" indent="1"/>
      <protection/>
    </xf>
    <xf numFmtId="170" fontId="46" fillId="0" borderId="0" xfId="0" applyNumberFormat="1" applyFont="1" applyBorder="1" applyAlignment="1" applyProtection="1">
      <alignment horizontal="right"/>
      <protection/>
    </xf>
    <xf numFmtId="170" fontId="46" fillId="0" borderId="16" xfId="0" applyNumberFormat="1" applyFont="1" applyBorder="1" applyAlignment="1" applyProtection="1">
      <alignment horizontal="right"/>
      <protection/>
    </xf>
    <xf numFmtId="0" fontId="45" fillId="0" borderId="15" xfId="0" applyFont="1" applyBorder="1" applyAlignment="1" applyProtection="1">
      <alignment horizontal="right"/>
      <protection/>
    </xf>
    <xf numFmtId="0" fontId="45" fillId="0" borderId="0" xfId="0" applyFont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indent="1"/>
      <protection/>
    </xf>
    <xf numFmtId="170" fontId="45" fillId="0" borderId="15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left" indent="1"/>
      <protection/>
    </xf>
    <xf numFmtId="171" fontId="45" fillId="0" borderId="0" xfId="0" applyNumberFormat="1" applyFont="1" applyBorder="1" applyAlignment="1" applyProtection="1">
      <alignment horizontal="left" indent="1"/>
      <protection/>
    </xf>
    <xf numFmtId="170" fontId="45" fillId="0" borderId="0" xfId="0" applyNumberFormat="1" applyFont="1" applyBorder="1" applyAlignment="1" applyProtection="1">
      <alignment horizontal="right"/>
      <protection/>
    </xf>
    <xf numFmtId="170" fontId="45" fillId="0" borderId="16" xfId="0" applyNumberFormat="1" applyFont="1" applyBorder="1" applyAlignment="1" applyProtection="1">
      <alignment horizontal="right"/>
      <protection/>
    </xf>
    <xf numFmtId="170" fontId="2" fillId="0" borderId="15" xfId="0" applyNumberFormat="1" applyFont="1" applyBorder="1" applyAlignment="1" applyProtection="1">
      <alignment horizontal="left" indent="1"/>
      <protection/>
    </xf>
    <xf numFmtId="170" fontId="2" fillId="0" borderId="0" xfId="0" applyNumberFormat="1" applyFont="1" applyBorder="1" applyAlignment="1" applyProtection="1">
      <alignment horizontal="left" indent="1"/>
      <protection/>
    </xf>
    <xf numFmtId="171" fontId="2" fillId="0" borderId="0" xfId="0" applyNumberFormat="1" applyFont="1" applyBorder="1" applyAlignment="1" applyProtection="1">
      <alignment horizontal="left" indent="1"/>
      <protection/>
    </xf>
    <xf numFmtId="170" fontId="2" fillId="0" borderId="0" xfId="0" applyNumberFormat="1" applyFont="1" applyBorder="1" applyAlignment="1" applyProtection="1">
      <alignment/>
      <protection/>
    </xf>
    <xf numFmtId="170" fontId="2" fillId="0" borderId="16" xfId="0" applyNumberFormat="1" applyFont="1" applyBorder="1" applyAlignment="1" applyProtection="1">
      <alignment/>
      <protection/>
    </xf>
    <xf numFmtId="170" fontId="2" fillId="0" borderId="11" xfId="0" applyNumberFormat="1" applyFont="1" applyBorder="1" applyAlignment="1" applyProtection="1">
      <alignment/>
      <protection/>
    </xf>
    <xf numFmtId="170" fontId="2" fillId="0" borderId="1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indent="1"/>
      <protection/>
    </xf>
    <xf numFmtId="170" fontId="2" fillId="0" borderId="0" xfId="0" applyNumberFormat="1" applyFont="1" applyAlignment="1" applyProtection="1">
      <alignment horizontal="left" indent="1"/>
      <protection/>
    </xf>
    <xf numFmtId="171" fontId="2" fillId="0" borderId="0" xfId="0" applyNumberFormat="1" applyFont="1" applyAlignment="1" applyProtection="1">
      <alignment horizontal="left" indent="1"/>
      <protection/>
    </xf>
    <xf numFmtId="170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4" fillId="0" borderId="11" xfId="0" applyFont="1" applyBorder="1" applyAlignment="1" applyProtection="1">
      <alignment/>
      <protection/>
    </xf>
    <xf numFmtId="0" fontId="45" fillId="0" borderId="18" xfId="0" applyFont="1" applyBorder="1" applyAlignment="1" applyProtection="1">
      <alignment horizontal="right"/>
      <protection/>
    </xf>
    <xf numFmtId="0" fontId="45" fillId="0" borderId="19" xfId="0" applyFont="1" applyBorder="1" applyAlignment="1" applyProtection="1">
      <alignment horizontal="left"/>
      <protection/>
    </xf>
    <xf numFmtId="0" fontId="45" fillId="0" borderId="19" xfId="0" applyFont="1" applyBorder="1" applyAlignment="1" applyProtection="1">
      <alignment horizontal="left" indent="1"/>
      <protection/>
    </xf>
    <xf numFmtId="170" fontId="45" fillId="0" borderId="18" xfId="0" applyNumberFormat="1" applyFont="1" applyBorder="1" applyAlignment="1" applyProtection="1">
      <alignment horizontal="left" indent="1"/>
      <protection/>
    </xf>
    <xf numFmtId="170" fontId="45" fillId="0" borderId="19" xfId="0" applyNumberFormat="1" applyFont="1" applyBorder="1" applyAlignment="1" applyProtection="1">
      <alignment horizontal="left" indent="1"/>
      <protection/>
    </xf>
    <xf numFmtId="171" fontId="45" fillId="0" borderId="19" xfId="0" applyNumberFormat="1" applyFont="1" applyBorder="1" applyAlignment="1" applyProtection="1">
      <alignment horizontal="left" indent="1"/>
      <protection/>
    </xf>
    <xf numFmtId="170" fontId="45" fillId="0" borderId="20" xfId="0" applyNumberFormat="1" applyFont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" customWidth="1"/>
    <col min="2" max="2" width="23.28125" style="7" customWidth="1"/>
    <col min="3" max="3" width="6.7109375" style="7" customWidth="1"/>
    <col min="4" max="6" width="11.7109375" style="7" customWidth="1"/>
    <col min="7" max="7" width="9.7109375" style="7" customWidth="1"/>
    <col min="8" max="15" width="10.7109375" style="7" customWidth="1"/>
    <col min="16" max="23" width="10.7109375" style="7" hidden="1" customWidth="1"/>
    <col min="24" max="16384" width="9.140625" style="7" customWidth="1"/>
  </cols>
  <sheetData>
    <row r="1" spans="1:23" ht="12.75">
      <c r="A1" s="51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48" customHeight="1">
      <c r="A2" s="8"/>
      <c r="B2" s="9" t="s">
        <v>1</v>
      </c>
      <c r="C2" s="10" t="s">
        <v>2</v>
      </c>
      <c r="D2" s="11" t="s">
        <v>3</v>
      </c>
      <c r="E2" s="12" t="s">
        <v>4</v>
      </c>
      <c r="F2" s="12" t="s">
        <v>603</v>
      </c>
      <c r="G2" s="13" t="s">
        <v>5</v>
      </c>
      <c r="H2" s="11" t="s">
        <v>604</v>
      </c>
      <c r="I2" s="12" t="s">
        <v>6</v>
      </c>
      <c r="J2" s="13" t="s">
        <v>7</v>
      </c>
      <c r="K2" s="13" t="s">
        <v>8</v>
      </c>
      <c r="L2" s="11" t="s">
        <v>9</v>
      </c>
      <c r="M2" s="12" t="s">
        <v>10</v>
      </c>
      <c r="N2" s="13" t="s">
        <v>11</v>
      </c>
      <c r="O2" s="13" t="s">
        <v>12</v>
      </c>
      <c r="P2" s="11" t="s">
        <v>13</v>
      </c>
      <c r="Q2" s="12" t="s">
        <v>14</v>
      </c>
      <c r="R2" s="13" t="s">
        <v>15</v>
      </c>
      <c r="S2" s="13" t="s">
        <v>16</v>
      </c>
      <c r="T2" s="11" t="s">
        <v>17</v>
      </c>
      <c r="U2" s="12" t="s">
        <v>605</v>
      </c>
      <c r="V2" s="13" t="s">
        <v>18</v>
      </c>
      <c r="W2" s="13" t="s">
        <v>19</v>
      </c>
    </row>
    <row r="3" spans="1:23" ht="12.75" customHeight="1">
      <c r="A3" s="14"/>
      <c r="B3" s="15" t="s">
        <v>602</v>
      </c>
      <c r="C3" s="16"/>
      <c r="D3" s="17"/>
      <c r="E3" s="16"/>
      <c r="F3" s="16"/>
      <c r="G3" s="16"/>
      <c r="H3" s="17"/>
      <c r="I3" s="16"/>
      <c r="J3" s="16"/>
      <c r="K3" s="17"/>
      <c r="L3" s="17"/>
      <c r="M3" s="16"/>
      <c r="N3" s="16"/>
      <c r="O3" s="17"/>
      <c r="P3" s="17"/>
      <c r="Q3" s="16"/>
      <c r="R3" s="16"/>
      <c r="S3" s="17"/>
      <c r="T3" s="17"/>
      <c r="U3" s="16"/>
      <c r="V3" s="18"/>
      <c r="W3" s="19"/>
    </row>
    <row r="4" spans="1:23" ht="12.75" customHeight="1">
      <c r="A4" s="20"/>
      <c r="B4" s="15" t="s">
        <v>20</v>
      </c>
      <c r="C4" s="16"/>
      <c r="D4" s="17"/>
      <c r="E4" s="16"/>
      <c r="F4" s="16"/>
      <c r="G4" s="16"/>
      <c r="H4" s="17"/>
      <c r="I4" s="16"/>
      <c r="J4" s="16"/>
      <c r="K4" s="17"/>
      <c r="L4" s="17"/>
      <c r="M4" s="16"/>
      <c r="N4" s="16"/>
      <c r="O4" s="17"/>
      <c r="P4" s="17"/>
      <c r="Q4" s="16"/>
      <c r="R4" s="16"/>
      <c r="S4" s="17"/>
      <c r="T4" s="17"/>
      <c r="U4" s="16"/>
      <c r="V4" s="18"/>
      <c r="W4" s="19"/>
    </row>
    <row r="5" spans="1:23" ht="12.75" customHeight="1">
      <c r="A5" s="21" t="s">
        <v>21</v>
      </c>
      <c r="B5" s="22" t="s">
        <v>22</v>
      </c>
      <c r="C5" s="22" t="s">
        <v>23</v>
      </c>
      <c r="D5" s="23">
        <v>414790827</v>
      </c>
      <c r="E5" s="24">
        <v>414790827</v>
      </c>
      <c r="F5" s="24">
        <v>157815932</v>
      </c>
      <c r="G5" s="25">
        <f>IF($D5=0,0,$F5/$D5)</f>
        <v>0.38047112358152513</v>
      </c>
      <c r="H5" s="23">
        <v>5542838</v>
      </c>
      <c r="I5" s="24">
        <v>23608381</v>
      </c>
      <c r="J5" s="24">
        <v>34177971</v>
      </c>
      <c r="K5" s="23">
        <v>63329190</v>
      </c>
      <c r="L5" s="23">
        <v>31720614</v>
      </c>
      <c r="M5" s="24">
        <v>29311499</v>
      </c>
      <c r="N5" s="24">
        <v>33454629</v>
      </c>
      <c r="O5" s="23">
        <v>94486742</v>
      </c>
      <c r="P5" s="23">
        <v>0</v>
      </c>
      <c r="Q5" s="24">
        <v>0</v>
      </c>
      <c r="R5" s="24">
        <v>0</v>
      </c>
      <c r="S5" s="23">
        <v>0</v>
      </c>
      <c r="T5" s="23">
        <v>0</v>
      </c>
      <c r="U5" s="24">
        <v>0</v>
      </c>
      <c r="V5" s="26">
        <v>0</v>
      </c>
      <c r="W5" s="27">
        <v>0</v>
      </c>
    </row>
    <row r="6" spans="1:23" ht="12.75" customHeight="1">
      <c r="A6" s="21" t="s">
        <v>21</v>
      </c>
      <c r="B6" s="22" t="s">
        <v>24</v>
      </c>
      <c r="C6" s="22" t="s">
        <v>25</v>
      </c>
      <c r="D6" s="23">
        <v>457647870</v>
      </c>
      <c r="E6" s="24">
        <v>457647870</v>
      </c>
      <c r="F6" s="24">
        <v>126106586</v>
      </c>
      <c r="G6" s="25">
        <f>IF($D6=0,0,$F6/$D6)</f>
        <v>0.2755537483436774</v>
      </c>
      <c r="H6" s="23">
        <v>3492960</v>
      </c>
      <c r="I6" s="24">
        <v>20246964</v>
      </c>
      <c r="J6" s="24">
        <v>19886232</v>
      </c>
      <c r="K6" s="23">
        <v>43626156</v>
      </c>
      <c r="L6" s="23">
        <v>25668220</v>
      </c>
      <c r="M6" s="24">
        <v>33095828</v>
      </c>
      <c r="N6" s="24">
        <v>23716382</v>
      </c>
      <c r="O6" s="23">
        <v>82480430</v>
      </c>
      <c r="P6" s="23">
        <v>0</v>
      </c>
      <c r="Q6" s="24">
        <v>0</v>
      </c>
      <c r="R6" s="24">
        <v>0</v>
      </c>
      <c r="S6" s="23">
        <v>0</v>
      </c>
      <c r="T6" s="23">
        <v>0</v>
      </c>
      <c r="U6" s="24">
        <v>0</v>
      </c>
      <c r="V6" s="26">
        <v>0</v>
      </c>
      <c r="W6" s="27">
        <v>0</v>
      </c>
    </row>
    <row r="7" spans="1:23" ht="12.75" customHeight="1">
      <c r="A7" s="28"/>
      <c r="B7" s="29" t="s">
        <v>26</v>
      </c>
      <c r="C7" s="30"/>
      <c r="D7" s="31">
        <f>SUM(D5:D6)</f>
        <v>872438697</v>
      </c>
      <c r="E7" s="32">
        <f>SUM(E5:E6)</f>
        <v>872438697</v>
      </c>
      <c r="F7" s="32">
        <f>SUM(F5:F6)</f>
        <v>283922518</v>
      </c>
      <c r="G7" s="33">
        <f>IF($D7=0,0,$F7/$D7)</f>
        <v>0.32543549360695084</v>
      </c>
      <c r="H7" s="31">
        <f aca="true" t="shared" si="0" ref="H7:W7">SUM(H5:H6)</f>
        <v>9035798</v>
      </c>
      <c r="I7" s="32">
        <f t="shared" si="0"/>
        <v>43855345</v>
      </c>
      <c r="J7" s="32">
        <f t="shared" si="0"/>
        <v>54064203</v>
      </c>
      <c r="K7" s="31">
        <f t="shared" si="0"/>
        <v>106955346</v>
      </c>
      <c r="L7" s="31">
        <f t="shared" si="0"/>
        <v>57388834</v>
      </c>
      <c r="M7" s="32">
        <f t="shared" si="0"/>
        <v>62407327</v>
      </c>
      <c r="N7" s="32">
        <f t="shared" si="0"/>
        <v>57171011</v>
      </c>
      <c r="O7" s="31">
        <f t="shared" si="0"/>
        <v>176967172</v>
      </c>
      <c r="P7" s="31">
        <f t="shared" si="0"/>
        <v>0</v>
      </c>
      <c r="Q7" s="32">
        <f t="shared" si="0"/>
        <v>0</v>
      </c>
      <c r="R7" s="32">
        <f t="shared" si="0"/>
        <v>0</v>
      </c>
      <c r="S7" s="31">
        <f t="shared" si="0"/>
        <v>0</v>
      </c>
      <c r="T7" s="31">
        <f t="shared" si="0"/>
        <v>0</v>
      </c>
      <c r="U7" s="32">
        <f t="shared" si="0"/>
        <v>0</v>
      </c>
      <c r="V7" s="34">
        <f t="shared" si="0"/>
        <v>0</v>
      </c>
      <c r="W7" s="35">
        <f t="shared" si="0"/>
        <v>0</v>
      </c>
    </row>
    <row r="8" spans="1:23" ht="12.75" customHeight="1">
      <c r="A8" s="21" t="s">
        <v>27</v>
      </c>
      <c r="B8" s="22" t="s">
        <v>28</v>
      </c>
      <c r="C8" s="22" t="s">
        <v>29</v>
      </c>
      <c r="D8" s="23">
        <v>18581825</v>
      </c>
      <c r="E8" s="24">
        <v>18581825</v>
      </c>
      <c r="F8" s="24">
        <v>1119343</v>
      </c>
      <c r="G8" s="25">
        <f>IF($D8=0,0,$F8/$D8)</f>
        <v>0.06023859335668052</v>
      </c>
      <c r="H8" s="23">
        <v>498750</v>
      </c>
      <c r="I8" s="24">
        <v>620593</v>
      </c>
      <c r="J8" s="24">
        <v>0</v>
      </c>
      <c r="K8" s="23">
        <v>1119343</v>
      </c>
      <c r="L8" s="23">
        <v>0</v>
      </c>
      <c r="M8" s="24">
        <v>0</v>
      </c>
      <c r="N8" s="24">
        <v>0</v>
      </c>
      <c r="O8" s="23">
        <v>0</v>
      </c>
      <c r="P8" s="23">
        <v>0</v>
      </c>
      <c r="Q8" s="24">
        <v>0</v>
      </c>
      <c r="R8" s="24">
        <v>0</v>
      </c>
      <c r="S8" s="23">
        <v>0</v>
      </c>
      <c r="T8" s="23">
        <v>0</v>
      </c>
      <c r="U8" s="24">
        <v>0</v>
      </c>
      <c r="V8" s="26">
        <v>0</v>
      </c>
      <c r="W8" s="27">
        <v>0</v>
      </c>
    </row>
    <row r="9" spans="1:23" ht="12.75" customHeight="1">
      <c r="A9" s="21" t="s">
        <v>27</v>
      </c>
      <c r="B9" s="22" t="s">
        <v>30</v>
      </c>
      <c r="C9" s="22" t="s">
        <v>31</v>
      </c>
      <c r="D9" s="23">
        <v>4879650</v>
      </c>
      <c r="E9" s="24">
        <v>4879650</v>
      </c>
      <c r="F9" s="24">
        <v>1247682</v>
      </c>
      <c r="G9" s="25">
        <f aca="true" t="shared" si="1" ref="G9:G51">IF($D9=0,0,$F9/$D9)</f>
        <v>0.25569087946881436</v>
      </c>
      <c r="H9" s="23">
        <v>68282</v>
      </c>
      <c r="I9" s="24">
        <v>262234</v>
      </c>
      <c r="J9" s="24">
        <v>292292</v>
      </c>
      <c r="K9" s="23">
        <v>622808</v>
      </c>
      <c r="L9" s="23">
        <v>251725</v>
      </c>
      <c r="M9" s="24">
        <v>221297</v>
      </c>
      <c r="N9" s="24">
        <v>151852</v>
      </c>
      <c r="O9" s="23">
        <v>624874</v>
      </c>
      <c r="P9" s="23">
        <v>0</v>
      </c>
      <c r="Q9" s="24">
        <v>0</v>
      </c>
      <c r="R9" s="24">
        <v>0</v>
      </c>
      <c r="S9" s="23">
        <v>0</v>
      </c>
      <c r="T9" s="23">
        <v>0</v>
      </c>
      <c r="U9" s="24">
        <v>0</v>
      </c>
      <c r="V9" s="26">
        <v>0</v>
      </c>
      <c r="W9" s="27">
        <v>0</v>
      </c>
    </row>
    <row r="10" spans="1:23" ht="12.75" customHeight="1">
      <c r="A10" s="21" t="s">
        <v>27</v>
      </c>
      <c r="B10" s="22" t="s">
        <v>32</v>
      </c>
      <c r="C10" s="22" t="s">
        <v>33</v>
      </c>
      <c r="D10" s="23">
        <v>0</v>
      </c>
      <c r="E10" s="24">
        <v>0</v>
      </c>
      <c r="F10" s="24">
        <v>888040</v>
      </c>
      <c r="G10" s="25">
        <f t="shared" si="1"/>
        <v>0</v>
      </c>
      <c r="H10" s="23">
        <v>266172</v>
      </c>
      <c r="I10" s="24">
        <v>0</v>
      </c>
      <c r="J10" s="24">
        <v>0</v>
      </c>
      <c r="K10" s="23">
        <v>266172</v>
      </c>
      <c r="L10" s="23">
        <v>441999</v>
      </c>
      <c r="M10" s="24">
        <v>0</v>
      </c>
      <c r="N10" s="24">
        <v>179869</v>
      </c>
      <c r="O10" s="23">
        <v>621868</v>
      </c>
      <c r="P10" s="23">
        <v>0</v>
      </c>
      <c r="Q10" s="24">
        <v>0</v>
      </c>
      <c r="R10" s="24">
        <v>0</v>
      </c>
      <c r="S10" s="23">
        <v>0</v>
      </c>
      <c r="T10" s="23">
        <v>0</v>
      </c>
      <c r="U10" s="24">
        <v>0</v>
      </c>
      <c r="V10" s="26">
        <v>0</v>
      </c>
      <c r="W10" s="27">
        <v>0</v>
      </c>
    </row>
    <row r="11" spans="1:23" ht="12.75" customHeight="1">
      <c r="A11" s="21" t="s">
        <v>27</v>
      </c>
      <c r="B11" s="22" t="s">
        <v>34</v>
      </c>
      <c r="C11" s="22" t="s">
        <v>35</v>
      </c>
      <c r="D11" s="23">
        <v>23943849</v>
      </c>
      <c r="E11" s="24">
        <v>23943849</v>
      </c>
      <c r="F11" s="24">
        <v>5456936</v>
      </c>
      <c r="G11" s="25">
        <f t="shared" si="1"/>
        <v>0.22790554684837847</v>
      </c>
      <c r="H11" s="23">
        <v>390902</v>
      </c>
      <c r="I11" s="24">
        <v>268448</v>
      </c>
      <c r="J11" s="24">
        <v>424432</v>
      </c>
      <c r="K11" s="23">
        <v>1083782</v>
      </c>
      <c r="L11" s="23">
        <v>1472358</v>
      </c>
      <c r="M11" s="24">
        <v>1390368</v>
      </c>
      <c r="N11" s="24">
        <v>1510428</v>
      </c>
      <c r="O11" s="23">
        <v>4373154</v>
      </c>
      <c r="P11" s="23">
        <v>0</v>
      </c>
      <c r="Q11" s="24">
        <v>0</v>
      </c>
      <c r="R11" s="24">
        <v>0</v>
      </c>
      <c r="S11" s="23">
        <v>0</v>
      </c>
      <c r="T11" s="23">
        <v>0</v>
      </c>
      <c r="U11" s="24">
        <v>0</v>
      </c>
      <c r="V11" s="26">
        <v>0</v>
      </c>
      <c r="W11" s="27">
        <v>0</v>
      </c>
    </row>
    <row r="12" spans="1:23" ht="12.75" customHeight="1">
      <c r="A12" s="21" t="s">
        <v>27</v>
      </c>
      <c r="B12" s="22" t="s">
        <v>36</v>
      </c>
      <c r="C12" s="22" t="s">
        <v>37</v>
      </c>
      <c r="D12" s="23">
        <v>6303752</v>
      </c>
      <c r="E12" s="24">
        <v>6303752</v>
      </c>
      <c r="F12" s="24">
        <v>2394698</v>
      </c>
      <c r="G12" s="25">
        <f t="shared" si="1"/>
        <v>0.37988455129579973</v>
      </c>
      <c r="H12" s="23">
        <v>479533</v>
      </c>
      <c r="I12" s="24">
        <v>471030</v>
      </c>
      <c r="J12" s="24">
        <v>490662</v>
      </c>
      <c r="K12" s="23">
        <v>1441225</v>
      </c>
      <c r="L12" s="23">
        <v>302689</v>
      </c>
      <c r="M12" s="24">
        <v>450953</v>
      </c>
      <c r="N12" s="24">
        <v>199831</v>
      </c>
      <c r="O12" s="23">
        <v>953473</v>
      </c>
      <c r="P12" s="23">
        <v>0</v>
      </c>
      <c r="Q12" s="24">
        <v>0</v>
      </c>
      <c r="R12" s="24">
        <v>0</v>
      </c>
      <c r="S12" s="23">
        <v>0</v>
      </c>
      <c r="T12" s="23">
        <v>0</v>
      </c>
      <c r="U12" s="24">
        <v>0</v>
      </c>
      <c r="V12" s="26">
        <v>0</v>
      </c>
      <c r="W12" s="27">
        <v>0</v>
      </c>
    </row>
    <row r="13" spans="1:23" ht="12.75" customHeight="1">
      <c r="A13" s="21" t="s">
        <v>27</v>
      </c>
      <c r="B13" s="22" t="s">
        <v>38</v>
      </c>
      <c r="C13" s="22" t="s">
        <v>39</v>
      </c>
      <c r="D13" s="23">
        <v>35999395</v>
      </c>
      <c r="E13" s="24">
        <v>35999395</v>
      </c>
      <c r="F13" s="24">
        <v>13947033</v>
      </c>
      <c r="G13" s="25">
        <f t="shared" si="1"/>
        <v>0.38742409421047214</v>
      </c>
      <c r="H13" s="23">
        <v>470515</v>
      </c>
      <c r="I13" s="24">
        <v>2374313</v>
      </c>
      <c r="J13" s="24">
        <v>2443866</v>
      </c>
      <c r="K13" s="23">
        <v>5288694</v>
      </c>
      <c r="L13" s="23">
        <v>3065574</v>
      </c>
      <c r="M13" s="24">
        <v>3051892</v>
      </c>
      <c r="N13" s="24">
        <v>2540873</v>
      </c>
      <c r="O13" s="23">
        <v>8658339</v>
      </c>
      <c r="P13" s="23">
        <v>0</v>
      </c>
      <c r="Q13" s="24">
        <v>0</v>
      </c>
      <c r="R13" s="24">
        <v>0</v>
      </c>
      <c r="S13" s="23">
        <v>0</v>
      </c>
      <c r="T13" s="23">
        <v>0</v>
      </c>
      <c r="U13" s="24">
        <v>0</v>
      </c>
      <c r="V13" s="26">
        <v>0</v>
      </c>
      <c r="W13" s="27">
        <v>0</v>
      </c>
    </row>
    <row r="14" spans="1:23" ht="12.75" customHeight="1">
      <c r="A14" s="21" t="s">
        <v>27</v>
      </c>
      <c r="B14" s="22" t="s">
        <v>40</v>
      </c>
      <c r="C14" s="22" t="s">
        <v>41</v>
      </c>
      <c r="D14" s="23">
        <v>2070423</v>
      </c>
      <c r="E14" s="24">
        <v>2070423</v>
      </c>
      <c r="F14" s="24">
        <v>251221</v>
      </c>
      <c r="G14" s="25">
        <f t="shared" si="1"/>
        <v>0.12133800677446106</v>
      </c>
      <c r="H14" s="23">
        <v>11231</v>
      </c>
      <c r="I14" s="24">
        <v>110526</v>
      </c>
      <c r="J14" s="24">
        <v>15627</v>
      </c>
      <c r="K14" s="23">
        <v>137384</v>
      </c>
      <c r="L14" s="23">
        <v>113837</v>
      </c>
      <c r="M14" s="24">
        <v>0</v>
      </c>
      <c r="N14" s="24">
        <v>0</v>
      </c>
      <c r="O14" s="23">
        <v>113837</v>
      </c>
      <c r="P14" s="23">
        <v>0</v>
      </c>
      <c r="Q14" s="24">
        <v>0</v>
      </c>
      <c r="R14" s="24">
        <v>0</v>
      </c>
      <c r="S14" s="23">
        <v>0</v>
      </c>
      <c r="T14" s="23">
        <v>0</v>
      </c>
      <c r="U14" s="24">
        <v>0</v>
      </c>
      <c r="V14" s="26">
        <v>0</v>
      </c>
      <c r="W14" s="27">
        <v>0</v>
      </c>
    </row>
    <row r="15" spans="1:23" ht="12.75" customHeight="1">
      <c r="A15" s="21" t="s">
        <v>42</v>
      </c>
      <c r="B15" s="22" t="s">
        <v>43</v>
      </c>
      <c r="C15" s="22" t="s">
        <v>44</v>
      </c>
      <c r="D15" s="23">
        <v>2100400</v>
      </c>
      <c r="E15" s="24">
        <v>2100400</v>
      </c>
      <c r="F15" s="24">
        <v>982298</v>
      </c>
      <c r="G15" s="25">
        <f t="shared" si="1"/>
        <v>0.4676718720243763</v>
      </c>
      <c r="H15" s="23">
        <v>57195</v>
      </c>
      <c r="I15" s="24">
        <v>69561</v>
      </c>
      <c r="J15" s="24">
        <v>35303</v>
      </c>
      <c r="K15" s="23">
        <v>162059</v>
      </c>
      <c r="L15" s="23">
        <v>672812</v>
      </c>
      <c r="M15" s="24">
        <v>82400</v>
      </c>
      <c r="N15" s="24">
        <v>65027</v>
      </c>
      <c r="O15" s="23">
        <v>820239</v>
      </c>
      <c r="P15" s="23">
        <v>0</v>
      </c>
      <c r="Q15" s="24">
        <v>0</v>
      </c>
      <c r="R15" s="24">
        <v>0</v>
      </c>
      <c r="S15" s="23">
        <v>0</v>
      </c>
      <c r="T15" s="23">
        <v>0</v>
      </c>
      <c r="U15" s="24">
        <v>0</v>
      </c>
      <c r="V15" s="26">
        <v>0</v>
      </c>
      <c r="W15" s="27">
        <v>0</v>
      </c>
    </row>
    <row r="16" spans="1:23" ht="12.75" customHeight="1">
      <c r="A16" s="28"/>
      <c r="B16" s="29" t="s">
        <v>45</v>
      </c>
      <c r="C16" s="30"/>
      <c r="D16" s="31">
        <f>SUM(D8:D15)</f>
        <v>93879294</v>
      </c>
      <c r="E16" s="32">
        <f>SUM(E8:E15)</f>
        <v>93879294</v>
      </c>
      <c r="F16" s="32">
        <f>SUM(F8:F15)</f>
        <v>26287251</v>
      </c>
      <c r="G16" s="33">
        <f t="shared" si="1"/>
        <v>0.28001117051434155</v>
      </c>
      <c r="H16" s="31">
        <f aca="true" t="shared" si="2" ref="H16:W16">SUM(H8:H15)</f>
        <v>2242580</v>
      </c>
      <c r="I16" s="32">
        <f t="shared" si="2"/>
        <v>4176705</v>
      </c>
      <c r="J16" s="32">
        <f t="shared" si="2"/>
        <v>3702182</v>
      </c>
      <c r="K16" s="31">
        <f t="shared" si="2"/>
        <v>10121467</v>
      </c>
      <c r="L16" s="31">
        <f t="shared" si="2"/>
        <v>6320994</v>
      </c>
      <c r="M16" s="32">
        <f t="shared" si="2"/>
        <v>5196910</v>
      </c>
      <c r="N16" s="32">
        <f t="shared" si="2"/>
        <v>4647880</v>
      </c>
      <c r="O16" s="31">
        <f t="shared" si="2"/>
        <v>16165784</v>
      </c>
      <c r="P16" s="31">
        <f t="shared" si="2"/>
        <v>0</v>
      </c>
      <c r="Q16" s="32">
        <f t="shared" si="2"/>
        <v>0</v>
      </c>
      <c r="R16" s="32">
        <f t="shared" si="2"/>
        <v>0</v>
      </c>
      <c r="S16" s="31">
        <f t="shared" si="2"/>
        <v>0</v>
      </c>
      <c r="T16" s="31">
        <f t="shared" si="2"/>
        <v>0</v>
      </c>
      <c r="U16" s="32">
        <f t="shared" si="2"/>
        <v>0</v>
      </c>
      <c r="V16" s="34">
        <f t="shared" si="2"/>
        <v>0</v>
      </c>
      <c r="W16" s="35">
        <f t="shared" si="2"/>
        <v>0</v>
      </c>
    </row>
    <row r="17" spans="1:23" ht="12.75" customHeight="1">
      <c r="A17" s="21" t="s">
        <v>27</v>
      </c>
      <c r="B17" s="22" t="s">
        <v>46</v>
      </c>
      <c r="C17" s="22" t="s">
        <v>47</v>
      </c>
      <c r="D17" s="23">
        <v>26132577</v>
      </c>
      <c r="E17" s="24">
        <v>26132577</v>
      </c>
      <c r="F17" s="24">
        <v>17868675</v>
      </c>
      <c r="G17" s="25">
        <f t="shared" si="1"/>
        <v>0.6837701080915212</v>
      </c>
      <c r="H17" s="23">
        <v>4356297</v>
      </c>
      <c r="I17" s="24">
        <v>1844273</v>
      </c>
      <c r="J17" s="24">
        <v>2422949</v>
      </c>
      <c r="K17" s="23">
        <v>8623519</v>
      </c>
      <c r="L17" s="23">
        <v>2954076</v>
      </c>
      <c r="M17" s="24">
        <v>3145540</v>
      </c>
      <c r="N17" s="24">
        <v>3145540</v>
      </c>
      <c r="O17" s="23">
        <v>9245156</v>
      </c>
      <c r="P17" s="23">
        <v>0</v>
      </c>
      <c r="Q17" s="24">
        <v>0</v>
      </c>
      <c r="R17" s="24">
        <v>0</v>
      </c>
      <c r="S17" s="23">
        <v>0</v>
      </c>
      <c r="T17" s="23">
        <v>0</v>
      </c>
      <c r="U17" s="24">
        <v>0</v>
      </c>
      <c r="V17" s="26">
        <v>0</v>
      </c>
      <c r="W17" s="27">
        <v>0</v>
      </c>
    </row>
    <row r="18" spans="1:23" ht="12.75" customHeight="1">
      <c r="A18" s="21" t="s">
        <v>27</v>
      </c>
      <c r="B18" s="22" t="s">
        <v>48</v>
      </c>
      <c r="C18" s="22" t="s">
        <v>49</v>
      </c>
      <c r="D18" s="23">
        <v>7757016</v>
      </c>
      <c r="E18" s="24">
        <v>7757016</v>
      </c>
      <c r="F18" s="24">
        <v>302323</v>
      </c>
      <c r="G18" s="25">
        <f t="shared" si="1"/>
        <v>0.038974136446282955</v>
      </c>
      <c r="H18" s="23">
        <v>42539</v>
      </c>
      <c r="I18" s="24">
        <v>38825</v>
      </c>
      <c r="J18" s="24">
        <v>0</v>
      </c>
      <c r="K18" s="23">
        <v>81364</v>
      </c>
      <c r="L18" s="23">
        <v>0</v>
      </c>
      <c r="M18" s="24">
        <v>220959</v>
      </c>
      <c r="N18" s="24">
        <v>0</v>
      </c>
      <c r="O18" s="23">
        <v>220959</v>
      </c>
      <c r="P18" s="23">
        <v>0</v>
      </c>
      <c r="Q18" s="24">
        <v>0</v>
      </c>
      <c r="R18" s="24">
        <v>0</v>
      </c>
      <c r="S18" s="23">
        <v>0</v>
      </c>
      <c r="T18" s="23">
        <v>0</v>
      </c>
      <c r="U18" s="24">
        <v>0</v>
      </c>
      <c r="V18" s="26">
        <v>0</v>
      </c>
      <c r="W18" s="27">
        <v>0</v>
      </c>
    </row>
    <row r="19" spans="1:23" ht="12.75" customHeight="1">
      <c r="A19" s="21" t="s">
        <v>27</v>
      </c>
      <c r="B19" s="22" t="s">
        <v>50</v>
      </c>
      <c r="C19" s="22" t="s">
        <v>51</v>
      </c>
      <c r="D19" s="23">
        <v>4503000</v>
      </c>
      <c r="E19" s="24">
        <v>4503000</v>
      </c>
      <c r="F19" s="24">
        <v>863769</v>
      </c>
      <c r="G19" s="25">
        <f t="shared" si="1"/>
        <v>0.19182078614257161</v>
      </c>
      <c r="H19" s="23">
        <v>0</v>
      </c>
      <c r="I19" s="24">
        <v>379140</v>
      </c>
      <c r="J19" s="24">
        <v>71783</v>
      </c>
      <c r="K19" s="23">
        <v>450923</v>
      </c>
      <c r="L19" s="23">
        <v>49657</v>
      </c>
      <c r="M19" s="24">
        <v>182978</v>
      </c>
      <c r="N19" s="24">
        <v>180211</v>
      </c>
      <c r="O19" s="23">
        <v>412846</v>
      </c>
      <c r="P19" s="23">
        <v>0</v>
      </c>
      <c r="Q19" s="24">
        <v>0</v>
      </c>
      <c r="R19" s="24">
        <v>0</v>
      </c>
      <c r="S19" s="23">
        <v>0</v>
      </c>
      <c r="T19" s="23">
        <v>0</v>
      </c>
      <c r="U19" s="24">
        <v>0</v>
      </c>
      <c r="V19" s="26">
        <v>0</v>
      </c>
      <c r="W19" s="27">
        <v>0</v>
      </c>
    </row>
    <row r="20" spans="1:23" ht="12.75" customHeight="1">
      <c r="A20" s="21" t="s">
        <v>27</v>
      </c>
      <c r="B20" s="22" t="s">
        <v>52</v>
      </c>
      <c r="C20" s="22" t="s">
        <v>53</v>
      </c>
      <c r="D20" s="23">
        <v>7586558</v>
      </c>
      <c r="E20" s="24">
        <v>7586558</v>
      </c>
      <c r="F20" s="24">
        <v>3351681</v>
      </c>
      <c r="G20" s="25">
        <f t="shared" si="1"/>
        <v>0.4417920485152819</v>
      </c>
      <c r="H20" s="23">
        <v>16014</v>
      </c>
      <c r="I20" s="24">
        <v>692625</v>
      </c>
      <c r="J20" s="24">
        <v>718230</v>
      </c>
      <c r="K20" s="23">
        <v>1426869</v>
      </c>
      <c r="L20" s="23">
        <v>787505</v>
      </c>
      <c r="M20" s="24">
        <v>856766</v>
      </c>
      <c r="N20" s="24">
        <v>280541</v>
      </c>
      <c r="O20" s="23">
        <v>1924812</v>
      </c>
      <c r="P20" s="23">
        <v>0</v>
      </c>
      <c r="Q20" s="24">
        <v>0</v>
      </c>
      <c r="R20" s="24">
        <v>0</v>
      </c>
      <c r="S20" s="23">
        <v>0</v>
      </c>
      <c r="T20" s="23">
        <v>0</v>
      </c>
      <c r="U20" s="24">
        <v>0</v>
      </c>
      <c r="V20" s="26">
        <v>0</v>
      </c>
      <c r="W20" s="27">
        <v>0</v>
      </c>
    </row>
    <row r="21" spans="1:23" ht="12.75" customHeight="1">
      <c r="A21" s="21" t="s">
        <v>27</v>
      </c>
      <c r="B21" s="22" t="s">
        <v>54</v>
      </c>
      <c r="C21" s="22" t="s">
        <v>55</v>
      </c>
      <c r="D21" s="23">
        <v>10310180</v>
      </c>
      <c r="E21" s="24">
        <v>10310180</v>
      </c>
      <c r="F21" s="24">
        <v>3556452</v>
      </c>
      <c r="G21" s="25">
        <f t="shared" si="1"/>
        <v>0.34494567505126</v>
      </c>
      <c r="H21" s="23">
        <v>466271</v>
      </c>
      <c r="I21" s="24">
        <v>229180</v>
      </c>
      <c r="J21" s="24">
        <v>170682</v>
      </c>
      <c r="K21" s="23">
        <v>866133</v>
      </c>
      <c r="L21" s="23">
        <v>501982</v>
      </c>
      <c r="M21" s="24">
        <v>553511</v>
      </c>
      <c r="N21" s="24">
        <v>1634826</v>
      </c>
      <c r="O21" s="23">
        <v>2690319</v>
      </c>
      <c r="P21" s="23">
        <v>0</v>
      </c>
      <c r="Q21" s="24">
        <v>0</v>
      </c>
      <c r="R21" s="24">
        <v>0</v>
      </c>
      <c r="S21" s="23">
        <v>0</v>
      </c>
      <c r="T21" s="23">
        <v>0</v>
      </c>
      <c r="U21" s="24">
        <v>0</v>
      </c>
      <c r="V21" s="26">
        <v>0</v>
      </c>
      <c r="W21" s="27">
        <v>0</v>
      </c>
    </row>
    <row r="22" spans="1:23" ht="12.75" customHeight="1">
      <c r="A22" s="21" t="s">
        <v>27</v>
      </c>
      <c r="B22" s="22" t="s">
        <v>56</v>
      </c>
      <c r="C22" s="22" t="s">
        <v>57</v>
      </c>
      <c r="D22" s="23">
        <v>0</v>
      </c>
      <c r="E22" s="24">
        <v>0</v>
      </c>
      <c r="F22" s="24">
        <v>1778242</v>
      </c>
      <c r="G22" s="25">
        <f t="shared" si="1"/>
        <v>0</v>
      </c>
      <c r="H22" s="23">
        <v>0</v>
      </c>
      <c r="I22" s="24">
        <v>193238</v>
      </c>
      <c r="J22" s="24">
        <v>559676</v>
      </c>
      <c r="K22" s="23">
        <v>752914</v>
      </c>
      <c r="L22" s="23">
        <v>543743</v>
      </c>
      <c r="M22" s="24">
        <v>0</v>
      </c>
      <c r="N22" s="24">
        <v>481585</v>
      </c>
      <c r="O22" s="23">
        <v>1025328</v>
      </c>
      <c r="P22" s="23">
        <v>0</v>
      </c>
      <c r="Q22" s="24">
        <v>0</v>
      </c>
      <c r="R22" s="24">
        <v>0</v>
      </c>
      <c r="S22" s="23">
        <v>0</v>
      </c>
      <c r="T22" s="23">
        <v>0</v>
      </c>
      <c r="U22" s="24">
        <v>0</v>
      </c>
      <c r="V22" s="26">
        <v>0</v>
      </c>
      <c r="W22" s="27">
        <v>0</v>
      </c>
    </row>
    <row r="23" spans="1:23" ht="12.75" customHeight="1">
      <c r="A23" s="21" t="s">
        <v>42</v>
      </c>
      <c r="B23" s="22" t="s">
        <v>58</v>
      </c>
      <c r="C23" s="22" t="s">
        <v>59</v>
      </c>
      <c r="D23" s="23">
        <v>24050461</v>
      </c>
      <c r="E23" s="24">
        <v>24050461</v>
      </c>
      <c r="F23" s="24">
        <v>8022179</v>
      </c>
      <c r="G23" s="25">
        <f t="shared" si="1"/>
        <v>0.3335561426452491</v>
      </c>
      <c r="H23" s="23">
        <v>644978</v>
      </c>
      <c r="I23" s="24">
        <v>1085504</v>
      </c>
      <c r="J23" s="24">
        <v>1372170</v>
      </c>
      <c r="K23" s="23">
        <v>3102652</v>
      </c>
      <c r="L23" s="23">
        <v>1821052</v>
      </c>
      <c r="M23" s="24">
        <v>1655519</v>
      </c>
      <c r="N23" s="24">
        <v>1442956</v>
      </c>
      <c r="O23" s="23">
        <v>4919527</v>
      </c>
      <c r="P23" s="23">
        <v>0</v>
      </c>
      <c r="Q23" s="24">
        <v>0</v>
      </c>
      <c r="R23" s="24">
        <v>0</v>
      </c>
      <c r="S23" s="23">
        <v>0</v>
      </c>
      <c r="T23" s="23">
        <v>0</v>
      </c>
      <c r="U23" s="24">
        <v>0</v>
      </c>
      <c r="V23" s="26">
        <v>0</v>
      </c>
      <c r="W23" s="27">
        <v>0</v>
      </c>
    </row>
    <row r="24" spans="1:23" ht="12.75" customHeight="1">
      <c r="A24" s="28"/>
      <c r="B24" s="29" t="s">
        <v>60</v>
      </c>
      <c r="C24" s="30"/>
      <c r="D24" s="31">
        <f>SUM(D17:D23)</f>
        <v>80339792</v>
      </c>
      <c r="E24" s="32">
        <f>SUM(E17:E23)</f>
        <v>80339792</v>
      </c>
      <c r="F24" s="32">
        <f>SUM(F17:F23)</f>
        <v>35743321</v>
      </c>
      <c r="G24" s="33">
        <f t="shared" si="1"/>
        <v>0.44490183643990516</v>
      </c>
      <c r="H24" s="31">
        <f aca="true" t="shared" si="3" ref="H24:W24">SUM(H17:H23)</f>
        <v>5526099</v>
      </c>
      <c r="I24" s="32">
        <f t="shared" si="3"/>
        <v>4462785</v>
      </c>
      <c r="J24" s="32">
        <f t="shared" si="3"/>
        <v>5315490</v>
      </c>
      <c r="K24" s="31">
        <f t="shared" si="3"/>
        <v>15304374</v>
      </c>
      <c r="L24" s="31">
        <f t="shared" si="3"/>
        <v>6658015</v>
      </c>
      <c r="M24" s="32">
        <f t="shared" si="3"/>
        <v>6615273</v>
      </c>
      <c r="N24" s="32">
        <f t="shared" si="3"/>
        <v>7165659</v>
      </c>
      <c r="O24" s="31">
        <f t="shared" si="3"/>
        <v>20438947</v>
      </c>
      <c r="P24" s="31">
        <f t="shared" si="3"/>
        <v>0</v>
      </c>
      <c r="Q24" s="32">
        <f t="shared" si="3"/>
        <v>0</v>
      </c>
      <c r="R24" s="32">
        <f t="shared" si="3"/>
        <v>0</v>
      </c>
      <c r="S24" s="31">
        <f t="shared" si="3"/>
        <v>0</v>
      </c>
      <c r="T24" s="31">
        <f t="shared" si="3"/>
        <v>0</v>
      </c>
      <c r="U24" s="32">
        <f t="shared" si="3"/>
        <v>0</v>
      </c>
      <c r="V24" s="34">
        <f t="shared" si="3"/>
        <v>0</v>
      </c>
      <c r="W24" s="35">
        <f t="shared" si="3"/>
        <v>0</v>
      </c>
    </row>
    <row r="25" spans="1:23" ht="12.75" customHeight="1">
      <c r="A25" s="21" t="s">
        <v>27</v>
      </c>
      <c r="B25" s="22" t="s">
        <v>61</v>
      </c>
      <c r="C25" s="22" t="s">
        <v>62</v>
      </c>
      <c r="D25" s="23">
        <v>0</v>
      </c>
      <c r="E25" s="24">
        <v>0</v>
      </c>
      <c r="F25" s="24">
        <v>1547198</v>
      </c>
      <c r="G25" s="25">
        <f t="shared" si="1"/>
        <v>0</v>
      </c>
      <c r="H25" s="23">
        <v>521211</v>
      </c>
      <c r="I25" s="24">
        <v>325741</v>
      </c>
      <c r="J25" s="24">
        <v>369525</v>
      </c>
      <c r="K25" s="23">
        <v>1216477</v>
      </c>
      <c r="L25" s="23">
        <v>0</v>
      </c>
      <c r="M25" s="24">
        <v>0</v>
      </c>
      <c r="N25" s="24">
        <v>330721</v>
      </c>
      <c r="O25" s="23">
        <v>330721</v>
      </c>
      <c r="P25" s="23">
        <v>0</v>
      </c>
      <c r="Q25" s="24">
        <v>0</v>
      </c>
      <c r="R25" s="24">
        <v>0</v>
      </c>
      <c r="S25" s="23">
        <v>0</v>
      </c>
      <c r="T25" s="23">
        <v>0</v>
      </c>
      <c r="U25" s="24">
        <v>0</v>
      </c>
      <c r="V25" s="26">
        <v>0</v>
      </c>
      <c r="W25" s="27">
        <v>0</v>
      </c>
    </row>
    <row r="26" spans="1:23" ht="12.75" customHeight="1">
      <c r="A26" s="21" t="s">
        <v>27</v>
      </c>
      <c r="B26" s="22" t="s">
        <v>63</v>
      </c>
      <c r="C26" s="22" t="s">
        <v>64</v>
      </c>
      <c r="D26" s="23">
        <v>100000</v>
      </c>
      <c r="E26" s="24">
        <v>100000</v>
      </c>
      <c r="F26" s="24">
        <v>653887</v>
      </c>
      <c r="G26" s="25">
        <f t="shared" si="1"/>
        <v>6.53887</v>
      </c>
      <c r="H26" s="23">
        <v>353499</v>
      </c>
      <c r="I26" s="24">
        <v>104801</v>
      </c>
      <c r="J26" s="24">
        <v>133506</v>
      </c>
      <c r="K26" s="23">
        <v>591806</v>
      </c>
      <c r="L26" s="23">
        <v>29827</v>
      </c>
      <c r="M26" s="24">
        <v>32254</v>
      </c>
      <c r="N26" s="24">
        <v>0</v>
      </c>
      <c r="O26" s="23">
        <v>62081</v>
      </c>
      <c r="P26" s="23">
        <v>0</v>
      </c>
      <c r="Q26" s="24">
        <v>0</v>
      </c>
      <c r="R26" s="24">
        <v>0</v>
      </c>
      <c r="S26" s="23">
        <v>0</v>
      </c>
      <c r="T26" s="23">
        <v>0</v>
      </c>
      <c r="U26" s="24">
        <v>0</v>
      </c>
      <c r="V26" s="26">
        <v>0</v>
      </c>
      <c r="W26" s="27">
        <v>0</v>
      </c>
    </row>
    <row r="27" spans="1:23" ht="12.75" customHeight="1">
      <c r="A27" s="21" t="s">
        <v>27</v>
      </c>
      <c r="B27" s="22" t="s">
        <v>65</v>
      </c>
      <c r="C27" s="22" t="s">
        <v>66</v>
      </c>
      <c r="D27" s="23">
        <v>7613000</v>
      </c>
      <c r="E27" s="24">
        <v>7613000</v>
      </c>
      <c r="F27" s="24">
        <v>3187182</v>
      </c>
      <c r="G27" s="25">
        <f t="shared" si="1"/>
        <v>0.4186499408905819</v>
      </c>
      <c r="H27" s="23">
        <v>108622</v>
      </c>
      <c r="I27" s="24">
        <v>126719</v>
      </c>
      <c r="J27" s="24">
        <v>775427</v>
      </c>
      <c r="K27" s="23">
        <v>1010768</v>
      </c>
      <c r="L27" s="23">
        <v>494348</v>
      </c>
      <c r="M27" s="24">
        <v>399418</v>
      </c>
      <c r="N27" s="24">
        <v>1282648</v>
      </c>
      <c r="O27" s="23">
        <v>2176414</v>
      </c>
      <c r="P27" s="23">
        <v>0</v>
      </c>
      <c r="Q27" s="24">
        <v>0</v>
      </c>
      <c r="R27" s="24">
        <v>0</v>
      </c>
      <c r="S27" s="23">
        <v>0</v>
      </c>
      <c r="T27" s="23">
        <v>0</v>
      </c>
      <c r="U27" s="24">
        <v>0</v>
      </c>
      <c r="V27" s="26">
        <v>0</v>
      </c>
      <c r="W27" s="27">
        <v>0</v>
      </c>
    </row>
    <row r="28" spans="1:23" ht="12.75" customHeight="1">
      <c r="A28" s="21" t="s">
        <v>27</v>
      </c>
      <c r="B28" s="22" t="s">
        <v>67</v>
      </c>
      <c r="C28" s="22" t="s">
        <v>68</v>
      </c>
      <c r="D28" s="23">
        <v>4920000</v>
      </c>
      <c r="E28" s="24">
        <v>4920000</v>
      </c>
      <c r="F28" s="24">
        <v>1823865</v>
      </c>
      <c r="G28" s="25">
        <f t="shared" si="1"/>
        <v>0.37070426829268294</v>
      </c>
      <c r="H28" s="23">
        <v>138636</v>
      </c>
      <c r="I28" s="24">
        <v>378730</v>
      </c>
      <c r="J28" s="24">
        <v>751194</v>
      </c>
      <c r="K28" s="23">
        <v>1268560</v>
      </c>
      <c r="L28" s="23">
        <v>206123</v>
      </c>
      <c r="M28" s="24">
        <v>165130</v>
      </c>
      <c r="N28" s="24">
        <v>184052</v>
      </c>
      <c r="O28" s="23">
        <v>555305</v>
      </c>
      <c r="P28" s="23">
        <v>0</v>
      </c>
      <c r="Q28" s="24">
        <v>0</v>
      </c>
      <c r="R28" s="24">
        <v>0</v>
      </c>
      <c r="S28" s="23">
        <v>0</v>
      </c>
      <c r="T28" s="23">
        <v>0</v>
      </c>
      <c r="U28" s="24">
        <v>0</v>
      </c>
      <c r="V28" s="26">
        <v>0</v>
      </c>
      <c r="W28" s="27">
        <v>0</v>
      </c>
    </row>
    <row r="29" spans="1:23" ht="12.75" customHeight="1">
      <c r="A29" s="21" t="s">
        <v>27</v>
      </c>
      <c r="B29" s="22" t="s">
        <v>69</v>
      </c>
      <c r="C29" s="22" t="s">
        <v>70</v>
      </c>
      <c r="D29" s="23">
        <v>0</v>
      </c>
      <c r="E29" s="24">
        <v>0</v>
      </c>
      <c r="F29" s="24">
        <v>556221</v>
      </c>
      <c r="G29" s="25">
        <f t="shared" si="1"/>
        <v>0</v>
      </c>
      <c r="H29" s="23">
        <v>308283</v>
      </c>
      <c r="I29" s="24">
        <v>142166</v>
      </c>
      <c r="J29" s="24">
        <v>36739</v>
      </c>
      <c r="K29" s="23">
        <v>487188</v>
      </c>
      <c r="L29" s="23">
        <v>0</v>
      </c>
      <c r="M29" s="24">
        <v>69033</v>
      </c>
      <c r="N29" s="24">
        <v>0</v>
      </c>
      <c r="O29" s="23">
        <v>69033</v>
      </c>
      <c r="P29" s="23">
        <v>0</v>
      </c>
      <c r="Q29" s="24">
        <v>0</v>
      </c>
      <c r="R29" s="24">
        <v>0</v>
      </c>
      <c r="S29" s="23">
        <v>0</v>
      </c>
      <c r="T29" s="23">
        <v>0</v>
      </c>
      <c r="U29" s="24">
        <v>0</v>
      </c>
      <c r="V29" s="26">
        <v>0</v>
      </c>
      <c r="W29" s="27">
        <v>0</v>
      </c>
    </row>
    <row r="30" spans="1:23" ht="12.75" customHeight="1">
      <c r="A30" s="21" t="s">
        <v>27</v>
      </c>
      <c r="B30" s="22" t="s">
        <v>71</v>
      </c>
      <c r="C30" s="22" t="s">
        <v>72</v>
      </c>
      <c r="D30" s="23">
        <v>0</v>
      </c>
      <c r="E30" s="24">
        <v>0</v>
      </c>
      <c r="F30" s="24">
        <v>4335085</v>
      </c>
      <c r="G30" s="25">
        <f t="shared" si="1"/>
        <v>0</v>
      </c>
      <c r="H30" s="23">
        <v>0</v>
      </c>
      <c r="I30" s="24">
        <v>0</v>
      </c>
      <c r="J30" s="24">
        <v>1140380</v>
      </c>
      <c r="K30" s="23">
        <v>1140380</v>
      </c>
      <c r="L30" s="23">
        <v>827428</v>
      </c>
      <c r="M30" s="24">
        <v>0</v>
      </c>
      <c r="N30" s="24">
        <v>2367277</v>
      </c>
      <c r="O30" s="23">
        <v>3194705</v>
      </c>
      <c r="P30" s="23">
        <v>0</v>
      </c>
      <c r="Q30" s="24">
        <v>0</v>
      </c>
      <c r="R30" s="24">
        <v>0</v>
      </c>
      <c r="S30" s="23">
        <v>0</v>
      </c>
      <c r="T30" s="23">
        <v>0</v>
      </c>
      <c r="U30" s="24">
        <v>0</v>
      </c>
      <c r="V30" s="26">
        <v>0</v>
      </c>
      <c r="W30" s="27">
        <v>0</v>
      </c>
    </row>
    <row r="31" spans="1:23" ht="12.75" customHeight="1">
      <c r="A31" s="21" t="s">
        <v>42</v>
      </c>
      <c r="B31" s="22" t="s">
        <v>73</v>
      </c>
      <c r="C31" s="22" t="s">
        <v>74</v>
      </c>
      <c r="D31" s="23">
        <v>60687000</v>
      </c>
      <c r="E31" s="24">
        <v>60687000</v>
      </c>
      <c r="F31" s="24">
        <v>29678076</v>
      </c>
      <c r="G31" s="25">
        <f t="shared" si="1"/>
        <v>0.48903514756043304</v>
      </c>
      <c r="H31" s="23">
        <v>699511</v>
      </c>
      <c r="I31" s="24">
        <v>1872854</v>
      </c>
      <c r="J31" s="24">
        <v>3401627</v>
      </c>
      <c r="K31" s="23">
        <v>5973992</v>
      </c>
      <c r="L31" s="23">
        <v>7976942</v>
      </c>
      <c r="M31" s="24">
        <v>4065366</v>
      </c>
      <c r="N31" s="24">
        <v>11661776</v>
      </c>
      <c r="O31" s="23">
        <v>23704084</v>
      </c>
      <c r="P31" s="23">
        <v>0</v>
      </c>
      <c r="Q31" s="24">
        <v>0</v>
      </c>
      <c r="R31" s="24">
        <v>0</v>
      </c>
      <c r="S31" s="23">
        <v>0</v>
      </c>
      <c r="T31" s="23">
        <v>0</v>
      </c>
      <c r="U31" s="24">
        <v>0</v>
      </c>
      <c r="V31" s="26">
        <v>0</v>
      </c>
      <c r="W31" s="27">
        <v>0</v>
      </c>
    </row>
    <row r="32" spans="1:23" ht="12.75" customHeight="1">
      <c r="A32" s="28"/>
      <c r="B32" s="29" t="s">
        <v>75</v>
      </c>
      <c r="C32" s="30"/>
      <c r="D32" s="31">
        <f>SUM(D25:D31)</f>
        <v>73320000</v>
      </c>
      <c r="E32" s="32">
        <f>SUM(E25:E31)</f>
        <v>73320000</v>
      </c>
      <c r="F32" s="32">
        <f>SUM(F25:F31)</f>
        <v>41781514</v>
      </c>
      <c r="G32" s="33">
        <f t="shared" si="1"/>
        <v>0.5698515275504638</v>
      </c>
      <c r="H32" s="31">
        <f aca="true" t="shared" si="4" ref="H32:W32">SUM(H25:H31)</f>
        <v>2129762</v>
      </c>
      <c r="I32" s="32">
        <f t="shared" si="4"/>
        <v>2951011</v>
      </c>
      <c r="J32" s="32">
        <f t="shared" si="4"/>
        <v>6608398</v>
      </c>
      <c r="K32" s="31">
        <f t="shared" si="4"/>
        <v>11689171</v>
      </c>
      <c r="L32" s="31">
        <f t="shared" si="4"/>
        <v>9534668</v>
      </c>
      <c r="M32" s="32">
        <f t="shared" si="4"/>
        <v>4731201</v>
      </c>
      <c r="N32" s="32">
        <f t="shared" si="4"/>
        <v>15826474</v>
      </c>
      <c r="O32" s="31">
        <f t="shared" si="4"/>
        <v>30092343</v>
      </c>
      <c r="P32" s="31">
        <f t="shared" si="4"/>
        <v>0</v>
      </c>
      <c r="Q32" s="32">
        <f t="shared" si="4"/>
        <v>0</v>
      </c>
      <c r="R32" s="32">
        <f t="shared" si="4"/>
        <v>0</v>
      </c>
      <c r="S32" s="31">
        <f t="shared" si="4"/>
        <v>0</v>
      </c>
      <c r="T32" s="31">
        <f t="shared" si="4"/>
        <v>0</v>
      </c>
      <c r="U32" s="32">
        <f t="shared" si="4"/>
        <v>0</v>
      </c>
      <c r="V32" s="34">
        <f t="shared" si="4"/>
        <v>0</v>
      </c>
      <c r="W32" s="35">
        <f t="shared" si="4"/>
        <v>0</v>
      </c>
    </row>
    <row r="33" spans="1:23" ht="12.75" customHeight="1">
      <c r="A33" s="21" t="s">
        <v>27</v>
      </c>
      <c r="B33" s="22" t="s">
        <v>76</v>
      </c>
      <c r="C33" s="22" t="s">
        <v>77</v>
      </c>
      <c r="D33" s="23">
        <v>16643396</v>
      </c>
      <c r="E33" s="24">
        <v>16643396</v>
      </c>
      <c r="F33" s="24">
        <v>6002329</v>
      </c>
      <c r="G33" s="25">
        <f t="shared" si="1"/>
        <v>0.3606432845796615</v>
      </c>
      <c r="H33" s="23">
        <v>49893</v>
      </c>
      <c r="I33" s="24">
        <v>49893</v>
      </c>
      <c r="J33" s="24">
        <v>598540</v>
      </c>
      <c r="K33" s="23">
        <v>698326</v>
      </c>
      <c r="L33" s="23">
        <v>3186100</v>
      </c>
      <c r="M33" s="24">
        <v>983395</v>
      </c>
      <c r="N33" s="24">
        <v>1134508</v>
      </c>
      <c r="O33" s="23">
        <v>5304003</v>
      </c>
      <c r="P33" s="23">
        <v>0</v>
      </c>
      <c r="Q33" s="24">
        <v>0</v>
      </c>
      <c r="R33" s="24">
        <v>0</v>
      </c>
      <c r="S33" s="23">
        <v>0</v>
      </c>
      <c r="T33" s="23">
        <v>0</v>
      </c>
      <c r="U33" s="24">
        <v>0</v>
      </c>
      <c r="V33" s="26">
        <v>0</v>
      </c>
      <c r="W33" s="27">
        <v>0</v>
      </c>
    </row>
    <row r="34" spans="1:23" ht="12.75" customHeight="1">
      <c r="A34" s="21" t="s">
        <v>27</v>
      </c>
      <c r="B34" s="22" t="s">
        <v>78</v>
      </c>
      <c r="C34" s="22" t="s">
        <v>79</v>
      </c>
      <c r="D34" s="23">
        <v>6534879</v>
      </c>
      <c r="E34" s="24">
        <v>6534879</v>
      </c>
      <c r="F34" s="24">
        <v>2341852</v>
      </c>
      <c r="G34" s="25">
        <f t="shared" si="1"/>
        <v>0.3583619528379944</v>
      </c>
      <c r="H34" s="23">
        <v>193627</v>
      </c>
      <c r="I34" s="24">
        <v>169589</v>
      </c>
      <c r="J34" s="24">
        <v>454557</v>
      </c>
      <c r="K34" s="23">
        <v>817773</v>
      </c>
      <c r="L34" s="23">
        <v>513303</v>
      </c>
      <c r="M34" s="24">
        <v>656294</v>
      </c>
      <c r="N34" s="24">
        <v>354482</v>
      </c>
      <c r="O34" s="23">
        <v>1524079</v>
      </c>
      <c r="P34" s="23">
        <v>0</v>
      </c>
      <c r="Q34" s="24">
        <v>0</v>
      </c>
      <c r="R34" s="24">
        <v>0</v>
      </c>
      <c r="S34" s="23">
        <v>0</v>
      </c>
      <c r="T34" s="23">
        <v>0</v>
      </c>
      <c r="U34" s="24">
        <v>0</v>
      </c>
      <c r="V34" s="26">
        <v>0</v>
      </c>
      <c r="W34" s="27">
        <v>0</v>
      </c>
    </row>
    <row r="35" spans="1:23" ht="12.75" customHeight="1">
      <c r="A35" s="21" t="s">
        <v>27</v>
      </c>
      <c r="B35" s="22" t="s">
        <v>80</v>
      </c>
      <c r="C35" s="22" t="s">
        <v>81</v>
      </c>
      <c r="D35" s="23">
        <v>0</v>
      </c>
      <c r="E35" s="24">
        <v>0</v>
      </c>
      <c r="F35" s="24">
        <v>525104</v>
      </c>
      <c r="G35" s="25">
        <f t="shared" si="1"/>
        <v>0</v>
      </c>
      <c r="H35" s="23">
        <v>0</v>
      </c>
      <c r="I35" s="24">
        <v>0</v>
      </c>
      <c r="J35" s="24">
        <v>0</v>
      </c>
      <c r="K35" s="23">
        <v>0</v>
      </c>
      <c r="L35" s="23">
        <v>0</v>
      </c>
      <c r="M35" s="24">
        <v>304045</v>
      </c>
      <c r="N35" s="24">
        <v>221059</v>
      </c>
      <c r="O35" s="23">
        <v>525104</v>
      </c>
      <c r="P35" s="23">
        <v>0</v>
      </c>
      <c r="Q35" s="24">
        <v>0</v>
      </c>
      <c r="R35" s="24">
        <v>0</v>
      </c>
      <c r="S35" s="23">
        <v>0</v>
      </c>
      <c r="T35" s="23">
        <v>0</v>
      </c>
      <c r="U35" s="24">
        <v>0</v>
      </c>
      <c r="V35" s="26">
        <v>0</v>
      </c>
      <c r="W35" s="27">
        <v>0</v>
      </c>
    </row>
    <row r="36" spans="1:23" ht="12.75" customHeight="1">
      <c r="A36" s="21" t="s">
        <v>42</v>
      </c>
      <c r="B36" s="22" t="s">
        <v>82</v>
      </c>
      <c r="C36" s="22" t="s">
        <v>83</v>
      </c>
      <c r="D36" s="23">
        <v>31028617</v>
      </c>
      <c r="E36" s="24">
        <v>31028617</v>
      </c>
      <c r="F36" s="24">
        <v>4304629</v>
      </c>
      <c r="G36" s="25">
        <f t="shared" si="1"/>
        <v>0.1387309334476622</v>
      </c>
      <c r="H36" s="23">
        <v>430771</v>
      </c>
      <c r="I36" s="24">
        <v>838174</v>
      </c>
      <c r="J36" s="24">
        <v>775013</v>
      </c>
      <c r="K36" s="23">
        <v>2043958</v>
      </c>
      <c r="L36" s="23">
        <v>744956</v>
      </c>
      <c r="M36" s="24">
        <v>1043680</v>
      </c>
      <c r="N36" s="24">
        <v>472035</v>
      </c>
      <c r="O36" s="23">
        <v>2260671</v>
      </c>
      <c r="P36" s="23">
        <v>0</v>
      </c>
      <c r="Q36" s="24">
        <v>0</v>
      </c>
      <c r="R36" s="24">
        <v>0</v>
      </c>
      <c r="S36" s="23">
        <v>0</v>
      </c>
      <c r="T36" s="23">
        <v>0</v>
      </c>
      <c r="U36" s="24">
        <v>0</v>
      </c>
      <c r="V36" s="26">
        <v>0</v>
      </c>
      <c r="W36" s="27">
        <v>0</v>
      </c>
    </row>
    <row r="37" spans="1:23" ht="12.75" customHeight="1">
      <c r="A37" s="28"/>
      <c r="B37" s="29" t="s">
        <v>84</v>
      </c>
      <c r="C37" s="30"/>
      <c r="D37" s="31">
        <f>SUM(D33:D36)</f>
        <v>54206892</v>
      </c>
      <c r="E37" s="32">
        <f>SUM(E33:E36)</f>
        <v>54206892</v>
      </c>
      <c r="F37" s="32">
        <f>SUM(F33:F36)</f>
        <v>13173914</v>
      </c>
      <c r="G37" s="33">
        <f t="shared" si="1"/>
        <v>0.2430302405089006</v>
      </c>
      <c r="H37" s="31">
        <f aca="true" t="shared" si="5" ref="H37:W37">SUM(H33:H36)</f>
        <v>674291</v>
      </c>
      <c r="I37" s="32">
        <f t="shared" si="5"/>
        <v>1057656</v>
      </c>
      <c r="J37" s="32">
        <f t="shared" si="5"/>
        <v>1828110</v>
      </c>
      <c r="K37" s="31">
        <f t="shared" si="5"/>
        <v>3560057</v>
      </c>
      <c r="L37" s="31">
        <f t="shared" si="5"/>
        <v>4444359</v>
      </c>
      <c r="M37" s="32">
        <f t="shared" si="5"/>
        <v>2987414</v>
      </c>
      <c r="N37" s="32">
        <f t="shared" si="5"/>
        <v>2182084</v>
      </c>
      <c r="O37" s="31">
        <f t="shared" si="5"/>
        <v>9613857</v>
      </c>
      <c r="P37" s="31">
        <f t="shared" si="5"/>
        <v>0</v>
      </c>
      <c r="Q37" s="32">
        <f t="shared" si="5"/>
        <v>0</v>
      </c>
      <c r="R37" s="32">
        <f t="shared" si="5"/>
        <v>0</v>
      </c>
      <c r="S37" s="31">
        <f t="shared" si="5"/>
        <v>0</v>
      </c>
      <c r="T37" s="31">
        <f t="shared" si="5"/>
        <v>0</v>
      </c>
      <c r="U37" s="32">
        <f t="shared" si="5"/>
        <v>0</v>
      </c>
      <c r="V37" s="34">
        <f t="shared" si="5"/>
        <v>0</v>
      </c>
      <c r="W37" s="35">
        <f t="shared" si="5"/>
        <v>0</v>
      </c>
    </row>
    <row r="38" spans="1:23" ht="12.75" customHeight="1">
      <c r="A38" s="21" t="s">
        <v>27</v>
      </c>
      <c r="B38" s="22" t="s">
        <v>85</v>
      </c>
      <c r="C38" s="22" t="s">
        <v>86</v>
      </c>
      <c r="D38" s="23">
        <v>21379838</v>
      </c>
      <c r="E38" s="24">
        <v>21379838</v>
      </c>
      <c r="F38" s="24">
        <v>95879962</v>
      </c>
      <c r="G38" s="25">
        <f t="shared" si="1"/>
        <v>4.48459721724739</v>
      </c>
      <c r="H38" s="23">
        <v>16603472</v>
      </c>
      <c r="I38" s="24">
        <v>8353668</v>
      </c>
      <c r="J38" s="24">
        <v>19506696</v>
      </c>
      <c r="K38" s="23">
        <v>44463836</v>
      </c>
      <c r="L38" s="23">
        <v>16651780</v>
      </c>
      <c r="M38" s="24">
        <v>19291162</v>
      </c>
      <c r="N38" s="24">
        <v>15473184</v>
      </c>
      <c r="O38" s="23">
        <v>51416126</v>
      </c>
      <c r="P38" s="23">
        <v>0</v>
      </c>
      <c r="Q38" s="24">
        <v>0</v>
      </c>
      <c r="R38" s="24">
        <v>0</v>
      </c>
      <c r="S38" s="23">
        <v>0</v>
      </c>
      <c r="T38" s="23">
        <v>0</v>
      </c>
      <c r="U38" s="24">
        <v>0</v>
      </c>
      <c r="V38" s="26">
        <v>0</v>
      </c>
      <c r="W38" s="27">
        <v>0</v>
      </c>
    </row>
    <row r="39" spans="1:23" ht="12.75" customHeight="1">
      <c r="A39" s="21" t="s">
        <v>27</v>
      </c>
      <c r="B39" s="22" t="s">
        <v>87</v>
      </c>
      <c r="C39" s="22" t="s">
        <v>88</v>
      </c>
      <c r="D39" s="23">
        <v>23638080</v>
      </c>
      <c r="E39" s="24">
        <v>23638080</v>
      </c>
      <c r="F39" s="24">
        <v>1227474</v>
      </c>
      <c r="G39" s="25">
        <f t="shared" si="1"/>
        <v>0.051927821548958294</v>
      </c>
      <c r="H39" s="23">
        <v>193067</v>
      </c>
      <c r="I39" s="24">
        <v>341067</v>
      </c>
      <c r="J39" s="24">
        <v>191466</v>
      </c>
      <c r="K39" s="23">
        <v>725600</v>
      </c>
      <c r="L39" s="23">
        <v>100339</v>
      </c>
      <c r="M39" s="24">
        <v>333624</v>
      </c>
      <c r="N39" s="24">
        <v>67911</v>
      </c>
      <c r="O39" s="23">
        <v>501874</v>
      </c>
      <c r="P39" s="23">
        <v>0</v>
      </c>
      <c r="Q39" s="24">
        <v>0</v>
      </c>
      <c r="R39" s="24">
        <v>0</v>
      </c>
      <c r="S39" s="23">
        <v>0</v>
      </c>
      <c r="T39" s="23">
        <v>0</v>
      </c>
      <c r="U39" s="24">
        <v>0</v>
      </c>
      <c r="V39" s="26">
        <v>0</v>
      </c>
      <c r="W39" s="27">
        <v>0</v>
      </c>
    </row>
    <row r="40" spans="1:23" ht="12.75" customHeight="1">
      <c r="A40" s="21" t="s">
        <v>27</v>
      </c>
      <c r="B40" s="22" t="s">
        <v>89</v>
      </c>
      <c r="C40" s="22" t="s">
        <v>90</v>
      </c>
      <c r="D40" s="23">
        <v>20506000</v>
      </c>
      <c r="E40" s="24">
        <v>20506000</v>
      </c>
      <c r="F40" s="24">
        <v>15025372</v>
      </c>
      <c r="G40" s="25">
        <f t="shared" si="1"/>
        <v>0.7327305178972008</v>
      </c>
      <c r="H40" s="23">
        <v>1517218</v>
      </c>
      <c r="I40" s="24">
        <v>2239339</v>
      </c>
      <c r="J40" s="24">
        <v>1451435</v>
      </c>
      <c r="K40" s="23">
        <v>5207992</v>
      </c>
      <c r="L40" s="23">
        <v>981912</v>
      </c>
      <c r="M40" s="24">
        <v>4683387</v>
      </c>
      <c r="N40" s="24">
        <v>4152081</v>
      </c>
      <c r="O40" s="23">
        <v>9817380</v>
      </c>
      <c r="P40" s="23">
        <v>0</v>
      </c>
      <c r="Q40" s="24">
        <v>0</v>
      </c>
      <c r="R40" s="24">
        <v>0</v>
      </c>
      <c r="S40" s="23">
        <v>0</v>
      </c>
      <c r="T40" s="23">
        <v>0</v>
      </c>
      <c r="U40" s="24">
        <v>0</v>
      </c>
      <c r="V40" s="26">
        <v>0</v>
      </c>
      <c r="W40" s="27">
        <v>0</v>
      </c>
    </row>
    <row r="41" spans="1:23" ht="12.75" customHeight="1">
      <c r="A41" s="21" t="s">
        <v>27</v>
      </c>
      <c r="B41" s="22" t="s">
        <v>91</v>
      </c>
      <c r="C41" s="22" t="s">
        <v>92</v>
      </c>
      <c r="D41" s="23">
        <v>4068959</v>
      </c>
      <c r="E41" s="24">
        <v>4068959</v>
      </c>
      <c r="F41" s="24">
        <v>1412724</v>
      </c>
      <c r="G41" s="25">
        <f t="shared" si="1"/>
        <v>0.34719543745709897</v>
      </c>
      <c r="H41" s="23">
        <v>339872</v>
      </c>
      <c r="I41" s="24">
        <v>215706</v>
      </c>
      <c r="J41" s="24">
        <v>412740</v>
      </c>
      <c r="K41" s="23">
        <v>968318</v>
      </c>
      <c r="L41" s="23">
        <v>232288</v>
      </c>
      <c r="M41" s="24">
        <v>114404</v>
      </c>
      <c r="N41" s="24">
        <v>97714</v>
      </c>
      <c r="O41" s="23">
        <v>444406</v>
      </c>
      <c r="P41" s="23">
        <v>0</v>
      </c>
      <c r="Q41" s="24">
        <v>0</v>
      </c>
      <c r="R41" s="24">
        <v>0</v>
      </c>
      <c r="S41" s="23">
        <v>0</v>
      </c>
      <c r="T41" s="23">
        <v>0</v>
      </c>
      <c r="U41" s="24">
        <v>0</v>
      </c>
      <c r="V41" s="26">
        <v>0</v>
      </c>
      <c r="W41" s="27">
        <v>0</v>
      </c>
    </row>
    <row r="42" spans="1:23" ht="12.75" customHeight="1">
      <c r="A42" s="21" t="s">
        <v>27</v>
      </c>
      <c r="B42" s="22" t="s">
        <v>93</v>
      </c>
      <c r="C42" s="22" t="s">
        <v>94</v>
      </c>
      <c r="D42" s="23">
        <v>33288710</v>
      </c>
      <c r="E42" s="24">
        <v>33288710</v>
      </c>
      <c r="F42" s="24">
        <v>20689331</v>
      </c>
      <c r="G42" s="25">
        <f t="shared" si="1"/>
        <v>0.6215119480448477</v>
      </c>
      <c r="H42" s="23">
        <v>2600224</v>
      </c>
      <c r="I42" s="24">
        <v>2437273</v>
      </c>
      <c r="J42" s="24">
        <v>1599848</v>
      </c>
      <c r="K42" s="23">
        <v>6637345</v>
      </c>
      <c r="L42" s="23">
        <v>2018218</v>
      </c>
      <c r="M42" s="24">
        <v>11121841</v>
      </c>
      <c r="N42" s="24">
        <v>911927</v>
      </c>
      <c r="O42" s="23">
        <v>14051986</v>
      </c>
      <c r="P42" s="23">
        <v>0</v>
      </c>
      <c r="Q42" s="24">
        <v>0</v>
      </c>
      <c r="R42" s="24">
        <v>0</v>
      </c>
      <c r="S42" s="23">
        <v>0</v>
      </c>
      <c r="T42" s="23">
        <v>0</v>
      </c>
      <c r="U42" s="24">
        <v>0</v>
      </c>
      <c r="V42" s="26">
        <v>0</v>
      </c>
      <c r="W42" s="27">
        <v>0</v>
      </c>
    </row>
    <row r="43" spans="1:23" ht="12.75" customHeight="1">
      <c r="A43" s="21" t="s">
        <v>42</v>
      </c>
      <c r="B43" s="22" t="s">
        <v>95</v>
      </c>
      <c r="C43" s="22" t="s">
        <v>96</v>
      </c>
      <c r="D43" s="23">
        <v>64318385</v>
      </c>
      <c r="E43" s="24">
        <v>64318385</v>
      </c>
      <c r="F43" s="24">
        <v>28633429</v>
      </c>
      <c r="G43" s="25">
        <f t="shared" si="1"/>
        <v>0.4451826487869681</v>
      </c>
      <c r="H43" s="23">
        <v>1409514</v>
      </c>
      <c r="I43" s="24">
        <v>1683057</v>
      </c>
      <c r="J43" s="24">
        <v>4948548</v>
      </c>
      <c r="K43" s="23">
        <v>8041119</v>
      </c>
      <c r="L43" s="23">
        <v>7578265</v>
      </c>
      <c r="M43" s="24">
        <v>5780922</v>
      </c>
      <c r="N43" s="24">
        <v>7233123</v>
      </c>
      <c r="O43" s="23">
        <v>20592310</v>
      </c>
      <c r="P43" s="23">
        <v>0</v>
      </c>
      <c r="Q43" s="24">
        <v>0</v>
      </c>
      <c r="R43" s="24">
        <v>0</v>
      </c>
      <c r="S43" s="23">
        <v>0</v>
      </c>
      <c r="T43" s="23">
        <v>0</v>
      </c>
      <c r="U43" s="24">
        <v>0</v>
      </c>
      <c r="V43" s="26">
        <v>0</v>
      </c>
      <c r="W43" s="27">
        <v>0</v>
      </c>
    </row>
    <row r="44" spans="1:23" ht="12.75" customHeight="1">
      <c r="A44" s="28"/>
      <c r="B44" s="29" t="s">
        <v>97</v>
      </c>
      <c r="C44" s="30"/>
      <c r="D44" s="31">
        <f>SUM(D38:D43)</f>
        <v>167199972</v>
      </c>
      <c r="E44" s="32">
        <f>SUM(E38:E43)</f>
        <v>167199972</v>
      </c>
      <c r="F44" s="32">
        <f>SUM(F38:F43)</f>
        <v>162868292</v>
      </c>
      <c r="G44" s="33">
        <f t="shared" si="1"/>
        <v>0.974092818627984</v>
      </c>
      <c r="H44" s="31">
        <f aca="true" t="shared" si="6" ref="H44:W44">SUM(H38:H43)</f>
        <v>22663367</v>
      </c>
      <c r="I44" s="32">
        <f t="shared" si="6"/>
        <v>15270110</v>
      </c>
      <c r="J44" s="32">
        <f t="shared" si="6"/>
        <v>28110733</v>
      </c>
      <c r="K44" s="31">
        <f t="shared" si="6"/>
        <v>66044210</v>
      </c>
      <c r="L44" s="31">
        <f t="shared" si="6"/>
        <v>27562802</v>
      </c>
      <c r="M44" s="32">
        <f t="shared" si="6"/>
        <v>41325340</v>
      </c>
      <c r="N44" s="32">
        <f t="shared" si="6"/>
        <v>27935940</v>
      </c>
      <c r="O44" s="31">
        <f t="shared" si="6"/>
        <v>96824082</v>
      </c>
      <c r="P44" s="31">
        <f t="shared" si="6"/>
        <v>0</v>
      </c>
      <c r="Q44" s="32">
        <f t="shared" si="6"/>
        <v>0</v>
      </c>
      <c r="R44" s="32">
        <f t="shared" si="6"/>
        <v>0</v>
      </c>
      <c r="S44" s="31">
        <f t="shared" si="6"/>
        <v>0</v>
      </c>
      <c r="T44" s="31">
        <f t="shared" si="6"/>
        <v>0</v>
      </c>
      <c r="U44" s="32">
        <f t="shared" si="6"/>
        <v>0</v>
      </c>
      <c r="V44" s="34">
        <f t="shared" si="6"/>
        <v>0</v>
      </c>
      <c r="W44" s="35">
        <f t="shared" si="6"/>
        <v>0</v>
      </c>
    </row>
    <row r="45" spans="1:23" ht="12.75" customHeight="1">
      <c r="A45" s="21" t="s">
        <v>27</v>
      </c>
      <c r="B45" s="22" t="s">
        <v>98</v>
      </c>
      <c r="C45" s="22" t="s">
        <v>99</v>
      </c>
      <c r="D45" s="23">
        <v>11232080</v>
      </c>
      <c r="E45" s="24">
        <v>11232080</v>
      </c>
      <c r="F45" s="24">
        <v>3707250</v>
      </c>
      <c r="G45" s="25">
        <f t="shared" si="1"/>
        <v>0.33005908077577795</v>
      </c>
      <c r="H45" s="23">
        <v>331276</v>
      </c>
      <c r="I45" s="24">
        <v>190548</v>
      </c>
      <c r="J45" s="24">
        <v>1950491</v>
      </c>
      <c r="K45" s="23">
        <v>2472315</v>
      </c>
      <c r="L45" s="23">
        <v>375202</v>
      </c>
      <c r="M45" s="24">
        <v>164697</v>
      </c>
      <c r="N45" s="24">
        <v>695036</v>
      </c>
      <c r="O45" s="23">
        <v>1234935</v>
      </c>
      <c r="P45" s="23">
        <v>0</v>
      </c>
      <c r="Q45" s="24">
        <v>0</v>
      </c>
      <c r="R45" s="24">
        <v>0</v>
      </c>
      <c r="S45" s="23">
        <v>0</v>
      </c>
      <c r="T45" s="23">
        <v>0</v>
      </c>
      <c r="U45" s="24">
        <v>0</v>
      </c>
      <c r="V45" s="26">
        <v>0</v>
      </c>
      <c r="W45" s="27">
        <v>0</v>
      </c>
    </row>
    <row r="46" spans="1:23" ht="12.75" customHeight="1">
      <c r="A46" s="21" t="s">
        <v>27</v>
      </c>
      <c r="B46" s="22" t="s">
        <v>100</v>
      </c>
      <c r="C46" s="22" t="s">
        <v>101</v>
      </c>
      <c r="D46" s="23">
        <v>4171840</v>
      </c>
      <c r="E46" s="24">
        <v>4171840</v>
      </c>
      <c r="F46" s="24">
        <v>586620</v>
      </c>
      <c r="G46" s="25">
        <f t="shared" si="1"/>
        <v>0.14061421339265168</v>
      </c>
      <c r="H46" s="23">
        <v>27807</v>
      </c>
      <c r="I46" s="24">
        <v>27807</v>
      </c>
      <c r="J46" s="24">
        <v>32504</v>
      </c>
      <c r="K46" s="23">
        <v>88118</v>
      </c>
      <c r="L46" s="23">
        <v>27807</v>
      </c>
      <c r="M46" s="24">
        <v>442888</v>
      </c>
      <c r="N46" s="24">
        <v>27807</v>
      </c>
      <c r="O46" s="23">
        <v>498502</v>
      </c>
      <c r="P46" s="23">
        <v>0</v>
      </c>
      <c r="Q46" s="24">
        <v>0</v>
      </c>
      <c r="R46" s="24">
        <v>0</v>
      </c>
      <c r="S46" s="23">
        <v>0</v>
      </c>
      <c r="T46" s="23">
        <v>0</v>
      </c>
      <c r="U46" s="24">
        <v>0</v>
      </c>
      <c r="V46" s="26">
        <v>0</v>
      </c>
      <c r="W46" s="27">
        <v>0</v>
      </c>
    </row>
    <row r="47" spans="1:23" ht="12.75" customHeight="1">
      <c r="A47" s="21" t="s">
        <v>27</v>
      </c>
      <c r="B47" s="22" t="s">
        <v>102</v>
      </c>
      <c r="C47" s="22" t="s">
        <v>103</v>
      </c>
      <c r="D47" s="23">
        <v>12873367</v>
      </c>
      <c r="E47" s="24">
        <v>12873367</v>
      </c>
      <c r="F47" s="24">
        <v>5032854</v>
      </c>
      <c r="G47" s="25">
        <f t="shared" si="1"/>
        <v>0.39095086778773575</v>
      </c>
      <c r="H47" s="23">
        <v>513542</v>
      </c>
      <c r="I47" s="24">
        <v>194966</v>
      </c>
      <c r="J47" s="24">
        <v>420959</v>
      </c>
      <c r="K47" s="23">
        <v>1129467</v>
      </c>
      <c r="L47" s="23">
        <v>1008618</v>
      </c>
      <c r="M47" s="24">
        <v>933467</v>
      </c>
      <c r="N47" s="24">
        <v>1961302</v>
      </c>
      <c r="O47" s="23">
        <v>3903387</v>
      </c>
      <c r="P47" s="23">
        <v>0</v>
      </c>
      <c r="Q47" s="24">
        <v>0</v>
      </c>
      <c r="R47" s="24">
        <v>0</v>
      </c>
      <c r="S47" s="23">
        <v>0</v>
      </c>
      <c r="T47" s="23">
        <v>0</v>
      </c>
      <c r="U47" s="24">
        <v>0</v>
      </c>
      <c r="V47" s="26">
        <v>0</v>
      </c>
      <c r="W47" s="27">
        <v>0</v>
      </c>
    </row>
    <row r="48" spans="1:23" ht="12.75" customHeight="1">
      <c r="A48" s="21" t="s">
        <v>27</v>
      </c>
      <c r="B48" s="22" t="s">
        <v>104</v>
      </c>
      <c r="C48" s="22" t="s">
        <v>105</v>
      </c>
      <c r="D48" s="23">
        <v>3800000</v>
      </c>
      <c r="E48" s="24">
        <v>3800000</v>
      </c>
      <c r="F48" s="24">
        <v>254771</v>
      </c>
      <c r="G48" s="25">
        <f t="shared" si="1"/>
        <v>0.067045</v>
      </c>
      <c r="H48" s="23">
        <v>0</v>
      </c>
      <c r="I48" s="24">
        <v>42473</v>
      </c>
      <c r="J48" s="24">
        <v>13450</v>
      </c>
      <c r="K48" s="23">
        <v>55923</v>
      </c>
      <c r="L48" s="23">
        <v>23472</v>
      </c>
      <c r="M48" s="24">
        <v>61637</v>
      </c>
      <c r="N48" s="24">
        <v>113739</v>
      </c>
      <c r="O48" s="23">
        <v>198848</v>
      </c>
      <c r="P48" s="23">
        <v>0</v>
      </c>
      <c r="Q48" s="24">
        <v>0</v>
      </c>
      <c r="R48" s="24">
        <v>0</v>
      </c>
      <c r="S48" s="23">
        <v>0</v>
      </c>
      <c r="T48" s="23">
        <v>0</v>
      </c>
      <c r="U48" s="24">
        <v>0</v>
      </c>
      <c r="V48" s="26">
        <v>0</v>
      </c>
      <c r="W48" s="27">
        <v>0</v>
      </c>
    </row>
    <row r="49" spans="1:23" ht="12.75" customHeight="1">
      <c r="A49" s="21" t="s">
        <v>42</v>
      </c>
      <c r="B49" s="22" t="s">
        <v>106</v>
      </c>
      <c r="C49" s="22" t="s">
        <v>107</v>
      </c>
      <c r="D49" s="23">
        <v>0</v>
      </c>
      <c r="E49" s="24">
        <v>0</v>
      </c>
      <c r="F49" s="24">
        <v>256398670</v>
      </c>
      <c r="G49" s="25">
        <f t="shared" si="1"/>
        <v>0</v>
      </c>
      <c r="H49" s="23">
        <v>22789655</v>
      </c>
      <c r="I49" s="24">
        <v>38196698</v>
      </c>
      <c r="J49" s="24">
        <v>45116425</v>
      </c>
      <c r="K49" s="23">
        <v>106102778</v>
      </c>
      <c r="L49" s="23">
        <v>59473638</v>
      </c>
      <c r="M49" s="24">
        <v>52448788</v>
      </c>
      <c r="N49" s="24">
        <v>38373466</v>
      </c>
      <c r="O49" s="23">
        <v>150295892</v>
      </c>
      <c r="P49" s="23">
        <v>0</v>
      </c>
      <c r="Q49" s="24">
        <v>0</v>
      </c>
      <c r="R49" s="24">
        <v>0</v>
      </c>
      <c r="S49" s="23">
        <v>0</v>
      </c>
      <c r="T49" s="23">
        <v>0</v>
      </c>
      <c r="U49" s="24">
        <v>0</v>
      </c>
      <c r="V49" s="26">
        <v>0</v>
      </c>
      <c r="W49" s="27">
        <v>0</v>
      </c>
    </row>
    <row r="50" spans="1:23" ht="12.75" customHeight="1">
      <c r="A50" s="28"/>
      <c r="B50" s="29" t="s">
        <v>108</v>
      </c>
      <c r="C50" s="30"/>
      <c r="D50" s="31">
        <f>SUM(D45:D49)</f>
        <v>32077287</v>
      </c>
      <c r="E50" s="32">
        <f>SUM(E45:E49)</f>
        <v>32077287</v>
      </c>
      <c r="F50" s="32">
        <f>SUM(F45:F49)</f>
        <v>265980165</v>
      </c>
      <c r="G50" s="33">
        <f t="shared" si="1"/>
        <v>8.291853516165503</v>
      </c>
      <c r="H50" s="31">
        <f aca="true" t="shared" si="7" ref="H50:W50">SUM(H45:H49)</f>
        <v>23662280</v>
      </c>
      <c r="I50" s="32">
        <f t="shared" si="7"/>
        <v>38652492</v>
      </c>
      <c r="J50" s="32">
        <f t="shared" si="7"/>
        <v>47533829</v>
      </c>
      <c r="K50" s="31">
        <f t="shared" si="7"/>
        <v>109848601</v>
      </c>
      <c r="L50" s="31">
        <f t="shared" si="7"/>
        <v>60908737</v>
      </c>
      <c r="M50" s="32">
        <f t="shared" si="7"/>
        <v>54051477</v>
      </c>
      <c r="N50" s="32">
        <f t="shared" si="7"/>
        <v>41171350</v>
      </c>
      <c r="O50" s="31">
        <f t="shared" si="7"/>
        <v>156131564</v>
      </c>
      <c r="P50" s="31">
        <f t="shared" si="7"/>
        <v>0</v>
      </c>
      <c r="Q50" s="32">
        <f t="shared" si="7"/>
        <v>0</v>
      </c>
      <c r="R50" s="32">
        <f t="shared" si="7"/>
        <v>0</v>
      </c>
      <c r="S50" s="31">
        <f t="shared" si="7"/>
        <v>0</v>
      </c>
      <c r="T50" s="31">
        <f t="shared" si="7"/>
        <v>0</v>
      </c>
      <c r="U50" s="32">
        <f t="shared" si="7"/>
        <v>0</v>
      </c>
      <c r="V50" s="34">
        <f t="shared" si="7"/>
        <v>0</v>
      </c>
      <c r="W50" s="35">
        <f t="shared" si="7"/>
        <v>0</v>
      </c>
    </row>
    <row r="51" spans="1:23" ht="12.75" customHeight="1">
      <c r="A51" s="52"/>
      <c r="B51" s="53" t="s">
        <v>109</v>
      </c>
      <c r="C51" s="54"/>
      <c r="D51" s="55">
        <f>SUM(D5:D6,D8:D15,D17:D23,D25:D31,D33:D36,D38:D43,D45:D49)</f>
        <v>1373461934</v>
      </c>
      <c r="E51" s="56">
        <f>SUM(E5:E6,E8:E15,E17:E23,E25:E31,E33:E36,E38:E43,E45:E49)</f>
        <v>1373461934</v>
      </c>
      <c r="F51" s="56">
        <f>SUM(F5:F6,F8:F15,F17:F23,F25:F31,F33:F36,F38:F43,F45:F49)</f>
        <v>829756975</v>
      </c>
      <c r="G51" s="57">
        <f t="shared" si="1"/>
        <v>0.6041354000860136</v>
      </c>
      <c r="H51" s="55">
        <f aca="true" t="shared" si="8" ref="H51:W51">SUM(H5:H6,H8:H15,H17:H23,H25:H31,H33:H36,H38:H43,H45:H49)</f>
        <v>65934177</v>
      </c>
      <c r="I51" s="56">
        <f t="shared" si="8"/>
        <v>110426104</v>
      </c>
      <c r="J51" s="56">
        <f t="shared" si="8"/>
        <v>147162945</v>
      </c>
      <c r="K51" s="55">
        <f t="shared" si="8"/>
        <v>323523226</v>
      </c>
      <c r="L51" s="55">
        <f t="shared" si="8"/>
        <v>172818409</v>
      </c>
      <c r="M51" s="56">
        <f t="shared" si="8"/>
        <v>177314942</v>
      </c>
      <c r="N51" s="56">
        <f t="shared" si="8"/>
        <v>156100398</v>
      </c>
      <c r="O51" s="58">
        <f t="shared" si="8"/>
        <v>506233749</v>
      </c>
      <c r="P51" s="31">
        <f t="shared" si="8"/>
        <v>0</v>
      </c>
      <c r="Q51" s="32">
        <f t="shared" si="8"/>
        <v>0</v>
      </c>
      <c r="R51" s="32">
        <f t="shared" si="8"/>
        <v>0</v>
      </c>
      <c r="S51" s="31">
        <f t="shared" si="8"/>
        <v>0</v>
      </c>
      <c r="T51" s="31">
        <f t="shared" si="8"/>
        <v>0</v>
      </c>
      <c r="U51" s="32">
        <f t="shared" si="8"/>
        <v>0</v>
      </c>
      <c r="V51" s="34">
        <f t="shared" si="8"/>
        <v>0</v>
      </c>
      <c r="W51" s="35">
        <f t="shared" si="8"/>
        <v>0</v>
      </c>
    </row>
    <row r="52" spans="1:23" ht="12.75" customHeight="1">
      <c r="A52" s="14"/>
      <c r="B52" s="15" t="s">
        <v>602</v>
      </c>
      <c r="C52" s="16"/>
      <c r="D52" s="36"/>
      <c r="E52" s="37"/>
      <c r="F52" s="37"/>
      <c r="G52" s="38"/>
      <c r="H52" s="36"/>
      <c r="I52" s="37"/>
      <c r="J52" s="37"/>
      <c r="K52" s="36"/>
      <c r="L52" s="36"/>
      <c r="M52" s="37"/>
      <c r="N52" s="37"/>
      <c r="O52" s="36"/>
      <c r="P52" s="36"/>
      <c r="Q52" s="37"/>
      <c r="R52" s="37"/>
      <c r="S52" s="36"/>
      <c r="T52" s="36"/>
      <c r="U52" s="37"/>
      <c r="V52" s="39"/>
      <c r="W52" s="40"/>
    </row>
    <row r="53" spans="1:23" ht="12.75" customHeight="1">
      <c r="A53" s="20"/>
      <c r="B53" s="15" t="s">
        <v>110</v>
      </c>
      <c r="C53" s="16"/>
      <c r="D53" s="36"/>
      <c r="E53" s="37"/>
      <c r="F53" s="37"/>
      <c r="G53" s="38"/>
      <c r="H53" s="36"/>
      <c r="I53" s="37"/>
      <c r="J53" s="37"/>
      <c r="K53" s="36"/>
      <c r="L53" s="36"/>
      <c r="M53" s="37"/>
      <c r="N53" s="37"/>
      <c r="O53" s="36"/>
      <c r="P53" s="36"/>
      <c r="Q53" s="37"/>
      <c r="R53" s="37"/>
      <c r="S53" s="36"/>
      <c r="T53" s="36"/>
      <c r="U53" s="37"/>
      <c r="V53" s="39"/>
      <c r="W53" s="40"/>
    </row>
    <row r="54" spans="1:23" ht="12.75" customHeight="1">
      <c r="A54" s="21" t="s">
        <v>21</v>
      </c>
      <c r="B54" s="22" t="s">
        <v>111</v>
      </c>
      <c r="C54" s="22" t="s">
        <v>112</v>
      </c>
      <c r="D54" s="23">
        <v>373769684</v>
      </c>
      <c r="E54" s="24">
        <v>373769684</v>
      </c>
      <c r="F54" s="24">
        <v>124175218</v>
      </c>
      <c r="G54" s="25">
        <f aca="true" t="shared" si="9" ref="G54:G82">IF($D54=0,0,$F54/$D54)</f>
        <v>0.33222388897650673</v>
      </c>
      <c r="H54" s="23">
        <v>1942393</v>
      </c>
      <c r="I54" s="24">
        <v>24596505</v>
      </c>
      <c r="J54" s="24">
        <v>25217545</v>
      </c>
      <c r="K54" s="23">
        <v>51756443</v>
      </c>
      <c r="L54" s="23">
        <v>21807346</v>
      </c>
      <c r="M54" s="24">
        <v>15361691</v>
      </c>
      <c r="N54" s="24">
        <v>35249738</v>
      </c>
      <c r="O54" s="23">
        <v>72418775</v>
      </c>
      <c r="P54" s="23">
        <v>0</v>
      </c>
      <c r="Q54" s="24">
        <v>0</v>
      </c>
      <c r="R54" s="24">
        <v>0</v>
      </c>
      <c r="S54" s="23">
        <v>0</v>
      </c>
      <c r="T54" s="23">
        <v>0</v>
      </c>
      <c r="U54" s="24">
        <v>0</v>
      </c>
      <c r="V54" s="26">
        <v>0</v>
      </c>
      <c r="W54" s="27">
        <v>0</v>
      </c>
    </row>
    <row r="55" spans="1:23" ht="12.75" customHeight="1">
      <c r="A55" s="28"/>
      <c r="B55" s="29" t="s">
        <v>26</v>
      </c>
      <c r="C55" s="30"/>
      <c r="D55" s="31">
        <f>D54</f>
        <v>373769684</v>
      </c>
      <c r="E55" s="32">
        <f>E54</f>
        <v>373769684</v>
      </c>
      <c r="F55" s="32">
        <f>F54</f>
        <v>124175218</v>
      </c>
      <c r="G55" s="33">
        <f t="shared" si="9"/>
        <v>0.33222388897650673</v>
      </c>
      <c r="H55" s="31">
        <f aca="true" t="shared" si="10" ref="H55:W55">H54</f>
        <v>1942393</v>
      </c>
      <c r="I55" s="32">
        <f t="shared" si="10"/>
        <v>24596505</v>
      </c>
      <c r="J55" s="32">
        <f t="shared" si="10"/>
        <v>25217545</v>
      </c>
      <c r="K55" s="31">
        <f t="shared" si="10"/>
        <v>51756443</v>
      </c>
      <c r="L55" s="31">
        <f t="shared" si="10"/>
        <v>21807346</v>
      </c>
      <c r="M55" s="32">
        <f t="shared" si="10"/>
        <v>15361691</v>
      </c>
      <c r="N55" s="32">
        <f t="shared" si="10"/>
        <v>35249738</v>
      </c>
      <c r="O55" s="31">
        <f t="shared" si="10"/>
        <v>72418775</v>
      </c>
      <c r="P55" s="31">
        <f t="shared" si="10"/>
        <v>0</v>
      </c>
      <c r="Q55" s="32">
        <f t="shared" si="10"/>
        <v>0</v>
      </c>
      <c r="R55" s="32">
        <f t="shared" si="10"/>
        <v>0</v>
      </c>
      <c r="S55" s="31">
        <f t="shared" si="10"/>
        <v>0</v>
      </c>
      <c r="T55" s="31">
        <f t="shared" si="10"/>
        <v>0</v>
      </c>
      <c r="U55" s="32">
        <f t="shared" si="10"/>
        <v>0</v>
      </c>
      <c r="V55" s="34">
        <f t="shared" si="10"/>
        <v>0</v>
      </c>
      <c r="W55" s="35">
        <f t="shared" si="10"/>
        <v>0</v>
      </c>
    </row>
    <row r="56" spans="1:23" ht="12.75" customHeight="1">
      <c r="A56" s="21" t="s">
        <v>27</v>
      </c>
      <c r="B56" s="22" t="s">
        <v>113</v>
      </c>
      <c r="C56" s="22" t="s">
        <v>114</v>
      </c>
      <c r="D56" s="23">
        <v>5040000</v>
      </c>
      <c r="E56" s="24">
        <v>5040000</v>
      </c>
      <c r="F56" s="24">
        <v>1373345</v>
      </c>
      <c r="G56" s="25">
        <f t="shared" si="9"/>
        <v>0.2724890873015873</v>
      </c>
      <c r="H56" s="23">
        <v>500024</v>
      </c>
      <c r="I56" s="24">
        <v>3275</v>
      </c>
      <c r="J56" s="24">
        <v>43144</v>
      </c>
      <c r="K56" s="23">
        <v>546443</v>
      </c>
      <c r="L56" s="23">
        <v>345073</v>
      </c>
      <c r="M56" s="24">
        <v>323061</v>
      </c>
      <c r="N56" s="24">
        <v>158768</v>
      </c>
      <c r="O56" s="23">
        <v>826902</v>
      </c>
      <c r="P56" s="23">
        <v>0</v>
      </c>
      <c r="Q56" s="24">
        <v>0</v>
      </c>
      <c r="R56" s="24">
        <v>0</v>
      </c>
      <c r="S56" s="23">
        <v>0</v>
      </c>
      <c r="T56" s="23">
        <v>0</v>
      </c>
      <c r="U56" s="24">
        <v>0</v>
      </c>
      <c r="V56" s="26">
        <v>0</v>
      </c>
      <c r="W56" s="27">
        <v>0</v>
      </c>
    </row>
    <row r="57" spans="1:23" ht="12.75" customHeight="1">
      <c r="A57" s="21" t="s">
        <v>27</v>
      </c>
      <c r="B57" s="22" t="s">
        <v>115</v>
      </c>
      <c r="C57" s="22" t="s">
        <v>116</v>
      </c>
      <c r="D57" s="23">
        <v>4956461</v>
      </c>
      <c r="E57" s="24">
        <v>4956461</v>
      </c>
      <c r="F57" s="24">
        <v>963761</v>
      </c>
      <c r="G57" s="25">
        <f t="shared" si="9"/>
        <v>0.19444539158080734</v>
      </c>
      <c r="H57" s="23">
        <v>596459</v>
      </c>
      <c r="I57" s="24">
        <v>88418</v>
      </c>
      <c r="J57" s="24">
        <v>135543</v>
      </c>
      <c r="K57" s="23">
        <v>820420</v>
      </c>
      <c r="L57" s="23">
        <v>50568</v>
      </c>
      <c r="M57" s="24">
        <v>0</v>
      </c>
      <c r="N57" s="24">
        <v>92773</v>
      </c>
      <c r="O57" s="23">
        <v>143341</v>
      </c>
      <c r="P57" s="23">
        <v>0</v>
      </c>
      <c r="Q57" s="24">
        <v>0</v>
      </c>
      <c r="R57" s="24">
        <v>0</v>
      </c>
      <c r="S57" s="23">
        <v>0</v>
      </c>
      <c r="T57" s="23">
        <v>0</v>
      </c>
      <c r="U57" s="24">
        <v>0</v>
      </c>
      <c r="V57" s="26">
        <v>0</v>
      </c>
      <c r="W57" s="27">
        <v>0</v>
      </c>
    </row>
    <row r="58" spans="1:23" ht="12.75" customHeight="1">
      <c r="A58" s="21" t="s">
        <v>27</v>
      </c>
      <c r="B58" s="22" t="s">
        <v>117</v>
      </c>
      <c r="C58" s="22" t="s">
        <v>118</v>
      </c>
      <c r="D58" s="23">
        <v>5535119</v>
      </c>
      <c r="E58" s="24">
        <v>5535119</v>
      </c>
      <c r="F58" s="24">
        <v>634282</v>
      </c>
      <c r="G58" s="25">
        <f t="shared" si="9"/>
        <v>0.11459229693164681</v>
      </c>
      <c r="H58" s="23">
        <v>42704</v>
      </c>
      <c r="I58" s="24">
        <v>70365</v>
      </c>
      <c r="J58" s="24">
        <v>93411</v>
      </c>
      <c r="K58" s="23">
        <v>206480</v>
      </c>
      <c r="L58" s="23">
        <v>38557</v>
      </c>
      <c r="M58" s="24">
        <v>166263</v>
      </c>
      <c r="N58" s="24">
        <v>222982</v>
      </c>
      <c r="O58" s="23">
        <v>427802</v>
      </c>
      <c r="P58" s="23">
        <v>0</v>
      </c>
      <c r="Q58" s="24">
        <v>0</v>
      </c>
      <c r="R58" s="24">
        <v>0</v>
      </c>
      <c r="S58" s="23">
        <v>0</v>
      </c>
      <c r="T58" s="23">
        <v>0</v>
      </c>
      <c r="U58" s="24">
        <v>0</v>
      </c>
      <c r="V58" s="26">
        <v>0</v>
      </c>
      <c r="W58" s="27">
        <v>0</v>
      </c>
    </row>
    <row r="59" spans="1:23" ht="12.75" customHeight="1">
      <c r="A59" s="21" t="s">
        <v>42</v>
      </c>
      <c r="B59" s="22" t="s">
        <v>119</v>
      </c>
      <c r="C59" s="22" t="s">
        <v>120</v>
      </c>
      <c r="D59" s="23">
        <v>110000</v>
      </c>
      <c r="E59" s="24">
        <v>110000</v>
      </c>
      <c r="F59" s="24">
        <v>36492</v>
      </c>
      <c r="G59" s="25">
        <f t="shared" si="9"/>
        <v>0.33174545454545457</v>
      </c>
      <c r="H59" s="23">
        <v>10157</v>
      </c>
      <c r="I59" s="24">
        <v>9636</v>
      </c>
      <c r="J59" s="24">
        <v>3058</v>
      </c>
      <c r="K59" s="23">
        <v>22851</v>
      </c>
      <c r="L59" s="23">
        <v>261</v>
      </c>
      <c r="M59" s="24">
        <v>9393</v>
      </c>
      <c r="N59" s="24">
        <v>3987</v>
      </c>
      <c r="O59" s="23">
        <v>13641</v>
      </c>
      <c r="P59" s="23">
        <v>0</v>
      </c>
      <c r="Q59" s="24">
        <v>0</v>
      </c>
      <c r="R59" s="24">
        <v>0</v>
      </c>
      <c r="S59" s="23">
        <v>0</v>
      </c>
      <c r="T59" s="23">
        <v>0</v>
      </c>
      <c r="U59" s="24">
        <v>0</v>
      </c>
      <c r="V59" s="26">
        <v>0</v>
      </c>
      <c r="W59" s="27">
        <v>0</v>
      </c>
    </row>
    <row r="60" spans="1:23" ht="12.75" customHeight="1">
      <c r="A60" s="28"/>
      <c r="B60" s="29" t="s">
        <v>121</v>
      </c>
      <c r="C60" s="30"/>
      <c r="D60" s="31">
        <f>SUM(D56:D59)</f>
        <v>15641580</v>
      </c>
      <c r="E60" s="32">
        <f>SUM(E56:E59)</f>
        <v>15641580</v>
      </c>
      <c r="F60" s="32">
        <f>SUM(F56:F59)</f>
        <v>3007880</v>
      </c>
      <c r="G60" s="33">
        <f t="shared" si="9"/>
        <v>0.19230026634137984</v>
      </c>
      <c r="H60" s="31">
        <f aca="true" t="shared" si="11" ref="H60:W60">SUM(H56:H59)</f>
        <v>1149344</v>
      </c>
      <c r="I60" s="32">
        <f t="shared" si="11"/>
        <v>171694</v>
      </c>
      <c r="J60" s="32">
        <f t="shared" si="11"/>
        <v>275156</v>
      </c>
      <c r="K60" s="31">
        <f t="shared" si="11"/>
        <v>1596194</v>
      </c>
      <c r="L60" s="31">
        <f t="shared" si="11"/>
        <v>434459</v>
      </c>
      <c r="M60" s="32">
        <f t="shared" si="11"/>
        <v>498717</v>
      </c>
      <c r="N60" s="32">
        <f t="shared" si="11"/>
        <v>478510</v>
      </c>
      <c r="O60" s="31">
        <f t="shared" si="11"/>
        <v>1411686</v>
      </c>
      <c r="P60" s="31">
        <f t="shared" si="11"/>
        <v>0</v>
      </c>
      <c r="Q60" s="32">
        <f t="shared" si="11"/>
        <v>0</v>
      </c>
      <c r="R60" s="32">
        <f t="shared" si="11"/>
        <v>0</v>
      </c>
      <c r="S60" s="31">
        <f t="shared" si="11"/>
        <v>0</v>
      </c>
      <c r="T60" s="31">
        <f t="shared" si="11"/>
        <v>0</v>
      </c>
      <c r="U60" s="32">
        <f t="shared" si="11"/>
        <v>0</v>
      </c>
      <c r="V60" s="34">
        <f t="shared" si="11"/>
        <v>0</v>
      </c>
      <c r="W60" s="35">
        <f t="shared" si="11"/>
        <v>0</v>
      </c>
    </row>
    <row r="61" spans="1:23" ht="12.75" customHeight="1">
      <c r="A61" s="21" t="s">
        <v>27</v>
      </c>
      <c r="B61" s="22" t="s">
        <v>122</v>
      </c>
      <c r="C61" s="22" t="s">
        <v>123</v>
      </c>
      <c r="D61" s="23">
        <v>10394000</v>
      </c>
      <c r="E61" s="24">
        <v>10394000</v>
      </c>
      <c r="F61" s="24">
        <v>3096603</v>
      </c>
      <c r="G61" s="25">
        <f t="shared" si="9"/>
        <v>0.29792216663459686</v>
      </c>
      <c r="H61" s="23">
        <v>584096</v>
      </c>
      <c r="I61" s="24">
        <v>208488</v>
      </c>
      <c r="J61" s="24">
        <v>103853</v>
      </c>
      <c r="K61" s="23">
        <v>896437</v>
      </c>
      <c r="L61" s="23">
        <v>777017</v>
      </c>
      <c r="M61" s="24">
        <v>0</v>
      </c>
      <c r="N61" s="24">
        <v>1423149</v>
      </c>
      <c r="O61" s="23">
        <v>2200166</v>
      </c>
      <c r="P61" s="23">
        <v>0</v>
      </c>
      <c r="Q61" s="24">
        <v>0</v>
      </c>
      <c r="R61" s="24">
        <v>0</v>
      </c>
      <c r="S61" s="23">
        <v>0</v>
      </c>
      <c r="T61" s="23">
        <v>0</v>
      </c>
      <c r="U61" s="24">
        <v>0</v>
      </c>
      <c r="V61" s="26">
        <v>0</v>
      </c>
      <c r="W61" s="27">
        <v>0</v>
      </c>
    </row>
    <row r="62" spans="1:23" ht="12.75" customHeight="1">
      <c r="A62" s="21" t="s">
        <v>27</v>
      </c>
      <c r="B62" s="22" t="s">
        <v>124</v>
      </c>
      <c r="C62" s="22" t="s">
        <v>125</v>
      </c>
      <c r="D62" s="23">
        <v>3391641</v>
      </c>
      <c r="E62" s="24">
        <v>3391641</v>
      </c>
      <c r="F62" s="24">
        <v>1073406</v>
      </c>
      <c r="G62" s="25">
        <f t="shared" si="9"/>
        <v>0.316485736550537</v>
      </c>
      <c r="H62" s="23">
        <v>70686</v>
      </c>
      <c r="I62" s="24">
        <v>84989</v>
      </c>
      <c r="J62" s="24">
        <v>74850</v>
      </c>
      <c r="K62" s="23">
        <v>230525</v>
      </c>
      <c r="L62" s="23">
        <v>49939</v>
      </c>
      <c r="M62" s="24">
        <v>39020</v>
      </c>
      <c r="N62" s="24">
        <v>753922</v>
      </c>
      <c r="O62" s="23">
        <v>842881</v>
      </c>
      <c r="P62" s="23">
        <v>0</v>
      </c>
      <c r="Q62" s="24">
        <v>0</v>
      </c>
      <c r="R62" s="24">
        <v>0</v>
      </c>
      <c r="S62" s="23">
        <v>0</v>
      </c>
      <c r="T62" s="23">
        <v>0</v>
      </c>
      <c r="U62" s="24">
        <v>0</v>
      </c>
      <c r="V62" s="26">
        <v>0</v>
      </c>
      <c r="W62" s="27">
        <v>0</v>
      </c>
    </row>
    <row r="63" spans="1:23" ht="12.75" customHeight="1">
      <c r="A63" s="21" t="s">
        <v>27</v>
      </c>
      <c r="B63" s="22" t="s">
        <v>126</v>
      </c>
      <c r="C63" s="22" t="s">
        <v>127</v>
      </c>
      <c r="D63" s="23">
        <v>6751000</v>
      </c>
      <c r="E63" s="24">
        <v>6751000</v>
      </c>
      <c r="F63" s="24">
        <v>2172247</v>
      </c>
      <c r="G63" s="25">
        <f t="shared" si="9"/>
        <v>0.3217667012294475</v>
      </c>
      <c r="H63" s="23">
        <v>141407</v>
      </c>
      <c r="I63" s="24">
        <v>382351</v>
      </c>
      <c r="J63" s="24">
        <v>172757</v>
      </c>
      <c r="K63" s="23">
        <v>696515</v>
      </c>
      <c r="L63" s="23">
        <v>172757</v>
      </c>
      <c r="M63" s="24">
        <v>172757</v>
      </c>
      <c r="N63" s="24">
        <v>1130218</v>
      </c>
      <c r="O63" s="23">
        <v>1475732</v>
      </c>
      <c r="P63" s="23">
        <v>0</v>
      </c>
      <c r="Q63" s="24">
        <v>0</v>
      </c>
      <c r="R63" s="24">
        <v>0</v>
      </c>
      <c r="S63" s="23">
        <v>0</v>
      </c>
      <c r="T63" s="23">
        <v>0</v>
      </c>
      <c r="U63" s="24">
        <v>0</v>
      </c>
      <c r="V63" s="26">
        <v>0</v>
      </c>
      <c r="W63" s="27">
        <v>0</v>
      </c>
    </row>
    <row r="64" spans="1:23" ht="12.75" customHeight="1">
      <c r="A64" s="21" t="s">
        <v>27</v>
      </c>
      <c r="B64" s="22" t="s">
        <v>128</v>
      </c>
      <c r="C64" s="22" t="s">
        <v>129</v>
      </c>
      <c r="D64" s="23">
        <v>230690767</v>
      </c>
      <c r="E64" s="24">
        <v>230690767</v>
      </c>
      <c r="F64" s="24">
        <v>63640409</v>
      </c>
      <c r="G64" s="25">
        <f t="shared" si="9"/>
        <v>0.275868903760678</v>
      </c>
      <c r="H64" s="23">
        <v>4272609</v>
      </c>
      <c r="I64" s="24">
        <v>11296660</v>
      </c>
      <c r="J64" s="24">
        <v>7317098</v>
      </c>
      <c r="K64" s="23">
        <v>22886367</v>
      </c>
      <c r="L64" s="23">
        <v>5599302</v>
      </c>
      <c r="M64" s="24">
        <v>18430805</v>
      </c>
      <c r="N64" s="24">
        <v>16723935</v>
      </c>
      <c r="O64" s="23">
        <v>40754042</v>
      </c>
      <c r="P64" s="23">
        <v>0</v>
      </c>
      <c r="Q64" s="24">
        <v>0</v>
      </c>
      <c r="R64" s="24">
        <v>0</v>
      </c>
      <c r="S64" s="23">
        <v>0</v>
      </c>
      <c r="T64" s="23">
        <v>0</v>
      </c>
      <c r="U64" s="24">
        <v>0</v>
      </c>
      <c r="V64" s="26">
        <v>0</v>
      </c>
      <c r="W64" s="27">
        <v>0</v>
      </c>
    </row>
    <row r="65" spans="1:23" ht="12.75" customHeight="1">
      <c r="A65" s="21" t="s">
        <v>27</v>
      </c>
      <c r="B65" s="22" t="s">
        <v>130</v>
      </c>
      <c r="C65" s="22" t="s">
        <v>131</v>
      </c>
      <c r="D65" s="23">
        <v>15324000</v>
      </c>
      <c r="E65" s="24">
        <v>15324000</v>
      </c>
      <c r="F65" s="24">
        <v>12838291</v>
      </c>
      <c r="G65" s="25">
        <f t="shared" si="9"/>
        <v>0.8377898068389454</v>
      </c>
      <c r="H65" s="23">
        <v>121855</v>
      </c>
      <c r="I65" s="24">
        <v>2060023</v>
      </c>
      <c r="J65" s="24">
        <v>2537646</v>
      </c>
      <c r="K65" s="23">
        <v>4719524</v>
      </c>
      <c r="L65" s="23">
        <v>2428100</v>
      </c>
      <c r="M65" s="24">
        <v>3030913</v>
      </c>
      <c r="N65" s="24">
        <v>2659754</v>
      </c>
      <c r="O65" s="23">
        <v>8118767</v>
      </c>
      <c r="P65" s="23">
        <v>0</v>
      </c>
      <c r="Q65" s="24">
        <v>0</v>
      </c>
      <c r="R65" s="24">
        <v>0</v>
      </c>
      <c r="S65" s="23">
        <v>0</v>
      </c>
      <c r="T65" s="23">
        <v>0</v>
      </c>
      <c r="U65" s="24">
        <v>0</v>
      </c>
      <c r="V65" s="26">
        <v>0</v>
      </c>
      <c r="W65" s="27">
        <v>0</v>
      </c>
    </row>
    <row r="66" spans="1:23" ht="12.75" customHeight="1">
      <c r="A66" s="21" t="s">
        <v>42</v>
      </c>
      <c r="B66" s="22" t="s">
        <v>132</v>
      </c>
      <c r="C66" s="22" t="s">
        <v>133</v>
      </c>
      <c r="D66" s="23">
        <v>726450</v>
      </c>
      <c r="E66" s="24">
        <v>726450</v>
      </c>
      <c r="F66" s="24">
        <v>158364</v>
      </c>
      <c r="G66" s="25">
        <f t="shared" si="9"/>
        <v>0.21799710922981622</v>
      </c>
      <c r="H66" s="23">
        <v>44555</v>
      </c>
      <c r="I66" s="24">
        <v>0</v>
      </c>
      <c r="J66" s="24">
        <v>58571</v>
      </c>
      <c r="K66" s="23">
        <v>103126</v>
      </c>
      <c r="L66" s="23">
        <v>14738</v>
      </c>
      <c r="M66" s="24">
        <v>11091</v>
      </c>
      <c r="N66" s="24">
        <v>29409</v>
      </c>
      <c r="O66" s="23">
        <v>55238</v>
      </c>
      <c r="P66" s="23">
        <v>0</v>
      </c>
      <c r="Q66" s="24">
        <v>0</v>
      </c>
      <c r="R66" s="24">
        <v>0</v>
      </c>
      <c r="S66" s="23">
        <v>0</v>
      </c>
      <c r="T66" s="23">
        <v>0</v>
      </c>
      <c r="U66" s="24">
        <v>0</v>
      </c>
      <c r="V66" s="26">
        <v>0</v>
      </c>
      <c r="W66" s="27">
        <v>0</v>
      </c>
    </row>
    <row r="67" spans="1:23" ht="12.75" customHeight="1">
      <c r="A67" s="28"/>
      <c r="B67" s="29" t="s">
        <v>134</v>
      </c>
      <c r="C67" s="30"/>
      <c r="D67" s="31">
        <f>SUM(D61:D66)</f>
        <v>267277858</v>
      </c>
      <c r="E67" s="32">
        <f>SUM(E61:E66)</f>
        <v>267277858</v>
      </c>
      <c r="F67" s="32">
        <f>SUM(F61:F66)</f>
        <v>82979320</v>
      </c>
      <c r="G67" s="33">
        <f t="shared" si="9"/>
        <v>0.3104608837444365</v>
      </c>
      <c r="H67" s="31">
        <f aca="true" t="shared" si="12" ref="H67:W67">SUM(H61:H66)</f>
        <v>5235208</v>
      </c>
      <c r="I67" s="32">
        <f t="shared" si="12"/>
        <v>14032511</v>
      </c>
      <c r="J67" s="32">
        <f t="shared" si="12"/>
        <v>10264775</v>
      </c>
      <c r="K67" s="31">
        <f t="shared" si="12"/>
        <v>29532494</v>
      </c>
      <c r="L67" s="31">
        <f t="shared" si="12"/>
        <v>9041853</v>
      </c>
      <c r="M67" s="32">
        <f t="shared" si="12"/>
        <v>21684586</v>
      </c>
      <c r="N67" s="32">
        <f t="shared" si="12"/>
        <v>22720387</v>
      </c>
      <c r="O67" s="31">
        <f t="shared" si="12"/>
        <v>53446826</v>
      </c>
      <c r="P67" s="31">
        <f t="shared" si="12"/>
        <v>0</v>
      </c>
      <c r="Q67" s="32">
        <f t="shared" si="12"/>
        <v>0</v>
      </c>
      <c r="R67" s="32">
        <f t="shared" si="12"/>
        <v>0</v>
      </c>
      <c r="S67" s="31">
        <f t="shared" si="12"/>
        <v>0</v>
      </c>
      <c r="T67" s="31">
        <f t="shared" si="12"/>
        <v>0</v>
      </c>
      <c r="U67" s="32">
        <f t="shared" si="12"/>
        <v>0</v>
      </c>
      <c r="V67" s="34">
        <f t="shared" si="12"/>
        <v>0</v>
      </c>
      <c r="W67" s="35">
        <f t="shared" si="12"/>
        <v>0</v>
      </c>
    </row>
    <row r="68" spans="1:23" ht="12.75" customHeight="1">
      <c r="A68" s="21" t="s">
        <v>27</v>
      </c>
      <c r="B68" s="22" t="s">
        <v>135</v>
      </c>
      <c r="C68" s="22" t="s">
        <v>136</v>
      </c>
      <c r="D68" s="23">
        <v>24823041</v>
      </c>
      <c r="E68" s="24">
        <v>24823041</v>
      </c>
      <c r="F68" s="24">
        <v>41846005</v>
      </c>
      <c r="G68" s="25">
        <f t="shared" si="9"/>
        <v>1.6857727060918926</v>
      </c>
      <c r="H68" s="23">
        <v>6490455</v>
      </c>
      <c r="I68" s="24">
        <v>6520754</v>
      </c>
      <c r="J68" s="24">
        <v>6535725</v>
      </c>
      <c r="K68" s="23">
        <v>19546934</v>
      </c>
      <c r="L68" s="23">
        <v>5570007</v>
      </c>
      <c r="M68" s="24">
        <v>5688648</v>
      </c>
      <c r="N68" s="24">
        <v>11040416</v>
      </c>
      <c r="O68" s="23">
        <v>22299071</v>
      </c>
      <c r="P68" s="23">
        <v>0</v>
      </c>
      <c r="Q68" s="24">
        <v>0</v>
      </c>
      <c r="R68" s="24">
        <v>0</v>
      </c>
      <c r="S68" s="23">
        <v>0</v>
      </c>
      <c r="T68" s="23">
        <v>0</v>
      </c>
      <c r="U68" s="24">
        <v>0</v>
      </c>
      <c r="V68" s="26">
        <v>0</v>
      </c>
      <c r="W68" s="27">
        <v>0</v>
      </c>
    </row>
    <row r="69" spans="1:23" ht="12.75" customHeight="1">
      <c r="A69" s="21" t="s">
        <v>27</v>
      </c>
      <c r="B69" s="22" t="s">
        <v>137</v>
      </c>
      <c r="C69" s="22" t="s">
        <v>138</v>
      </c>
      <c r="D69" s="23">
        <v>23078334</v>
      </c>
      <c r="E69" s="24">
        <v>23078334</v>
      </c>
      <c r="F69" s="24">
        <v>20402451</v>
      </c>
      <c r="G69" s="25">
        <f t="shared" si="9"/>
        <v>0.8840521590509957</v>
      </c>
      <c r="H69" s="23">
        <v>8647735</v>
      </c>
      <c r="I69" s="24">
        <v>3972223</v>
      </c>
      <c r="J69" s="24">
        <v>1687004</v>
      </c>
      <c r="K69" s="23">
        <v>14306962</v>
      </c>
      <c r="L69" s="23">
        <v>2665911</v>
      </c>
      <c r="M69" s="24">
        <v>1369696</v>
      </c>
      <c r="N69" s="24">
        <v>2059882</v>
      </c>
      <c r="O69" s="23">
        <v>6095489</v>
      </c>
      <c r="P69" s="23">
        <v>0</v>
      </c>
      <c r="Q69" s="24">
        <v>0</v>
      </c>
      <c r="R69" s="24">
        <v>0</v>
      </c>
      <c r="S69" s="23">
        <v>0</v>
      </c>
      <c r="T69" s="23">
        <v>0</v>
      </c>
      <c r="U69" s="24">
        <v>0</v>
      </c>
      <c r="V69" s="26">
        <v>0</v>
      </c>
      <c r="W69" s="27">
        <v>0</v>
      </c>
    </row>
    <row r="70" spans="1:23" ht="12.75" customHeight="1">
      <c r="A70" s="21" t="s">
        <v>27</v>
      </c>
      <c r="B70" s="22" t="s">
        <v>139</v>
      </c>
      <c r="C70" s="22" t="s">
        <v>140</v>
      </c>
      <c r="D70" s="23">
        <v>11212537</v>
      </c>
      <c r="E70" s="24">
        <v>11212537</v>
      </c>
      <c r="F70" s="24">
        <v>7922847</v>
      </c>
      <c r="G70" s="25">
        <f t="shared" si="9"/>
        <v>0.7066060963723019</v>
      </c>
      <c r="H70" s="23">
        <v>523661</v>
      </c>
      <c r="I70" s="24">
        <v>653983</v>
      </c>
      <c r="J70" s="24">
        <v>2284318</v>
      </c>
      <c r="K70" s="23">
        <v>3461962</v>
      </c>
      <c r="L70" s="23">
        <v>1515665</v>
      </c>
      <c r="M70" s="24">
        <v>1139901</v>
      </c>
      <c r="N70" s="24">
        <v>1805319</v>
      </c>
      <c r="O70" s="23">
        <v>4460885</v>
      </c>
      <c r="P70" s="23">
        <v>0</v>
      </c>
      <c r="Q70" s="24">
        <v>0</v>
      </c>
      <c r="R70" s="24">
        <v>0</v>
      </c>
      <c r="S70" s="23">
        <v>0</v>
      </c>
      <c r="T70" s="23">
        <v>0</v>
      </c>
      <c r="U70" s="24">
        <v>0</v>
      </c>
      <c r="V70" s="26">
        <v>0</v>
      </c>
      <c r="W70" s="27">
        <v>0</v>
      </c>
    </row>
    <row r="71" spans="1:23" ht="12.75" customHeight="1">
      <c r="A71" s="21" t="s">
        <v>27</v>
      </c>
      <c r="B71" s="22" t="s">
        <v>141</v>
      </c>
      <c r="C71" s="22" t="s">
        <v>142</v>
      </c>
      <c r="D71" s="23">
        <v>71220000</v>
      </c>
      <c r="E71" s="24">
        <v>71220000</v>
      </c>
      <c r="F71" s="24">
        <v>33435759</v>
      </c>
      <c r="G71" s="25">
        <f t="shared" si="9"/>
        <v>0.46947148272957034</v>
      </c>
      <c r="H71" s="23">
        <v>9861953</v>
      </c>
      <c r="I71" s="24">
        <v>6051172</v>
      </c>
      <c r="J71" s="24">
        <v>2615054</v>
      </c>
      <c r="K71" s="23">
        <v>18528179</v>
      </c>
      <c r="L71" s="23">
        <v>4310324</v>
      </c>
      <c r="M71" s="24">
        <v>8499569</v>
      </c>
      <c r="N71" s="24">
        <v>2097687</v>
      </c>
      <c r="O71" s="23">
        <v>14907580</v>
      </c>
      <c r="P71" s="23">
        <v>0</v>
      </c>
      <c r="Q71" s="24">
        <v>0</v>
      </c>
      <c r="R71" s="24">
        <v>0</v>
      </c>
      <c r="S71" s="23">
        <v>0</v>
      </c>
      <c r="T71" s="23">
        <v>0</v>
      </c>
      <c r="U71" s="24">
        <v>0</v>
      </c>
      <c r="V71" s="26">
        <v>0</v>
      </c>
      <c r="W71" s="27">
        <v>0</v>
      </c>
    </row>
    <row r="72" spans="1:23" ht="12.75" customHeight="1">
      <c r="A72" s="21" t="s">
        <v>27</v>
      </c>
      <c r="B72" s="22" t="s">
        <v>143</v>
      </c>
      <c r="C72" s="22" t="s">
        <v>144</v>
      </c>
      <c r="D72" s="23">
        <v>7579716</v>
      </c>
      <c r="E72" s="24">
        <v>7579716</v>
      </c>
      <c r="F72" s="24">
        <v>8126328</v>
      </c>
      <c r="G72" s="25">
        <f t="shared" si="9"/>
        <v>1.0721151029933047</v>
      </c>
      <c r="H72" s="23">
        <v>1916280</v>
      </c>
      <c r="I72" s="24">
        <v>281748</v>
      </c>
      <c r="J72" s="24">
        <v>119893</v>
      </c>
      <c r="K72" s="23">
        <v>2317921</v>
      </c>
      <c r="L72" s="23">
        <v>2952908</v>
      </c>
      <c r="M72" s="24">
        <v>830018</v>
      </c>
      <c r="N72" s="24">
        <v>2025481</v>
      </c>
      <c r="O72" s="23">
        <v>5808407</v>
      </c>
      <c r="P72" s="23">
        <v>0</v>
      </c>
      <c r="Q72" s="24">
        <v>0</v>
      </c>
      <c r="R72" s="24">
        <v>0</v>
      </c>
      <c r="S72" s="23">
        <v>0</v>
      </c>
      <c r="T72" s="23">
        <v>0</v>
      </c>
      <c r="U72" s="24">
        <v>0</v>
      </c>
      <c r="V72" s="26">
        <v>0</v>
      </c>
      <c r="W72" s="27">
        <v>0</v>
      </c>
    </row>
    <row r="73" spans="1:23" ht="12.75" customHeight="1">
      <c r="A73" s="21" t="s">
        <v>27</v>
      </c>
      <c r="B73" s="22" t="s">
        <v>145</v>
      </c>
      <c r="C73" s="22" t="s">
        <v>146</v>
      </c>
      <c r="D73" s="23">
        <v>6358000</v>
      </c>
      <c r="E73" s="24">
        <v>6358000</v>
      </c>
      <c r="F73" s="24">
        <v>3660709</v>
      </c>
      <c r="G73" s="25">
        <f t="shared" si="9"/>
        <v>0.5757642340358603</v>
      </c>
      <c r="H73" s="23">
        <v>1027178</v>
      </c>
      <c r="I73" s="24">
        <v>616803</v>
      </c>
      <c r="J73" s="24">
        <v>864167</v>
      </c>
      <c r="K73" s="23">
        <v>2508148</v>
      </c>
      <c r="L73" s="23">
        <v>557599</v>
      </c>
      <c r="M73" s="24">
        <v>594962</v>
      </c>
      <c r="N73" s="24">
        <v>0</v>
      </c>
      <c r="O73" s="23">
        <v>1152561</v>
      </c>
      <c r="P73" s="23">
        <v>0</v>
      </c>
      <c r="Q73" s="24">
        <v>0</v>
      </c>
      <c r="R73" s="24">
        <v>0</v>
      </c>
      <c r="S73" s="23">
        <v>0</v>
      </c>
      <c r="T73" s="23">
        <v>0</v>
      </c>
      <c r="U73" s="24">
        <v>0</v>
      </c>
      <c r="V73" s="26">
        <v>0</v>
      </c>
      <c r="W73" s="27">
        <v>0</v>
      </c>
    </row>
    <row r="74" spans="1:23" ht="12.75" customHeight="1">
      <c r="A74" s="21" t="s">
        <v>42</v>
      </c>
      <c r="B74" s="22" t="s">
        <v>147</v>
      </c>
      <c r="C74" s="22" t="s">
        <v>148</v>
      </c>
      <c r="D74" s="23">
        <v>1625000</v>
      </c>
      <c r="E74" s="24">
        <v>1625000</v>
      </c>
      <c r="F74" s="24">
        <v>527864</v>
      </c>
      <c r="G74" s="25">
        <f t="shared" si="9"/>
        <v>0.32483938461538464</v>
      </c>
      <c r="H74" s="23">
        <v>114869</v>
      </c>
      <c r="I74" s="24">
        <v>11125</v>
      </c>
      <c r="J74" s="24">
        <v>229236</v>
      </c>
      <c r="K74" s="23">
        <v>355230</v>
      </c>
      <c r="L74" s="23">
        <v>101230</v>
      </c>
      <c r="M74" s="24">
        <v>62563</v>
      </c>
      <c r="N74" s="24">
        <v>8841</v>
      </c>
      <c r="O74" s="23">
        <v>172634</v>
      </c>
      <c r="P74" s="23">
        <v>0</v>
      </c>
      <c r="Q74" s="24">
        <v>0</v>
      </c>
      <c r="R74" s="24">
        <v>0</v>
      </c>
      <c r="S74" s="23">
        <v>0</v>
      </c>
      <c r="T74" s="23">
        <v>0</v>
      </c>
      <c r="U74" s="24">
        <v>0</v>
      </c>
      <c r="V74" s="26">
        <v>0</v>
      </c>
      <c r="W74" s="27">
        <v>0</v>
      </c>
    </row>
    <row r="75" spans="1:23" ht="12.75" customHeight="1">
      <c r="A75" s="28"/>
      <c r="B75" s="29" t="s">
        <v>149</v>
      </c>
      <c r="C75" s="30"/>
      <c r="D75" s="31">
        <f>SUM(D68:D74)</f>
        <v>145896628</v>
      </c>
      <c r="E75" s="32">
        <f>SUM(E68:E74)</f>
        <v>145896628</v>
      </c>
      <c r="F75" s="32">
        <f>SUM(F68:F74)</f>
        <v>115921963</v>
      </c>
      <c r="G75" s="33">
        <f t="shared" si="9"/>
        <v>0.7945486101296323</v>
      </c>
      <c r="H75" s="31">
        <f aca="true" t="shared" si="13" ref="H75:W75">SUM(H68:H74)</f>
        <v>28582131</v>
      </c>
      <c r="I75" s="32">
        <f t="shared" si="13"/>
        <v>18107808</v>
      </c>
      <c r="J75" s="32">
        <f t="shared" si="13"/>
        <v>14335397</v>
      </c>
      <c r="K75" s="31">
        <f t="shared" si="13"/>
        <v>61025336</v>
      </c>
      <c r="L75" s="31">
        <f t="shared" si="13"/>
        <v>17673644</v>
      </c>
      <c r="M75" s="32">
        <f t="shared" si="13"/>
        <v>18185357</v>
      </c>
      <c r="N75" s="32">
        <f t="shared" si="13"/>
        <v>19037626</v>
      </c>
      <c r="O75" s="31">
        <f t="shared" si="13"/>
        <v>54896627</v>
      </c>
      <c r="P75" s="31">
        <f t="shared" si="13"/>
        <v>0</v>
      </c>
      <c r="Q75" s="32">
        <f t="shared" si="13"/>
        <v>0</v>
      </c>
      <c r="R75" s="32">
        <f t="shared" si="13"/>
        <v>0</v>
      </c>
      <c r="S75" s="31">
        <f t="shared" si="13"/>
        <v>0</v>
      </c>
      <c r="T75" s="31">
        <f t="shared" si="13"/>
        <v>0</v>
      </c>
      <c r="U75" s="32">
        <f t="shared" si="13"/>
        <v>0</v>
      </c>
      <c r="V75" s="34">
        <f t="shared" si="13"/>
        <v>0</v>
      </c>
      <c r="W75" s="35">
        <f t="shared" si="13"/>
        <v>0</v>
      </c>
    </row>
    <row r="76" spans="1:23" ht="12.75" customHeight="1">
      <c r="A76" s="21" t="s">
        <v>27</v>
      </c>
      <c r="B76" s="22" t="s">
        <v>150</v>
      </c>
      <c r="C76" s="22" t="s">
        <v>151</v>
      </c>
      <c r="D76" s="23">
        <v>69070725</v>
      </c>
      <c r="E76" s="24">
        <v>69070725</v>
      </c>
      <c r="F76" s="24">
        <v>25165570</v>
      </c>
      <c r="G76" s="25">
        <f t="shared" si="9"/>
        <v>0.3643449522210748</v>
      </c>
      <c r="H76" s="23">
        <v>1860469</v>
      </c>
      <c r="I76" s="24">
        <v>3458107</v>
      </c>
      <c r="J76" s="24">
        <v>5080962</v>
      </c>
      <c r="K76" s="23">
        <v>10399538</v>
      </c>
      <c r="L76" s="23">
        <v>4990962</v>
      </c>
      <c r="M76" s="24">
        <v>4457552</v>
      </c>
      <c r="N76" s="24">
        <v>5317518</v>
      </c>
      <c r="O76" s="23">
        <v>14766032</v>
      </c>
      <c r="P76" s="23">
        <v>0</v>
      </c>
      <c r="Q76" s="24">
        <v>0</v>
      </c>
      <c r="R76" s="24">
        <v>0</v>
      </c>
      <c r="S76" s="23">
        <v>0</v>
      </c>
      <c r="T76" s="23">
        <v>0</v>
      </c>
      <c r="U76" s="24">
        <v>0</v>
      </c>
      <c r="V76" s="26">
        <v>0</v>
      </c>
      <c r="W76" s="27">
        <v>0</v>
      </c>
    </row>
    <row r="77" spans="1:23" ht="12.75" customHeight="1">
      <c r="A77" s="21" t="s">
        <v>27</v>
      </c>
      <c r="B77" s="22" t="s">
        <v>152</v>
      </c>
      <c r="C77" s="22" t="s">
        <v>153</v>
      </c>
      <c r="D77" s="23">
        <v>25500000</v>
      </c>
      <c r="E77" s="24">
        <v>25500000</v>
      </c>
      <c r="F77" s="24">
        <v>7630006</v>
      </c>
      <c r="G77" s="25">
        <f t="shared" si="9"/>
        <v>0.2992159215686275</v>
      </c>
      <c r="H77" s="23">
        <v>931529</v>
      </c>
      <c r="I77" s="24">
        <v>437503</v>
      </c>
      <c r="J77" s="24">
        <v>1502234</v>
      </c>
      <c r="K77" s="23">
        <v>2871266</v>
      </c>
      <c r="L77" s="23">
        <v>77132</v>
      </c>
      <c r="M77" s="24">
        <v>995497</v>
      </c>
      <c r="N77" s="24">
        <v>3686111</v>
      </c>
      <c r="O77" s="23">
        <v>4758740</v>
      </c>
      <c r="P77" s="23">
        <v>0</v>
      </c>
      <c r="Q77" s="24">
        <v>0</v>
      </c>
      <c r="R77" s="24">
        <v>0</v>
      </c>
      <c r="S77" s="23">
        <v>0</v>
      </c>
      <c r="T77" s="23">
        <v>0</v>
      </c>
      <c r="U77" s="24">
        <v>0</v>
      </c>
      <c r="V77" s="26">
        <v>0</v>
      </c>
      <c r="W77" s="27">
        <v>0</v>
      </c>
    </row>
    <row r="78" spans="1:23" ht="12.75" customHeight="1">
      <c r="A78" s="21" t="s">
        <v>27</v>
      </c>
      <c r="B78" s="22" t="s">
        <v>154</v>
      </c>
      <c r="C78" s="22" t="s">
        <v>155</v>
      </c>
      <c r="D78" s="23">
        <v>98213580</v>
      </c>
      <c r="E78" s="24">
        <v>98213580</v>
      </c>
      <c r="F78" s="24">
        <v>27915698</v>
      </c>
      <c r="G78" s="25">
        <f t="shared" si="9"/>
        <v>0.2842346038093714</v>
      </c>
      <c r="H78" s="23">
        <v>5036582</v>
      </c>
      <c r="I78" s="24">
        <v>0</v>
      </c>
      <c r="J78" s="24">
        <v>4225212</v>
      </c>
      <c r="K78" s="23">
        <v>9261794</v>
      </c>
      <c r="L78" s="23">
        <v>6430551</v>
      </c>
      <c r="M78" s="24">
        <v>6103775</v>
      </c>
      <c r="N78" s="24">
        <v>6119578</v>
      </c>
      <c r="O78" s="23">
        <v>18653904</v>
      </c>
      <c r="P78" s="23">
        <v>0</v>
      </c>
      <c r="Q78" s="24">
        <v>0</v>
      </c>
      <c r="R78" s="24">
        <v>0</v>
      </c>
      <c r="S78" s="23">
        <v>0</v>
      </c>
      <c r="T78" s="23">
        <v>0</v>
      </c>
      <c r="U78" s="24">
        <v>0</v>
      </c>
      <c r="V78" s="26">
        <v>0</v>
      </c>
      <c r="W78" s="27">
        <v>0</v>
      </c>
    </row>
    <row r="79" spans="1:23" ht="12.75" customHeight="1">
      <c r="A79" s="21" t="s">
        <v>27</v>
      </c>
      <c r="B79" s="22" t="s">
        <v>156</v>
      </c>
      <c r="C79" s="22" t="s">
        <v>157</v>
      </c>
      <c r="D79" s="23">
        <v>13885000</v>
      </c>
      <c r="E79" s="24">
        <v>13885000</v>
      </c>
      <c r="F79" s="24">
        <v>1505347</v>
      </c>
      <c r="G79" s="25">
        <f t="shared" si="9"/>
        <v>0.10841534029528267</v>
      </c>
      <c r="H79" s="23">
        <v>149406</v>
      </c>
      <c r="I79" s="24">
        <v>707176</v>
      </c>
      <c r="J79" s="24">
        <v>419963</v>
      </c>
      <c r="K79" s="23">
        <v>1276545</v>
      </c>
      <c r="L79" s="23">
        <v>199374</v>
      </c>
      <c r="M79" s="24">
        <v>0</v>
      </c>
      <c r="N79" s="24">
        <v>29428</v>
      </c>
      <c r="O79" s="23">
        <v>228802</v>
      </c>
      <c r="P79" s="23">
        <v>0</v>
      </c>
      <c r="Q79" s="24">
        <v>0</v>
      </c>
      <c r="R79" s="24">
        <v>0</v>
      </c>
      <c r="S79" s="23">
        <v>0</v>
      </c>
      <c r="T79" s="23">
        <v>0</v>
      </c>
      <c r="U79" s="24">
        <v>0</v>
      </c>
      <c r="V79" s="26">
        <v>0</v>
      </c>
      <c r="W79" s="27">
        <v>0</v>
      </c>
    </row>
    <row r="80" spans="1:23" ht="12.75" customHeight="1">
      <c r="A80" s="21" t="s">
        <v>42</v>
      </c>
      <c r="B80" s="22" t="s">
        <v>158</v>
      </c>
      <c r="C80" s="22" t="s">
        <v>159</v>
      </c>
      <c r="D80" s="23">
        <v>1966000</v>
      </c>
      <c r="E80" s="24">
        <v>1966000</v>
      </c>
      <c r="F80" s="24">
        <v>516352</v>
      </c>
      <c r="G80" s="25">
        <f t="shared" si="9"/>
        <v>0.2626408952187182</v>
      </c>
      <c r="H80" s="23">
        <v>17690</v>
      </c>
      <c r="I80" s="24">
        <v>17853</v>
      </c>
      <c r="J80" s="24">
        <v>153492</v>
      </c>
      <c r="K80" s="23">
        <v>189035</v>
      </c>
      <c r="L80" s="23">
        <v>46925</v>
      </c>
      <c r="M80" s="24">
        <v>28614</v>
      </c>
      <c r="N80" s="24">
        <v>251778</v>
      </c>
      <c r="O80" s="23">
        <v>327317</v>
      </c>
      <c r="P80" s="23">
        <v>0</v>
      </c>
      <c r="Q80" s="24">
        <v>0</v>
      </c>
      <c r="R80" s="24">
        <v>0</v>
      </c>
      <c r="S80" s="23">
        <v>0</v>
      </c>
      <c r="T80" s="23">
        <v>0</v>
      </c>
      <c r="U80" s="24">
        <v>0</v>
      </c>
      <c r="V80" s="26">
        <v>0</v>
      </c>
      <c r="W80" s="27">
        <v>0</v>
      </c>
    </row>
    <row r="81" spans="1:23" ht="12.75" customHeight="1">
      <c r="A81" s="28"/>
      <c r="B81" s="29" t="s">
        <v>160</v>
      </c>
      <c r="C81" s="30"/>
      <c r="D81" s="31">
        <f>SUM(D76:D80)</f>
        <v>208635305</v>
      </c>
      <c r="E81" s="32">
        <f>SUM(E76:E80)</f>
        <v>208635305</v>
      </c>
      <c r="F81" s="32">
        <f>SUM(F76:F80)</f>
        <v>62732973</v>
      </c>
      <c r="G81" s="33">
        <f t="shared" si="9"/>
        <v>0.3006824420248529</v>
      </c>
      <c r="H81" s="31">
        <f aca="true" t="shared" si="14" ref="H81:W81">SUM(H76:H80)</f>
        <v>7995676</v>
      </c>
      <c r="I81" s="32">
        <f t="shared" si="14"/>
        <v>4620639</v>
      </c>
      <c r="J81" s="32">
        <f t="shared" si="14"/>
        <v>11381863</v>
      </c>
      <c r="K81" s="31">
        <f t="shared" si="14"/>
        <v>23998178</v>
      </c>
      <c r="L81" s="31">
        <f t="shared" si="14"/>
        <v>11744944</v>
      </c>
      <c r="M81" s="32">
        <f t="shared" si="14"/>
        <v>11585438</v>
      </c>
      <c r="N81" s="32">
        <f t="shared" si="14"/>
        <v>15404413</v>
      </c>
      <c r="O81" s="31">
        <f t="shared" si="14"/>
        <v>38734795</v>
      </c>
      <c r="P81" s="31">
        <f t="shared" si="14"/>
        <v>0</v>
      </c>
      <c r="Q81" s="32">
        <f t="shared" si="14"/>
        <v>0</v>
      </c>
      <c r="R81" s="32">
        <f t="shared" si="14"/>
        <v>0</v>
      </c>
      <c r="S81" s="31">
        <f t="shared" si="14"/>
        <v>0</v>
      </c>
      <c r="T81" s="31">
        <f t="shared" si="14"/>
        <v>0</v>
      </c>
      <c r="U81" s="32">
        <f t="shared" si="14"/>
        <v>0</v>
      </c>
      <c r="V81" s="34">
        <f t="shared" si="14"/>
        <v>0</v>
      </c>
      <c r="W81" s="35">
        <f t="shared" si="14"/>
        <v>0</v>
      </c>
    </row>
    <row r="82" spans="1:23" ht="12.75" customHeight="1">
      <c r="A82" s="28"/>
      <c r="B82" s="29" t="s">
        <v>161</v>
      </c>
      <c r="C82" s="30"/>
      <c r="D82" s="31">
        <f>SUM(D54,D56:D59,D61:D66,D68:D74,D76:D80)</f>
        <v>1011221055</v>
      </c>
      <c r="E82" s="32">
        <f>SUM(E54,E56:E59,E61:E66,E68:E74,E76:E80)</f>
        <v>1011221055</v>
      </c>
      <c r="F82" s="32">
        <f>SUM(F54,F56:F59,F61:F66,F68:F74,F76:F80)</f>
        <v>388817354</v>
      </c>
      <c r="G82" s="33">
        <f t="shared" si="9"/>
        <v>0.38450282663467683</v>
      </c>
      <c r="H82" s="31">
        <f aca="true" t="shared" si="15" ref="H82:W82">SUM(H54,H56:H59,H61:H66,H68:H74,H76:H80)</f>
        <v>44904752</v>
      </c>
      <c r="I82" s="32">
        <f t="shared" si="15"/>
        <v>61529157</v>
      </c>
      <c r="J82" s="32">
        <f t="shared" si="15"/>
        <v>61474736</v>
      </c>
      <c r="K82" s="31">
        <f t="shared" si="15"/>
        <v>167908645</v>
      </c>
      <c r="L82" s="31">
        <f t="shared" si="15"/>
        <v>60702246</v>
      </c>
      <c r="M82" s="32">
        <f t="shared" si="15"/>
        <v>67315789</v>
      </c>
      <c r="N82" s="32">
        <f t="shared" si="15"/>
        <v>92890674</v>
      </c>
      <c r="O82" s="31">
        <f t="shared" si="15"/>
        <v>220908709</v>
      </c>
      <c r="P82" s="31">
        <f t="shared" si="15"/>
        <v>0</v>
      </c>
      <c r="Q82" s="32">
        <f t="shared" si="15"/>
        <v>0</v>
      </c>
      <c r="R82" s="32">
        <f t="shared" si="15"/>
        <v>0</v>
      </c>
      <c r="S82" s="31">
        <f t="shared" si="15"/>
        <v>0</v>
      </c>
      <c r="T82" s="31">
        <f t="shared" si="15"/>
        <v>0</v>
      </c>
      <c r="U82" s="32">
        <f t="shared" si="15"/>
        <v>0</v>
      </c>
      <c r="V82" s="34">
        <f t="shared" si="15"/>
        <v>0</v>
      </c>
      <c r="W82" s="35">
        <f t="shared" si="15"/>
        <v>0</v>
      </c>
    </row>
    <row r="83" spans="1:23" ht="12.75" customHeight="1">
      <c r="A83" s="14"/>
      <c r="B83" s="15" t="s">
        <v>602</v>
      </c>
      <c r="C83" s="16"/>
      <c r="D83" s="36"/>
      <c r="E83" s="37"/>
      <c r="F83" s="37"/>
      <c r="G83" s="38"/>
      <c r="H83" s="36"/>
      <c r="I83" s="37"/>
      <c r="J83" s="37"/>
      <c r="K83" s="36"/>
      <c r="L83" s="36"/>
      <c r="M83" s="37"/>
      <c r="N83" s="37"/>
      <c r="O83" s="36"/>
      <c r="P83" s="36"/>
      <c r="Q83" s="37"/>
      <c r="R83" s="37"/>
      <c r="S83" s="36"/>
      <c r="T83" s="36"/>
      <c r="U83" s="37"/>
      <c r="V83" s="39"/>
      <c r="W83" s="40"/>
    </row>
    <row r="84" spans="1:23" ht="12.75" customHeight="1">
      <c r="A84" s="20"/>
      <c r="B84" s="15" t="s">
        <v>162</v>
      </c>
      <c r="C84" s="16"/>
      <c r="D84" s="36"/>
      <c r="E84" s="37"/>
      <c r="F84" s="37"/>
      <c r="G84" s="38"/>
      <c r="H84" s="36"/>
      <c r="I84" s="37"/>
      <c r="J84" s="37"/>
      <c r="K84" s="36"/>
      <c r="L84" s="36"/>
      <c r="M84" s="37"/>
      <c r="N84" s="37"/>
      <c r="O84" s="36"/>
      <c r="P84" s="36"/>
      <c r="Q84" s="37"/>
      <c r="R84" s="37"/>
      <c r="S84" s="36"/>
      <c r="T84" s="36"/>
      <c r="U84" s="37"/>
      <c r="V84" s="39"/>
      <c r="W84" s="40"/>
    </row>
    <row r="85" spans="1:23" ht="12.75" customHeight="1">
      <c r="A85" s="21" t="s">
        <v>21</v>
      </c>
      <c r="B85" s="22" t="s">
        <v>163</v>
      </c>
      <c r="C85" s="22" t="s">
        <v>164</v>
      </c>
      <c r="D85" s="23">
        <v>2934165072</v>
      </c>
      <c r="E85" s="24">
        <v>2934165072</v>
      </c>
      <c r="F85" s="24">
        <v>1090041917</v>
      </c>
      <c r="G85" s="25">
        <f aca="true" t="shared" si="16" ref="G85:G98">IF($D85=0,0,$F85/$D85)</f>
        <v>0.37149986120480954</v>
      </c>
      <c r="H85" s="23">
        <v>78288928</v>
      </c>
      <c r="I85" s="24">
        <v>149374935</v>
      </c>
      <c r="J85" s="24">
        <v>197688802</v>
      </c>
      <c r="K85" s="23">
        <v>425352665</v>
      </c>
      <c r="L85" s="23">
        <v>189815993</v>
      </c>
      <c r="M85" s="24">
        <v>224926546</v>
      </c>
      <c r="N85" s="24">
        <v>249946713</v>
      </c>
      <c r="O85" s="23">
        <v>664689252</v>
      </c>
      <c r="P85" s="23">
        <v>0</v>
      </c>
      <c r="Q85" s="24">
        <v>0</v>
      </c>
      <c r="R85" s="24">
        <v>0</v>
      </c>
      <c r="S85" s="23">
        <v>0</v>
      </c>
      <c r="T85" s="23">
        <v>0</v>
      </c>
      <c r="U85" s="24">
        <v>0</v>
      </c>
      <c r="V85" s="26">
        <v>0</v>
      </c>
      <c r="W85" s="27">
        <v>0</v>
      </c>
    </row>
    <row r="86" spans="1:23" ht="12.75" customHeight="1">
      <c r="A86" s="21" t="s">
        <v>21</v>
      </c>
      <c r="B86" s="22" t="s">
        <v>165</v>
      </c>
      <c r="C86" s="22" t="s">
        <v>166</v>
      </c>
      <c r="D86" s="23">
        <v>4780351502</v>
      </c>
      <c r="E86" s="24">
        <v>4780351502</v>
      </c>
      <c r="F86" s="24">
        <v>1355023128</v>
      </c>
      <c r="G86" s="25">
        <f t="shared" si="16"/>
        <v>0.28345679756668235</v>
      </c>
      <c r="H86" s="23">
        <v>194189023</v>
      </c>
      <c r="I86" s="24">
        <v>250977167</v>
      </c>
      <c r="J86" s="24">
        <v>225985905</v>
      </c>
      <c r="K86" s="23">
        <v>671152095</v>
      </c>
      <c r="L86" s="23">
        <v>203243651</v>
      </c>
      <c r="M86" s="24">
        <v>277593055</v>
      </c>
      <c r="N86" s="24">
        <v>203034327</v>
      </c>
      <c r="O86" s="23">
        <v>683871033</v>
      </c>
      <c r="P86" s="23">
        <v>0</v>
      </c>
      <c r="Q86" s="24">
        <v>0</v>
      </c>
      <c r="R86" s="24">
        <v>0</v>
      </c>
      <c r="S86" s="23">
        <v>0</v>
      </c>
      <c r="T86" s="23">
        <v>0</v>
      </c>
      <c r="U86" s="24">
        <v>0</v>
      </c>
      <c r="V86" s="26">
        <v>0</v>
      </c>
      <c r="W86" s="27">
        <v>0</v>
      </c>
    </row>
    <row r="87" spans="1:23" ht="12.75" customHeight="1">
      <c r="A87" s="21" t="s">
        <v>21</v>
      </c>
      <c r="B87" s="22" t="s">
        <v>167</v>
      </c>
      <c r="C87" s="22" t="s">
        <v>168</v>
      </c>
      <c r="D87" s="23">
        <v>1477247820</v>
      </c>
      <c r="E87" s="24">
        <v>1477247820</v>
      </c>
      <c r="F87" s="24">
        <v>722198432</v>
      </c>
      <c r="G87" s="25">
        <f t="shared" si="16"/>
        <v>0.4888810274230088</v>
      </c>
      <c r="H87" s="23">
        <v>52569641</v>
      </c>
      <c r="I87" s="24">
        <v>135241387</v>
      </c>
      <c r="J87" s="24">
        <v>118541856</v>
      </c>
      <c r="K87" s="23">
        <v>306352884</v>
      </c>
      <c r="L87" s="23">
        <v>143964156</v>
      </c>
      <c r="M87" s="24">
        <v>143694219</v>
      </c>
      <c r="N87" s="24">
        <v>128187173</v>
      </c>
      <c r="O87" s="23">
        <v>415845548</v>
      </c>
      <c r="P87" s="23">
        <v>0</v>
      </c>
      <c r="Q87" s="24">
        <v>0</v>
      </c>
      <c r="R87" s="24">
        <v>0</v>
      </c>
      <c r="S87" s="23">
        <v>0</v>
      </c>
      <c r="T87" s="23">
        <v>0</v>
      </c>
      <c r="U87" s="24">
        <v>0</v>
      </c>
      <c r="V87" s="26">
        <v>0</v>
      </c>
      <c r="W87" s="27">
        <v>0</v>
      </c>
    </row>
    <row r="88" spans="1:23" ht="12.75" customHeight="1">
      <c r="A88" s="28"/>
      <c r="B88" s="29" t="s">
        <v>26</v>
      </c>
      <c r="C88" s="30"/>
      <c r="D88" s="31">
        <f>SUM(D85:D87)</f>
        <v>9191764394</v>
      </c>
      <c r="E88" s="32">
        <f>SUM(E85:E87)</f>
        <v>9191764394</v>
      </c>
      <c r="F88" s="32">
        <f>SUM(F85:F87)</f>
        <v>3167263477</v>
      </c>
      <c r="G88" s="33">
        <f t="shared" si="16"/>
        <v>0.344576225111629</v>
      </c>
      <c r="H88" s="31">
        <f aca="true" t="shared" si="17" ref="H88:W88">SUM(H85:H87)</f>
        <v>325047592</v>
      </c>
      <c r="I88" s="32">
        <f t="shared" si="17"/>
        <v>535593489</v>
      </c>
      <c r="J88" s="32">
        <f t="shared" si="17"/>
        <v>542216563</v>
      </c>
      <c r="K88" s="31">
        <f t="shared" si="17"/>
        <v>1402857644</v>
      </c>
      <c r="L88" s="31">
        <f t="shared" si="17"/>
        <v>537023800</v>
      </c>
      <c r="M88" s="32">
        <f t="shared" si="17"/>
        <v>646213820</v>
      </c>
      <c r="N88" s="32">
        <f t="shared" si="17"/>
        <v>581168213</v>
      </c>
      <c r="O88" s="31">
        <f t="shared" si="17"/>
        <v>1764405833</v>
      </c>
      <c r="P88" s="31">
        <f t="shared" si="17"/>
        <v>0</v>
      </c>
      <c r="Q88" s="32">
        <f t="shared" si="17"/>
        <v>0</v>
      </c>
      <c r="R88" s="32">
        <f t="shared" si="17"/>
        <v>0</v>
      </c>
      <c r="S88" s="31">
        <f t="shared" si="17"/>
        <v>0</v>
      </c>
      <c r="T88" s="31">
        <f t="shared" si="17"/>
        <v>0</v>
      </c>
      <c r="U88" s="32">
        <f t="shared" si="17"/>
        <v>0</v>
      </c>
      <c r="V88" s="34">
        <f t="shared" si="17"/>
        <v>0</v>
      </c>
      <c r="W88" s="35">
        <f t="shared" si="17"/>
        <v>0</v>
      </c>
    </row>
    <row r="89" spans="1:23" ht="12.75" customHeight="1">
      <c r="A89" s="21" t="s">
        <v>27</v>
      </c>
      <c r="B89" s="22" t="s">
        <v>169</v>
      </c>
      <c r="C89" s="22" t="s">
        <v>170</v>
      </c>
      <c r="D89" s="23">
        <v>252676972</v>
      </c>
      <c r="E89" s="24">
        <v>252676972</v>
      </c>
      <c r="F89" s="24">
        <v>81415803</v>
      </c>
      <c r="G89" s="25">
        <f t="shared" si="16"/>
        <v>0.3222129913761987</v>
      </c>
      <c r="H89" s="23">
        <v>6603205</v>
      </c>
      <c r="I89" s="24">
        <v>-892510</v>
      </c>
      <c r="J89" s="24">
        <v>22197955</v>
      </c>
      <c r="K89" s="23">
        <v>27908650</v>
      </c>
      <c r="L89" s="23">
        <v>18783603</v>
      </c>
      <c r="M89" s="24">
        <v>18649737</v>
      </c>
      <c r="N89" s="24">
        <v>16073813</v>
      </c>
      <c r="O89" s="23">
        <v>53507153</v>
      </c>
      <c r="P89" s="23">
        <v>0</v>
      </c>
      <c r="Q89" s="24">
        <v>0</v>
      </c>
      <c r="R89" s="24">
        <v>0</v>
      </c>
      <c r="S89" s="23">
        <v>0</v>
      </c>
      <c r="T89" s="23">
        <v>0</v>
      </c>
      <c r="U89" s="24">
        <v>0</v>
      </c>
      <c r="V89" s="26">
        <v>0</v>
      </c>
      <c r="W89" s="27">
        <v>0</v>
      </c>
    </row>
    <row r="90" spans="1:23" ht="12.75" customHeight="1">
      <c r="A90" s="21" t="s">
        <v>27</v>
      </c>
      <c r="B90" s="22" t="s">
        <v>171</v>
      </c>
      <c r="C90" s="22" t="s">
        <v>172</v>
      </c>
      <c r="D90" s="23">
        <v>54909080</v>
      </c>
      <c r="E90" s="24">
        <v>55002056</v>
      </c>
      <c r="F90" s="24">
        <v>22973632</v>
      </c>
      <c r="G90" s="25">
        <f t="shared" si="16"/>
        <v>0.41839404338954506</v>
      </c>
      <c r="H90" s="23">
        <v>148046</v>
      </c>
      <c r="I90" s="24">
        <v>1981526</v>
      </c>
      <c r="J90" s="24">
        <v>5201692</v>
      </c>
      <c r="K90" s="23">
        <v>7331264</v>
      </c>
      <c r="L90" s="23">
        <v>4435352</v>
      </c>
      <c r="M90" s="24">
        <v>4142327</v>
      </c>
      <c r="N90" s="24">
        <v>7064689</v>
      </c>
      <c r="O90" s="23">
        <v>15642368</v>
      </c>
      <c r="P90" s="23">
        <v>0</v>
      </c>
      <c r="Q90" s="24">
        <v>0</v>
      </c>
      <c r="R90" s="24">
        <v>0</v>
      </c>
      <c r="S90" s="23">
        <v>0</v>
      </c>
      <c r="T90" s="23">
        <v>0</v>
      </c>
      <c r="U90" s="24">
        <v>0</v>
      </c>
      <c r="V90" s="26">
        <v>0</v>
      </c>
      <c r="W90" s="27">
        <v>0</v>
      </c>
    </row>
    <row r="91" spans="1:23" ht="12.75" customHeight="1">
      <c r="A91" s="21" t="s">
        <v>27</v>
      </c>
      <c r="B91" s="22" t="s">
        <v>173</v>
      </c>
      <c r="C91" s="22" t="s">
        <v>174</v>
      </c>
      <c r="D91" s="23">
        <v>29891279</v>
      </c>
      <c r="E91" s="24">
        <v>29891279</v>
      </c>
      <c r="F91" s="24">
        <v>10945144</v>
      </c>
      <c r="G91" s="25">
        <f t="shared" si="16"/>
        <v>0.36616512796257394</v>
      </c>
      <c r="H91" s="23">
        <v>519723</v>
      </c>
      <c r="I91" s="24">
        <v>875911</v>
      </c>
      <c r="J91" s="24">
        <v>2567664</v>
      </c>
      <c r="K91" s="23">
        <v>3963298</v>
      </c>
      <c r="L91" s="23">
        <v>2074942</v>
      </c>
      <c r="M91" s="24">
        <v>2555653</v>
      </c>
      <c r="N91" s="24">
        <v>2351251</v>
      </c>
      <c r="O91" s="23">
        <v>6981846</v>
      </c>
      <c r="P91" s="23">
        <v>0</v>
      </c>
      <c r="Q91" s="24">
        <v>0</v>
      </c>
      <c r="R91" s="24">
        <v>0</v>
      </c>
      <c r="S91" s="23">
        <v>0</v>
      </c>
      <c r="T91" s="23">
        <v>0</v>
      </c>
      <c r="U91" s="24">
        <v>0</v>
      </c>
      <c r="V91" s="26">
        <v>0</v>
      </c>
      <c r="W91" s="27">
        <v>0</v>
      </c>
    </row>
    <row r="92" spans="1:23" ht="12.75" customHeight="1">
      <c r="A92" s="21" t="s">
        <v>42</v>
      </c>
      <c r="B92" s="22" t="s">
        <v>175</v>
      </c>
      <c r="C92" s="22" t="s">
        <v>176</v>
      </c>
      <c r="D92" s="23">
        <v>3610224</v>
      </c>
      <c r="E92" s="24">
        <v>3610224</v>
      </c>
      <c r="F92" s="24">
        <v>8933621</v>
      </c>
      <c r="G92" s="25">
        <f t="shared" si="16"/>
        <v>2.474533713143561</v>
      </c>
      <c r="H92" s="23">
        <v>1810947</v>
      </c>
      <c r="I92" s="24">
        <v>0</v>
      </c>
      <c r="J92" s="24">
        <v>2118417</v>
      </c>
      <c r="K92" s="23">
        <v>3929364</v>
      </c>
      <c r="L92" s="23">
        <v>2138914</v>
      </c>
      <c r="M92" s="24">
        <v>0</v>
      </c>
      <c r="N92" s="24">
        <v>2865343</v>
      </c>
      <c r="O92" s="23">
        <v>5004257</v>
      </c>
      <c r="P92" s="23">
        <v>0</v>
      </c>
      <c r="Q92" s="24">
        <v>0</v>
      </c>
      <c r="R92" s="24">
        <v>0</v>
      </c>
      <c r="S92" s="23">
        <v>0</v>
      </c>
      <c r="T92" s="23">
        <v>0</v>
      </c>
      <c r="U92" s="24">
        <v>0</v>
      </c>
      <c r="V92" s="26">
        <v>0</v>
      </c>
      <c r="W92" s="27">
        <v>0</v>
      </c>
    </row>
    <row r="93" spans="1:23" ht="12.75" customHeight="1">
      <c r="A93" s="28"/>
      <c r="B93" s="29" t="s">
        <v>177</v>
      </c>
      <c r="C93" s="30"/>
      <c r="D93" s="31">
        <f>SUM(D89:D92)</f>
        <v>341087555</v>
      </c>
      <c r="E93" s="32">
        <f>SUM(E89:E92)</f>
        <v>341180531</v>
      </c>
      <c r="F93" s="32">
        <f>SUM(F89:F92)</f>
        <v>124268200</v>
      </c>
      <c r="G93" s="33">
        <f t="shared" si="16"/>
        <v>0.3643293288727582</v>
      </c>
      <c r="H93" s="31">
        <f aca="true" t="shared" si="18" ref="H93:W93">SUM(H89:H92)</f>
        <v>9081921</v>
      </c>
      <c r="I93" s="32">
        <f t="shared" si="18"/>
        <v>1964927</v>
      </c>
      <c r="J93" s="32">
        <f t="shared" si="18"/>
        <v>32085728</v>
      </c>
      <c r="K93" s="31">
        <f t="shared" si="18"/>
        <v>43132576</v>
      </c>
      <c r="L93" s="31">
        <f t="shared" si="18"/>
        <v>27432811</v>
      </c>
      <c r="M93" s="32">
        <f t="shared" si="18"/>
        <v>25347717</v>
      </c>
      <c r="N93" s="32">
        <f t="shared" si="18"/>
        <v>28355096</v>
      </c>
      <c r="O93" s="31">
        <f t="shared" si="18"/>
        <v>81135624</v>
      </c>
      <c r="P93" s="31">
        <f t="shared" si="18"/>
        <v>0</v>
      </c>
      <c r="Q93" s="32">
        <f t="shared" si="18"/>
        <v>0</v>
      </c>
      <c r="R93" s="32">
        <f t="shared" si="18"/>
        <v>0</v>
      </c>
      <c r="S93" s="31">
        <f t="shared" si="18"/>
        <v>0</v>
      </c>
      <c r="T93" s="31">
        <f t="shared" si="18"/>
        <v>0</v>
      </c>
      <c r="U93" s="32">
        <f t="shared" si="18"/>
        <v>0</v>
      </c>
      <c r="V93" s="34">
        <f t="shared" si="18"/>
        <v>0</v>
      </c>
      <c r="W93" s="35">
        <f t="shared" si="18"/>
        <v>0</v>
      </c>
    </row>
    <row r="94" spans="1:23" ht="12.75" customHeight="1">
      <c r="A94" s="21" t="s">
        <v>27</v>
      </c>
      <c r="B94" s="22" t="s">
        <v>178</v>
      </c>
      <c r="C94" s="22" t="s">
        <v>179</v>
      </c>
      <c r="D94" s="23">
        <v>107086709</v>
      </c>
      <c r="E94" s="24">
        <v>107086709</v>
      </c>
      <c r="F94" s="24">
        <v>49857173</v>
      </c>
      <c r="G94" s="25">
        <f t="shared" si="16"/>
        <v>0.4655776002977176</v>
      </c>
      <c r="H94" s="23">
        <v>1489945</v>
      </c>
      <c r="I94" s="24">
        <v>9844112</v>
      </c>
      <c r="J94" s="24">
        <v>7943893</v>
      </c>
      <c r="K94" s="23">
        <v>19277950</v>
      </c>
      <c r="L94" s="23">
        <v>11041800</v>
      </c>
      <c r="M94" s="24">
        <v>9069622</v>
      </c>
      <c r="N94" s="24">
        <v>10467801</v>
      </c>
      <c r="O94" s="23">
        <v>30579223</v>
      </c>
      <c r="P94" s="23">
        <v>0</v>
      </c>
      <c r="Q94" s="24">
        <v>0</v>
      </c>
      <c r="R94" s="24">
        <v>0</v>
      </c>
      <c r="S94" s="23">
        <v>0</v>
      </c>
      <c r="T94" s="23">
        <v>0</v>
      </c>
      <c r="U94" s="24">
        <v>0</v>
      </c>
      <c r="V94" s="26">
        <v>0</v>
      </c>
      <c r="W94" s="27">
        <v>0</v>
      </c>
    </row>
    <row r="95" spans="1:23" ht="12.75" customHeight="1">
      <c r="A95" s="21" t="s">
        <v>27</v>
      </c>
      <c r="B95" s="22" t="s">
        <v>180</v>
      </c>
      <c r="C95" s="22" t="s">
        <v>181</v>
      </c>
      <c r="D95" s="23">
        <v>26999000</v>
      </c>
      <c r="E95" s="24">
        <v>26999000</v>
      </c>
      <c r="F95" s="24">
        <v>8290107</v>
      </c>
      <c r="G95" s="25">
        <f t="shared" si="16"/>
        <v>0.3070523723100856</v>
      </c>
      <c r="H95" s="23">
        <v>182527</v>
      </c>
      <c r="I95" s="24">
        <v>1083902</v>
      </c>
      <c r="J95" s="24">
        <v>2233990</v>
      </c>
      <c r="K95" s="23">
        <v>3500419</v>
      </c>
      <c r="L95" s="23">
        <v>311084</v>
      </c>
      <c r="M95" s="24">
        <v>2190705</v>
      </c>
      <c r="N95" s="24">
        <v>2287899</v>
      </c>
      <c r="O95" s="23">
        <v>4789688</v>
      </c>
      <c r="P95" s="23">
        <v>0</v>
      </c>
      <c r="Q95" s="24">
        <v>0</v>
      </c>
      <c r="R95" s="24">
        <v>0</v>
      </c>
      <c r="S95" s="23">
        <v>0</v>
      </c>
      <c r="T95" s="23">
        <v>0</v>
      </c>
      <c r="U95" s="24">
        <v>0</v>
      </c>
      <c r="V95" s="26">
        <v>0</v>
      </c>
      <c r="W95" s="27">
        <v>0</v>
      </c>
    </row>
    <row r="96" spans="1:23" ht="12.75" customHeight="1">
      <c r="A96" s="21" t="s">
        <v>27</v>
      </c>
      <c r="B96" s="22" t="s">
        <v>182</v>
      </c>
      <c r="C96" s="22" t="s">
        <v>183</v>
      </c>
      <c r="D96" s="23">
        <v>69058000</v>
      </c>
      <c r="E96" s="24">
        <v>69058000</v>
      </c>
      <c r="F96" s="24">
        <v>0</v>
      </c>
      <c r="G96" s="25">
        <f t="shared" si="16"/>
        <v>0</v>
      </c>
      <c r="H96" s="23">
        <v>0</v>
      </c>
      <c r="I96" s="24">
        <v>0</v>
      </c>
      <c r="J96" s="24">
        <v>0</v>
      </c>
      <c r="K96" s="23">
        <v>0</v>
      </c>
      <c r="L96" s="23">
        <v>0</v>
      </c>
      <c r="M96" s="24">
        <v>0</v>
      </c>
      <c r="N96" s="24">
        <v>0</v>
      </c>
      <c r="O96" s="23">
        <v>0</v>
      </c>
      <c r="P96" s="23">
        <v>0</v>
      </c>
      <c r="Q96" s="24">
        <v>0</v>
      </c>
      <c r="R96" s="24">
        <v>0</v>
      </c>
      <c r="S96" s="23">
        <v>0</v>
      </c>
      <c r="T96" s="23">
        <v>0</v>
      </c>
      <c r="U96" s="24">
        <v>0</v>
      </c>
      <c r="V96" s="26">
        <v>0</v>
      </c>
      <c r="W96" s="27">
        <v>0</v>
      </c>
    </row>
    <row r="97" spans="1:23" ht="12.75" customHeight="1">
      <c r="A97" s="21" t="s">
        <v>42</v>
      </c>
      <c r="B97" s="22" t="s">
        <v>184</v>
      </c>
      <c r="C97" s="22" t="s">
        <v>185</v>
      </c>
      <c r="D97" s="23">
        <v>2453000</v>
      </c>
      <c r="E97" s="24">
        <v>2453000</v>
      </c>
      <c r="F97" s="24">
        <v>1874211</v>
      </c>
      <c r="G97" s="25">
        <f t="shared" si="16"/>
        <v>0.7640485120260905</v>
      </c>
      <c r="H97" s="23">
        <v>0</v>
      </c>
      <c r="I97" s="24">
        <v>228000</v>
      </c>
      <c r="J97" s="24">
        <v>708774</v>
      </c>
      <c r="K97" s="23">
        <v>936774</v>
      </c>
      <c r="L97" s="23">
        <v>74935</v>
      </c>
      <c r="M97" s="24">
        <v>783709</v>
      </c>
      <c r="N97" s="24">
        <v>78793</v>
      </c>
      <c r="O97" s="23">
        <v>937437</v>
      </c>
      <c r="P97" s="23">
        <v>0</v>
      </c>
      <c r="Q97" s="24">
        <v>0</v>
      </c>
      <c r="R97" s="24">
        <v>0</v>
      </c>
      <c r="S97" s="23">
        <v>0</v>
      </c>
      <c r="T97" s="23">
        <v>0</v>
      </c>
      <c r="U97" s="24">
        <v>0</v>
      </c>
      <c r="V97" s="26">
        <v>0</v>
      </c>
      <c r="W97" s="27">
        <v>0</v>
      </c>
    </row>
    <row r="98" spans="1:23" ht="12.75" customHeight="1">
      <c r="A98" s="28"/>
      <c r="B98" s="29" t="s">
        <v>186</v>
      </c>
      <c r="C98" s="30"/>
      <c r="D98" s="31">
        <f>SUM(D94:D97)</f>
        <v>205596709</v>
      </c>
      <c r="E98" s="32">
        <f>SUM(E94:E97)</f>
        <v>205596709</v>
      </c>
      <c r="F98" s="32">
        <f>SUM(F94:F97)</f>
        <v>60021491</v>
      </c>
      <c r="G98" s="33">
        <f t="shared" si="16"/>
        <v>0.29193799498026013</v>
      </c>
      <c r="H98" s="31">
        <f aca="true" t="shared" si="19" ref="H98:W98">SUM(H94:H97)</f>
        <v>1672472</v>
      </c>
      <c r="I98" s="32">
        <f t="shared" si="19"/>
        <v>11156014</v>
      </c>
      <c r="J98" s="32">
        <f t="shared" si="19"/>
        <v>10886657</v>
      </c>
      <c r="K98" s="31">
        <f t="shared" si="19"/>
        <v>23715143</v>
      </c>
      <c r="L98" s="31">
        <f t="shared" si="19"/>
        <v>11427819</v>
      </c>
      <c r="M98" s="32">
        <f t="shared" si="19"/>
        <v>12044036</v>
      </c>
      <c r="N98" s="32">
        <f t="shared" si="19"/>
        <v>12834493</v>
      </c>
      <c r="O98" s="31">
        <f t="shared" si="19"/>
        <v>36306348</v>
      </c>
      <c r="P98" s="31">
        <f t="shared" si="19"/>
        <v>0</v>
      </c>
      <c r="Q98" s="32">
        <f t="shared" si="19"/>
        <v>0</v>
      </c>
      <c r="R98" s="32">
        <f t="shared" si="19"/>
        <v>0</v>
      </c>
      <c r="S98" s="31">
        <f t="shared" si="19"/>
        <v>0</v>
      </c>
      <c r="T98" s="31">
        <f t="shared" si="19"/>
        <v>0</v>
      </c>
      <c r="U98" s="32">
        <f t="shared" si="19"/>
        <v>0</v>
      </c>
      <c r="V98" s="34">
        <f t="shared" si="19"/>
        <v>0</v>
      </c>
      <c r="W98" s="35">
        <f t="shared" si="19"/>
        <v>0</v>
      </c>
    </row>
    <row r="99" spans="1:23" ht="12.75" customHeight="1">
      <c r="A99" s="52"/>
      <c r="B99" s="53" t="s">
        <v>187</v>
      </c>
      <c r="C99" s="54"/>
      <c r="D99" s="55">
        <f>SUM(D85:D87,D89:D92,D94:D97)</f>
        <v>9738448658</v>
      </c>
      <c r="E99" s="56">
        <f>SUM(E85:E87,E89:E92,E94:E97)</f>
        <v>9738541634</v>
      </c>
      <c r="F99" s="56">
        <f>SUM(F85:F87,F89:F92,F94:F97)</f>
        <v>3351553168</v>
      </c>
      <c r="G99" s="57">
        <f>IF($D99=0,0,$F99/$D99)</f>
        <v>0.34415678366253394</v>
      </c>
      <c r="H99" s="55">
        <f aca="true" t="shared" si="20" ref="H99:W99">SUM(H85:H87,H89:H92,H94:H97)</f>
        <v>335801985</v>
      </c>
      <c r="I99" s="56">
        <f t="shared" si="20"/>
        <v>548714430</v>
      </c>
      <c r="J99" s="56">
        <f t="shared" si="20"/>
        <v>585188948</v>
      </c>
      <c r="K99" s="55">
        <f t="shared" si="20"/>
        <v>1469705363</v>
      </c>
      <c r="L99" s="55">
        <f t="shared" si="20"/>
        <v>575884430</v>
      </c>
      <c r="M99" s="56">
        <f t="shared" si="20"/>
        <v>683605573</v>
      </c>
      <c r="N99" s="56">
        <f t="shared" si="20"/>
        <v>622357802</v>
      </c>
      <c r="O99" s="58">
        <f t="shared" si="20"/>
        <v>1881847805</v>
      </c>
      <c r="P99" s="31">
        <f t="shared" si="20"/>
        <v>0</v>
      </c>
      <c r="Q99" s="32">
        <f t="shared" si="20"/>
        <v>0</v>
      </c>
      <c r="R99" s="32">
        <f t="shared" si="20"/>
        <v>0</v>
      </c>
      <c r="S99" s="31">
        <f t="shared" si="20"/>
        <v>0</v>
      </c>
      <c r="T99" s="31">
        <f t="shared" si="20"/>
        <v>0</v>
      </c>
      <c r="U99" s="32">
        <f t="shared" si="20"/>
        <v>0</v>
      </c>
      <c r="V99" s="34">
        <f t="shared" si="20"/>
        <v>0</v>
      </c>
      <c r="W99" s="35">
        <f t="shared" si="20"/>
        <v>0</v>
      </c>
    </row>
    <row r="100" spans="1:23" ht="12.75" customHeight="1">
      <c r="A100" s="14"/>
      <c r="B100" s="15" t="s">
        <v>602</v>
      </c>
      <c r="C100" s="16"/>
      <c r="D100" s="36"/>
      <c r="E100" s="37"/>
      <c r="F100" s="37"/>
      <c r="G100" s="38"/>
      <c r="H100" s="36"/>
      <c r="I100" s="37"/>
      <c r="J100" s="37"/>
      <c r="K100" s="36"/>
      <c r="L100" s="36"/>
      <c r="M100" s="37"/>
      <c r="N100" s="37"/>
      <c r="O100" s="36"/>
      <c r="P100" s="36"/>
      <c r="Q100" s="37"/>
      <c r="R100" s="37"/>
      <c r="S100" s="36"/>
      <c r="T100" s="36"/>
      <c r="U100" s="37"/>
      <c r="V100" s="39"/>
      <c r="W100" s="40"/>
    </row>
    <row r="101" spans="1:23" ht="12.75" customHeight="1">
      <c r="A101" s="20"/>
      <c r="B101" s="15" t="s">
        <v>188</v>
      </c>
      <c r="C101" s="16"/>
      <c r="D101" s="36"/>
      <c r="E101" s="37"/>
      <c r="F101" s="37"/>
      <c r="G101" s="38"/>
      <c r="H101" s="36"/>
      <c r="I101" s="37"/>
      <c r="J101" s="37"/>
      <c r="K101" s="36"/>
      <c r="L101" s="36"/>
      <c r="M101" s="37"/>
      <c r="N101" s="37"/>
      <c r="O101" s="36"/>
      <c r="P101" s="36"/>
      <c r="Q101" s="37"/>
      <c r="R101" s="37"/>
      <c r="S101" s="36"/>
      <c r="T101" s="36"/>
      <c r="U101" s="37"/>
      <c r="V101" s="39"/>
      <c r="W101" s="40"/>
    </row>
    <row r="102" spans="1:23" ht="12.75" customHeight="1">
      <c r="A102" s="21" t="s">
        <v>21</v>
      </c>
      <c r="B102" s="22" t="s">
        <v>189</v>
      </c>
      <c r="C102" s="22" t="s">
        <v>190</v>
      </c>
      <c r="D102" s="23">
        <v>3527696032</v>
      </c>
      <c r="E102" s="24">
        <v>3527696032</v>
      </c>
      <c r="F102" s="24">
        <v>972121204</v>
      </c>
      <c r="G102" s="25">
        <f aca="true" t="shared" si="21" ref="G102:G133">IF($D102=0,0,$F102/$D102)</f>
        <v>0.2755683015718515</v>
      </c>
      <c r="H102" s="23">
        <v>80414768</v>
      </c>
      <c r="I102" s="24">
        <v>164067250</v>
      </c>
      <c r="J102" s="24">
        <v>138560538</v>
      </c>
      <c r="K102" s="23">
        <v>383042556</v>
      </c>
      <c r="L102" s="23">
        <v>162946200</v>
      </c>
      <c r="M102" s="24">
        <v>201544724</v>
      </c>
      <c r="N102" s="24">
        <v>224587724</v>
      </c>
      <c r="O102" s="23">
        <v>589078648</v>
      </c>
      <c r="P102" s="23">
        <v>0</v>
      </c>
      <c r="Q102" s="24">
        <v>0</v>
      </c>
      <c r="R102" s="24">
        <v>0</v>
      </c>
      <c r="S102" s="23">
        <v>0</v>
      </c>
      <c r="T102" s="23">
        <v>0</v>
      </c>
      <c r="U102" s="24">
        <v>0</v>
      </c>
      <c r="V102" s="26">
        <v>0</v>
      </c>
      <c r="W102" s="27">
        <v>0</v>
      </c>
    </row>
    <row r="103" spans="1:23" ht="12.75" customHeight="1">
      <c r="A103" s="28"/>
      <c r="B103" s="29" t="s">
        <v>26</v>
      </c>
      <c r="C103" s="30"/>
      <c r="D103" s="31">
        <f>D102</f>
        <v>3527696032</v>
      </c>
      <c r="E103" s="32">
        <f>E102</f>
        <v>3527696032</v>
      </c>
      <c r="F103" s="32">
        <f>F102</f>
        <v>972121204</v>
      </c>
      <c r="G103" s="33">
        <f t="shared" si="21"/>
        <v>0.2755683015718515</v>
      </c>
      <c r="H103" s="31">
        <f aca="true" t="shared" si="22" ref="H103:W103">H102</f>
        <v>80414768</v>
      </c>
      <c r="I103" s="32">
        <f t="shared" si="22"/>
        <v>164067250</v>
      </c>
      <c r="J103" s="32">
        <f t="shared" si="22"/>
        <v>138560538</v>
      </c>
      <c r="K103" s="31">
        <f t="shared" si="22"/>
        <v>383042556</v>
      </c>
      <c r="L103" s="31">
        <f t="shared" si="22"/>
        <v>162946200</v>
      </c>
      <c r="M103" s="32">
        <f t="shared" si="22"/>
        <v>201544724</v>
      </c>
      <c r="N103" s="32">
        <f t="shared" si="22"/>
        <v>224587724</v>
      </c>
      <c r="O103" s="31">
        <f t="shared" si="22"/>
        <v>589078648</v>
      </c>
      <c r="P103" s="31">
        <f t="shared" si="22"/>
        <v>0</v>
      </c>
      <c r="Q103" s="32">
        <f t="shared" si="22"/>
        <v>0</v>
      </c>
      <c r="R103" s="32">
        <f t="shared" si="22"/>
        <v>0</v>
      </c>
      <c r="S103" s="31">
        <f t="shared" si="22"/>
        <v>0</v>
      </c>
      <c r="T103" s="31">
        <f t="shared" si="22"/>
        <v>0</v>
      </c>
      <c r="U103" s="32">
        <f t="shared" si="22"/>
        <v>0</v>
      </c>
      <c r="V103" s="34">
        <f t="shared" si="22"/>
        <v>0</v>
      </c>
      <c r="W103" s="35">
        <f t="shared" si="22"/>
        <v>0</v>
      </c>
    </row>
    <row r="104" spans="1:23" ht="12.75" customHeight="1">
      <c r="A104" s="21" t="s">
        <v>27</v>
      </c>
      <c r="B104" s="22" t="s">
        <v>191</v>
      </c>
      <c r="C104" s="22" t="s">
        <v>192</v>
      </c>
      <c r="D104" s="23">
        <v>0</v>
      </c>
      <c r="E104" s="24">
        <v>0</v>
      </c>
      <c r="F104" s="24">
        <v>7298820</v>
      </c>
      <c r="G104" s="25">
        <f t="shared" si="21"/>
        <v>0</v>
      </c>
      <c r="H104" s="23">
        <v>88204</v>
      </c>
      <c r="I104" s="24">
        <v>332571</v>
      </c>
      <c r="J104" s="24">
        <v>1242905</v>
      </c>
      <c r="K104" s="23">
        <v>1663680</v>
      </c>
      <c r="L104" s="23">
        <v>1540619</v>
      </c>
      <c r="M104" s="24">
        <v>1873903</v>
      </c>
      <c r="N104" s="24">
        <v>2220618</v>
      </c>
      <c r="O104" s="23">
        <v>5635140</v>
      </c>
      <c r="P104" s="23">
        <v>0</v>
      </c>
      <c r="Q104" s="24">
        <v>0</v>
      </c>
      <c r="R104" s="24">
        <v>0</v>
      </c>
      <c r="S104" s="23">
        <v>0</v>
      </c>
      <c r="T104" s="23">
        <v>0</v>
      </c>
      <c r="U104" s="24">
        <v>0</v>
      </c>
      <c r="V104" s="26">
        <v>0</v>
      </c>
      <c r="W104" s="27">
        <v>0</v>
      </c>
    </row>
    <row r="105" spans="1:23" ht="12.75" customHeight="1">
      <c r="A105" s="21" t="s">
        <v>27</v>
      </c>
      <c r="B105" s="22" t="s">
        <v>193</v>
      </c>
      <c r="C105" s="22" t="s">
        <v>194</v>
      </c>
      <c r="D105" s="23">
        <v>6180000</v>
      </c>
      <c r="E105" s="24">
        <v>6180000</v>
      </c>
      <c r="F105" s="24">
        <v>1903161</v>
      </c>
      <c r="G105" s="25">
        <f t="shared" si="21"/>
        <v>0.30795485436893205</v>
      </c>
      <c r="H105" s="23">
        <v>3761408</v>
      </c>
      <c r="I105" s="24">
        <v>-2772445</v>
      </c>
      <c r="J105" s="24">
        <v>298684</v>
      </c>
      <c r="K105" s="23">
        <v>1287647</v>
      </c>
      <c r="L105" s="23">
        <v>286163</v>
      </c>
      <c r="M105" s="24">
        <v>182427</v>
      </c>
      <c r="N105" s="24">
        <v>146924</v>
      </c>
      <c r="O105" s="23">
        <v>615514</v>
      </c>
      <c r="P105" s="23">
        <v>0</v>
      </c>
      <c r="Q105" s="24">
        <v>0</v>
      </c>
      <c r="R105" s="24">
        <v>0</v>
      </c>
      <c r="S105" s="23">
        <v>0</v>
      </c>
      <c r="T105" s="23">
        <v>0</v>
      </c>
      <c r="U105" s="24">
        <v>0</v>
      </c>
      <c r="V105" s="26">
        <v>0</v>
      </c>
      <c r="W105" s="27">
        <v>0</v>
      </c>
    </row>
    <row r="106" spans="1:23" ht="12.75" customHeight="1">
      <c r="A106" s="21" t="s">
        <v>27</v>
      </c>
      <c r="B106" s="22" t="s">
        <v>195</v>
      </c>
      <c r="C106" s="22" t="s">
        <v>196</v>
      </c>
      <c r="D106" s="23">
        <v>0</v>
      </c>
      <c r="E106" s="24">
        <v>0</v>
      </c>
      <c r="F106" s="24">
        <v>5184882</v>
      </c>
      <c r="G106" s="25">
        <f t="shared" si="21"/>
        <v>0</v>
      </c>
      <c r="H106" s="23">
        <v>262920</v>
      </c>
      <c r="I106" s="24">
        <v>269896</v>
      </c>
      <c r="J106" s="24">
        <v>80446</v>
      </c>
      <c r="K106" s="23">
        <v>613262</v>
      </c>
      <c r="L106" s="23">
        <v>248670</v>
      </c>
      <c r="M106" s="24">
        <v>351407</v>
      </c>
      <c r="N106" s="24">
        <v>3971543</v>
      </c>
      <c r="O106" s="23">
        <v>4571620</v>
      </c>
      <c r="P106" s="23">
        <v>0</v>
      </c>
      <c r="Q106" s="24">
        <v>0</v>
      </c>
      <c r="R106" s="24">
        <v>0</v>
      </c>
      <c r="S106" s="23">
        <v>0</v>
      </c>
      <c r="T106" s="23">
        <v>0</v>
      </c>
      <c r="U106" s="24">
        <v>0</v>
      </c>
      <c r="V106" s="26">
        <v>0</v>
      </c>
      <c r="W106" s="27">
        <v>0</v>
      </c>
    </row>
    <row r="107" spans="1:23" ht="12.75" customHeight="1">
      <c r="A107" s="21" t="s">
        <v>27</v>
      </c>
      <c r="B107" s="22" t="s">
        <v>197</v>
      </c>
      <c r="C107" s="22" t="s">
        <v>198</v>
      </c>
      <c r="D107" s="23">
        <v>0</v>
      </c>
      <c r="E107" s="24">
        <v>0</v>
      </c>
      <c r="F107" s="24">
        <v>18926256</v>
      </c>
      <c r="G107" s="25">
        <f t="shared" si="21"/>
        <v>0</v>
      </c>
      <c r="H107" s="23">
        <v>1806645</v>
      </c>
      <c r="I107" s="24">
        <v>2331561</v>
      </c>
      <c r="J107" s="24">
        <v>2919031</v>
      </c>
      <c r="K107" s="23">
        <v>7057237</v>
      </c>
      <c r="L107" s="23">
        <v>3860340</v>
      </c>
      <c r="M107" s="24">
        <v>2667404</v>
      </c>
      <c r="N107" s="24">
        <v>5341275</v>
      </c>
      <c r="O107" s="23">
        <v>11869019</v>
      </c>
      <c r="P107" s="23">
        <v>0</v>
      </c>
      <c r="Q107" s="24">
        <v>0</v>
      </c>
      <c r="R107" s="24">
        <v>0</v>
      </c>
      <c r="S107" s="23">
        <v>0</v>
      </c>
      <c r="T107" s="23">
        <v>0</v>
      </c>
      <c r="U107" s="24">
        <v>0</v>
      </c>
      <c r="V107" s="26">
        <v>0</v>
      </c>
      <c r="W107" s="27">
        <v>0</v>
      </c>
    </row>
    <row r="108" spans="1:23" ht="12.75" customHeight="1">
      <c r="A108" s="21" t="s">
        <v>42</v>
      </c>
      <c r="B108" s="22" t="s">
        <v>199</v>
      </c>
      <c r="C108" s="22" t="s">
        <v>200</v>
      </c>
      <c r="D108" s="23">
        <v>70635710</v>
      </c>
      <c r="E108" s="24">
        <v>70635710</v>
      </c>
      <c r="F108" s="24">
        <v>29554934</v>
      </c>
      <c r="G108" s="25">
        <f t="shared" si="21"/>
        <v>0.4184134908532809</v>
      </c>
      <c r="H108" s="23">
        <v>4209544</v>
      </c>
      <c r="I108" s="24">
        <v>5398647</v>
      </c>
      <c r="J108" s="24">
        <v>3215399</v>
      </c>
      <c r="K108" s="23">
        <v>12823590</v>
      </c>
      <c r="L108" s="23">
        <v>5344756</v>
      </c>
      <c r="M108" s="24">
        <v>7301279</v>
      </c>
      <c r="N108" s="24">
        <v>4085309</v>
      </c>
      <c r="O108" s="23">
        <v>16731344</v>
      </c>
      <c r="P108" s="23">
        <v>0</v>
      </c>
      <c r="Q108" s="24">
        <v>0</v>
      </c>
      <c r="R108" s="24">
        <v>0</v>
      </c>
      <c r="S108" s="23">
        <v>0</v>
      </c>
      <c r="T108" s="23">
        <v>0</v>
      </c>
      <c r="U108" s="24">
        <v>0</v>
      </c>
      <c r="V108" s="26">
        <v>0</v>
      </c>
      <c r="W108" s="27">
        <v>0</v>
      </c>
    </row>
    <row r="109" spans="1:23" ht="12.75" customHeight="1">
      <c r="A109" s="28"/>
      <c r="B109" s="29" t="s">
        <v>201</v>
      </c>
      <c r="C109" s="30"/>
      <c r="D109" s="31">
        <f>SUM(D104:D108)</f>
        <v>76815710</v>
      </c>
      <c r="E109" s="32">
        <f>SUM(E104:E108)</f>
        <v>76815710</v>
      </c>
      <c r="F109" s="32">
        <f>SUM(F104:F108)</f>
        <v>62868053</v>
      </c>
      <c r="G109" s="33">
        <f t="shared" si="21"/>
        <v>0.8184270248885287</v>
      </c>
      <c r="H109" s="31">
        <f aca="true" t="shared" si="23" ref="H109:W109">SUM(H104:H108)</f>
        <v>10128721</v>
      </c>
      <c r="I109" s="32">
        <f t="shared" si="23"/>
        <v>5560230</v>
      </c>
      <c r="J109" s="32">
        <f t="shared" si="23"/>
        <v>7756465</v>
      </c>
      <c r="K109" s="31">
        <f t="shared" si="23"/>
        <v>23445416</v>
      </c>
      <c r="L109" s="31">
        <f t="shared" si="23"/>
        <v>11280548</v>
      </c>
      <c r="M109" s="32">
        <f t="shared" si="23"/>
        <v>12376420</v>
      </c>
      <c r="N109" s="32">
        <f t="shared" si="23"/>
        <v>15765669</v>
      </c>
      <c r="O109" s="31">
        <f t="shared" si="23"/>
        <v>39422637</v>
      </c>
      <c r="P109" s="31">
        <f t="shared" si="23"/>
        <v>0</v>
      </c>
      <c r="Q109" s="32">
        <f t="shared" si="23"/>
        <v>0</v>
      </c>
      <c r="R109" s="32">
        <f t="shared" si="23"/>
        <v>0</v>
      </c>
      <c r="S109" s="31">
        <f t="shared" si="23"/>
        <v>0</v>
      </c>
      <c r="T109" s="31">
        <f t="shared" si="23"/>
        <v>0</v>
      </c>
      <c r="U109" s="32">
        <f t="shared" si="23"/>
        <v>0</v>
      </c>
      <c r="V109" s="34">
        <f t="shared" si="23"/>
        <v>0</v>
      </c>
      <c r="W109" s="35">
        <f t="shared" si="23"/>
        <v>0</v>
      </c>
    </row>
    <row r="110" spans="1:23" ht="12.75" customHeight="1">
      <c r="A110" s="21" t="s">
        <v>27</v>
      </c>
      <c r="B110" s="22" t="s">
        <v>202</v>
      </c>
      <c r="C110" s="22" t="s">
        <v>203</v>
      </c>
      <c r="D110" s="23">
        <v>13958000</v>
      </c>
      <c r="E110" s="24">
        <v>13958000</v>
      </c>
      <c r="F110" s="24">
        <v>6389688</v>
      </c>
      <c r="G110" s="25">
        <f t="shared" si="21"/>
        <v>0.4577796245880499</v>
      </c>
      <c r="H110" s="23">
        <v>2700420</v>
      </c>
      <c r="I110" s="24">
        <v>466239</v>
      </c>
      <c r="J110" s="24">
        <v>754201</v>
      </c>
      <c r="K110" s="23">
        <v>3920860</v>
      </c>
      <c r="L110" s="23">
        <v>1203908</v>
      </c>
      <c r="M110" s="24">
        <v>123885</v>
      </c>
      <c r="N110" s="24">
        <v>1141035</v>
      </c>
      <c r="O110" s="23">
        <v>2468828</v>
      </c>
      <c r="P110" s="23">
        <v>0</v>
      </c>
      <c r="Q110" s="24">
        <v>0</v>
      </c>
      <c r="R110" s="24">
        <v>0</v>
      </c>
      <c r="S110" s="23">
        <v>0</v>
      </c>
      <c r="T110" s="23">
        <v>0</v>
      </c>
      <c r="U110" s="24">
        <v>0</v>
      </c>
      <c r="V110" s="26">
        <v>0</v>
      </c>
      <c r="W110" s="27">
        <v>0</v>
      </c>
    </row>
    <row r="111" spans="1:23" ht="12.75" customHeight="1">
      <c r="A111" s="21" t="s">
        <v>27</v>
      </c>
      <c r="B111" s="22" t="s">
        <v>204</v>
      </c>
      <c r="C111" s="22" t="s">
        <v>205</v>
      </c>
      <c r="D111" s="23">
        <v>21860982</v>
      </c>
      <c r="E111" s="24">
        <v>21860982</v>
      </c>
      <c r="F111" s="24">
        <v>11723945</v>
      </c>
      <c r="G111" s="25">
        <f t="shared" si="21"/>
        <v>0.5362954418058622</v>
      </c>
      <c r="H111" s="23">
        <v>3683772</v>
      </c>
      <c r="I111" s="24">
        <v>993895</v>
      </c>
      <c r="J111" s="24">
        <v>1419005</v>
      </c>
      <c r="K111" s="23">
        <v>6096672</v>
      </c>
      <c r="L111" s="23">
        <v>2378850</v>
      </c>
      <c r="M111" s="24">
        <v>2231191</v>
      </c>
      <c r="N111" s="24">
        <v>1017232</v>
      </c>
      <c r="O111" s="23">
        <v>5627273</v>
      </c>
      <c r="P111" s="23">
        <v>0</v>
      </c>
      <c r="Q111" s="24">
        <v>0</v>
      </c>
      <c r="R111" s="24">
        <v>0</v>
      </c>
      <c r="S111" s="23">
        <v>0</v>
      </c>
      <c r="T111" s="23">
        <v>0</v>
      </c>
      <c r="U111" s="24">
        <v>0</v>
      </c>
      <c r="V111" s="26">
        <v>0</v>
      </c>
      <c r="W111" s="27">
        <v>0</v>
      </c>
    </row>
    <row r="112" spans="1:23" ht="12.75" customHeight="1">
      <c r="A112" s="21" t="s">
        <v>27</v>
      </c>
      <c r="B112" s="22" t="s">
        <v>206</v>
      </c>
      <c r="C112" s="22" t="s">
        <v>207</v>
      </c>
      <c r="D112" s="23">
        <v>0</v>
      </c>
      <c r="E112" s="24">
        <v>0</v>
      </c>
      <c r="F112" s="24">
        <v>129749</v>
      </c>
      <c r="G112" s="25">
        <f t="shared" si="21"/>
        <v>0</v>
      </c>
      <c r="H112" s="23">
        <v>0</v>
      </c>
      <c r="I112" s="24">
        <v>22831</v>
      </c>
      <c r="J112" s="24">
        <v>14848</v>
      </c>
      <c r="K112" s="23">
        <v>37679</v>
      </c>
      <c r="L112" s="23">
        <v>600</v>
      </c>
      <c r="M112" s="24">
        <v>91470</v>
      </c>
      <c r="N112" s="24">
        <v>0</v>
      </c>
      <c r="O112" s="23">
        <v>92070</v>
      </c>
      <c r="P112" s="23">
        <v>0</v>
      </c>
      <c r="Q112" s="24">
        <v>0</v>
      </c>
      <c r="R112" s="24">
        <v>0</v>
      </c>
      <c r="S112" s="23">
        <v>0</v>
      </c>
      <c r="T112" s="23">
        <v>0</v>
      </c>
      <c r="U112" s="24">
        <v>0</v>
      </c>
      <c r="V112" s="26">
        <v>0</v>
      </c>
      <c r="W112" s="27">
        <v>0</v>
      </c>
    </row>
    <row r="113" spans="1:23" ht="12.75" customHeight="1">
      <c r="A113" s="21" t="s">
        <v>27</v>
      </c>
      <c r="B113" s="22" t="s">
        <v>208</v>
      </c>
      <c r="C113" s="22" t="s">
        <v>209</v>
      </c>
      <c r="D113" s="23">
        <v>920000</v>
      </c>
      <c r="E113" s="24">
        <v>920000</v>
      </c>
      <c r="F113" s="24">
        <v>303869</v>
      </c>
      <c r="G113" s="25">
        <f t="shared" si="21"/>
        <v>0.33029239130434784</v>
      </c>
      <c r="H113" s="23">
        <v>3387</v>
      </c>
      <c r="I113" s="24">
        <v>5701</v>
      </c>
      <c r="J113" s="24">
        <v>99012</v>
      </c>
      <c r="K113" s="23">
        <v>108100</v>
      </c>
      <c r="L113" s="23">
        <v>68700</v>
      </c>
      <c r="M113" s="24">
        <v>10889</v>
      </c>
      <c r="N113" s="24">
        <v>116180</v>
      </c>
      <c r="O113" s="23">
        <v>195769</v>
      </c>
      <c r="P113" s="23">
        <v>0</v>
      </c>
      <c r="Q113" s="24">
        <v>0</v>
      </c>
      <c r="R113" s="24">
        <v>0</v>
      </c>
      <c r="S113" s="23">
        <v>0</v>
      </c>
      <c r="T113" s="23">
        <v>0</v>
      </c>
      <c r="U113" s="24">
        <v>0</v>
      </c>
      <c r="V113" s="26">
        <v>0</v>
      </c>
      <c r="W113" s="27">
        <v>0</v>
      </c>
    </row>
    <row r="114" spans="1:23" ht="12.75" customHeight="1">
      <c r="A114" s="21" t="s">
        <v>27</v>
      </c>
      <c r="B114" s="22" t="s">
        <v>210</v>
      </c>
      <c r="C114" s="22" t="s">
        <v>211</v>
      </c>
      <c r="D114" s="23">
        <v>0</v>
      </c>
      <c r="E114" s="24">
        <v>0</v>
      </c>
      <c r="F114" s="24">
        <v>33458409</v>
      </c>
      <c r="G114" s="25">
        <f t="shared" si="21"/>
        <v>0</v>
      </c>
      <c r="H114" s="23">
        <v>10551</v>
      </c>
      <c r="I114" s="24">
        <v>145109</v>
      </c>
      <c r="J114" s="24">
        <v>13143806</v>
      </c>
      <c r="K114" s="23">
        <v>13299466</v>
      </c>
      <c r="L114" s="23">
        <v>3402605</v>
      </c>
      <c r="M114" s="24">
        <v>7392277</v>
      </c>
      <c r="N114" s="24">
        <v>9364061</v>
      </c>
      <c r="O114" s="23">
        <v>20158943</v>
      </c>
      <c r="P114" s="23">
        <v>0</v>
      </c>
      <c r="Q114" s="24">
        <v>0</v>
      </c>
      <c r="R114" s="24">
        <v>0</v>
      </c>
      <c r="S114" s="23">
        <v>0</v>
      </c>
      <c r="T114" s="23">
        <v>0</v>
      </c>
      <c r="U114" s="24">
        <v>0</v>
      </c>
      <c r="V114" s="26">
        <v>0</v>
      </c>
      <c r="W114" s="27">
        <v>0</v>
      </c>
    </row>
    <row r="115" spans="1:23" ht="12.75" customHeight="1">
      <c r="A115" s="21" t="s">
        <v>27</v>
      </c>
      <c r="B115" s="22" t="s">
        <v>212</v>
      </c>
      <c r="C115" s="22" t="s">
        <v>213</v>
      </c>
      <c r="D115" s="23">
        <v>0</v>
      </c>
      <c r="E115" s="24">
        <v>0</v>
      </c>
      <c r="F115" s="24">
        <v>146601</v>
      </c>
      <c r="G115" s="25">
        <f t="shared" si="21"/>
        <v>0</v>
      </c>
      <c r="H115" s="23">
        <v>19549</v>
      </c>
      <c r="I115" s="24">
        <v>19881</v>
      </c>
      <c r="J115" s="24">
        <v>22889</v>
      </c>
      <c r="K115" s="23">
        <v>62319</v>
      </c>
      <c r="L115" s="23">
        <v>23775</v>
      </c>
      <c r="M115" s="24">
        <v>23775</v>
      </c>
      <c r="N115" s="24">
        <v>36732</v>
      </c>
      <c r="O115" s="23">
        <v>84282</v>
      </c>
      <c r="P115" s="23">
        <v>0</v>
      </c>
      <c r="Q115" s="24">
        <v>0</v>
      </c>
      <c r="R115" s="24">
        <v>0</v>
      </c>
      <c r="S115" s="23">
        <v>0</v>
      </c>
      <c r="T115" s="23">
        <v>0</v>
      </c>
      <c r="U115" s="24">
        <v>0</v>
      </c>
      <c r="V115" s="26">
        <v>0</v>
      </c>
      <c r="W115" s="27">
        <v>0</v>
      </c>
    </row>
    <row r="116" spans="1:23" ht="12.75" customHeight="1">
      <c r="A116" s="21" t="s">
        <v>27</v>
      </c>
      <c r="B116" s="22" t="s">
        <v>214</v>
      </c>
      <c r="C116" s="22" t="s">
        <v>215</v>
      </c>
      <c r="D116" s="23">
        <v>5638717</v>
      </c>
      <c r="E116" s="24">
        <v>5638717</v>
      </c>
      <c r="F116" s="24">
        <v>3379937</v>
      </c>
      <c r="G116" s="25">
        <f t="shared" si="21"/>
        <v>0.5994159664334989</v>
      </c>
      <c r="H116" s="23">
        <v>447477</v>
      </c>
      <c r="I116" s="24">
        <v>383722</v>
      </c>
      <c r="J116" s="24">
        <v>1013146</v>
      </c>
      <c r="K116" s="23">
        <v>1844345</v>
      </c>
      <c r="L116" s="23">
        <v>538709</v>
      </c>
      <c r="M116" s="24">
        <v>613745</v>
      </c>
      <c r="N116" s="24">
        <v>383138</v>
      </c>
      <c r="O116" s="23">
        <v>1535592</v>
      </c>
      <c r="P116" s="23">
        <v>0</v>
      </c>
      <c r="Q116" s="24">
        <v>0</v>
      </c>
      <c r="R116" s="24">
        <v>0</v>
      </c>
      <c r="S116" s="23">
        <v>0</v>
      </c>
      <c r="T116" s="23">
        <v>0</v>
      </c>
      <c r="U116" s="24">
        <v>0</v>
      </c>
      <c r="V116" s="26">
        <v>0</v>
      </c>
      <c r="W116" s="27">
        <v>0</v>
      </c>
    </row>
    <row r="117" spans="1:23" ht="12.75" customHeight="1">
      <c r="A117" s="21" t="s">
        <v>42</v>
      </c>
      <c r="B117" s="22" t="s">
        <v>216</v>
      </c>
      <c r="C117" s="22" t="s">
        <v>217</v>
      </c>
      <c r="D117" s="23">
        <v>0</v>
      </c>
      <c r="E117" s="24">
        <v>0</v>
      </c>
      <c r="F117" s="24">
        <v>40760495</v>
      </c>
      <c r="G117" s="25">
        <f t="shared" si="21"/>
        <v>0</v>
      </c>
      <c r="H117" s="23">
        <v>6163894</v>
      </c>
      <c r="I117" s="24">
        <v>4567391</v>
      </c>
      <c r="J117" s="24">
        <v>4688719</v>
      </c>
      <c r="K117" s="23">
        <v>15420004</v>
      </c>
      <c r="L117" s="23">
        <v>5292367</v>
      </c>
      <c r="M117" s="24">
        <v>20048124</v>
      </c>
      <c r="N117" s="24">
        <v>0</v>
      </c>
      <c r="O117" s="23">
        <v>25340491</v>
      </c>
      <c r="P117" s="23">
        <v>0</v>
      </c>
      <c r="Q117" s="24">
        <v>0</v>
      </c>
      <c r="R117" s="24">
        <v>0</v>
      </c>
      <c r="S117" s="23">
        <v>0</v>
      </c>
      <c r="T117" s="23">
        <v>0</v>
      </c>
      <c r="U117" s="24">
        <v>0</v>
      </c>
      <c r="V117" s="26">
        <v>0</v>
      </c>
      <c r="W117" s="27">
        <v>0</v>
      </c>
    </row>
    <row r="118" spans="1:23" ht="12.75" customHeight="1">
      <c r="A118" s="28"/>
      <c r="B118" s="29" t="s">
        <v>218</v>
      </c>
      <c r="C118" s="30"/>
      <c r="D118" s="31">
        <f>SUM(D110:D117)</f>
        <v>42377699</v>
      </c>
      <c r="E118" s="32">
        <f>SUM(E110:E117)</f>
        <v>42377699</v>
      </c>
      <c r="F118" s="32">
        <f>SUM(F110:F117)</f>
        <v>96292693</v>
      </c>
      <c r="G118" s="33">
        <f t="shared" si="21"/>
        <v>2.27224920824512</v>
      </c>
      <c r="H118" s="31">
        <f aca="true" t="shared" si="24" ref="H118:W118">SUM(H110:H117)</f>
        <v>13029050</v>
      </c>
      <c r="I118" s="32">
        <f t="shared" si="24"/>
        <v>6604769</v>
      </c>
      <c r="J118" s="32">
        <f t="shared" si="24"/>
        <v>21155626</v>
      </c>
      <c r="K118" s="31">
        <f t="shared" si="24"/>
        <v>40789445</v>
      </c>
      <c r="L118" s="31">
        <f t="shared" si="24"/>
        <v>12909514</v>
      </c>
      <c r="M118" s="32">
        <f t="shared" si="24"/>
        <v>30535356</v>
      </c>
      <c r="N118" s="32">
        <f t="shared" si="24"/>
        <v>12058378</v>
      </c>
      <c r="O118" s="31">
        <f t="shared" si="24"/>
        <v>55503248</v>
      </c>
      <c r="P118" s="31">
        <f t="shared" si="24"/>
        <v>0</v>
      </c>
      <c r="Q118" s="32">
        <f t="shared" si="24"/>
        <v>0</v>
      </c>
      <c r="R118" s="32">
        <f t="shared" si="24"/>
        <v>0</v>
      </c>
      <c r="S118" s="31">
        <f t="shared" si="24"/>
        <v>0</v>
      </c>
      <c r="T118" s="31">
        <f t="shared" si="24"/>
        <v>0</v>
      </c>
      <c r="U118" s="32">
        <f t="shared" si="24"/>
        <v>0</v>
      </c>
      <c r="V118" s="34">
        <f t="shared" si="24"/>
        <v>0</v>
      </c>
      <c r="W118" s="35">
        <f t="shared" si="24"/>
        <v>0</v>
      </c>
    </row>
    <row r="119" spans="1:23" ht="12.75" customHeight="1">
      <c r="A119" s="21" t="s">
        <v>27</v>
      </c>
      <c r="B119" s="22" t="s">
        <v>219</v>
      </c>
      <c r="C119" s="22" t="s">
        <v>220</v>
      </c>
      <c r="D119" s="23">
        <v>7249000</v>
      </c>
      <c r="E119" s="24">
        <v>7249000</v>
      </c>
      <c r="F119" s="24">
        <v>4232040</v>
      </c>
      <c r="G119" s="25">
        <f t="shared" si="21"/>
        <v>0.5838101807145814</v>
      </c>
      <c r="H119" s="23">
        <v>52761</v>
      </c>
      <c r="I119" s="24">
        <v>239352</v>
      </c>
      <c r="J119" s="24">
        <v>667966</v>
      </c>
      <c r="K119" s="23">
        <v>960079</v>
      </c>
      <c r="L119" s="23">
        <v>704168</v>
      </c>
      <c r="M119" s="24">
        <v>1262572</v>
      </c>
      <c r="N119" s="24">
        <v>1305221</v>
      </c>
      <c r="O119" s="23">
        <v>3271961</v>
      </c>
      <c r="P119" s="23">
        <v>0</v>
      </c>
      <c r="Q119" s="24">
        <v>0</v>
      </c>
      <c r="R119" s="24">
        <v>0</v>
      </c>
      <c r="S119" s="23">
        <v>0</v>
      </c>
      <c r="T119" s="23">
        <v>0</v>
      </c>
      <c r="U119" s="24">
        <v>0</v>
      </c>
      <c r="V119" s="26">
        <v>0</v>
      </c>
      <c r="W119" s="27">
        <v>0</v>
      </c>
    </row>
    <row r="120" spans="1:23" ht="12.75" customHeight="1">
      <c r="A120" s="21" t="s">
        <v>27</v>
      </c>
      <c r="B120" s="22" t="s">
        <v>221</v>
      </c>
      <c r="C120" s="22" t="s">
        <v>222</v>
      </c>
      <c r="D120" s="23">
        <v>17964000</v>
      </c>
      <c r="E120" s="24">
        <v>17964000</v>
      </c>
      <c r="F120" s="24">
        <v>5886966</v>
      </c>
      <c r="G120" s="25">
        <f t="shared" si="21"/>
        <v>0.32770908483633937</v>
      </c>
      <c r="H120" s="23">
        <v>3079889</v>
      </c>
      <c r="I120" s="24">
        <v>0</v>
      </c>
      <c r="J120" s="24">
        <v>0</v>
      </c>
      <c r="K120" s="23">
        <v>3079889</v>
      </c>
      <c r="L120" s="23">
        <v>367246</v>
      </c>
      <c r="M120" s="24">
        <v>292423</v>
      </c>
      <c r="N120" s="24">
        <v>2147408</v>
      </c>
      <c r="O120" s="23">
        <v>2807077</v>
      </c>
      <c r="P120" s="23">
        <v>0</v>
      </c>
      <c r="Q120" s="24">
        <v>0</v>
      </c>
      <c r="R120" s="24">
        <v>0</v>
      </c>
      <c r="S120" s="23">
        <v>0</v>
      </c>
      <c r="T120" s="23">
        <v>0</v>
      </c>
      <c r="U120" s="24">
        <v>0</v>
      </c>
      <c r="V120" s="26">
        <v>0</v>
      </c>
      <c r="W120" s="27">
        <v>0</v>
      </c>
    </row>
    <row r="121" spans="1:23" ht="12.75" customHeight="1">
      <c r="A121" s="21" t="s">
        <v>27</v>
      </c>
      <c r="B121" s="22" t="s">
        <v>223</v>
      </c>
      <c r="C121" s="22" t="s">
        <v>224</v>
      </c>
      <c r="D121" s="23">
        <v>70996167</v>
      </c>
      <c r="E121" s="24">
        <v>70996167</v>
      </c>
      <c r="F121" s="24">
        <v>286057649</v>
      </c>
      <c r="G121" s="25">
        <f t="shared" si="21"/>
        <v>4.029198491800269</v>
      </c>
      <c r="H121" s="23">
        <v>49595202</v>
      </c>
      <c r="I121" s="24">
        <v>48974064</v>
      </c>
      <c r="J121" s="24">
        <v>48974064</v>
      </c>
      <c r="K121" s="23">
        <v>147543330</v>
      </c>
      <c r="L121" s="23">
        <v>47867481</v>
      </c>
      <c r="M121" s="24">
        <v>52157155</v>
      </c>
      <c r="N121" s="24">
        <v>38489683</v>
      </c>
      <c r="O121" s="23">
        <v>138514319</v>
      </c>
      <c r="P121" s="23">
        <v>0</v>
      </c>
      <c r="Q121" s="24">
        <v>0</v>
      </c>
      <c r="R121" s="24">
        <v>0</v>
      </c>
      <c r="S121" s="23">
        <v>0</v>
      </c>
      <c r="T121" s="23">
        <v>0</v>
      </c>
      <c r="U121" s="24">
        <v>0</v>
      </c>
      <c r="V121" s="26">
        <v>0</v>
      </c>
      <c r="W121" s="27">
        <v>0</v>
      </c>
    </row>
    <row r="122" spans="1:23" ht="12.75" customHeight="1">
      <c r="A122" s="21" t="s">
        <v>42</v>
      </c>
      <c r="B122" s="22" t="s">
        <v>225</v>
      </c>
      <c r="C122" s="22" t="s">
        <v>226</v>
      </c>
      <c r="D122" s="23">
        <v>55937000</v>
      </c>
      <c r="E122" s="24">
        <v>55937000</v>
      </c>
      <c r="F122" s="24">
        <v>14576434</v>
      </c>
      <c r="G122" s="25">
        <f t="shared" si="21"/>
        <v>0.260586624237982</v>
      </c>
      <c r="H122" s="23">
        <v>0</v>
      </c>
      <c r="I122" s="24">
        <v>5622429</v>
      </c>
      <c r="J122" s="24">
        <v>1598580</v>
      </c>
      <c r="K122" s="23">
        <v>7221009</v>
      </c>
      <c r="L122" s="23">
        <v>3327000</v>
      </c>
      <c r="M122" s="24">
        <v>3213096</v>
      </c>
      <c r="N122" s="24">
        <v>815329</v>
      </c>
      <c r="O122" s="23">
        <v>7355425</v>
      </c>
      <c r="P122" s="23">
        <v>0</v>
      </c>
      <c r="Q122" s="24">
        <v>0</v>
      </c>
      <c r="R122" s="24">
        <v>0</v>
      </c>
      <c r="S122" s="23">
        <v>0</v>
      </c>
      <c r="T122" s="23">
        <v>0</v>
      </c>
      <c r="U122" s="24">
        <v>0</v>
      </c>
      <c r="V122" s="26">
        <v>0</v>
      </c>
      <c r="W122" s="27">
        <v>0</v>
      </c>
    </row>
    <row r="123" spans="1:23" ht="12.75" customHeight="1">
      <c r="A123" s="28"/>
      <c r="B123" s="29" t="s">
        <v>227</v>
      </c>
      <c r="C123" s="30"/>
      <c r="D123" s="31">
        <f>SUM(D119:D122)</f>
        <v>152146167</v>
      </c>
      <c r="E123" s="32">
        <f>SUM(E119:E122)</f>
        <v>152146167</v>
      </c>
      <c r="F123" s="32">
        <f>SUM(F119:F122)</f>
        <v>310753089</v>
      </c>
      <c r="G123" s="33">
        <f t="shared" si="21"/>
        <v>2.0424641325338153</v>
      </c>
      <c r="H123" s="31">
        <f aca="true" t="shared" si="25" ref="H123:W123">SUM(H119:H122)</f>
        <v>52727852</v>
      </c>
      <c r="I123" s="32">
        <f t="shared" si="25"/>
        <v>54835845</v>
      </c>
      <c r="J123" s="32">
        <f t="shared" si="25"/>
        <v>51240610</v>
      </c>
      <c r="K123" s="31">
        <f t="shared" si="25"/>
        <v>158804307</v>
      </c>
      <c r="L123" s="31">
        <f t="shared" si="25"/>
        <v>52265895</v>
      </c>
      <c r="M123" s="32">
        <f t="shared" si="25"/>
        <v>56925246</v>
      </c>
      <c r="N123" s="32">
        <f t="shared" si="25"/>
        <v>42757641</v>
      </c>
      <c r="O123" s="31">
        <f t="shared" si="25"/>
        <v>151948782</v>
      </c>
      <c r="P123" s="31">
        <f t="shared" si="25"/>
        <v>0</v>
      </c>
      <c r="Q123" s="32">
        <f t="shared" si="25"/>
        <v>0</v>
      </c>
      <c r="R123" s="32">
        <f t="shared" si="25"/>
        <v>0</v>
      </c>
      <c r="S123" s="31">
        <f t="shared" si="25"/>
        <v>0</v>
      </c>
      <c r="T123" s="31">
        <f t="shared" si="25"/>
        <v>0</v>
      </c>
      <c r="U123" s="32">
        <f t="shared" si="25"/>
        <v>0</v>
      </c>
      <c r="V123" s="34">
        <f t="shared" si="25"/>
        <v>0</v>
      </c>
      <c r="W123" s="35">
        <f t="shared" si="25"/>
        <v>0</v>
      </c>
    </row>
    <row r="124" spans="1:23" ht="12.75" customHeight="1">
      <c r="A124" s="21" t="s">
        <v>27</v>
      </c>
      <c r="B124" s="22" t="s">
        <v>228</v>
      </c>
      <c r="C124" s="22" t="s">
        <v>229</v>
      </c>
      <c r="D124" s="23">
        <v>12272984</v>
      </c>
      <c r="E124" s="24">
        <v>12272984</v>
      </c>
      <c r="F124" s="24">
        <v>6330344</v>
      </c>
      <c r="G124" s="25">
        <f t="shared" si="21"/>
        <v>0.5157950177397771</v>
      </c>
      <c r="H124" s="23">
        <v>244554</v>
      </c>
      <c r="I124" s="24">
        <v>597473</v>
      </c>
      <c r="J124" s="24">
        <v>747136</v>
      </c>
      <c r="K124" s="23">
        <v>1589163</v>
      </c>
      <c r="L124" s="23">
        <v>562375</v>
      </c>
      <c r="M124" s="24">
        <v>528473</v>
      </c>
      <c r="N124" s="24">
        <v>3650333</v>
      </c>
      <c r="O124" s="23">
        <v>4741181</v>
      </c>
      <c r="P124" s="23">
        <v>0</v>
      </c>
      <c r="Q124" s="24">
        <v>0</v>
      </c>
      <c r="R124" s="24">
        <v>0</v>
      </c>
      <c r="S124" s="23">
        <v>0</v>
      </c>
      <c r="T124" s="23">
        <v>0</v>
      </c>
      <c r="U124" s="24">
        <v>0</v>
      </c>
      <c r="V124" s="26">
        <v>0</v>
      </c>
      <c r="W124" s="27">
        <v>0</v>
      </c>
    </row>
    <row r="125" spans="1:23" ht="12.75" customHeight="1">
      <c r="A125" s="21" t="s">
        <v>27</v>
      </c>
      <c r="B125" s="22" t="s">
        <v>230</v>
      </c>
      <c r="C125" s="22" t="s">
        <v>231</v>
      </c>
      <c r="D125" s="23">
        <v>9428000</v>
      </c>
      <c r="E125" s="24">
        <v>9428000</v>
      </c>
      <c r="F125" s="24">
        <v>1623762</v>
      </c>
      <c r="G125" s="25">
        <f t="shared" si="21"/>
        <v>0.17222761985574883</v>
      </c>
      <c r="H125" s="23">
        <v>4866</v>
      </c>
      <c r="I125" s="24">
        <v>455373</v>
      </c>
      <c r="J125" s="24">
        <v>354169</v>
      </c>
      <c r="K125" s="23">
        <v>814408</v>
      </c>
      <c r="L125" s="23">
        <v>255412</v>
      </c>
      <c r="M125" s="24">
        <v>252535</v>
      </c>
      <c r="N125" s="24">
        <v>301407</v>
      </c>
      <c r="O125" s="23">
        <v>809354</v>
      </c>
      <c r="P125" s="23">
        <v>0</v>
      </c>
      <c r="Q125" s="24">
        <v>0</v>
      </c>
      <c r="R125" s="24">
        <v>0</v>
      </c>
      <c r="S125" s="23">
        <v>0</v>
      </c>
      <c r="T125" s="23">
        <v>0</v>
      </c>
      <c r="U125" s="24">
        <v>0</v>
      </c>
      <c r="V125" s="26">
        <v>0</v>
      </c>
      <c r="W125" s="27">
        <v>0</v>
      </c>
    </row>
    <row r="126" spans="1:23" ht="12.75" customHeight="1">
      <c r="A126" s="21" t="s">
        <v>27</v>
      </c>
      <c r="B126" s="22" t="s">
        <v>232</v>
      </c>
      <c r="C126" s="22" t="s">
        <v>233</v>
      </c>
      <c r="D126" s="23">
        <v>0</v>
      </c>
      <c r="E126" s="24">
        <v>0</v>
      </c>
      <c r="F126" s="24">
        <v>21196953</v>
      </c>
      <c r="G126" s="25">
        <f t="shared" si="21"/>
        <v>0</v>
      </c>
      <c r="H126" s="23">
        <v>3505825</v>
      </c>
      <c r="I126" s="24">
        <v>3060414</v>
      </c>
      <c r="J126" s="24">
        <v>3458892</v>
      </c>
      <c r="K126" s="23">
        <v>10025131</v>
      </c>
      <c r="L126" s="23">
        <v>3065677</v>
      </c>
      <c r="M126" s="24">
        <v>3451388</v>
      </c>
      <c r="N126" s="24">
        <v>4654757</v>
      </c>
      <c r="O126" s="23">
        <v>11171822</v>
      </c>
      <c r="P126" s="23">
        <v>0</v>
      </c>
      <c r="Q126" s="24">
        <v>0</v>
      </c>
      <c r="R126" s="24">
        <v>0</v>
      </c>
      <c r="S126" s="23">
        <v>0</v>
      </c>
      <c r="T126" s="23">
        <v>0</v>
      </c>
      <c r="U126" s="24">
        <v>0</v>
      </c>
      <c r="V126" s="26">
        <v>0</v>
      </c>
      <c r="W126" s="27">
        <v>0</v>
      </c>
    </row>
    <row r="127" spans="1:23" ht="12.75" customHeight="1">
      <c r="A127" s="21" t="s">
        <v>27</v>
      </c>
      <c r="B127" s="22" t="s">
        <v>234</v>
      </c>
      <c r="C127" s="22" t="s">
        <v>235</v>
      </c>
      <c r="D127" s="23">
        <v>0</v>
      </c>
      <c r="E127" s="24">
        <v>0</v>
      </c>
      <c r="F127" s="24">
        <v>3068691</v>
      </c>
      <c r="G127" s="25">
        <f t="shared" si="21"/>
        <v>0</v>
      </c>
      <c r="H127" s="23">
        <v>422812</v>
      </c>
      <c r="I127" s="24">
        <v>919117</v>
      </c>
      <c r="J127" s="24">
        <v>62062</v>
      </c>
      <c r="K127" s="23">
        <v>1403991</v>
      </c>
      <c r="L127" s="23">
        <v>34567</v>
      </c>
      <c r="M127" s="24">
        <v>1479544</v>
      </c>
      <c r="N127" s="24">
        <v>150589</v>
      </c>
      <c r="O127" s="23">
        <v>1664700</v>
      </c>
      <c r="P127" s="23">
        <v>0</v>
      </c>
      <c r="Q127" s="24">
        <v>0</v>
      </c>
      <c r="R127" s="24">
        <v>0</v>
      </c>
      <c r="S127" s="23">
        <v>0</v>
      </c>
      <c r="T127" s="23">
        <v>0</v>
      </c>
      <c r="U127" s="24">
        <v>0</v>
      </c>
      <c r="V127" s="26">
        <v>0</v>
      </c>
      <c r="W127" s="27">
        <v>0</v>
      </c>
    </row>
    <row r="128" spans="1:23" ht="12.75" customHeight="1">
      <c r="A128" s="21" t="s">
        <v>42</v>
      </c>
      <c r="B128" s="22" t="s">
        <v>236</v>
      </c>
      <c r="C128" s="22" t="s">
        <v>237</v>
      </c>
      <c r="D128" s="23">
        <v>9826018</v>
      </c>
      <c r="E128" s="24">
        <v>9826018</v>
      </c>
      <c r="F128" s="24">
        <v>4517043</v>
      </c>
      <c r="G128" s="25">
        <f t="shared" si="21"/>
        <v>0.45970229242405214</v>
      </c>
      <c r="H128" s="23">
        <v>530767</v>
      </c>
      <c r="I128" s="24">
        <v>912862</v>
      </c>
      <c r="J128" s="24">
        <v>1326004</v>
      </c>
      <c r="K128" s="23">
        <v>2769633</v>
      </c>
      <c r="L128" s="23">
        <v>618371</v>
      </c>
      <c r="M128" s="24">
        <v>291555</v>
      </c>
      <c r="N128" s="24">
        <v>837484</v>
      </c>
      <c r="O128" s="23">
        <v>1747410</v>
      </c>
      <c r="P128" s="23">
        <v>0</v>
      </c>
      <c r="Q128" s="24">
        <v>0</v>
      </c>
      <c r="R128" s="24">
        <v>0</v>
      </c>
      <c r="S128" s="23">
        <v>0</v>
      </c>
      <c r="T128" s="23">
        <v>0</v>
      </c>
      <c r="U128" s="24">
        <v>0</v>
      </c>
      <c r="V128" s="26">
        <v>0</v>
      </c>
      <c r="W128" s="27">
        <v>0</v>
      </c>
    </row>
    <row r="129" spans="1:23" ht="12.75" customHeight="1">
      <c r="A129" s="28"/>
      <c r="B129" s="29" t="s">
        <v>238</v>
      </c>
      <c r="C129" s="30"/>
      <c r="D129" s="31">
        <f>SUM(D124:D128)</f>
        <v>31527002</v>
      </c>
      <c r="E129" s="32">
        <f>SUM(E124:E128)</f>
        <v>31527002</v>
      </c>
      <c r="F129" s="32">
        <f>SUM(F124:F128)</f>
        <v>36736793</v>
      </c>
      <c r="G129" s="33">
        <f t="shared" si="21"/>
        <v>1.165248538379894</v>
      </c>
      <c r="H129" s="31">
        <f aca="true" t="shared" si="26" ref="H129:W129">SUM(H124:H128)</f>
        <v>4708824</v>
      </c>
      <c r="I129" s="32">
        <f t="shared" si="26"/>
        <v>5945239</v>
      </c>
      <c r="J129" s="32">
        <f t="shared" si="26"/>
        <v>5948263</v>
      </c>
      <c r="K129" s="31">
        <f t="shared" si="26"/>
        <v>16602326</v>
      </c>
      <c r="L129" s="31">
        <f t="shared" si="26"/>
        <v>4536402</v>
      </c>
      <c r="M129" s="32">
        <f t="shared" si="26"/>
        <v>6003495</v>
      </c>
      <c r="N129" s="32">
        <f t="shared" si="26"/>
        <v>9594570</v>
      </c>
      <c r="O129" s="31">
        <f t="shared" si="26"/>
        <v>20134467</v>
      </c>
      <c r="P129" s="31">
        <f t="shared" si="26"/>
        <v>0</v>
      </c>
      <c r="Q129" s="32">
        <f t="shared" si="26"/>
        <v>0</v>
      </c>
      <c r="R129" s="32">
        <f t="shared" si="26"/>
        <v>0</v>
      </c>
      <c r="S129" s="31">
        <f t="shared" si="26"/>
        <v>0</v>
      </c>
      <c r="T129" s="31">
        <f t="shared" si="26"/>
        <v>0</v>
      </c>
      <c r="U129" s="32">
        <f t="shared" si="26"/>
        <v>0</v>
      </c>
      <c r="V129" s="34">
        <f t="shared" si="26"/>
        <v>0</v>
      </c>
      <c r="W129" s="35">
        <f t="shared" si="26"/>
        <v>0</v>
      </c>
    </row>
    <row r="130" spans="1:23" ht="12.75" customHeight="1">
      <c r="A130" s="21" t="s">
        <v>27</v>
      </c>
      <c r="B130" s="22" t="s">
        <v>239</v>
      </c>
      <c r="C130" s="22" t="s">
        <v>240</v>
      </c>
      <c r="D130" s="23">
        <v>92052805</v>
      </c>
      <c r="E130" s="24">
        <v>92052805</v>
      </c>
      <c r="F130" s="24">
        <v>31777987</v>
      </c>
      <c r="G130" s="25">
        <f t="shared" si="21"/>
        <v>0.34521476015858504</v>
      </c>
      <c r="H130" s="23">
        <v>4114393</v>
      </c>
      <c r="I130" s="24">
        <v>5403729</v>
      </c>
      <c r="J130" s="24">
        <v>7643015</v>
      </c>
      <c r="K130" s="23">
        <v>17161137</v>
      </c>
      <c r="L130" s="23">
        <v>3700023</v>
      </c>
      <c r="M130" s="24">
        <v>5159652</v>
      </c>
      <c r="N130" s="24">
        <v>5757175</v>
      </c>
      <c r="O130" s="23">
        <v>14616850</v>
      </c>
      <c r="P130" s="23">
        <v>0</v>
      </c>
      <c r="Q130" s="24">
        <v>0</v>
      </c>
      <c r="R130" s="24">
        <v>0</v>
      </c>
      <c r="S130" s="23">
        <v>0</v>
      </c>
      <c r="T130" s="23">
        <v>0</v>
      </c>
      <c r="U130" s="24">
        <v>0</v>
      </c>
      <c r="V130" s="26">
        <v>0</v>
      </c>
      <c r="W130" s="27">
        <v>0</v>
      </c>
    </row>
    <row r="131" spans="1:23" ht="12.75" customHeight="1">
      <c r="A131" s="21" t="s">
        <v>27</v>
      </c>
      <c r="B131" s="22" t="s">
        <v>241</v>
      </c>
      <c r="C131" s="22" t="s">
        <v>242</v>
      </c>
      <c r="D131" s="23">
        <v>0</v>
      </c>
      <c r="E131" s="24">
        <v>0</v>
      </c>
      <c r="F131" s="24">
        <v>1330328</v>
      </c>
      <c r="G131" s="25">
        <f t="shared" si="21"/>
        <v>0</v>
      </c>
      <c r="H131" s="23">
        <v>113493</v>
      </c>
      <c r="I131" s="24">
        <v>223798</v>
      </c>
      <c r="J131" s="24">
        <v>204550</v>
      </c>
      <c r="K131" s="23">
        <v>541841</v>
      </c>
      <c r="L131" s="23">
        <v>216407</v>
      </c>
      <c r="M131" s="24">
        <v>284041</v>
      </c>
      <c r="N131" s="24">
        <v>288039</v>
      </c>
      <c r="O131" s="23">
        <v>788487</v>
      </c>
      <c r="P131" s="23">
        <v>0</v>
      </c>
      <c r="Q131" s="24">
        <v>0</v>
      </c>
      <c r="R131" s="24">
        <v>0</v>
      </c>
      <c r="S131" s="23">
        <v>0</v>
      </c>
      <c r="T131" s="23">
        <v>0</v>
      </c>
      <c r="U131" s="24">
        <v>0</v>
      </c>
      <c r="V131" s="26">
        <v>0</v>
      </c>
      <c r="W131" s="27">
        <v>0</v>
      </c>
    </row>
    <row r="132" spans="1:23" ht="12.75" customHeight="1">
      <c r="A132" s="21" t="s">
        <v>27</v>
      </c>
      <c r="B132" s="22" t="s">
        <v>243</v>
      </c>
      <c r="C132" s="22" t="s">
        <v>244</v>
      </c>
      <c r="D132" s="23">
        <v>5779000</v>
      </c>
      <c r="E132" s="24">
        <v>5779000</v>
      </c>
      <c r="F132" s="24">
        <v>1832067</v>
      </c>
      <c r="G132" s="25">
        <f t="shared" si="21"/>
        <v>0.31702145699948087</v>
      </c>
      <c r="H132" s="23">
        <v>304938</v>
      </c>
      <c r="I132" s="24">
        <v>31837</v>
      </c>
      <c r="J132" s="24">
        <v>499641</v>
      </c>
      <c r="K132" s="23">
        <v>836416</v>
      </c>
      <c r="L132" s="23">
        <v>189430</v>
      </c>
      <c r="M132" s="24">
        <v>425382</v>
      </c>
      <c r="N132" s="24">
        <v>380839</v>
      </c>
      <c r="O132" s="23">
        <v>995651</v>
      </c>
      <c r="P132" s="23">
        <v>0</v>
      </c>
      <c r="Q132" s="24">
        <v>0</v>
      </c>
      <c r="R132" s="24">
        <v>0</v>
      </c>
      <c r="S132" s="23">
        <v>0</v>
      </c>
      <c r="T132" s="23">
        <v>0</v>
      </c>
      <c r="U132" s="24">
        <v>0</v>
      </c>
      <c r="V132" s="26">
        <v>0</v>
      </c>
      <c r="W132" s="27">
        <v>0</v>
      </c>
    </row>
    <row r="133" spans="1:23" ht="12.75" customHeight="1">
      <c r="A133" s="21" t="s">
        <v>42</v>
      </c>
      <c r="B133" s="22" t="s">
        <v>245</v>
      </c>
      <c r="C133" s="22" t="s">
        <v>246</v>
      </c>
      <c r="D133" s="23">
        <v>0</v>
      </c>
      <c r="E133" s="24">
        <v>0</v>
      </c>
      <c r="F133" s="24">
        <v>7818028</v>
      </c>
      <c r="G133" s="25">
        <f t="shared" si="21"/>
        <v>0</v>
      </c>
      <c r="H133" s="23">
        <v>410807</v>
      </c>
      <c r="I133" s="24">
        <v>1464555</v>
      </c>
      <c r="J133" s="24">
        <v>985839</v>
      </c>
      <c r="K133" s="23">
        <v>2861201</v>
      </c>
      <c r="L133" s="23">
        <v>463317</v>
      </c>
      <c r="M133" s="24">
        <v>1251759</v>
      </c>
      <c r="N133" s="24">
        <v>3241751</v>
      </c>
      <c r="O133" s="23">
        <v>4956827</v>
      </c>
      <c r="P133" s="23">
        <v>0</v>
      </c>
      <c r="Q133" s="24">
        <v>0</v>
      </c>
      <c r="R133" s="24">
        <v>0</v>
      </c>
      <c r="S133" s="23">
        <v>0</v>
      </c>
      <c r="T133" s="23">
        <v>0</v>
      </c>
      <c r="U133" s="24">
        <v>0</v>
      </c>
      <c r="V133" s="26">
        <v>0</v>
      </c>
      <c r="W133" s="27">
        <v>0</v>
      </c>
    </row>
    <row r="134" spans="1:23" ht="12.75" customHeight="1">
      <c r="A134" s="28"/>
      <c r="B134" s="29" t="s">
        <v>247</v>
      </c>
      <c r="C134" s="30"/>
      <c r="D134" s="31">
        <f>SUM(D130:D133)</f>
        <v>97831805</v>
      </c>
      <c r="E134" s="32">
        <f>SUM(E130:E133)</f>
        <v>97831805</v>
      </c>
      <c r="F134" s="32">
        <f>SUM(F130:F133)</f>
        <v>42758410</v>
      </c>
      <c r="G134" s="33">
        <f aca="true" t="shared" si="27" ref="G134:G167">IF($D134=0,0,$F134/$D134)</f>
        <v>0.43706042222158736</v>
      </c>
      <c r="H134" s="31">
        <f aca="true" t="shared" si="28" ref="H134:W134">SUM(H130:H133)</f>
        <v>4943631</v>
      </c>
      <c r="I134" s="32">
        <f t="shared" si="28"/>
        <v>7123919</v>
      </c>
      <c r="J134" s="32">
        <f t="shared" si="28"/>
        <v>9333045</v>
      </c>
      <c r="K134" s="31">
        <f t="shared" si="28"/>
        <v>21400595</v>
      </c>
      <c r="L134" s="31">
        <f t="shared" si="28"/>
        <v>4569177</v>
      </c>
      <c r="M134" s="32">
        <f t="shared" si="28"/>
        <v>7120834</v>
      </c>
      <c r="N134" s="32">
        <f t="shared" si="28"/>
        <v>9667804</v>
      </c>
      <c r="O134" s="31">
        <f t="shared" si="28"/>
        <v>21357815</v>
      </c>
      <c r="P134" s="31">
        <f t="shared" si="28"/>
        <v>0</v>
      </c>
      <c r="Q134" s="32">
        <f t="shared" si="28"/>
        <v>0</v>
      </c>
      <c r="R134" s="32">
        <f t="shared" si="28"/>
        <v>0</v>
      </c>
      <c r="S134" s="31">
        <f t="shared" si="28"/>
        <v>0</v>
      </c>
      <c r="T134" s="31">
        <f t="shared" si="28"/>
        <v>0</v>
      </c>
      <c r="U134" s="32">
        <f t="shared" si="28"/>
        <v>0</v>
      </c>
      <c r="V134" s="34">
        <f t="shared" si="28"/>
        <v>0</v>
      </c>
      <c r="W134" s="35">
        <f t="shared" si="28"/>
        <v>0</v>
      </c>
    </row>
    <row r="135" spans="1:23" ht="12.75" customHeight="1">
      <c r="A135" s="21" t="s">
        <v>27</v>
      </c>
      <c r="B135" s="22" t="s">
        <v>248</v>
      </c>
      <c r="C135" s="22" t="s">
        <v>249</v>
      </c>
      <c r="D135" s="23">
        <v>0</v>
      </c>
      <c r="E135" s="24">
        <v>0</v>
      </c>
      <c r="F135" s="24">
        <v>540986</v>
      </c>
      <c r="G135" s="25">
        <f t="shared" si="27"/>
        <v>0</v>
      </c>
      <c r="H135" s="23">
        <v>37859</v>
      </c>
      <c r="I135" s="24">
        <v>26835</v>
      </c>
      <c r="J135" s="24">
        <v>109072</v>
      </c>
      <c r="K135" s="23">
        <v>173766</v>
      </c>
      <c r="L135" s="23">
        <v>153111</v>
      </c>
      <c r="M135" s="24">
        <v>112705</v>
      </c>
      <c r="N135" s="24">
        <v>101404</v>
      </c>
      <c r="O135" s="23">
        <v>367220</v>
      </c>
      <c r="P135" s="23">
        <v>0</v>
      </c>
      <c r="Q135" s="24">
        <v>0</v>
      </c>
      <c r="R135" s="24">
        <v>0</v>
      </c>
      <c r="S135" s="23">
        <v>0</v>
      </c>
      <c r="T135" s="23">
        <v>0</v>
      </c>
      <c r="U135" s="24">
        <v>0</v>
      </c>
      <c r="V135" s="26">
        <v>0</v>
      </c>
      <c r="W135" s="27">
        <v>0</v>
      </c>
    </row>
    <row r="136" spans="1:23" ht="12.75" customHeight="1">
      <c r="A136" s="21" t="s">
        <v>27</v>
      </c>
      <c r="B136" s="22" t="s">
        <v>250</v>
      </c>
      <c r="C136" s="22" t="s">
        <v>251</v>
      </c>
      <c r="D136" s="23">
        <v>20426899</v>
      </c>
      <c r="E136" s="24">
        <v>20426899</v>
      </c>
      <c r="F136" s="24">
        <v>76644632</v>
      </c>
      <c r="G136" s="25">
        <f t="shared" si="27"/>
        <v>3.752142310000162</v>
      </c>
      <c r="H136" s="23">
        <v>16081065</v>
      </c>
      <c r="I136" s="24">
        <v>11645021</v>
      </c>
      <c r="J136" s="24">
        <v>10651092</v>
      </c>
      <c r="K136" s="23">
        <v>38377178</v>
      </c>
      <c r="L136" s="23">
        <v>11634932</v>
      </c>
      <c r="M136" s="24">
        <v>12626886</v>
      </c>
      <c r="N136" s="24">
        <v>14005636</v>
      </c>
      <c r="O136" s="23">
        <v>38267454</v>
      </c>
      <c r="P136" s="23">
        <v>0</v>
      </c>
      <c r="Q136" s="24">
        <v>0</v>
      </c>
      <c r="R136" s="24">
        <v>0</v>
      </c>
      <c r="S136" s="23">
        <v>0</v>
      </c>
      <c r="T136" s="23">
        <v>0</v>
      </c>
      <c r="U136" s="24">
        <v>0</v>
      </c>
      <c r="V136" s="26">
        <v>0</v>
      </c>
      <c r="W136" s="27">
        <v>0</v>
      </c>
    </row>
    <row r="137" spans="1:23" ht="12.75" customHeight="1">
      <c r="A137" s="21" t="s">
        <v>27</v>
      </c>
      <c r="B137" s="22" t="s">
        <v>252</v>
      </c>
      <c r="C137" s="22" t="s">
        <v>253</v>
      </c>
      <c r="D137" s="23">
        <v>31057523</v>
      </c>
      <c r="E137" s="24">
        <v>31057523</v>
      </c>
      <c r="F137" s="24">
        <v>8649376</v>
      </c>
      <c r="G137" s="25">
        <f t="shared" si="27"/>
        <v>0.2784953584353781</v>
      </c>
      <c r="H137" s="23">
        <v>2471572</v>
      </c>
      <c r="I137" s="24">
        <v>866187</v>
      </c>
      <c r="J137" s="24">
        <v>1595465</v>
      </c>
      <c r="K137" s="23">
        <v>4933224</v>
      </c>
      <c r="L137" s="23">
        <v>755123</v>
      </c>
      <c r="M137" s="24">
        <v>1817544</v>
      </c>
      <c r="N137" s="24">
        <v>1143485</v>
      </c>
      <c r="O137" s="23">
        <v>3716152</v>
      </c>
      <c r="P137" s="23">
        <v>0</v>
      </c>
      <c r="Q137" s="24">
        <v>0</v>
      </c>
      <c r="R137" s="24">
        <v>0</v>
      </c>
      <c r="S137" s="23">
        <v>0</v>
      </c>
      <c r="T137" s="23">
        <v>0</v>
      </c>
      <c r="U137" s="24">
        <v>0</v>
      </c>
      <c r="V137" s="26">
        <v>0</v>
      </c>
      <c r="W137" s="27">
        <v>0</v>
      </c>
    </row>
    <row r="138" spans="1:23" ht="12.75" customHeight="1">
      <c r="A138" s="21" t="s">
        <v>27</v>
      </c>
      <c r="B138" s="22" t="s">
        <v>254</v>
      </c>
      <c r="C138" s="22" t="s">
        <v>255</v>
      </c>
      <c r="D138" s="23">
        <v>7259952</v>
      </c>
      <c r="E138" s="24">
        <v>7259952</v>
      </c>
      <c r="F138" s="24">
        <v>5461938</v>
      </c>
      <c r="G138" s="25">
        <f t="shared" si="27"/>
        <v>0.7523380319869883</v>
      </c>
      <c r="H138" s="23">
        <v>1438641</v>
      </c>
      <c r="I138" s="24">
        <v>1147279</v>
      </c>
      <c r="J138" s="24">
        <v>9312</v>
      </c>
      <c r="K138" s="23">
        <v>2595232</v>
      </c>
      <c r="L138" s="23">
        <v>975881</v>
      </c>
      <c r="M138" s="24">
        <v>819313</v>
      </c>
      <c r="N138" s="24">
        <v>1071512</v>
      </c>
      <c r="O138" s="23">
        <v>2866706</v>
      </c>
      <c r="P138" s="23">
        <v>0</v>
      </c>
      <c r="Q138" s="24">
        <v>0</v>
      </c>
      <c r="R138" s="24">
        <v>0</v>
      </c>
      <c r="S138" s="23">
        <v>0</v>
      </c>
      <c r="T138" s="23">
        <v>0</v>
      </c>
      <c r="U138" s="24">
        <v>0</v>
      </c>
      <c r="V138" s="26">
        <v>0</v>
      </c>
      <c r="W138" s="27">
        <v>0</v>
      </c>
    </row>
    <row r="139" spans="1:23" ht="12.75" customHeight="1">
      <c r="A139" s="21" t="s">
        <v>27</v>
      </c>
      <c r="B139" s="22" t="s">
        <v>256</v>
      </c>
      <c r="C139" s="22" t="s">
        <v>257</v>
      </c>
      <c r="D139" s="23">
        <v>9040000</v>
      </c>
      <c r="E139" s="24">
        <v>9040000</v>
      </c>
      <c r="F139" s="24">
        <v>5457360</v>
      </c>
      <c r="G139" s="25">
        <f t="shared" si="27"/>
        <v>0.6036902654867257</v>
      </c>
      <c r="H139" s="23">
        <v>760525</v>
      </c>
      <c r="I139" s="24">
        <v>1274036</v>
      </c>
      <c r="J139" s="24">
        <v>2250453</v>
      </c>
      <c r="K139" s="23">
        <v>4285014</v>
      </c>
      <c r="L139" s="23">
        <v>440241</v>
      </c>
      <c r="M139" s="24">
        <v>504115</v>
      </c>
      <c r="N139" s="24">
        <v>227990</v>
      </c>
      <c r="O139" s="23">
        <v>1172346</v>
      </c>
      <c r="P139" s="23">
        <v>0</v>
      </c>
      <c r="Q139" s="24">
        <v>0</v>
      </c>
      <c r="R139" s="24">
        <v>0</v>
      </c>
      <c r="S139" s="23">
        <v>0</v>
      </c>
      <c r="T139" s="23">
        <v>0</v>
      </c>
      <c r="U139" s="24">
        <v>0</v>
      </c>
      <c r="V139" s="26">
        <v>0</v>
      </c>
      <c r="W139" s="27">
        <v>0</v>
      </c>
    </row>
    <row r="140" spans="1:23" ht="12.75" customHeight="1">
      <c r="A140" s="21" t="s">
        <v>42</v>
      </c>
      <c r="B140" s="22" t="s">
        <v>258</v>
      </c>
      <c r="C140" s="22" t="s">
        <v>259</v>
      </c>
      <c r="D140" s="23">
        <v>32597000</v>
      </c>
      <c r="E140" s="24">
        <v>32597000</v>
      </c>
      <c r="F140" s="24">
        <v>11382990</v>
      </c>
      <c r="G140" s="25">
        <f t="shared" si="27"/>
        <v>0.3492036076939596</v>
      </c>
      <c r="H140" s="23">
        <v>1343668</v>
      </c>
      <c r="I140" s="24">
        <v>2096336</v>
      </c>
      <c r="J140" s="24">
        <v>1981675</v>
      </c>
      <c r="K140" s="23">
        <v>5421679</v>
      </c>
      <c r="L140" s="23">
        <v>2127213</v>
      </c>
      <c r="M140" s="24">
        <v>2874166</v>
      </c>
      <c r="N140" s="24">
        <v>959932</v>
      </c>
      <c r="O140" s="23">
        <v>5961311</v>
      </c>
      <c r="P140" s="23">
        <v>0</v>
      </c>
      <c r="Q140" s="24">
        <v>0</v>
      </c>
      <c r="R140" s="24">
        <v>0</v>
      </c>
      <c r="S140" s="23">
        <v>0</v>
      </c>
      <c r="T140" s="23">
        <v>0</v>
      </c>
      <c r="U140" s="24">
        <v>0</v>
      </c>
      <c r="V140" s="26">
        <v>0</v>
      </c>
      <c r="W140" s="27">
        <v>0</v>
      </c>
    </row>
    <row r="141" spans="1:23" ht="12.75" customHeight="1">
      <c r="A141" s="28"/>
      <c r="B141" s="29" t="s">
        <v>260</v>
      </c>
      <c r="C141" s="30"/>
      <c r="D141" s="31">
        <f>SUM(D135:D140)</f>
        <v>100381374</v>
      </c>
      <c r="E141" s="32">
        <f>SUM(E135:E140)</f>
        <v>100381374</v>
      </c>
      <c r="F141" s="32">
        <f>SUM(F135:F140)</f>
        <v>108137282</v>
      </c>
      <c r="G141" s="33">
        <f t="shared" si="27"/>
        <v>1.0772644136152192</v>
      </c>
      <c r="H141" s="31">
        <f aca="true" t="shared" si="29" ref="H141:W141">SUM(H135:H140)</f>
        <v>22133330</v>
      </c>
      <c r="I141" s="32">
        <f t="shared" si="29"/>
        <v>17055694</v>
      </c>
      <c r="J141" s="32">
        <f t="shared" si="29"/>
        <v>16597069</v>
      </c>
      <c r="K141" s="31">
        <f t="shared" si="29"/>
        <v>55786093</v>
      </c>
      <c r="L141" s="31">
        <f t="shared" si="29"/>
        <v>16086501</v>
      </c>
      <c r="M141" s="32">
        <f t="shared" si="29"/>
        <v>18754729</v>
      </c>
      <c r="N141" s="32">
        <f t="shared" si="29"/>
        <v>17509959</v>
      </c>
      <c r="O141" s="31">
        <f t="shared" si="29"/>
        <v>52351189</v>
      </c>
      <c r="P141" s="31">
        <f t="shared" si="29"/>
        <v>0</v>
      </c>
      <c r="Q141" s="32">
        <f t="shared" si="29"/>
        <v>0</v>
      </c>
      <c r="R141" s="32">
        <f t="shared" si="29"/>
        <v>0</v>
      </c>
      <c r="S141" s="31">
        <f t="shared" si="29"/>
        <v>0</v>
      </c>
      <c r="T141" s="31">
        <f t="shared" si="29"/>
        <v>0</v>
      </c>
      <c r="U141" s="32">
        <f t="shared" si="29"/>
        <v>0</v>
      </c>
      <c r="V141" s="34">
        <f t="shared" si="29"/>
        <v>0</v>
      </c>
      <c r="W141" s="35">
        <f t="shared" si="29"/>
        <v>0</v>
      </c>
    </row>
    <row r="142" spans="1:23" ht="12.75" customHeight="1">
      <c r="A142" s="21" t="s">
        <v>27</v>
      </c>
      <c r="B142" s="22" t="s">
        <v>261</v>
      </c>
      <c r="C142" s="22" t="s">
        <v>262</v>
      </c>
      <c r="D142" s="23">
        <v>0</v>
      </c>
      <c r="E142" s="24">
        <v>0</v>
      </c>
      <c r="F142" s="24">
        <v>8153574</v>
      </c>
      <c r="G142" s="25">
        <f t="shared" si="27"/>
        <v>0</v>
      </c>
      <c r="H142" s="23">
        <v>1798810</v>
      </c>
      <c r="I142" s="24">
        <v>1803669</v>
      </c>
      <c r="J142" s="24">
        <v>973699</v>
      </c>
      <c r="K142" s="23">
        <v>4576178</v>
      </c>
      <c r="L142" s="23">
        <v>615677</v>
      </c>
      <c r="M142" s="24">
        <v>485215</v>
      </c>
      <c r="N142" s="24">
        <v>2476504</v>
      </c>
      <c r="O142" s="23">
        <v>3577396</v>
      </c>
      <c r="P142" s="23">
        <v>0</v>
      </c>
      <c r="Q142" s="24">
        <v>0</v>
      </c>
      <c r="R142" s="24">
        <v>0</v>
      </c>
      <c r="S142" s="23">
        <v>0</v>
      </c>
      <c r="T142" s="23">
        <v>0</v>
      </c>
      <c r="U142" s="24">
        <v>0</v>
      </c>
      <c r="V142" s="26">
        <v>0</v>
      </c>
      <c r="W142" s="27">
        <v>0</v>
      </c>
    </row>
    <row r="143" spans="1:23" ht="12.75" customHeight="1">
      <c r="A143" s="21" t="s">
        <v>27</v>
      </c>
      <c r="B143" s="22" t="s">
        <v>263</v>
      </c>
      <c r="C143" s="22" t="s">
        <v>264</v>
      </c>
      <c r="D143" s="23">
        <v>0</v>
      </c>
      <c r="E143" s="24">
        <v>0</v>
      </c>
      <c r="F143" s="24">
        <v>2826543</v>
      </c>
      <c r="G143" s="25">
        <f t="shared" si="27"/>
        <v>0</v>
      </c>
      <c r="H143" s="23">
        <v>121110</v>
      </c>
      <c r="I143" s="24">
        <v>450312</v>
      </c>
      <c r="J143" s="24">
        <v>428615</v>
      </c>
      <c r="K143" s="23">
        <v>1000037</v>
      </c>
      <c r="L143" s="23">
        <v>257825</v>
      </c>
      <c r="M143" s="24">
        <v>1379567</v>
      </c>
      <c r="N143" s="24">
        <v>189114</v>
      </c>
      <c r="O143" s="23">
        <v>1826506</v>
      </c>
      <c r="P143" s="23">
        <v>0</v>
      </c>
      <c r="Q143" s="24">
        <v>0</v>
      </c>
      <c r="R143" s="24">
        <v>0</v>
      </c>
      <c r="S143" s="23">
        <v>0</v>
      </c>
      <c r="T143" s="23">
        <v>0</v>
      </c>
      <c r="U143" s="24">
        <v>0</v>
      </c>
      <c r="V143" s="26">
        <v>0</v>
      </c>
      <c r="W143" s="27">
        <v>0</v>
      </c>
    </row>
    <row r="144" spans="1:23" ht="12.75" customHeight="1">
      <c r="A144" s="21" t="s">
        <v>27</v>
      </c>
      <c r="B144" s="22" t="s">
        <v>265</v>
      </c>
      <c r="C144" s="22" t="s">
        <v>266</v>
      </c>
      <c r="D144" s="23">
        <v>18330000</v>
      </c>
      <c r="E144" s="24">
        <v>18330000</v>
      </c>
      <c r="F144" s="24">
        <v>7148110</v>
      </c>
      <c r="G144" s="25">
        <f t="shared" si="27"/>
        <v>0.38996781232951444</v>
      </c>
      <c r="H144" s="23">
        <v>5020384</v>
      </c>
      <c r="I144" s="24">
        <v>497687</v>
      </c>
      <c r="J144" s="24">
        <v>375101</v>
      </c>
      <c r="K144" s="23">
        <v>5893172</v>
      </c>
      <c r="L144" s="23">
        <v>711409</v>
      </c>
      <c r="M144" s="24">
        <v>353185</v>
      </c>
      <c r="N144" s="24">
        <v>190344</v>
      </c>
      <c r="O144" s="23">
        <v>1254938</v>
      </c>
      <c r="P144" s="23">
        <v>0</v>
      </c>
      <c r="Q144" s="24">
        <v>0</v>
      </c>
      <c r="R144" s="24">
        <v>0</v>
      </c>
      <c r="S144" s="23">
        <v>0</v>
      </c>
      <c r="T144" s="23">
        <v>0</v>
      </c>
      <c r="U144" s="24">
        <v>0</v>
      </c>
      <c r="V144" s="26">
        <v>0</v>
      </c>
      <c r="W144" s="27">
        <v>0</v>
      </c>
    </row>
    <row r="145" spans="1:23" ht="12.75" customHeight="1">
      <c r="A145" s="21" t="s">
        <v>27</v>
      </c>
      <c r="B145" s="22" t="s">
        <v>267</v>
      </c>
      <c r="C145" s="22" t="s">
        <v>268</v>
      </c>
      <c r="D145" s="23">
        <v>5689400</v>
      </c>
      <c r="E145" s="24">
        <v>5689400</v>
      </c>
      <c r="F145" s="24">
        <v>1614807</v>
      </c>
      <c r="G145" s="25">
        <f t="shared" si="27"/>
        <v>0.2838272928604071</v>
      </c>
      <c r="H145" s="23">
        <v>0</v>
      </c>
      <c r="I145" s="24">
        <v>801</v>
      </c>
      <c r="J145" s="24">
        <v>758531</v>
      </c>
      <c r="K145" s="23">
        <v>759332</v>
      </c>
      <c r="L145" s="23">
        <v>61979</v>
      </c>
      <c r="M145" s="24">
        <v>150430</v>
      </c>
      <c r="N145" s="24">
        <v>643066</v>
      </c>
      <c r="O145" s="23">
        <v>855475</v>
      </c>
      <c r="P145" s="23">
        <v>0</v>
      </c>
      <c r="Q145" s="24">
        <v>0</v>
      </c>
      <c r="R145" s="24">
        <v>0</v>
      </c>
      <c r="S145" s="23">
        <v>0</v>
      </c>
      <c r="T145" s="23">
        <v>0</v>
      </c>
      <c r="U145" s="24">
        <v>0</v>
      </c>
      <c r="V145" s="26">
        <v>0</v>
      </c>
      <c r="W145" s="27">
        <v>0</v>
      </c>
    </row>
    <row r="146" spans="1:23" ht="12.75" customHeight="1">
      <c r="A146" s="21" t="s">
        <v>42</v>
      </c>
      <c r="B146" s="22" t="s">
        <v>269</v>
      </c>
      <c r="C146" s="22" t="s">
        <v>270</v>
      </c>
      <c r="D146" s="23">
        <v>0</v>
      </c>
      <c r="E146" s="24">
        <v>0</v>
      </c>
      <c r="F146" s="24">
        <v>34975808</v>
      </c>
      <c r="G146" s="25">
        <f t="shared" si="27"/>
        <v>0</v>
      </c>
      <c r="H146" s="23">
        <v>11809812</v>
      </c>
      <c r="I146" s="24">
        <v>11790724</v>
      </c>
      <c r="J146" s="24">
        <v>8314757</v>
      </c>
      <c r="K146" s="23">
        <v>31915293</v>
      </c>
      <c r="L146" s="23">
        <v>947274</v>
      </c>
      <c r="M146" s="24">
        <v>430753</v>
      </c>
      <c r="N146" s="24">
        <v>1682488</v>
      </c>
      <c r="O146" s="23">
        <v>3060515</v>
      </c>
      <c r="P146" s="23">
        <v>0</v>
      </c>
      <c r="Q146" s="24">
        <v>0</v>
      </c>
      <c r="R146" s="24">
        <v>0</v>
      </c>
      <c r="S146" s="23">
        <v>0</v>
      </c>
      <c r="T146" s="23">
        <v>0</v>
      </c>
      <c r="U146" s="24">
        <v>0</v>
      </c>
      <c r="V146" s="26">
        <v>0</v>
      </c>
      <c r="W146" s="27">
        <v>0</v>
      </c>
    </row>
    <row r="147" spans="1:23" ht="12.75" customHeight="1">
      <c r="A147" s="28"/>
      <c r="B147" s="29" t="s">
        <v>271</v>
      </c>
      <c r="C147" s="30"/>
      <c r="D147" s="31">
        <f>SUM(D142:D146)</f>
        <v>24019400</v>
      </c>
      <c r="E147" s="32">
        <f>SUM(E142:E146)</f>
        <v>24019400</v>
      </c>
      <c r="F147" s="32">
        <f>SUM(F142:F146)</f>
        <v>54718842</v>
      </c>
      <c r="G147" s="33">
        <f t="shared" si="27"/>
        <v>2.2781102775256667</v>
      </c>
      <c r="H147" s="31">
        <f aca="true" t="shared" si="30" ref="H147:W147">SUM(H142:H146)</f>
        <v>18750116</v>
      </c>
      <c r="I147" s="32">
        <f t="shared" si="30"/>
        <v>14543193</v>
      </c>
      <c r="J147" s="32">
        <f t="shared" si="30"/>
        <v>10850703</v>
      </c>
      <c r="K147" s="31">
        <f t="shared" si="30"/>
        <v>44144012</v>
      </c>
      <c r="L147" s="31">
        <f t="shared" si="30"/>
        <v>2594164</v>
      </c>
      <c r="M147" s="32">
        <f t="shared" si="30"/>
        <v>2799150</v>
      </c>
      <c r="N147" s="32">
        <f t="shared" si="30"/>
        <v>5181516</v>
      </c>
      <c r="O147" s="31">
        <f t="shared" si="30"/>
        <v>10574830</v>
      </c>
      <c r="P147" s="31">
        <f t="shared" si="30"/>
        <v>0</v>
      </c>
      <c r="Q147" s="32">
        <f t="shared" si="30"/>
        <v>0</v>
      </c>
      <c r="R147" s="32">
        <f t="shared" si="30"/>
        <v>0</v>
      </c>
      <c r="S147" s="31">
        <f t="shared" si="30"/>
        <v>0</v>
      </c>
      <c r="T147" s="31">
        <f t="shared" si="30"/>
        <v>0</v>
      </c>
      <c r="U147" s="32">
        <f t="shared" si="30"/>
        <v>0</v>
      </c>
      <c r="V147" s="34">
        <f t="shared" si="30"/>
        <v>0</v>
      </c>
      <c r="W147" s="35">
        <f t="shared" si="30"/>
        <v>0</v>
      </c>
    </row>
    <row r="148" spans="1:23" ht="12.75" customHeight="1">
      <c r="A148" s="21" t="s">
        <v>27</v>
      </c>
      <c r="B148" s="22" t="s">
        <v>272</v>
      </c>
      <c r="C148" s="22" t="s">
        <v>273</v>
      </c>
      <c r="D148" s="23">
        <v>9000000</v>
      </c>
      <c r="E148" s="24">
        <v>9000000</v>
      </c>
      <c r="F148" s="24">
        <v>1594523</v>
      </c>
      <c r="G148" s="25">
        <f t="shared" si="27"/>
        <v>0.17716922222222223</v>
      </c>
      <c r="H148" s="23">
        <v>107278</v>
      </c>
      <c r="I148" s="24">
        <v>156294</v>
      </c>
      <c r="J148" s="24">
        <v>112874</v>
      </c>
      <c r="K148" s="23">
        <v>376446</v>
      </c>
      <c r="L148" s="23">
        <v>91386</v>
      </c>
      <c r="M148" s="24">
        <v>167548</v>
      </c>
      <c r="N148" s="24">
        <v>959143</v>
      </c>
      <c r="O148" s="23">
        <v>1218077</v>
      </c>
      <c r="P148" s="23">
        <v>0</v>
      </c>
      <c r="Q148" s="24">
        <v>0</v>
      </c>
      <c r="R148" s="24">
        <v>0</v>
      </c>
      <c r="S148" s="23">
        <v>0</v>
      </c>
      <c r="T148" s="23">
        <v>0</v>
      </c>
      <c r="U148" s="24">
        <v>0</v>
      </c>
      <c r="V148" s="26">
        <v>0</v>
      </c>
      <c r="W148" s="27">
        <v>0</v>
      </c>
    </row>
    <row r="149" spans="1:23" ht="12.75" customHeight="1">
      <c r="A149" s="21" t="s">
        <v>27</v>
      </c>
      <c r="B149" s="22" t="s">
        <v>274</v>
      </c>
      <c r="C149" s="22" t="s">
        <v>275</v>
      </c>
      <c r="D149" s="23">
        <v>410802700</v>
      </c>
      <c r="E149" s="24">
        <v>427496000</v>
      </c>
      <c r="F149" s="24">
        <v>240653922</v>
      </c>
      <c r="G149" s="25">
        <f t="shared" si="27"/>
        <v>0.5858138761015933</v>
      </c>
      <c r="H149" s="23">
        <v>27046962</v>
      </c>
      <c r="I149" s="24">
        <v>38441869</v>
      </c>
      <c r="J149" s="24">
        <v>50573292</v>
      </c>
      <c r="K149" s="23">
        <v>116062123</v>
      </c>
      <c r="L149" s="23">
        <v>37566178</v>
      </c>
      <c r="M149" s="24">
        <v>46588758</v>
      </c>
      <c r="N149" s="24">
        <v>40436863</v>
      </c>
      <c r="O149" s="23">
        <v>124591799</v>
      </c>
      <c r="P149" s="23">
        <v>0</v>
      </c>
      <c r="Q149" s="24">
        <v>0</v>
      </c>
      <c r="R149" s="24">
        <v>0</v>
      </c>
      <c r="S149" s="23">
        <v>0</v>
      </c>
      <c r="T149" s="23">
        <v>0</v>
      </c>
      <c r="U149" s="24">
        <v>0</v>
      </c>
      <c r="V149" s="26">
        <v>0</v>
      </c>
      <c r="W149" s="27">
        <v>0</v>
      </c>
    </row>
    <row r="150" spans="1:23" ht="12.75" customHeight="1">
      <c r="A150" s="21" t="s">
        <v>27</v>
      </c>
      <c r="B150" s="22" t="s">
        <v>276</v>
      </c>
      <c r="C150" s="22" t="s">
        <v>277</v>
      </c>
      <c r="D150" s="23">
        <v>0</v>
      </c>
      <c r="E150" s="24">
        <v>0</v>
      </c>
      <c r="F150" s="24">
        <v>8468934</v>
      </c>
      <c r="G150" s="25">
        <f t="shared" si="27"/>
        <v>0</v>
      </c>
      <c r="H150" s="23">
        <v>237710</v>
      </c>
      <c r="I150" s="24">
        <v>1281984</v>
      </c>
      <c r="J150" s="24">
        <v>1411210</v>
      </c>
      <c r="K150" s="23">
        <v>2930904</v>
      </c>
      <c r="L150" s="23">
        <v>1604654</v>
      </c>
      <c r="M150" s="24">
        <v>2087220</v>
      </c>
      <c r="N150" s="24">
        <v>1846156</v>
      </c>
      <c r="O150" s="23">
        <v>5538030</v>
      </c>
      <c r="P150" s="23">
        <v>0</v>
      </c>
      <c r="Q150" s="24">
        <v>0</v>
      </c>
      <c r="R150" s="24">
        <v>0</v>
      </c>
      <c r="S150" s="23">
        <v>0</v>
      </c>
      <c r="T150" s="23">
        <v>0</v>
      </c>
      <c r="U150" s="24">
        <v>0</v>
      </c>
      <c r="V150" s="26">
        <v>0</v>
      </c>
      <c r="W150" s="27">
        <v>0</v>
      </c>
    </row>
    <row r="151" spans="1:23" ht="12.75" customHeight="1">
      <c r="A151" s="21" t="s">
        <v>27</v>
      </c>
      <c r="B151" s="22" t="s">
        <v>278</v>
      </c>
      <c r="C151" s="22" t="s">
        <v>279</v>
      </c>
      <c r="D151" s="23">
        <v>10131194</v>
      </c>
      <c r="E151" s="24">
        <v>10131194</v>
      </c>
      <c r="F151" s="24">
        <v>5227228</v>
      </c>
      <c r="G151" s="25">
        <f t="shared" si="27"/>
        <v>0.515953795771752</v>
      </c>
      <c r="H151" s="23">
        <v>1563350</v>
      </c>
      <c r="I151" s="24">
        <v>76752</v>
      </c>
      <c r="J151" s="24">
        <v>97733</v>
      </c>
      <c r="K151" s="23">
        <v>1737835</v>
      </c>
      <c r="L151" s="23">
        <v>39973</v>
      </c>
      <c r="M151" s="24">
        <v>1580182</v>
      </c>
      <c r="N151" s="24">
        <v>1869238</v>
      </c>
      <c r="O151" s="23">
        <v>3489393</v>
      </c>
      <c r="P151" s="23">
        <v>0</v>
      </c>
      <c r="Q151" s="24">
        <v>0</v>
      </c>
      <c r="R151" s="24">
        <v>0</v>
      </c>
      <c r="S151" s="23">
        <v>0</v>
      </c>
      <c r="T151" s="23">
        <v>0</v>
      </c>
      <c r="U151" s="24">
        <v>0</v>
      </c>
      <c r="V151" s="26">
        <v>0</v>
      </c>
      <c r="W151" s="27">
        <v>0</v>
      </c>
    </row>
    <row r="152" spans="1:23" ht="12.75" customHeight="1">
      <c r="A152" s="21" t="s">
        <v>27</v>
      </c>
      <c r="B152" s="22" t="s">
        <v>280</v>
      </c>
      <c r="C152" s="22" t="s">
        <v>281</v>
      </c>
      <c r="D152" s="23">
        <v>0</v>
      </c>
      <c r="E152" s="24">
        <v>0</v>
      </c>
      <c r="F152" s="24">
        <v>7875465</v>
      </c>
      <c r="G152" s="25">
        <f t="shared" si="27"/>
        <v>0</v>
      </c>
      <c r="H152" s="23">
        <v>2390942</v>
      </c>
      <c r="I152" s="24">
        <v>546592</v>
      </c>
      <c r="J152" s="24">
        <v>778639</v>
      </c>
      <c r="K152" s="23">
        <v>3716173</v>
      </c>
      <c r="L152" s="23">
        <v>2030662</v>
      </c>
      <c r="M152" s="24">
        <v>173825</v>
      </c>
      <c r="N152" s="24">
        <v>1954805</v>
      </c>
      <c r="O152" s="23">
        <v>4159292</v>
      </c>
      <c r="P152" s="23">
        <v>0</v>
      </c>
      <c r="Q152" s="24">
        <v>0</v>
      </c>
      <c r="R152" s="24">
        <v>0</v>
      </c>
      <c r="S152" s="23">
        <v>0</v>
      </c>
      <c r="T152" s="23">
        <v>0</v>
      </c>
      <c r="U152" s="24">
        <v>0</v>
      </c>
      <c r="V152" s="26">
        <v>0</v>
      </c>
      <c r="W152" s="27">
        <v>0</v>
      </c>
    </row>
    <row r="153" spans="1:23" ht="12.75" customHeight="1">
      <c r="A153" s="21" t="s">
        <v>42</v>
      </c>
      <c r="B153" s="22" t="s">
        <v>282</v>
      </c>
      <c r="C153" s="22" t="s">
        <v>283</v>
      </c>
      <c r="D153" s="23">
        <v>58196380</v>
      </c>
      <c r="E153" s="24">
        <v>58196380</v>
      </c>
      <c r="F153" s="24">
        <v>32281087</v>
      </c>
      <c r="G153" s="25">
        <f t="shared" si="27"/>
        <v>0.5546923537168463</v>
      </c>
      <c r="H153" s="23">
        <v>110622</v>
      </c>
      <c r="I153" s="24">
        <v>6973987</v>
      </c>
      <c r="J153" s="24">
        <v>5102271</v>
      </c>
      <c r="K153" s="23">
        <v>12186880</v>
      </c>
      <c r="L153" s="23">
        <v>5654005</v>
      </c>
      <c r="M153" s="24">
        <v>7532301</v>
      </c>
      <c r="N153" s="24">
        <v>6907901</v>
      </c>
      <c r="O153" s="23">
        <v>20094207</v>
      </c>
      <c r="P153" s="23">
        <v>0</v>
      </c>
      <c r="Q153" s="24">
        <v>0</v>
      </c>
      <c r="R153" s="24">
        <v>0</v>
      </c>
      <c r="S153" s="23">
        <v>0</v>
      </c>
      <c r="T153" s="23">
        <v>0</v>
      </c>
      <c r="U153" s="24">
        <v>0</v>
      </c>
      <c r="V153" s="26">
        <v>0</v>
      </c>
      <c r="W153" s="27">
        <v>0</v>
      </c>
    </row>
    <row r="154" spans="1:23" ht="12.75" customHeight="1">
      <c r="A154" s="52"/>
      <c r="B154" s="53" t="s">
        <v>284</v>
      </c>
      <c r="C154" s="54"/>
      <c r="D154" s="55">
        <f>SUM(D148:D153)</f>
        <v>488130274</v>
      </c>
      <c r="E154" s="56">
        <f>SUM(E148:E153)</f>
        <v>504823574</v>
      </c>
      <c r="F154" s="56">
        <f>SUM(F148:F153)</f>
        <v>296101159</v>
      </c>
      <c r="G154" s="57">
        <f t="shared" si="27"/>
        <v>0.6066027344987006</v>
      </c>
      <c r="H154" s="55">
        <f aca="true" t="shared" si="31" ref="H154:W154">SUM(H148:H153)</f>
        <v>31456864</v>
      </c>
      <c r="I154" s="56">
        <f t="shared" si="31"/>
        <v>47477478</v>
      </c>
      <c r="J154" s="56">
        <f t="shared" si="31"/>
        <v>58076019</v>
      </c>
      <c r="K154" s="55">
        <f t="shared" si="31"/>
        <v>137010361</v>
      </c>
      <c r="L154" s="55">
        <f t="shared" si="31"/>
        <v>46986858</v>
      </c>
      <c r="M154" s="56">
        <f t="shared" si="31"/>
        <v>58129834</v>
      </c>
      <c r="N154" s="56">
        <f t="shared" si="31"/>
        <v>53974106</v>
      </c>
      <c r="O154" s="58">
        <f t="shared" si="31"/>
        <v>159090798</v>
      </c>
      <c r="P154" s="31">
        <f t="shared" si="31"/>
        <v>0</v>
      </c>
      <c r="Q154" s="32">
        <f t="shared" si="31"/>
        <v>0</v>
      </c>
      <c r="R154" s="32">
        <f t="shared" si="31"/>
        <v>0</v>
      </c>
      <c r="S154" s="31">
        <f t="shared" si="31"/>
        <v>0</v>
      </c>
      <c r="T154" s="31">
        <f t="shared" si="31"/>
        <v>0</v>
      </c>
      <c r="U154" s="32">
        <f t="shared" si="31"/>
        <v>0</v>
      </c>
      <c r="V154" s="34">
        <f t="shared" si="31"/>
        <v>0</v>
      </c>
      <c r="W154" s="35">
        <f t="shared" si="31"/>
        <v>0</v>
      </c>
    </row>
    <row r="155" spans="1:23" ht="12.75" customHeight="1">
      <c r="A155" s="21" t="s">
        <v>27</v>
      </c>
      <c r="B155" s="22" t="s">
        <v>285</v>
      </c>
      <c r="C155" s="22" t="s">
        <v>286</v>
      </c>
      <c r="D155" s="23">
        <v>0</v>
      </c>
      <c r="E155" s="24">
        <v>0</v>
      </c>
      <c r="F155" s="24">
        <v>63571158</v>
      </c>
      <c r="G155" s="25">
        <f t="shared" si="27"/>
        <v>0</v>
      </c>
      <c r="H155" s="23">
        <v>12206930</v>
      </c>
      <c r="I155" s="24">
        <v>15557383</v>
      </c>
      <c r="J155" s="24">
        <v>7103875</v>
      </c>
      <c r="K155" s="23">
        <v>34868188</v>
      </c>
      <c r="L155" s="23">
        <v>18914233</v>
      </c>
      <c r="M155" s="24">
        <v>9788737</v>
      </c>
      <c r="N155" s="24">
        <v>0</v>
      </c>
      <c r="O155" s="23">
        <v>28702970</v>
      </c>
      <c r="P155" s="23">
        <v>0</v>
      </c>
      <c r="Q155" s="24">
        <v>0</v>
      </c>
      <c r="R155" s="24">
        <v>0</v>
      </c>
      <c r="S155" s="23">
        <v>0</v>
      </c>
      <c r="T155" s="23">
        <v>0</v>
      </c>
      <c r="U155" s="24">
        <v>0</v>
      </c>
      <c r="V155" s="26">
        <v>0</v>
      </c>
      <c r="W155" s="27">
        <v>0</v>
      </c>
    </row>
    <row r="156" spans="1:23" ht="12.75" customHeight="1">
      <c r="A156" s="21" t="s">
        <v>27</v>
      </c>
      <c r="B156" s="22" t="s">
        <v>287</v>
      </c>
      <c r="C156" s="22" t="s">
        <v>288</v>
      </c>
      <c r="D156" s="23">
        <v>95527643</v>
      </c>
      <c r="E156" s="24">
        <v>95527643</v>
      </c>
      <c r="F156" s="24">
        <v>47827611</v>
      </c>
      <c r="G156" s="25">
        <f t="shared" si="27"/>
        <v>0.5006677595928961</v>
      </c>
      <c r="H156" s="23">
        <v>1770134</v>
      </c>
      <c r="I156" s="24">
        <v>4082965</v>
      </c>
      <c r="J156" s="24">
        <v>10036187</v>
      </c>
      <c r="K156" s="23">
        <v>15889286</v>
      </c>
      <c r="L156" s="23">
        <v>8299401</v>
      </c>
      <c r="M156" s="24">
        <v>11649274</v>
      </c>
      <c r="N156" s="24">
        <v>11989650</v>
      </c>
      <c r="O156" s="23">
        <v>31938325</v>
      </c>
      <c r="P156" s="23">
        <v>0</v>
      </c>
      <c r="Q156" s="24">
        <v>0</v>
      </c>
      <c r="R156" s="24">
        <v>0</v>
      </c>
      <c r="S156" s="23">
        <v>0</v>
      </c>
      <c r="T156" s="23">
        <v>0</v>
      </c>
      <c r="U156" s="24">
        <v>0</v>
      </c>
      <c r="V156" s="26">
        <v>0</v>
      </c>
      <c r="W156" s="27">
        <v>0</v>
      </c>
    </row>
    <row r="157" spans="1:23" ht="12.75" customHeight="1">
      <c r="A157" s="21" t="s">
        <v>27</v>
      </c>
      <c r="B157" s="22" t="s">
        <v>289</v>
      </c>
      <c r="C157" s="22" t="s">
        <v>290</v>
      </c>
      <c r="D157" s="23">
        <v>0</v>
      </c>
      <c r="E157" s="24">
        <v>0</v>
      </c>
      <c r="F157" s="24">
        <v>2223208</v>
      </c>
      <c r="G157" s="25">
        <f t="shared" si="27"/>
        <v>0</v>
      </c>
      <c r="H157" s="23">
        <v>255381</v>
      </c>
      <c r="I157" s="24">
        <v>37822</v>
      </c>
      <c r="J157" s="24">
        <v>154077</v>
      </c>
      <c r="K157" s="23">
        <v>447280</v>
      </c>
      <c r="L157" s="23">
        <v>342476</v>
      </c>
      <c r="M157" s="24">
        <v>518704</v>
      </c>
      <c r="N157" s="24">
        <v>914748</v>
      </c>
      <c r="O157" s="23">
        <v>1775928</v>
      </c>
      <c r="P157" s="23">
        <v>0</v>
      </c>
      <c r="Q157" s="24">
        <v>0</v>
      </c>
      <c r="R157" s="24">
        <v>0</v>
      </c>
      <c r="S157" s="23">
        <v>0</v>
      </c>
      <c r="T157" s="23">
        <v>0</v>
      </c>
      <c r="U157" s="24">
        <v>0</v>
      </c>
      <c r="V157" s="26">
        <v>0</v>
      </c>
      <c r="W157" s="27">
        <v>0</v>
      </c>
    </row>
    <row r="158" spans="1:23" ht="12.75" customHeight="1">
      <c r="A158" s="21" t="s">
        <v>27</v>
      </c>
      <c r="B158" s="22" t="s">
        <v>291</v>
      </c>
      <c r="C158" s="22" t="s">
        <v>292</v>
      </c>
      <c r="D158" s="23">
        <v>0</v>
      </c>
      <c r="E158" s="24">
        <v>0</v>
      </c>
      <c r="F158" s="24">
        <v>1109420</v>
      </c>
      <c r="G158" s="25">
        <f t="shared" si="27"/>
        <v>0</v>
      </c>
      <c r="H158" s="23">
        <v>43486</v>
      </c>
      <c r="I158" s="24">
        <v>145645</v>
      </c>
      <c r="J158" s="24">
        <v>170118</v>
      </c>
      <c r="K158" s="23">
        <v>359249</v>
      </c>
      <c r="L158" s="23">
        <v>88969</v>
      </c>
      <c r="M158" s="24">
        <v>144843</v>
      </c>
      <c r="N158" s="24">
        <v>516359</v>
      </c>
      <c r="O158" s="23">
        <v>750171</v>
      </c>
      <c r="P158" s="23">
        <v>0</v>
      </c>
      <c r="Q158" s="24">
        <v>0</v>
      </c>
      <c r="R158" s="24">
        <v>0</v>
      </c>
      <c r="S158" s="23">
        <v>0</v>
      </c>
      <c r="T158" s="23">
        <v>0</v>
      </c>
      <c r="U158" s="24">
        <v>0</v>
      </c>
      <c r="V158" s="26">
        <v>0</v>
      </c>
      <c r="W158" s="27">
        <v>0</v>
      </c>
    </row>
    <row r="159" spans="1:23" ht="12.75" customHeight="1">
      <c r="A159" s="21" t="s">
        <v>42</v>
      </c>
      <c r="B159" s="22" t="s">
        <v>293</v>
      </c>
      <c r="C159" s="22" t="s">
        <v>294</v>
      </c>
      <c r="D159" s="23">
        <v>41227639</v>
      </c>
      <c r="E159" s="24">
        <v>41227639</v>
      </c>
      <c r="F159" s="24">
        <v>13804774</v>
      </c>
      <c r="G159" s="25">
        <f t="shared" si="27"/>
        <v>0.33484270103364394</v>
      </c>
      <c r="H159" s="23">
        <v>14716447</v>
      </c>
      <c r="I159" s="24">
        <v>2748299</v>
      </c>
      <c r="J159" s="24">
        <v>-10744196</v>
      </c>
      <c r="K159" s="23">
        <v>6720550</v>
      </c>
      <c r="L159" s="23">
        <v>1844696</v>
      </c>
      <c r="M159" s="24">
        <v>1844696</v>
      </c>
      <c r="N159" s="24">
        <v>3394832</v>
      </c>
      <c r="O159" s="23">
        <v>7084224</v>
      </c>
      <c r="P159" s="23">
        <v>0</v>
      </c>
      <c r="Q159" s="24">
        <v>0</v>
      </c>
      <c r="R159" s="24">
        <v>0</v>
      </c>
      <c r="S159" s="23">
        <v>0</v>
      </c>
      <c r="T159" s="23">
        <v>0</v>
      </c>
      <c r="U159" s="24">
        <v>0</v>
      </c>
      <c r="V159" s="26">
        <v>0</v>
      </c>
      <c r="W159" s="27">
        <v>0</v>
      </c>
    </row>
    <row r="160" spans="1:23" ht="12.75" customHeight="1">
      <c r="A160" s="28"/>
      <c r="B160" s="29" t="s">
        <v>295</v>
      </c>
      <c r="C160" s="30"/>
      <c r="D160" s="31">
        <f>SUM(D155:D159)</f>
        <v>136755282</v>
      </c>
      <c r="E160" s="32">
        <f>SUM(E155:E159)</f>
        <v>136755282</v>
      </c>
      <c r="F160" s="32">
        <f>SUM(F155:F159)</f>
        <v>128536171</v>
      </c>
      <c r="G160" s="33">
        <f t="shared" si="27"/>
        <v>0.9398991331099007</v>
      </c>
      <c r="H160" s="31">
        <f aca="true" t="shared" si="32" ref="H160:W160">SUM(H155:H159)</f>
        <v>28992378</v>
      </c>
      <c r="I160" s="32">
        <f t="shared" si="32"/>
        <v>22572114</v>
      </c>
      <c r="J160" s="32">
        <f t="shared" si="32"/>
        <v>6720061</v>
      </c>
      <c r="K160" s="31">
        <f t="shared" si="32"/>
        <v>58284553</v>
      </c>
      <c r="L160" s="31">
        <f t="shared" si="32"/>
        <v>29489775</v>
      </c>
      <c r="M160" s="32">
        <f t="shared" si="32"/>
        <v>23946254</v>
      </c>
      <c r="N160" s="32">
        <f t="shared" si="32"/>
        <v>16815589</v>
      </c>
      <c r="O160" s="31">
        <f t="shared" si="32"/>
        <v>70251618</v>
      </c>
      <c r="P160" s="31">
        <f t="shared" si="32"/>
        <v>0</v>
      </c>
      <c r="Q160" s="32">
        <f t="shared" si="32"/>
        <v>0</v>
      </c>
      <c r="R160" s="32">
        <f t="shared" si="32"/>
        <v>0</v>
      </c>
      <c r="S160" s="31">
        <f t="shared" si="32"/>
        <v>0</v>
      </c>
      <c r="T160" s="31">
        <f t="shared" si="32"/>
        <v>0</v>
      </c>
      <c r="U160" s="32">
        <f t="shared" si="32"/>
        <v>0</v>
      </c>
      <c r="V160" s="34">
        <f t="shared" si="32"/>
        <v>0</v>
      </c>
      <c r="W160" s="35">
        <f t="shared" si="32"/>
        <v>0</v>
      </c>
    </row>
    <row r="161" spans="1:23" ht="12.75" customHeight="1">
      <c r="A161" s="21" t="s">
        <v>27</v>
      </c>
      <c r="B161" s="22" t="s">
        <v>296</v>
      </c>
      <c r="C161" s="22" t="s">
        <v>297</v>
      </c>
      <c r="D161" s="23">
        <v>13390000</v>
      </c>
      <c r="E161" s="24">
        <v>13390000</v>
      </c>
      <c r="F161" s="24">
        <v>7356864</v>
      </c>
      <c r="G161" s="25">
        <f t="shared" si="27"/>
        <v>0.5494297236743839</v>
      </c>
      <c r="H161" s="23">
        <v>1234365</v>
      </c>
      <c r="I161" s="24">
        <v>574314</v>
      </c>
      <c r="J161" s="24">
        <v>1960632</v>
      </c>
      <c r="K161" s="23">
        <v>3769311</v>
      </c>
      <c r="L161" s="23">
        <v>716831</v>
      </c>
      <c r="M161" s="24">
        <v>2214409</v>
      </c>
      <c r="N161" s="24">
        <v>656313</v>
      </c>
      <c r="O161" s="23">
        <v>3587553</v>
      </c>
      <c r="P161" s="23">
        <v>0</v>
      </c>
      <c r="Q161" s="24">
        <v>0</v>
      </c>
      <c r="R161" s="24">
        <v>0</v>
      </c>
      <c r="S161" s="23">
        <v>0</v>
      </c>
      <c r="T161" s="23">
        <v>0</v>
      </c>
      <c r="U161" s="24">
        <v>0</v>
      </c>
      <c r="V161" s="26">
        <v>0</v>
      </c>
      <c r="W161" s="27">
        <v>0</v>
      </c>
    </row>
    <row r="162" spans="1:23" ht="12.75" customHeight="1">
      <c r="A162" s="21" t="s">
        <v>27</v>
      </c>
      <c r="B162" s="22" t="s">
        <v>298</v>
      </c>
      <c r="C162" s="22" t="s">
        <v>299</v>
      </c>
      <c r="D162" s="23">
        <v>2994000</v>
      </c>
      <c r="E162" s="24">
        <v>2994000</v>
      </c>
      <c r="F162" s="24">
        <v>2658696</v>
      </c>
      <c r="G162" s="25">
        <f t="shared" si="27"/>
        <v>0.8880080160320641</v>
      </c>
      <c r="H162" s="23">
        <v>211895</v>
      </c>
      <c r="I162" s="24">
        <v>454113</v>
      </c>
      <c r="J162" s="24">
        <v>450529</v>
      </c>
      <c r="K162" s="23">
        <v>1116537</v>
      </c>
      <c r="L162" s="23">
        <v>542965</v>
      </c>
      <c r="M162" s="24">
        <v>619729</v>
      </c>
      <c r="N162" s="24">
        <v>379465</v>
      </c>
      <c r="O162" s="23">
        <v>1542159</v>
      </c>
      <c r="P162" s="23">
        <v>0</v>
      </c>
      <c r="Q162" s="24">
        <v>0</v>
      </c>
      <c r="R162" s="24">
        <v>0</v>
      </c>
      <c r="S162" s="23">
        <v>0</v>
      </c>
      <c r="T162" s="23">
        <v>0</v>
      </c>
      <c r="U162" s="24">
        <v>0</v>
      </c>
      <c r="V162" s="26">
        <v>0</v>
      </c>
      <c r="W162" s="27">
        <v>0</v>
      </c>
    </row>
    <row r="163" spans="1:23" ht="12.75" customHeight="1">
      <c r="A163" s="21" t="s">
        <v>27</v>
      </c>
      <c r="B163" s="22" t="s">
        <v>300</v>
      </c>
      <c r="C163" s="22" t="s">
        <v>301</v>
      </c>
      <c r="D163" s="23">
        <v>15190000</v>
      </c>
      <c r="E163" s="24">
        <v>15190000</v>
      </c>
      <c r="F163" s="24">
        <v>4808705</v>
      </c>
      <c r="G163" s="25">
        <f t="shared" si="27"/>
        <v>0.31657044107965765</v>
      </c>
      <c r="H163" s="23">
        <v>582386</v>
      </c>
      <c r="I163" s="24">
        <v>1159344</v>
      </c>
      <c r="J163" s="24">
        <v>681801</v>
      </c>
      <c r="K163" s="23">
        <v>2423531</v>
      </c>
      <c r="L163" s="23">
        <v>791483</v>
      </c>
      <c r="M163" s="24">
        <v>927767</v>
      </c>
      <c r="N163" s="24">
        <v>665924</v>
      </c>
      <c r="O163" s="23">
        <v>2385174</v>
      </c>
      <c r="P163" s="23">
        <v>0</v>
      </c>
      <c r="Q163" s="24">
        <v>0</v>
      </c>
      <c r="R163" s="24">
        <v>0</v>
      </c>
      <c r="S163" s="23">
        <v>0</v>
      </c>
      <c r="T163" s="23">
        <v>0</v>
      </c>
      <c r="U163" s="24">
        <v>0</v>
      </c>
      <c r="V163" s="26">
        <v>0</v>
      </c>
      <c r="W163" s="27">
        <v>0</v>
      </c>
    </row>
    <row r="164" spans="1:23" ht="12.75" customHeight="1">
      <c r="A164" s="21" t="s">
        <v>27</v>
      </c>
      <c r="B164" s="22" t="s">
        <v>302</v>
      </c>
      <c r="C164" s="22" t="s">
        <v>303</v>
      </c>
      <c r="D164" s="23">
        <v>11692000</v>
      </c>
      <c r="E164" s="24">
        <v>11692000</v>
      </c>
      <c r="F164" s="24">
        <v>13106250</v>
      </c>
      <c r="G164" s="25">
        <f t="shared" si="27"/>
        <v>1.1209587752309271</v>
      </c>
      <c r="H164" s="23">
        <v>1</v>
      </c>
      <c r="I164" s="24">
        <v>185816</v>
      </c>
      <c r="J164" s="24">
        <v>11492543</v>
      </c>
      <c r="K164" s="23">
        <v>11678360</v>
      </c>
      <c r="L164" s="23">
        <v>325649</v>
      </c>
      <c r="M164" s="24">
        <v>563739</v>
      </c>
      <c r="N164" s="24">
        <v>538502</v>
      </c>
      <c r="O164" s="23">
        <v>1427890</v>
      </c>
      <c r="P164" s="23">
        <v>0</v>
      </c>
      <c r="Q164" s="24">
        <v>0</v>
      </c>
      <c r="R164" s="24">
        <v>0</v>
      </c>
      <c r="S164" s="23">
        <v>0</v>
      </c>
      <c r="T164" s="23">
        <v>0</v>
      </c>
      <c r="U164" s="24">
        <v>0</v>
      </c>
      <c r="V164" s="26">
        <v>0</v>
      </c>
      <c r="W164" s="27">
        <v>0</v>
      </c>
    </row>
    <row r="165" spans="1:23" ht="12.75" customHeight="1">
      <c r="A165" s="21" t="s">
        <v>42</v>
      </c>
      <c r="B165" s="22" t="s">
        <v>304</v>
      </c>
      <c r="C165" s="22" t="s">
        <v>305</v>
      </c>
      <c r="D165" s="23">
        <v>0</v>
      </c>
      <c r="E165" s="24">
        <v>0</v>
      </c>
      <c r="F165" s="24">
        <v>38107480</v>
      </c>
      <c r="G165" s="25">
        <f t="shared" si="27"/>
        <v>0</v>
      </c>
      <c r="H165" s="23">
        <v>5846459</v>
      </c>
      <c r="I165" s="24">
        <v>5267322</v>
      </c>
      <c r="J165" s="24">
        <v>4643047</v>
      </c>
      <c r="K165" s="23">
        <v>15756828</v>
      </c>
      <c r="L165" s="23">
        <v>7350058</v>
      </c>
      <c r="M165" s="24">
        <v>7493511</v>
      </c>
      <c r="N165" s="24">
        <v>7507083</v>
      </c>
      <c r="O165" s="23">
        <v>22350652</v>
      </c>
      <c r="P165" s="23">
        <v>0</v>
      </c>
      <c r="Q165" s="24">
        <v>0</v>
      </c>
      <c r="R165" s="24">
        <v>0</v>
      </c>
      <c r="S165" s="23">
        <v>0</v>
      </c>
      <c r="T165" s="23">
        <v>0</v>
      </c>
      <c r="U165" s="24">
        <v>0</v>
      </c>
      <c r="V165" s="26">
        <v>0</v>
      </c>
      <c r="W165" s="27">
        <v>0</v>
      </c>
    </row>
    <row r="166" spans="1:23" ht="12.75" customHeight="1">
      <c r="A166" s="28"/>
      <c r="B166" s="29" t="s">
        <v>306</v>
      </c>
      <c r="C166" s="30"/>
      <c r="D166" s="31">
        <f>SUM(D161:D165)</f>
        <v>43266000</v>
      </c>
      <c r="E166" s="32">
        <f>SUM(E161:E165)</f>
        <v>43266000</v>
      </c>
      <c r="F166" s="32">
        <f>SUM(F161:F165)</f>
        <v>66037995</v>
      </c>
      <c r="G166" s="33">
        <f t="shared" si="27"/>
        <v>1.526325405630287</v>
      </c>
      <c r="H166" s="31">
        <f aca="true" t="shared" si="33" ref="H166:W166">SUM(H161:H165)</f>
        <v>7875106</v>
      </c>
      <c r="I166" s="32">
        <f t="shared" si="33"/>
        <v>7640909</v>
      </c>
      <c r="J166" s="32">
        <f t="shared" si="33"/>
        <v>19228552</v>
      </c>
      <c r="K166" s="31">
        <f t="shared" si="33"/>
        <v>34744567</v>
      </c>
      <c r="L166" s="31">
        <f t="shared" si="33"/>
        <v>9726986</v>
      </c>
      <c r="M166" s="32">
        <f t="shared" si="33"/>
        <v>11819155</v>
      </c>
      <c r="N166" s="32">
        <f t="shared" si="33"/>
        <v>9747287</v>
      </c>
      <c r="O166" s="31">
        <f t="shared" si="33"/>
        <v>31293428</v>
      </c>
      <c r="P166" s="31">
        <f t="shared" si="33"/>
        <v>0</v>
      </c>
      <c r="Q166" s="32">
        <f t="shared" si="33"/>
        <v>0</v>
      </c>
      <c r="R166" s="32">
        <f t="shared" si="33"/>
        <v>0</v>
      </c>
      <c r="S166" s="31">
        <f t="shared" si="33"/>
        <v>0</v>
      </c>
      <c r="T166" s="31">
        <f t="shared" si="33"/>
        <v>0</v>
      </c>
      <c r="U166" s="32">
        <f t="shared" si="33"/>
        <v>0</v>
      </c>
      <c r="V166" s="34">
        <f t="shared" si="33"/>
        <v>0</v>
      </c>
      <c r="W166" s="35">
        <f t="shared" si="33"/>
        <v>0</v>
      </c>
    </row>
    <row r="167" spans="1:23" ht="12.75" customHeight="1">
      <c r="A167" s="28"/>
      <c r="B167" s="29" t="s">
        <v>307</v>
      </c>
      <c r="C167" s="30"/>
      <c r="D167" s="31">
        <f>SUM(D102,D104:D108,D110:D117,D119:D122,D124:D128,D130:D133,D135:D140,D142:D146,D148:D153,D155:D159,D161:D165)</f>
        <v>4720946745</v>
      </c>
      <c r="E167" s="32">
        <f>SUM(E102,E104:E108,E110:E117,E119:E122,E124:E128,E130:E133,E135:E140,E142:E146,E148:E153,E155:E159,E161:E165)</f>
        <v>4737640045</v>
      </c>
      <c r="F167" s="32">
        <f>SUM(F102,F104:F108,F110:F117,F119:F122,F124:F128,F130:F133,F135:F140,F142:F146,F148:F153,F155:F159,F161:F165)</f>
        <v>2175061691</v>
      </c>
      <c r="G167" s="33">
        <f t="shared" si="27"/>
        <v>0.4607257417812706</v>
      </c>
      <c r="H167" s="31">
        <f aca="true" t="shared" si="34" ref="H167:W167">SUM(H102,H104:H108,H110:H117,H119:H122,H124:H128,H130:H133,H135:H140,H142:H146,H148:H153,H155:H159,H161:H165)</f>
        <v>275160640</v>
      </c>
      <c r="I167" s="32">
        <f t="shared" si="34"/>
        <v>353426640</v>
      </c>
      <c r="J167" s="32">
        <f t="shared" si="34"/>
        <v>345466951</v>
      </c>
      <c r="K167" s="31">
        <f t="shared" si="34"/>
        <v>974054231</v>
      </c>
      <c r="L167" s="31">
        <f t="shared" si="34"/>
        <v>353392020</v>
      </c>
      <c r="M167" s="32">
        <f t="shared" si="34"/>
        <v>429955197</v>
      </c>
      <c r="N167" s="32">
        <f t="shared" si="34"/>
        <v>417660243</v>
      </c>
      <c r="O167" s="31">
        <f t="shared" si="34"/>
        <v>1201007460</v>
      </c>
      <c r="P167" s="31">
        <f t="shared" si="34"/>
        <v>0</v>
      </c>
      <c r="Q167" s="32">
        <f t="shared" si="34"/>
        <v>0</v>
      </c>
      <c r="R167" s="32">
        <f t="shared" si="34"/>
        <v>0</v>
      </c>
      <c r="S167" s="31">
        <f t="shared" si="34"/>
        <v>0</v>
      </c>
      <c r="T167" s="31">
        <f t="shared" si="34"/>
        <v>0</v>
      </c>
      <c r="U167" s="32">
        <f t="shared" si="34"/>
        <v>0</v>
      </c>
      <c r="V167" s="34">
        <f t="shared" si="34"/>
        <v>0</v>
      </c>
      <c r="W167" s="35">
        <f t="shared" si="34"/>
        <v>0</v>
      </c>
    </row>
    <row r="168" spans="1:23" ht="12.75" customHeight="1">
      <c r="A168" s="14"/>
      <c r="B168" s="15" t="s">
        <v>602</v>
      </c>
      <c r="C168" s="16"/>
      <c r="D168" s="36"/>
      <c r="E168" s="37"/>
      <c r="F168" s="37"/>
      <c r="G168" s="38"/>
      <c r="H168" s="36"/>
      <c r="I168" s="37"/>
      <c r="J168" s="37"/>
      <c r="K168" s="36"/>
      <c r="L168" s="36"/>
      <c r="M168" s="37"/>
      <c r="N168" s="37"/>
      <c r="O168" s="36"/>
      <c r="P168" s="36"/>
      <c r="Q168" s="37"/>
      <c r="R168" s="37"/>
      <c r="S168" s="36"/>
      <c r="T168" s="36"/>
      <c r="U168" s="37"/>
      <c r="V168" s="39"/>
      <c r="W168" s="40"/>
    </row>
    <row r="169" spans="1:23" ht="12.75" customHeight="1">
      <c r="A169" s="20"/>
      <c r="B169" s="15" t="s">
        <v>308</v>
      </c>
      <c r="C169" s="16"/>
      <c r="D169" s="36"/>
      <c r="E169" s="37"/>
      <c r="F169" s="37"/>
      <c r="G169" s="38"/>
      <c r="H169" s="36"/>
      <c r="I169" s="37"/>
      <c r="J169" s="37"/>
      <c r="K169" s="36"/>
      <c r="L169" s="36"/>
      <c r="M169" s="37"/>
      <c r="N169" s="37"/>
      <c r="O169" s="36"/>
      <c r="P169" s="36"/>
      <c r="Q169" s="37"/>
      <c r="R169" s="37"/>
      <c r="S169" s="36"/>
      <c r="T169" s="36"/>
      <c r="U169" s="37"/>
      <c r="V169" s="39"/>
      <c r="W169" s="40"/>
    </row>
    <row r="170" spans="1:23" ht="12.75" customHeight="1">
      <c r="A170" s="21" t="s">
        <v>27</v>
      </c>
      <c r="B170" s="22" t="s">
        <v>309</v>
      </c>
      <c r="C170" s="22" t="s">
        <v>310</v>
      </c>
      <c r="D170" s="23">
        <v>17660000</v>
      </c>
      <c r="E170" s="24">
        <v>17660000</v>
      </c>
      <c r="F170" s="24">
        <v>13941064</v>
      </c>
      <c r="G170" s="25">
        <f aca="true" t="shared" si="35" ref="G170:G202">IF($D170=0,0,$F170/$D170)</f>
        <v>0.7894147225368063</v>
      </c>
      <c r="H170" s="23">
        <v>0</v>
      </c>
      <c r="I170" s="24">
        <v>2619165</v>
      </c>
      <c r="J170" s="24">
        <v>211164</v>
      </c>
      <c r="K170" s="23">
        <v>2830329</v>
      </c>
      <c r="L170" s="23">
        <v>3323499</v>
      </c>
      <c r="M170" s="24">
        <v>1242167</v>
      </c>
      <c r="N170" s="24">
        <v>6545069</v>
      </c>
      <c r="O170" s="23">
        <v>11110735</v>
      </c>
      <c r="P170" s="23">
        <v>0</v>
      </c>
      <c r="Q170" s="24">
        <v>0</v>
      </c>
      <c r="R170" s="24">
        <v>0</v>
      </c>
      <c r="S170" s="23">
        <v>0</v>
      </c>
      <c r="T170" s="23">
        <v>0</v>
      </c>
      <c r="U170" s="24">
        <v>0</v>
      </c>
      <c r="V170" s="26">
        <v>0</v>
      </c>
      <c r="W170" s="27">
        <v>0</v>
      </c>
    </row>
    <row r="171" spans="1:23" ht="12.75" customHeight="1">
      <c r="A171" s="21" t="s">
        <v>27</v>
      </c>
      <c r="B171" s="22" t="s">
        <v>311</v>
      </c>
      <c r="C171" s="22" t="s">
        <v>312</v>
      </c>
      <c r="D171" s="23">
        <v>8582652</v>
      </c>
      <c r="E171" s="24">
        <v>8582652</v>
      </c>
      <c r="F171" s="24">
        <v>4199524</v>
      </c>
      <c r="G171" s="25">
        <f t="shared" si="35"/>
        <v>0.4893037723072076</v>
      </c>
      <c r="H171" s="23">
        <v>749952</v>
      </c>
      <c r="I171" s="24">
        <v>673493</v>
      </c>
      <c r="J171" s="24">
        <v>661884</v>
      </c>
      <c r="K171" s="23">
        <v>2085329</v>
      </c>
      <c r="L171" s="23">
        <v>677447</v>
      </c>
      <c r="M171" s="24">
        <v>708695</v>
      </c>
      <c r="N171" s="24">
        <v>728053</v>
      </c>
      <c r="O171" s="23">
        <v>2114195</v>
      </c>
      <c r="P171" s="23">
        <v>0</v>
      </c>
      <c r="Q171" s="24">
        <v>0</v>
      </c>
      <c r="R171" s="24">
        <v>0</v>
      </c>
      <c r="S171" s="23">
        <v>0</v>
      </c>
      <c r="T171" s="23">
        <v>0</v>
      </c>
      <c r="U171" s="24">
        <v>0</v>
      </c>
      <c r="V171" s="26">
        <v>0</v>
      </c>
      <c r="W171" s="27">
        <v>0</v>
      </c>
    </row>
    <row r="172" spans="1:23" ht="12.75" customHeight="1">
      <c r="A172" s="21" t="s">
        <v>27</v>
      </c>
      <c r="B172" s="22" t="s">
        <v>313</v>
      </c>
      <c r="C172" s="22" t="s">
        <v>314</v>
      </c>
      <c r="D172" s="23">
        <v>153760502</v>
      </c>
      <c r="E172" s="24">
        <v>153760502</v>
      </c>
      <c r="F172" s="24">
        <v>16519334</v>
      </c>
      <c r="G172" s="25">
        <f t="shared" si="35"/>
        <v>0.10743548430922786</v>
      </c>
      <c r="H172" s="23">
        <v>0</v>
      </c>
      <c r="I172" s="24">
        <v>1709409</v>
      </c>
      <c r="J172" s="24">
        <v>4149595</v>
      </c>
      <c r="K172" s="23">
        <v>5859004</v>
      </c>
      <c r="L172" s="23">
        <v>3964866</v>
      </c>
      <c r="M172" s="24">
        <v>2366770</v>
      </c>
      <c r="N172" s="24">
        <v>4328694</v>
      </c>
      <c r="O172" s="23">
        <v>10660330</v>
      </c>
      <c r="P172" s="23">
        <v>0</v>
      </c>
      <c r="Q172" s="24">
        <v>0</v>
      </c>
      <c r="R172" s="24">
        <v>0</v>
      </c>
      <c r="S172" s="23">
        <v>0</v>
      </c>
      <c r="T172" s="23">
        <v>0</v>
      </c>
      <c r="U172" s="24">
        <v>0</v>
      </c>
      <c r="V172" s="26">
        <v>0</v>
      </c>
      <c r="W172" s="27">
        <v>0</v>
      </c>
    </row>
    <row r="173" spans="1:23" ht="12.75" customHeight="1">
      <c r="A173" s="21" t="s">
        <v>27</v>
      </c>
      <c r="B173" s="22" t="s">
        <v>315</v>
      </c>
      <c r="C173" s="22" t="s">
        <v>316</v>
      </c>
      <c r="D173" s="23">
        <v>20448444</v>
      </c>
      <c r="E173" s="24">
        <v>20448444</v>
      </c>
      <c r="F173" s="24">
        <v>18368212</v>
      </c>
      <c r="G173" s="25">
        <f t="shared" si="35"/>
        <v>0.8982694233360738</v>
      </c>
      <c r="H173" s="23">
        <v>2607989</v>
      </c>
      <c r="I173" s="24">
        <v>2528142</v>
      </c>
      <c r="J173" s="24">
        <v>2710521</v>
      </c>
      <c r="K173" s="23">
        <v>7846652</v>
      </c>
      <c r="L173" s="23">
        <v>3095368</v>
      </c>
      <c r="M173" s="24">
        <v>3026579</v>
      </c>
      <c r="N173" s="24">
        <v>4399613</v>
      </c>
      <c r="O173" s="23">
        <v>10521560</v>
      </c>
      <c r="P173" s="23">
        <v>0</v>
      </c>
      <c r="Q173" s="24">
        <v>0</v>
      </c>
      <c r="R173" s="24">
        <v>0</v>
      </c>
      <c r="S173" s="23">
        <v>0</v>
      </c>
      <c r="T173" s="23">
        <v>0</v>
      </c>
      <c r="U173" s="24">
        <v>0</v>
      </c>
      <c r="V173" s="26">
        <v>0</v>
      </c>
      <c r="W173" s="27">
        <v>0</v>
      </c>
    </row>
    <row r="174" spans="1:23" ht="12.75" customHeight="1">
      <c r="A174" s="21" t="s">
        <v>27</v>
      </c>
      <c r="B174" s="22" t="s">
        <v>317</v>
      </c>
      <c r="C174" s="22" t="s">
        <v>318</v>
      </c>
      <c r="D174" s="23">
        <v>2280047</v>
      </c>
      <c r="E174" s="24">
        <v>2280047</v>
      </c>
      <c r="F174" s="24">
        <v>4260264</v>
      </c>
      <c r="G174" s="25">
        <f t="shared" si="35"/>
        <v>1.868498324815234</v>
      </c>
      <c r="H174" s="23">
        <v>349728</v>
      </c>
      <c r="I174" s="24">
        <v>1047909</v>
      </c>
      <c r="J174" s="24">
        <v>778082</v>
      </c>
      <c r="K174" s="23">
        <v>2175719</v>
      </c>
      <c r="L174" s="23">
        <v>696417</v>
      </c>
      <c r="M174" s="24">
        <v>689107</v>
      </c>
      <c r="N174" s="24">
        <v>699021</v>
      </c>
      <c r="O174" s="23">
        <v>2084545</v>
      </c>
      <c r="P174" s="23">
        <v>0</v>
      </c>
      <c r="Q174" s="24">
        <v>0</v>
      </c>
      <c r="R174" s="24">
        <v>0</v>
      </c>
      <c r="S174" s="23">
        <v>0</v>
      </c>
      <c r="T174" s="23">
        <v>0</v>
      </c>
      <c r="U174" s="24">
        <v>0</v>
      </c>
      <c r="V174" s="26">
        <v>0</v>
      </c>
      <c r="W174" s="27">
        <v>0</v>
      </c>
    </row>
    <row r="175" spans="1:23" ht="12.75" customHeight="1">
      <c r="A175" s="21" t="s">
        <v>42</v>
      </c>
      <c r="B175" s="22" t="s">
        <v>319</v>
      </c>
      <c r="C175" s="22" t="s">
        <v>320</v>
      </c>
      <c r="D175" s="23">
        <v>0</v>
      </c>
      <c r="E175" s="24">
        <v>0</v>
      </c>
      <c r="F175" s="24">
        <v>87886158</v>
      </c>
      <c r="G175" s="25">
        <f t="shared" si="35"/>
        <v>0</v>
      </c>
      <c r="H175" s="23">
        <v>11486072</v>
      </c>
      <c r="I175" s="24">
        <v>13672504</v>
      </c>
      <c r="J175" s="24">
        <v>15754599</v>
      </c>
      <c r="K175" s="23">
        <v>40913175</v>
      </c>
      <c r="L175" s="23">
        <v>11898985</v>
      </c>
      <c r="M175" s="24">
        <v>20139832</v>
      </c>
      <c r="N175" s="24">
        <v>14934166</v>
      </c>
      <c r="O175" s="23">
        <v>46972983</v>
      </c>
      <c r="P175" s="23">
        <v>0</v>
      </c>
      <c r="Q175" s="24">
        <v>0</v>
      </c>
      <c r="R175" s="24">
        <v>0</v>
      </c>
      <c r="S175" s="23">
        <v>0</v>
      </c>
      <c r="T175" s="23">
        <v>0</v>
      </c>
      <c r="U175" s="24">
        <v>0</v>
      </c>
      <c r="V175" s="26">
        <v>0</v>
      </c>
      <c r="W175" s="27">
        <v>0</v>
      </c>
    </row>
    <row r="176" spans="1:23" ht="12.75" customHeight="1">
      <c r="A176" s="28"/>
      <c r="B176" s="29" t="s">
        <v>321</v>
      </c>
      <c r="C176" s="30"/>
      <c r="D176" s="31">
        <f>SUM(D170:D175)</f>
        <v>202731645</v>
      </c>
      <c r="E176" s="32">
        <f>SUM(E170:E175)</f>
        <v>202731645</v>
      </c>
      <c r="F176" s="32">
        <f>SUM(F170:F175)</f>
        <v>145174556</v>
      </c>
      <c r="G176" s="33">
        <f t="shared" si="35"/>
        <v>0.7160922311857135</v>
      </c>
      <c r="H176" s="31">
        <f aca="true" t="shared" si="36" ref="H176:W176">SUM(H170:H175)</f>
        <v>15193741</v>
      </c>
      <c r="I176" s="32">
        <f t="shared" si="36"/>
        <v>22250622</v>
      </c>
      <c r="J176" s="32">
        <f t="shared" si="36"/>
        <v>24265845</v>
      </c>
      <c r="K176" s="31">
        <f t="shared" si="36"/>
        <v>61710208</v>
      </c>
      <c r="L176" s="31">
        <f t="shared" si="36"/>
        <v>23656582</v>
      </c>
      <c r="M176" s="32">
        <f t="shared" si="36"/>
        <v>28173150</v>
      </c>
      <c r="N176" s="32">
        <f t="shared" si="36"/>
        <v>31634616</v>
      </c>
      <c r="O176" s="31">
        <f t="shared" si="36"/>
        <v>83464348</v>
      </c>
      <c r="P176" s="31">
        <f t="shared" si="36"/>
        <v>0</v>
      </c>
      <c r="Q176" s="32">
        <f t="shared" si="36"/>
        <v>0</v>
      </c>
      <c r="R176" s="32">
        <f t="shared" si="36"/>
        <v>0</v>
      </c>
      <c r="S176" s="31">
        <f t="shared" si="36"/>
        <v>0</v>
      </c>
      <c r="T176" s="31">
        <f t="shared" si="36"/>
        <v>0</v>
      </c>
      <c r="U176" s="32">
        <f t="shared" si="36"/>
        <v>0</v>
      </c>
      <c r="V176" s="34">
        <f t="shared" si="36"/>
        <v>0</v>
      </c>
      <c r="W176" s="35">
        <f t="shared" si="36"/>
        <v>0</v>
      </c>
    </row>
    <row r="177" spans="1:23" ht="12.75" customHeight="1">
      <c r="A177" s="21" t="s">
        <v>27</v>
      </c>
      <c r="B177" s="22" t="s">
        <v>322</v>
      </c>
      <c r="C177" s="22" t="s">
        <v>323</v>
      </c>
      <c r="D177" s="23">
        <v>18860000</v>
      </c>
      <c r="E177" s="24">
        <v>18860000</v>
      </c>
      <c r="F177" s="24">
        <v>5715228</v>
      </c>
      <c r="G177" s="25">
        <f t="shared" si="35"/>
        <v>0.30303435843054083</v>
      </c>
      <c r="H177" s="23">
        <v>0</v>
      </c>
      <c r="I177" s="24">
        <v>0</v>
      </c>
      <c r="J177" s="24">
        <v>777282</v>
      </c>
      <c r="K177" s="23">
        <v>777282</v>
      </c>
      <c r="L177" s="23">
        <v>553388</v>
      </c>
      <c r="M177" s="24">
        <v>983574</v>
      </c>
      <c r="N177" s="24">
        <v>3400984</v>
      </c>
      <c r="O177" s="23">
        <v>4937946</v>
      </c>
      <c r="P177" s="23">
        <v>0</v>
      </c>
      <c r="Q177" s="24">
        <v>0</v>
      </c>
      <c r="R177" s="24">
        <v>0</v>
      </c>
      <c r="S177" s="23">
        <v>0</v>
      </c>
      <c r="T177" s="23">
        <v>0</v>
      </c>
      <c r="U177" s="24">
        <v>0</v>
      </c>
      <c r="V177" s="26">
        <v>0</v>
      </c>
      <c r="W177" s="27">
        <v>0</v>
      </c>
    </row>
    <row r="178" spans="1:23" ht="12.75" customHeight="1">
      <c r="A178" s="21" t="s">
        <v>27</v>
      </c>
      <c r="B178" s="22" t="s">
        <v>324</v>
      </c>
      <c r="C178" s="22" t="s">
        <v>325</v>
      </c>
      <c r="D178" s="23">
        <v>7530000</v>
      </c>
      <c r="E178" s="24">
        <v>7530000</v>
      </c>
      <c r="F178" s="24">
        <v>6175903</v>
      </c>
      <c r="G178" s="25">
        <f t="shared" si="35"/>
        <v>0.8201730411686587</v>
      </c>
      <c r="H178" s="23">
        <v>388373</v>
      </c>
      <c r="I178" s="24">
        <v>712148</v>
      </c>
      <c r="J178" s="24">
        <v>557127</v>
      </c>
      <c r="K178" s="23">
        <v>1657648</v>
      </c>
      <c r="L178" s="23">
        <v>1863813</v>
      </c>
      <c r="M178" s="24">
        <v>1937914</v>
      </c>
      <c r="N178" s="24">
        <v>716528</v>
      </c>
      <c r="O178" s="23">
        <v>4518255</v>
      </c>
      <c r="P178" s="23">
        <v>0</v>
      </c>
      <c r="Q178" s="24">
        <v>0</v>
      </c>
      <c r="R178" s="24">
        <v>0</v>
      </c>
      <c r="S178" s="23">
        <v>0</v>
      </c>
      <c r="T178" s="23">
        <v>0</v>
      </c>
      <c r="U178" s="24">
        <v>0</v>
      </c>
      <c r="V178" s="26">
        <v>0</v>
      </c>
      <c r="W178" s="27">
        <v>0</v>
      </c>
    </row>
    <row r="179" spans="1:23" ht="12.75" customHeight="1">
      <c r="A179" s="21" t="s">
        <v>27</v>
      </c>
      <c r="B179" s="22" t="s">
        <v>326</v>
      </c>
      <c r="C179" s="22" t="s">
        <v>327</v>
      </c>
      <c r="D179" s="23">
        <v>50328000</v>
      </c>
      <c r="E179" s="24">
        <v>50328000</v>
      </c>
      <c r="F179" s="24">
        <v>25242316</v>
      </c>
      <c r="G179" s="25">
        <f t="shared" si="35"/>
        <v>0.5015561119058973</v>
      </c>
      <c r="H179" s="23">
        <v>4758362</v>
      </c>
      <c r="I179" s="24">
        <v>3527226</v>
      </c>
      <c r="J179" s="24">
        <v>3636964</v>
      </c>
      <c r="K179" s="23">
        <v>11922552</v>
      </c>
      <c r="L179" s="23">
        <v>3390463</v>
      </c>
      <c r="M179" s="24">
        <v>3519322</v>
      </c>
      <c r="N179" s="24">
        <v>6409979</v>
      </c>
      <c r="O179" s="23">
        <v>13319764</v>
      </c>
      <c r="P179" s="23">
        <v>0</v>
      </c>
      <c r="Q179" s="24">
        <v>0</v>
      </c>
      <c r="R179" s="24">
        <v>0</v>
      </c>
      <c r="S179" s="23">
        <v>0</v>
      </c>
      <c r="T179" s="23">
        <v>0</v>
      </c>
      <c r="U179" s="24">
        <v>0</v>
      </c>
      <c r="V179" s="26">
        <v>0</v>
      </c>
      <c r="W179" s="27">
        <v>0</v>
      </c>
    </row>
    <row r="180" spans="1:23" ht="12.75" customHeight="1">
      <c r="A180" s="21" t="s">
        <v>27</v>
      </c>
      <c r="B180" s="22" t="s">
        <v>328</v>
      </c>
      <c r="C180" s="22" t="s">
        <v>329</v>
      </c>
      <c r="D180" s="23">
        <v>0</v>
      </c>
      <c r="E180" s="24">
        <v>0</v>
      </c>
      <c r="F180" s="24">
        <v>0</v>
      </c>
      <c r="G180" s="25">
        <f t="shared" si="35"/>
        <v>0</v>
      </c>
      <c r="H180" s="23">
        <v>0</v>
      </c>
      <c r="I180" s="24">
        <v>0</v>
      </c>
      <c r="J180" s="24">
        <v>0</v>
      </c>
      <c r="K180" s="23">
        <v>0</v>
      </c>
      <c r="L180" s="23">
        <v>0</v>
      </c>
      <c r="M180" s="24">
        <v>0</v>
      </c>
      <c r="N180" s="24">
        <v>0</v>
      </c>
      <c r="O180" s="23">
        <v>0</v>
      </c>
      <c r="P180" s="23">
        <v>0</v>
      </c>
      <c r="Q180" s="24">
        <v>0</v>
      </c>
      <c r="R180" s="24">
        <v>0</v>
      </c>
      <c r="S180" s="23">
        <v>0</v>
      </c>
      <c r="T180" s="23">
        <v>0</v>
      </c>
      <c r="U180" s="24">
        <v>0</v>
      </c>
      <c r="V180" s="26">
        <v>0</v>
      </c>
      <c r="W180" s="27">
        <v>0</v>
      </c>
    </row>
    <row r="181" spans="1:23" ht="12.75" customHeight="1">
      <c r="A181" s="21" t="s">
        <v>42</v>
      </c>
      <c r="B181" s="22" t="s">
        <v>330</v>
      </c>
      <c r="C181" s="22" t="s">
        <v>331</v>
      </c>
      <c r="D181" s="23">
        <v>0</v>
      </c>
      <c r="E181" s="24">
        <v>0</v>
      </c>
      <c r="F181" s="24">
        <v>127484406</v>
      </c>
      <c r="G181" s="25">
        <f t="shared" si="35"/>
        <v>0</v>
      </c>
      <c r="H181" s="23">
        <v>34962685</v>
      </c>
      <c r="I181" s="24">
        <v>19175860</v>
      </c>
      <c r="J181" s="24">
        <v>21084321</v>
      </c>
      <c r="K181" s="23">
        <v>75222866</v>
      </c>
      <c r="L181" s="23">
        <v>22612215</v>
      </c>
      <c r="M181" s="24">
        <v>14631185</v>
      </c>
      <c r="N181" s="24">
        <v>15018140</v>
      </c>
      <c r="O181" s="23">
        <v>52261540</v>
      </c>
      <c r="P181" s="23">
        <v>0</v>
      </c>
      <c r="Q181" s="24">
        <v>0</v>
      </c>
      <c r="R181" s="24">
        <v>0</v>
      </c>
      <c r="S181" s="23">
        <v>0</v>
      </c>
      <c r="T181" s="23">
        <v>0</v>
      </c>
      <c r="U181" s="24">
        <v>0</v>
      </c>
      <c r="V181" s="26">
        <v>0</v>
      </c>
      <c r="W181" s="27">
        <v>0</v>
      </c>
    </row>
    <row r="182" spans="1:23" ht="12.75" customHeight="1">
      <c r="A182" s="28"/>
      <c r="B182" s="29" t="s">
        <v>332</v>
      </c>
      <c r="C182" s="30"/>
      <c r="D182" s="31">
        <f>SUM(D177:D181)</f>
        <v>76718000</v>
      </c>
      <c r="E182" s="32">
        <f>SUM(E177:E181)</f>
        <v>76718000</v>
      </c>
      <c r="F182" s="32">
        <f>SUM(F177:F181)</f>
        <v>164617853</v>
      </c>
      <c r="G182" s="33">
        <f t="shared" si="35"/>
        <v>2.145752665606507</v>
      </c>
      <c r="H182" s="31">
        <f aca="true" t="shared" si="37" ref="H182:W182">SUM(H177:H181)</f>
        <v>40109420</v>
      </c>
      <c r="I182" s="32">
        <f t="shared" si="37"/>
        <v>23415234</v>
      </c>
      <c r="J182" s="32">
        <f t="shared" si="37"/>
        <v>26055694</v>
      </c>
      <c r="K182" s="31">
        <f t="shared" si="37"/>
        <v>89580348</v>
      </c>
      <c r="L182" s="31">
        <f t="shared" si="37"/>
        <v>28419879</v>
      </c>
      <c r="M182" s="32">
        <f t="shared" si="37"/>
        <v>21071995</v>
      </c>
      <c r="N182" s="32">
        <f t="shared" si="37"/>
        <v>25545631</v>
      </c>
      <c r="O182" s="31">
        <f t="shared" si="37"/>
        <v>75037505</v>
      </c>
      <c r="P182" s="31">
        <f t="shared" si="37"/>
        <v>0</v>
      </c>
      <c r="Q182" s="32">
        <f t="shared" si="37"/>
        <v>0</v>
      </c>
      <c r="R182" s="32">
        <f t="shared" si="37"/>
        <v>0</v>
      </c>
      <c r="S182" s="31">
        <f t="shared" si="37"/>
        <v>0</v>
      </c>
      <c r="T182" s="31">
        <f t="shared" si="37"/>
        <v>0</v>
      </c>
      <c r="U182" s="32">
        <f t="shared" si="37"/>
        <v>0</v>
      </c>
      <c r="V182" s="34">
        <f t="shared" si="37"/>
        <v>0</v>
      </c>
      <c r="W182" s="35">
        <f t="shared" si="37"/>
        <v>0</v>
      </c>
    </row>
    <row r="183" spans="1:23" ht="12.75" customHeight="1">
      <c r="A183" s="21" t="s">
        <v>27</v>
      </c>
      <c r="B183" s="22" t="s">
        <v>333</v>
      </c>
      <c r="C183" s="22" t="s">
        <v>334</v>
      </c>
      <c r="D183" s="23">
        <v>4560928</v>
      </c>
      <c r="E183" s="24">
        <v>4560928</v>
      </c>
      <c r="F183" s="24">
        <v>1664727</v>
      </c>
      <c r="G183" s="25">
        <f t="shared" si="35"/>
        <v>0.3649974303475082</v>
      </c>
      <c r="H183" s="23">
        <v>0</v>
      </c>
      <c r="I183" s="24">
        <v>69478</v>
      </c>
      <c r="J183" s="24">
        <v>242917</v>
      </c>
      <c r="K183" s="23">
        <v>312395</v>
      </c>
      <c r="L183" s="23">
        <v>231849</v>
      </c>
      <c r="M183" s="24">
        <v>230122</v>
      </c>
      <c r="N183" s="24">
        <v>890361</v>
      </c>
      <c r="O183" s="23">
        <v>1352332</v>
      </c>
      <c r="P183" s="23">
        <v>0</v>
      </c>
      <c r="Q183" s="24">
        <v>0</v>
      </c>
      <c r="R183" s="24">
        <v>0</v>
      </c>
      <c r="S183" s="23">
        <v>0</v>
      </c>
      <c r="T183" s="23">
        <v>0</v>
      </c>
      <c r="U183" s="24">
        <v>0</v>
      </c>
      <c r="V183" s="26">
        <v>0</v>
      </c>
      <c r="W183" s="27">
        <v>0</v>
      </c>
    </row>
    <row r="184" spans="1:23" ht="12.75" customHeight="1">
      <c r="A184" s="21" t="s">
        <v>27</v>
      </c>
      <c r="B184" s="22" t="s">
        <v>335</v>
      </c>
      <c r="C184" s="22" t="s">
        <v>336</v>
      </c>
      <c r="D184" s="23">
        <v>3109809</v>
      </c>
      <c r="E184" s="24">
        <v>3109809</v>
      </c>
      <c r="F184" s="24">
        <v>1683769</v>
      </c>
      <c r="G184" s="25">
        <f t="shared" si="35"/>
        <v>0.5414380754573673</v>
      </c>
      <c r="H184" s="23">
        <v>111635</v>
      </c>
      <c r="I184" s="24">
        <v>167977</v>
      </c>
      <c r="J184" s="24">
        <v>152944</v>
      </c>
      <c r="K184" s="23">
        <v>432556</v>
      </c>
      <c r="L184" s="23">
        <v>92988</v>
      </c>
      <c r="M184" s="24">
        <v>904599</v>
      </c>
      <c r="N184" s="24">
        <v>253626</v>
      </c>
      <c r="O184" s="23">
        <v>1251213</v>
      </c>
      <c r="P184" s="23">
        <v>0</v>
      </c>
      <c r="Q184" s="24">
        <v>0</v>
      </c>
      <c r="R184" s="24">
        <v>0</v>
      </c>
      <c r="S184" s="23">
        <v>0</v>
      </c>
      <c r="T184" s="23">
        <v>0</v>
      </c>
      <c r="U184" s="24">
        <v>0</v>
      </c>
      <c r="V184" s="26">
        <v>0</v>
      </c>
      <c r="W184" s="27">
        <v>0</v>
      </c>
    </row>
    <row r="185" spans="1:23" ht="12.75" customHeight="1">
      <c r="A185" s="21" t="s">
        <v>27</v>
      </c>
      <c r="B185" s="22" t="s">
        <v>337</v>
      </c>
      <c r="C185" s="22" t="s">
        <v>338</v>
      </c>
      <c r="D185" s="23">
        <v>203209000</v>
      </c>
      <c r="E185" s="24">
        <v>203209000</v>
      </c>
      <c r="F185" s="24">
        <v>124774298</v>
      </c>
      <c r="G185" s="25">
        <f t="shared" si="35"/>
        <v>0.6140195463783592</v>
      </c>
      <c r="H185" s="23">
        <v>7474865</v>
      </c>
      <c r="I185" s="24">
        <v>20286829</v>
      </c>
      <c r="J185" s="24">
        <v>23845351</v>
      </c>
      <c r="K185" s="23">
        <v>51607045</v>
      </c>
      <c r="L185" s="23">
        <v>24791700</v>
      </c>
      <c r="M185" s="24">
        <v>27371208</v>
      </c>
      <c r="N185" s="24">
        <v>21004345</v>
      </c>
      <c r="O185" s="23">
        <v>73167253</v>
      </c>
      <c r="P185" s="23">
        <v>0</v>
      </c>
      <c r="Q185" s="24">
        <v>0</v>
      </c>
      <c r="R185" s="24">
        <v>0</v>
      </c>
      <c r="S185" s="23">
        <v>0</v>
      </c>
      <c r="T185" s="23">
        <v>0</v>
      </c>
      <c r="U185" s="24">
        <v>0</v>
      </c>
      <c r="V185" s="26">
        <v>0</v>
      </c>
      <c r="W185" s="27">
        <v>0</v>
      </c>
    </row>
    <row r="186" spans="1:23" ht="12.75" customHeight="1">
      <c r="A186" s="21" t="s">
        <v>27</v>
      </c>
      <c r="B186" s="22" t="s">
        <v>339</v>
      </c>
      <c r="C186" s="22" t="s">
        <v>340</v>
      </c>
      <c r="D186" s="23">
        <v>15745913</v>
      </c>
      <c r="E186" s="24">
        <v>15745913</v>
      </c>
      <c r="F186" s="24">
        <v>6607546</v>
      </c>
      <c r="G186" s="25">
        <f t="shared" si="35"/>
        <v>0.41963562227226836</v>
      </c>
      <c r="H186" s="23">
        <v>851286</v>
      </c>
      <c r="I186" s="24">
        <v>975913</v>
      </c>
      <c r="J186" s="24">
        <v>842086</v>
      </c>
      <c r="K186" s="23">
        <v>2669285</v>
      </c>
      <c r="L186" s="23">
        <v>1342457</v>
      </c>
      <c r="M186" s="24">
        <v>750565</v>
      </c>
      <c r="N186" s="24">
        <v>1845239</v>
      </c>
      <c r="O186" s="23">
        <v>3938261</v>
      </c>
      <c r="P186" s="23">
        <v>0</v>
      </c>
      <c r="Q186" s="24">
        <v>0</v>
      </c>
      <c r="R186" s="24">
        <v>0</v>
      </c>
      <c r="S186" s="23">
        <v>0</v>
      </c>
      <c r="T186" s="23">
        <v>0</v>
      </c>
      <c r="U186" s="24">
        <v>0</v>
      </c>
      <c r="V186" s="26">
        <v>0</v>
      </c>
      <c r="W186" s="27">
        <v>0</v>
      </c>
    </row>
    <row r="187" spans="1:23" ht="12.75" customHeight="1">
      <c r="A187" s="21" t="s">
        <v>42</v>
      </c>
      <c r="B187" s="22" t="s">
        <v>341</v>
      </c>
      <c r="C187" s="22" t="s">
        <v>342</v>
      </c>
      <c r="D187" s="23">
        <v>43271976</v>
      </c>
      <c r="E187" s="24">
        <v>43271976</v>
      </c>
      <c r="F187" s="24">
        <v>29188122</v>
      </c>
      <c r="G187" s="25">
        <f t="shared" si="35"/>
        <v>0.6745271350677399</v>
      </c>
      <c r="H187" s="23">
        <v>540149</v>
      </c>
      <c r="I187" s="24">
        <v>16791802</v>
      </c>
      <c r="J187" s="24">
        <v>-3601676</v>
      </c>
      <c r="K187" s="23">
        <v>13730275</v>
      </c>
      <c r="L187" s="23">
        <v>-3959466</v>
      </c>
      <c r="M187" s="24">
        <v>8772609</v>
      </c>
      <c r="N187" s="24">
        <v>10644704</v>
      </c>
      <c r="O187" s="23">
        <v>15457847</v>
      </c>
      <c r="P187" s="23">
        <v>0</v>
      </c>
      <c r="Q187" s="24">
        <v>0</v>
      </c>
      <c r="R187" s="24">
        <v>0</v>
      </c>
      <c r="S187" s="23">
        <v>0</v>
      </c>
      <c r="T187" s="23">
        <v>0</v>
      </c>
      <c r="U187" s="24">
        <v>0</v>
      </c>
      <c r="V187" s="26">
        <v>0</v>
      </c>
      <c r="W187" s="27">
        <v>0</v>
      </c>
    </row>
    <row r="188" spans="1:23" ht="12.75" customHeight="1">
      <c r="A188" s="28"/>
      <c r="B188" s="29" t="s">
        <v>343</v>
      </c>
      <c r="C188" s="30"/>
      <c r="D188" s="31">
        <f>SUM(D183:D187)</f>
        <v>269897626</v>
      </c>
      <c r="E188" s="32">
        <f>SUM(E183:E187)</f>
        <v>269897626</v>
      </c>
      <c r="F188" s="32">
        <f>SUM(F183:F187)</f>
        <v>163918462</v>
      </c>
      <c r="G188" s="33">
        <f t="shared" si="35"/>
        <v>0.6073356940160711</v>
      </c>
      <c r="H188" s="31">
        <f aca="true" t="shared" si="38" ref="H188:W188">SUM(H183:H187)</f>
        <v>8977935</v>
      </c>
      <c r="I188" s="32">
        <f t="shared" si="38"/>
        <v>38291999</v>
      </c>
      <c r="J188" s="32">
        <f t="shared" si="38"/>
        <v>21481622</v>
      </c>
      <c r="K188" s="31">
        <f t="shared" si="38"/>
        <v>68751556</v>
      </c>
      <c r="L188" s="31">
        <f t="shared" si="38"/>
        <v>22499528</v>
      </c>
      <c r="M188" s="32">
        <f t="shared" si="38"/>
        <v>38029103</v>
      </c>
      <c r="N188" s="32">
        <f t="shared" si="38"/>
        <v>34638275</v>
      </c>
      <c r="O188" s="31">
        <f t="shared" si="38"/>
        <v>95166906</v>
      </c>
      <c r="P188" s="31">
        <f t="shared" si="38"/>
        <v>0</v>
      </c>
      <c r="Q188" s="32">
        <f t="shared" si="38"/>
        <v>0</v>
      </c>
      <c r="R188" s="32">
        <f t="shared" si="38"/>
        <v>0</v>
      </c>
      <c r="S188" s="31">
        <f t="shared" si="38"/>
        <v>0</v>
      </c>
      <c r="T188" s="31">
        <f t="shared" si="38"/>
        <v>0</v>
      </c>
      <c r="U188" s="32">
        <f t="shared" si="38"/>
        <v>0</v>
      </c>
      <c r="V188" s="34">
        <f t="shared" si="38"/>
        <v>0</v>
      </c>
      <c r="W188" s="35">
        <f t="shared" si="38"/>
        <v>0</v>
      </c>
    </row>
    <row r="189" spans="1:23" ht="12.75" customHeight="1">
      <c r="A189" s="21" t="s">
        <v>27</v>
      </c>
      <c r="B189" s="22" t="s">
        <v>344</v>
      </c>
      <c r="C189" s="22" t="s">
        <v>345</v>
      </c>
      <c r="D189" s="23">
        <v>23492229</v>
      </c>
      <c r="E189" s="24">
        <v>23492229</v>
      </c>
      <c r="F189" s="24">
        <v>477413</v>
      </c>
      <c r="G189" s="25">
        <f t="shared" si="35"/>
        <v>0.020322166959976424</v>
      </c>
      <c r="H189" s="23">
        <v>9047</v>
      </c>
      <c r="I189" s="24">
        <v>209017</v>
      </c>
      <c r="J189" s="24">
        <v>5445</v>
      </c>
      <c r="K189" s="23">
        <v>223509</v>
      </c>
      <c r="L189" s="23">
        <v>45821</v>
      </c>
      <c r="M189" s="24">
        <v>12775</v>
      </c>
      <c r="N189" s="24">
        <v>195308</v>
      </c>
      <c r="O189" s="23">
        <v>253904</v>
      </c>
      <c r="P189" s="23">
        <v>0</v>
      </c>
      <c r="Q189" s="24">
        <v>0</v>
      </c>
      <c r="R189" s="24">
        <v>0</v>
      </c>
      <c r="S189" s="23">
        <v>0</v>
      </c>
      <c r="T189" s="23">
        <v>0</v>
      </c>
      <c r="U189" s="24">
        <v>0</v>
      </c>
      <c r="V189" s="26">
        <v>0</v>
      </c>
      <c r="W189" s="27">
        <v>0</v>
      </c>
    </row>
    <row r="190" spans="1:23" ht="12.75" customHeight="1">
      <c r="A190" s="21" t="s">
        <v>27</v>
      </c>
      <c r="B190" s="22" t="s">
        <v>346</v>
      </c>
      <c r="C190" s="22" t="s">
        <v>347</v>
      </c>
      <c r="D190" s="23">
        <v>21254000</v>
      </c>
      <c r="E190" s="24">
        <v>21254000</v>
      </c>
      <c r="F190" s="24">
        <v>133305912</v>
      </c>
      <c r="G190" s="25">
        <f t="shared" si="35"/>
        <v>6.272038769172862</v>
      </c>
      <c r="H190" s="23">
        <v>25524732</v>
      </c>
      <c r="I190" s="24">
        <v>21817979</v>
      </c>
      <c r="J190" s="24">
        <v>24291537</v>
      </c>
      <c r="K190" s="23">
        <v>71634248</v>
      </c>
      <c r="L190" s="23">
        <v>19195152</v>
      </c>
      <c r="M190" s="24">
        <v>25444163</v>
      </c>
      <c r="N190" s="24">
        <v>17032349</v>
      </c>
      <c r="O190" s="23">
        <v>61671664</v>
      </c>
      <c r="P190" s="23">
        <v>0</v>
      </c>
      <c r="Q190" s="24">
        <v>0</v>
      </c>
      <c r="R190" s="24">
        <v>0</v>
      </c>
      <c r="S190" s="23">
        <v>0</v>
      </c>
      <c r="T190" s="23">
        <v>0</v>
      </c>
      <c r="U190" s="24">
        <v>0</v>
      </c>
      <c r="V190" s="26">
        <v>0</v>
      </c>
      <c r="W190" s="27">
        <v>0</v>
      </c>
    </row>
    <row r="191" spans="1:23" ht="12.75" customHeight="1">
      <c r="A191" s="21" t="s">
        <v>27</v>
      </c>
      <c r="B191" s="22" t="s">
        <v>348</v>
      </c>
      <c r="C191" s="22" t="s">
        <v>349</v>
      </c>
      <c r="D191" s="23">
        <v>29811500</v>
      </c>
      <c r="E191" s="24">
        <v>29811500</v>
      </c>
      <c r="F191" s="24">
        <v>148295780</v>
      </c>
      <c r="G191" s="25">
        <f t="shared" si="35"/>
        <v>4.974448786542106</v>
      </c>
      <c r="H191" s="23">
        <v>15126633</v>
      </c>
      <c r="I191" s="24">
        <v>45632690</v>
      </c>
      <c r="J191" s="24">
        <v>15177973</v>
      </c>
      <c r="K191" s="23">
        <v>75937296</v>
      </c>
      <c r="L191" s="23">
        <v>14861203</v>
      </c>
      <c r="M191" s="24">
        <v>17884631</v>
      </c>
      <c r="N191" s="24">
        <v>39612650</v>
      </c>
      <c r="O191" s="23">
        <v>72358484</v>
      </c>
      <c r="P191" s="23">
        <v>0</v>
      </c>
      <c r="Q191" s="24">
        <v>0</v>
      </c>
      <c r="R191" s="24">
        <v>0</v>
      </c>
      <c r="S191" s="23">
        <v>0</v>
      </c>
      <c r="T191" s="23">
        <v>0</v>
      </c>
      <c r="U191" s="24">
        <v>0</v>
      </c>
      <c r="V191" s="26">
        <v>0</v>
      </c>
      <c r="W191" s="27">
        <v>0</v>
      </c>
    </row>
    <row r="192" spans="1:23" ht="12.75" customHeight="1">
      <c r="A192" s="21" t="s">
        <v>27</v>
      </c>
      <c r="B192" s="22" t="s">
        <v>350</v>
      </c>
      <c r="C192" s="22" t="s">
        <v>351</v>
      </c>
      <c r="D192" s="23">
        <v>64832371</v>
      </c>
      <c r="E192" s="24">
        <v>64832371</v>
      </c>
      <c r="F192" s="24">
        <v>80974168</v>
      </c>
      <c r="G192" s="25">
        <f t="shared" si="35"/>
        <v>1.248977428266506</v>
      </c>
      <c r="H192" s="23">
        <v>776123</v>
      </c>
      <c r="I192" s="24">
        <v>7068900</v>
      </c>
      <c r="J192" s="24">
        <v>8359342</v>
      </c>
      <c r="K192" s="23">
        <v>16204365</v>
      </c>
      <c r="L192" s="23">
        <v>17576571</v>
      </c>
      <c r="M192" s="24">
        <v>27475080</v>
      </c>
      <c r="N192" s="24">
        <v>19718152</v>
      </c>
      <c r="O192" s="23">
        <v>64769803</v>
      </c>
      <c r="P192" s="23">
        <v>0</v>
      </c>
      <c r="Q192" s="24">
        <v>0</v>
      </c>
      <c r="R192" s="24">
        <v>0</v>
      </c>
      <c r="S192" s="23">
        <v>0</v>
      </c>
      <c r="T192" s="23">
        <v>0</v>
      </c>
      <c r="U192" s="24">
        <v>0</v>
      </c>
      <c r="V192" s="26">
        <v>0</v>
      </c>
      <c r="W192" s="27">
        <v>0</v>
      </c>
    </row>
    <row r="193" spans="1:23" ht="12.75" customHeight="1">
      <c r="A193" s="21" t="s">
        <v>27</v>
      </c>
      <c r="B193" s="22" t="s">
        <v>352</v>
      </c>
      <c r="C193" s="22" t="s">
        <v>353</v>
      </c>
      <c r="D193" s="23">
        <v>48011909</v>
      </c>
      <c r="E193" s="24">
        <v>48011909</v>
      </c>
      <c r="F193" s="24">
        <v>19210526</v>
      </c>
      <c r="G193" s="25">
        <f t="shared" si="35"/>
        <v>0.4001200202224827</v>
      </c>
      <c r="H193" s="23">
        <v>0</v>
      </c>
      <c r="I193" s="24">
        <v>0</v>
      </c>
      <c r="J193" s="24">
        <v>3975652</v>
      </c>
      <c r="K193" s="23">
        <v>3975652</v>
      </c>
      <c r="L193" s="23">
        <v>3929322</v>
      </c>
      <c r="M193" s="24">
        <v>4783987</v>
      </c>
      <c r="N193" s="24">
        <v>6521565</v>
      </c>
      <c r="O193" s="23">
        <v>15234874</v>
      </c>
      <c r="P193" s="23">
        <v>0</v>
      </c>
      <c r="Q193" s="24">
        <v>0</v>
      </c>
      <c r="R193" s="24">
        <v>0</v>
      </c>
      <c r="S193" s="23">
        <v>0</v>
      </c>
      <c r="T193" s="23">
        <v>0</v>
      </c>
      <c r="U193" s="24">
        <v>0</v>
      </c>
      <c r="V193" s="26">
        <v>0</v>
      </c>
      <c r="W193" s="27">
        <v>0</v>
      </c>
    </row>
    <row r="194" spans="1:23" ht="12.75" customHeight="1">
      <c r="A194" s="21" t="s">
        <v>42</v>
      </c>
      <c r="B194" s="22" t="s">
        <v>354</v>
      </c>
      <c r="C194" s="22" t="s">
        <v>355</v>
      </c>
      <c r="D194" s="23">
        <v>2179500</v>
      </c>
      <c r="E194" s="24">
        <v>2179500</v>
      </c>
      <c r="F194" s="24">
        <v>27530</v>
      </c>
      <c r="G194" s="25">
        <f t="shared" si="35"/>
        <v>0.012631337462720807</v>
      </c>
      <c r="H194" s="23">
        <v>0</v>
      </c>
      <c r="I194" s="24">
        <v>0</v>
      </c>
      <c r="J194" s="24">
        <v>27530</v>
      </c>
      <c r="K194" s="23">
        <v>27530</v>
      </c>
      <c r="L194" s="23">
        <v>0</v>
      </c>
      <c r="M194" s="24">
        <v>0</v>
      </c>
      <c r="N194" s="24">
        <v>0</v>
      </c>
      <c r="O194" s="23">
        <v>0</v>
      </c>
      <c r="P194" s="23">
        <v>0</v>
      </c>
      <c r="Q194" s="24">
        <v>0</v>
      </c>
      <c r="R194" s="24">
        <v>0</v>
      </c>
      <c r="S194" s="23">
        <v>0</v>
      </c>
      <c r="T194" s="23">
        <v>0</v>
      </c>
      <c r="U194" s="24">
        <v>0</v>
      </c>
      <c r="V194" s="26">
        <v>0</v>
      </c>
      <c r="W194" s="27">
        <v>0</v>
      </c>
    </row>
    <row r="195" spans="1:23" ht="12.75" customHeight="1">
      <c r="A195" s="28"/>
      <c r="B195" s="29" t="s">
        <v>356</v>
      </c>
      <c r="C195" s="30"/>
      <c r="D195" s="31">
        <f>SUM(D189:D194)</f>
        <v>189581509</v>
      </c>
      <c r="E195" s="32">
        <f>SUM(E189:E194)</f>
        <v>189581509</v>
      </c>
      <c r="F195" s="32">
        <f>SUM(F189:F194)</f>
        <v>382291329</v>
      </c>
      <c r="G195" s="33">
        <f t="shared" si="35"/>
        <v>2.016501139887013</v>
      </c>
      <c r="H195" s="31">
        <f aca="true" t="shared" si="39" ref="H195:W195">SUM(H189:H194)</f>
        <v>41436535</v>
      </c>
      <c r="I195" s="32">
        <f t="shared" si="39"/>
        <v>74728586</v>
      </c>
      <c r="J195" s="32">
        <f t="shared" si="39"/>
        <v>51837479</v>
      </c>
      <c r="K195" s="31">
        <f t="shared" si="39"/>
        <v>168002600</v>
      </c>
      <c r="L195" s="31">
        <f t="shared" si="39"/>
        <v>55608069</v>
      </c>
      <c r="M195" s="32">
        <f t="shared" si="39"/>
        <v>75600636</v>
      </c>
      <c r="N195" s="32">
        <f t="shared" si="39"/>
        <v>83080024</v>
      </c>
      <c r="O195" s="31">
        <f t="shared" si="39"/>
        <v>214288729</v>
      </c>
      <c r="P195" s="31">
        <f t="shared" si="39"/>
        <v>0</v>
      </c>
      <c r="Q195" s="32">
        <f t="shared" si="39"/>
        <v>0</v>
      </c>
      <c r="R195" s="32">
        <f t="shared" si="39"/>
        <v>0</v>
      </c>
      <c r="S195" s="31">
        <f t="shared" si="39"/>
        <v>0</v>
      </c>
      <c r="T195" s="31">
        <f t="shared" si="39"/>
        <v>0</v>
      </c>
      <c r="U195" s="32">
        <f t="shared" si="39"/>
        <v>0</v>
      </c>
      <c r="V195" s="34">
        <f t="shared" si="39"/>
        <v>0</v>
      </c>
      <c r="W195" s="35">
        <f t="shared" si="39"/>
        <v>0</v>
      </c>
    </row>
    <row r="196" spans="1:23" ht="12.75" customHeight="1">
      <c r="A196" s="21" t="s">
        <v>27</v>
      </c>
      <c r="B196" s="22" t="s">
        <v>357</v>
      </c>
      <c r="C196" s="22" t="s">
        <v>358</v>
      </c>
      <c r="D196" s="23">
        <v>13093443</v>
      </c>
      <c r="E196" s="24">
        <v>13093443</v>
      </c>
      <c r="F196" s="24">
        <v>2018899</v>
      </c>
      <c r="G196" s="25">
        <f t="shared" si="35"/>
        <v>0.15419160567621518</v>
      </c>
      <c r="H196" s="23">
        <v>252593</v>
      </c>
      <c r="I196" s="24">
        <v>224471</v>
      </c>
      <c r="J196" s="24">
        <v>425405</v>
      </c>
      <c r="K196" s="23">
        <v>902469</v>
      </c>
      <c r="L196" s="23">
        <v>42205</v>
      </c>
      <c r="M196" s="24">
        <v>111561</v>
      </c>
      <c r="N196" s="24">
        <v>962664</v>
      </c>
      <c r="O196" s="23">
        <v>1116430</v>
      </c>
      <c r="P196" s="23">
        <v>0</v>
      </c>
      <c r="Q196" s="24">
        <v>0</v>
      </c>
      <c r="R196" s="24">
        <v>0</v>
      </c>
      <c r="S196" s="23">
        <v>0</v>
      </c>
      <c r="T196" s="23">
        <v>0</v>
      </c>
      <c r="U196" s="24">
        <v>0</v>
      </c>
      <c r="V196" s="26">
        <v>0</v>
      </c>
      <c r="W196" s="27">
        <v>0</v>
      </c>
    </row>
    <row r="197" spans="1:23" ht="12.75" customHeight="1">
      <c r="A197" s="21" t="s">
        <v>27</v>
      </c>
      <c r="B197" s="22" t="s">
        <v>359</v>
      </c>
      <c r="C197" s="22" t="s">
        <v>360</v>
      </c>
      <c r="D197" s="23">
        <v>14715000</v>
      </c>
      <c r="E197" s="24">
        <v>14715000</v>
      </c>
      <c r="F197" s="24">
        <v>5123567</v>
      </c>
      <c r="G197" s="25">
        <f t="shared" si="35"/>
        <v>0.3481866802582399</v>
      </c>
      <c r="H197" s="23">
        <v>316999</v>
      </c>
      <c r="I197" s="24">
        <v>2303212</v>
      </c>
      <c r="J197" s="24">
        <v>452880</v>
      </c>
      <c r="K197" s="23">
        <v>3073091</v>
      </c>
      <c r="L197" s="23">
        <v>391938</v>
      </c>
      <c r="M197" s="24">
        <v>1064312</v>
      </c>
      <c r="N197" s="24">
        <v>594226</v>
      </c>
      <c r="O197" s="23">
        <v>2050476</v>
      </c>
      <c r="P197" s="23">
        <v>0</v>
      </c>
      <c r="Q197" s="24">
        <v>0</v>
      </c>
      <c r="R197" s="24">
        <v>0</v>
      </c>
      <c r="S197" s="23">
        <v>0</v>
      </c>
      <c r="T197" s="23">
        <v>0</v>
      </c>
      <c r="U197" s="24">
        <v>0</v>
      </c>
      <c r="V197" s="26">
        <v>0</v>
      </c>
      <c r="W197" s="27">
        <v>0</v>
      </c>
    </row>
    <row r="198" spans="1:23" ht="12.75" customHeight="1">
      <c r="A198" s="21" t="s">
        <v>27</v>
      </c>
      <c r="B198" s="22" t="s">
        <v>361</v>
      </c>
      <c r="C198" s="22" t="s">
        <v>362</v>
      </c>
      <c r="D198" s="23">
        <v>36648601</v>
      </c>
      <c r="E198" s="24">
        <v>36648601</v>
      </c>
      <c r="F198" s="24">
        <v>13989427</v>
      </c>
      <c r="G198" s="25">
        <f t="shared" si="35"/>
        <v>0.38171789968190056</v>
      </c>
      <c r="H198" s="23">
        <v>518405</v>
      </c>
      <c r="I198" s="24">
        <v>1046467</v>
      </c>
      <c r="J198" s="24">
        <v>704807</v>
      </c>
      <c r="K198" s="23">
        <v>2269679</v>
      </c>
      <c r="L198" s="23">
        <v>4612458</v>
      </c>
      <c r="M198" s="24">
        <v>1697965</v>
      </c>
      <c r="N198" s="24">
        <v>5409325</v>
      </c>
      <c r="O198" s="23">
        <v>11719748</v>
      </c>
      <c r="P198" s="23">
        <v>0</v>
      </c>
      <c r="Q198" s="24">
        <v>0</v>
      </c>
      <c r="R198" s="24">
        <v>0</v>
      </c>
      <c r="S198" s="23">
        <v>0</v>
      </c>
      <c r="T198" s="23">
        <v>0</v>
      </c>
      <c r="U198" s="24">
        <v>0</v>
      </c>
      <c r="V198" s="26">
        <v>0</v>
      </c>
      <c r="W198" s="27">
        <v>0</v>
      </c>
    </row>
    <row r="199" spans="1:23" ht="12.75" customHeight="1">
      <c r="A199" s="21" t="s">
        <v>27</v>
      </c>
      <c r="B199" s="22" t="s">
        <v>363</v>
      </c>
      <c r="C199" s="22" t="s">
        <v>364</v>
      </c>
      <c r="D199" s="23">
        <v>39782452</v>
      </c>
      <c r="E199" s="24">
        <v>39782452</v>
      </c>
      <c r="F199" s="24">
        <v>19846316</v>
      </c>
      <c r="G199" s="25">
        <f t="shared" si="35"/>
        <v>0.4988711103076301</v>
      </c>
      <c r="H199" s="23">
        <v>0</v>
      </c>
      <c r="I199" s="24">
        <v>0</v>
      </c>
      <c r="J199" s="24">
        <v>788590</v>
      </c>
      <c r="K199" s="23">
        <v>788590</v>
      </c>
      <c r="L199" s="23">
        <v>16166239</v>
      </c>
      <c r="M199" s="24">
        <v>653385</v>
      </c>
      <c r="N199" s="24">
        <v>2238102</v>
      </c>
      <c r="O199" s="23">
        <v>19057726</v>
      </c>
      <c r="P199" s="23">
        <v>0</v>
      </c>
      <c r="Q199" s="24">
        <v>0</v>
      </c>
      <c r="R199" s="24">
        <v>0</v>
      </c>
      <c r="S199" s="23">
        <v>0</v>
      </c>
      <c r="T199" s="23">
        <v>0</v>
      </c>
      <c r="U199" s="24">
        <v>0</v>
      </c>
      <c r="V199" s="26">
        <v>0</v>
      </c>
      <c r="W199" s="27">
        <v>0</v>
      </c>
    </row>
    <row r="200" spans="1:23" ht="12.75" customHeight="1">
      <c r="A200" s="21" t="s">
        <v>42</v>
      </c>
      <c r="B200" s="22" t="s">
        <v>365</v>
      </c>
      <c r="C200" s="22" t="s">
        <v>366</v>
      </c>
      <c r="D200" s="23">
        <v>48910000</v>
      </c>
      <c r="E200" s="24">
        <v>48910000</v>
      </c>
      <c r="F200" s="24">
        <v>159921733</v>
      </c>
      <c r="G200" s="25">
        <f t="shared" si="35"/>
        <v>3.2697144346759353</v>
      </c>
      <c r="H200" s="23">
        <v>29934722</v>
      </c>
      <c r="I200" s="24">
        <v>25032839</v>
      </c>
      <c r="J200" s="24">
        <v>31282560</v>
      </c>
      <c r="K200" s="23">
        <v>86250121</v>
      </c>
      <c r="L200" s="23">
        <v>31909040</v>
      </c>
      <c r="M200" s="24">
        <v>18436534</v>
      </c>
      <c r="N200" s="24">
        <v>23326038</v>
      </c>
      <c r="O200" s="23">
        <v>73671612</v>
      </c>
      <c r="P200" s="23">
        <v>0</v>
      </c>
      <c r="Q200" s="24">
        <v>0</v>
      </c>
      <c r="R200" s="24">
        <v>0</v>
      </c>
      <c r="S200" s="23">
        <v>0</v>
      </c>
      <c r="T200" s="23">
        <v>0</v>
      </c>
      <c r="U200" s="24">
        <v>0</v>
      </c>
      <c r="V200" s="26">
        <v>0</v>
      </c>
      <c r="W200" s="27">
        <v>0</v>
      </c>
    </row>
    <row r="201" spans="1:23" ht="12.75" customHeight="1">
      <c r="A201" s="28"/>
      <c r="B201" s="29" t="s">
        <v>367</v>
      </c>
      <c r="C201" s="30"/>
      <c r="D201" s="31">
        <f>SUM(D196:D200)</f>
        <v>153149496</v>
      </c>
      <c r="E201" s="32">
        <f>SUM(E196:E200)</f>
        <v>153149496</v>
      </c>
      <c r="F201" s="32">
        <f>SUM(F196:F200)</f>
        <v>200899942</v>
      </c>
      <c r="G201" s="33">
        <f t="shared" si="35"/>
        <v>1.3117897691285905</v>
      </c>
      <c r="H201" s="31">
        <f aca="true" t="shared" si="40" ref="H201:W201">SUM(H196:H200)</f>
        <v>31022719</v>
      </c>
      <c r="I201" s="32">
        <f t="shared" si="40"/>
        <v>28606989</v>
      </c>
      <c r="J201" s="32">
        <f t="shared" si="40"/>
        <v>33654242</v>
      </c>
      <c r="K201" s="31">
        <f t="shared" si="40"/>
        <v>93283950</v>
      </c>
      <c r="L201" s="31">
        <f t="shared" si="40"/>
        <v>53121880</v>
      </c>
      <c r="M201" s="32">
        <f t="shared" si="40"/>
        <v>21963757</v>
      </c>
      <c r="N201" s="32">
        <f t="shared" si="40"/>
        <v>32530355</v>
      </c>
      <c r="O201" s="31">
        <f t="shared" si="40"/>
        <v>107615992</v>
      </c>
      <c r="P201" s="31">
        <f t="shared" si="40"/>
        <v>0</v>
      </c>
      <c r="Q201" s="32">
        <f t="shared" si="40"/>
        <v>0</v>
      </c>
      <c r="R201" s="32">
        <f t="shared" si="40"/>
        <v>0</v>
      </c>
      <c r="S201" s="31">
        <f t="shared" si="40"/>
        <v>0</v>
      </c>
      <c r="T201" s="31">
        <f t="shared" si="40"/>
        <v>0</v>
      </c>
      <c r="U201" s="32">
        <f t="shared" si="40"/>
        <v>0</v>
      </c>
      <c r="V201" s="34">
        <f t="shared" si="40"/>
        <v>0</v>
      </c>
      <c r="W201" s="35">
        <f t="shared" si="40"/>
        <v>0</v>
      </c>
    </row>
    <row r="202" spans="1:23" ht="12.75" customHeight="1">
      <c r="A202" s="52"/>
      <c r="B202" s="53" t="s">
        <v>368</v>
      </c>
      <c r="C202" s="54"/>
      <c r="D202" s="55">
        <f>SUM(D170:D175,D177:D181,D183:D187,D189:D194,D196:D200)</f>
        <v>892078276</v>
      </c>
      <c r="E202" s="56">
        <f>SUM(E170:E175,E177:E181,E183:E187,E189:E194,E196:E200)</f>
        <v>892078276</v>
      </c>
      <c r="F202" s="56">
        <f>SUM(F170:F175,F177:F181,F183:F187,F189:F194,F196:F200)</f>
        <v>1056902142</v>
      </c>
      <c r="G202" s="57">
        <f t="shared" si="35"/>
        <v>1.1847639051799979</v>
      </c>
      <c r="H202" s="55">
        <f aca="true" t="shared" si="41" ref="H202:W202">SUM(H170:H175,H177:H181,H183:H187,H189:H194,H196:H200)</f>
        <v>136740350</v>
      </c>
      <c r="I202" s="56">
        <f t="shared" si="41"/>
        <v>187293430</v>
      </c>
      <c r="J202" s="56">
        <f t="shared" si="41"/>
        <v>157294882</v>
      </c>
      <c r="K202" s="55">
        <f t="shared" si="41"/>
        <v>481328662</v>
      </c>
      <c r="L202" s="55">
        <f t="shared" si="41"/>
        <v>183305938</v>
      </c>
      <c r="M202" s="56">
        <f t="shared" si="41"/>
        <v>184838641</v>
      </c>
      <c r="N202" s="56">
        <f t="shared" si="41"/>
        <v>207428901</v>
      </c>
      <c r="O202" s="58">
        <f t="shared" si="41"/>
        <v>575573480</v>
      </c>
      <c r="P202" s="31">
        <f t="shared" si="41"/>
        <v>0</v>
      </c>
      <c r="Q202" s="32">
        <f t="shared" si="41"/>
        <v>0</v>
      </c>
      <c r="R202" s="32">
        <f t="shared" si="41"/>
        <v>0</v>
      </c>
      <c r="S202" s="31">
        <f t="shared" si="41"/>
        <v>0</v>
      </c>
      <c r="T202" s="31">
        <f t="shared" si="41"/>
        <v>0</v>
      </c>
      <c r="U202" s="32">
        <f t="shared" si="41"/>
        <v>0</v>
      </c>
      <c r="V202" s="34">
        <f t="shared" si="41"/>
        <v>0</v>
      </c>
      <c r="W202" s="35">
        <f t="shared" si="41"/>
        <v>0</v>
      </c>
    </row>
    <row r="203" spans="1:23" ht="12.75" customHeight="1">
      <c r="A203" s="14"/>
      <c r="B203" s="15" t="s">
        <v>602</v>
      </c>
      <c r="C203" s="16"/>
      <c r="D203" s="36"/>
      <c r="E203" s="37"/>
      <c r="F203" s="37"/>
      <c r="G203" s="38"/>
      <c r="H203" s="36"/>
      <c r="I203" s="37"/>
      <c r="J203" s="37"/>
      <c r="K203" s="36"/>
      <c r="L203" s="36"/>
      <c r="M203" s="37"/>
      <c r="N203" s="37"/>
      <c r="O203" s="36"/>
      <c r="P203" s="36"/>
      <c r="Q203" s="37"/>
      <c r="R203" s="37"/>
      <c r="S203" s="36"/>
      <c r="T203" s="36"/>
      <c r="U203" s="37"/>
      <c r="V203" s="39"/>
      <c r="W203" s="40"/>
    </row>
    <row r="204" spans="1:23" ht="12.75" customHeight="1">
      <c r="A204" s="20"/>
      <c r="B204" s="15" t="s">
        <v>369</v>
      </c>
      <c r="C204" s="16"/>
      <c r="D204" s="36"/>
      <c r="E204" s="37"/>
      <c r="F204" s="37"/>
      <c r="G204" s="38"/>
      <c r="H204" s="36"/>
      <c r="I204" s="37"/>
      <c r="J204" s="37"/>
      <c r="K204" s="36"/>
      <c r="L204" s="36"/>
      <c r="M204" s="37"/>
      <c r="N204" s="37"/>
      <c r="O204" s="36"/>
      <c r="P204" s="36"/>
      <c r="Q204" s="37"/>
      <c r="R204" s="37"/>
      <c r="S204" s="36"/>
      <c r="T204" s="36"/>
      <c r="U204" s="37"/>
      <c r="V204" s="39"/>
      <c r="W204" s="40"/>
    </row>
    <row r="205" spans="1:23" ht="12.75" customHeight="1">
      <c r="A205" s="21" t="s">
        <v>27</v>
      </c>
      <c r="B205" s="22" t="s">
        <v>370</v>
      </c>
      <c r="C205" s="22" t="s">
        <v>371</v>
      </c>
      <c r="D205" s="23">
        <v>12565000</v>
      </c>
      <c r="E205" s="24">
        <v>12565000</v>
      </c>
      <c r="F205" s="24">
        <v>0</v>
      </c>
      <c r="G205" s="25">
        <f aca="true" t="shared" si="42" ref="G205:G228">IF($D205=0,0,$F205/$D205)</f>
        <v>0</v>
      </c>
      <c r="H205" s="23">
        <v>0</v>
      </c>
      <c r="I205" s="24">
        <v>0</v>
      </c>
      <c r="J205" s="24">
        <v>0</v>
      </c>
      <c r="K205" s="23">
        <v>0</v>
      </c>
      <c r="L205" s="23">
        <v>0</v>
      </c>
      <c r="M205" s="24">
        <v>0</v>
      </c>
      <c r="N205" s="24">
        <v>0</v>
      </c>
      <c r="O205" s="23">
        <v>0</v>
      </c>
      <c r="P205" s="23">
        <v>0</v>
      </c>
      <c r="Q205" s="24">
        <v>0</v>
      </c>
      <c r="R205" s="24">
        <v>0</v>
      </c>
      <c r="S205" s="23">
        <v>0</v>
      </c>
      <c r="T205" s="23">
        <v>0</v>
      </c>
      <c r="U205" s="24">
        <v>0</v>
      </c>
      <c r="V205" s="26">
        <v>0</v>
      </c>
      <c r="W205" s="27">
        <v>0</v>
      </c>
    </row>
    <row r="206" spans="1:23" ht="12.75" customHeight="1">
      <c r="A206" s="21" t="s">
        <v>27</v>
      </c>
      <c r="B206" s="22" t="s">
        <v>372</v>
      </c>
      <c r="C206" s="22" t="s">
        <v>373</v>
      </c>
      <c r="D206" s="23">
        <v>33214902</v>
      </c>
      <c r="E206" s="24">
        <v>33214902</v>
      </c>
      <c r="F206" s="24">
        <v>13827964</v>
      </c>
      <c r="G206" s="25">
        <f t="shared" si="42"/>
        <v>0.41631807313476343</v>
      </c>
      <c r="H206" s="23">
        <v>2147760</v>
      </c>
      <c r="I206" s="24">
        <v>2276900</v>
      </c>
      <c r="J206" s="24">
        <v>986426</v>
      </c>
      <c r="K206" s="23">
        <v>5411086</v>
      </c>
      <c r="L206" s="23">
        <v>2607466</v>
      </c>
      <c r="M206" s="24">
        <v>1736776</v>
      </c>
      <c r="N206" s="24">
        <v>4072636</v>
      </c>
      <c r="O206" s="23">
        <v>8416878</v>
      </c>
      <c r="P206" s="23">
        <v>0</v>
      </c>
      <c r="Q206" s="24">
        <v>0</v>
      </c>
      <c r="R206" s="24">
        <v>0</v>
      </c>
      <c r="S206" s="23">
        <v>0</v>
      </c>
      <c r="T206" s="23">
        <v>0</v>
      </c>
      <c r="U206" s="24">
        <v>0</v>
      </c>
      <c r="V206" s="26">
        <v>0</v>
      </c>
      <c r="W206" s="27">
        <v>0</v>
      </c>
    </row>
    <row r="207" spans="1:23" ht="12.75" customHeight="1">
      <c r="A207" s="21" t="s">
        <v>27</v>
      </c>
      <c r="B207" s="22" t="s">
        <v>374</v>
      </c>
      <c r="C207" s="22" t="s">
        <v>375</v>
      </c>
      <c r="D207" s="23">
        <v>17496520</v>
      </c>
      <c r="E207" s="24">
        <v>17496520</v>
      </c>
      <c r="F207" s="24">
        <v>1070391</v>
      </c>
      <c r="G207" s="25">
        <f t="shared" si="42"/>
        <v>0.06117736555612202</v>
      </c>
      <c r="H207" s="23">
        <v>1070391</v>
      </c>
      <c r="I207" s="24">
        <v>0</v>
      </c>
      <c r="J207" s="24">
        <v>0</v>
      </c>
      <c r="K207" s="23">
        <v>1070391</v>
      </c>
      <c r="L207" s="23">
        <v>0</v>
      </c>
      <c r="M207" s="24">
        <v>0</v>
      </c>
      <c r="N207" s="24">
        <v>0</v>
      </c>
      <c r="O207" s="23">
        <v>0</v>
      </c>
      <c r="P207" s="23">
        <v>0</v>
      </c>
      <c r="Q207" s="24">
        <v>0</v>
      </c>
      <c r="R207" s="24">
        <v>0</v>
      </c>
      <c r="S207" s="23">
        <v>0</v>
      </c>
      <c r="T207" s="23">
        <v>0</v>
      </c>
      <c r="U207" s="24">
        <v>0</v>
      </c>
      <c r="V207" s="26">
        <v>0</v>
      </c>
      <c r="W207" s="27">
        <v>0</v>
      </c>
    </row>
    <row r="208" spans="1:23" ht="12.75" customHeight="1">
      <c r="A208" s="21" t="s">
        <v>27</v>
      </c>
      <c r="B208" s="22" t="s">
        <v>376</v>
      </c>
      <c r="C208" s="22" t="s">
        <v>377</v>
      </c>
      <c r="D208" s="23">
        <v>12535127</v>
      </c>
      <c r="E208" s="24">
        <v>12535127</v>
      </c>
      <c r="F208" s="24">
        <v>7394479</v>
      </c>
      <c r="G208" s="25">
        <f t="shared" si="42"/>
        <v>0.589900604916089</v>
      </c>
      <c r="H208" s="23">
        <v>218838</v>
      </c>
      <c r="I208" s="24">
        <v>1737486</v>
      </c>
      <c r="J208" s="24">
        <v>1731754</v>
      </c>
      <c r="K208" s="23">
        <v>3688078</v>
      </c>
      <c r="L208" s="23">
        <v>1826946</v>
      </c>
      <c r="M208" s="24">
        <v>1493796</v>
      </c>
      <c r="N208" s="24">
        <v>385659</v>
      </c>
      <c r="O208" s="23">
        <v>3706401</v>
      </c>
      <c r="P208" s="23">
        <v>0</v>
      </c>
      <c r="Q208" s="24">
        <v>0</v>
      </c>
      <c r="R208" s="24">
        <v>0</v>
      </c>
      <c r="S208" s="23">
        <v>0</v>
      </c>
      <c r="T208" s="23">
        <v>0</v>
      </c>
      <c r="U208" s="24">
        <v>0</v>
      </c>
      <c r="V208" s="26">
        <v>0</v>
      </c>
      <c r="W208" s="27">
        <v>0</v>
      </c>
    </row>
    <row r="209" spans="1:23" ht="12.75" customHeight="1">
      <c r="A209" s="21" t="s">
        <v>27</v>
      </c>
      <c r="B209" s="22" t="s">
        <v>378</v>
      </c>
      <c r="C209" s="22" t="s">
        <v>379</v>
      </c>
      <c r="D209" s="23">
        <v>0</v>
      </c>
      <c r="E209" s="24">
        <v>0</v>
      </c>
      <c r="F209" s="24">
        <v>3170025</v>
      </c>
      <c r="G209" s="25">
        <f t="shared" si="42"/>
        <v>0</v>
      </c>
      <c r="H209" s="23">
        <v>830540</v>
      </c>
      <c r="I209" s="24">
        <v>1112662</v>
      </c>
      <c r="J209" s="24">
        <v>0</v>
      </c>
      <c r="K209" s="23">
        <v>1943202</v>
      </c>
      <c r="L209" s="23">
        <v>1226823</v>
      </c>
      <c r="M209" s="24">
        <v>0</v>
      </c>
      <c r="N209" s="24">
        <v>0</v>
      </c>
      <c r="O209" s="23">
        <v>1226823</v>
      </c>
      <c r="P209" s="23">
        <v>0</v>
      </c>
      <c r="Q209" s="24">
        <v>0</v>
      </c>
      <c r="R209" s="24">
        <v>0</v>
      </c>
      <c r="S209" s="23">
        <v>0</v>
      </c>
      <c r="T209" s="23">
        <v>0</v>
      </c>
      <c r="U209" s="24">
        <v>0</v>
      </c>
      <c r="V209" s="26">
        <v>0</v>
      </c>
      <c r="W209" s="27">
        <v>0</v>
      </c>
    </row>
    <row r="210" spans="1:23" ht="12.75" customHeight="1">
      <c r="A210" s="21" t="s">
        <v>27</v>
      </c>
      <c r="B210" s="22" t="s">
        <v>380</v>
      </c>
      <c r="C210" s="22" t="s">
        <v>381</v>
      </c>
      <c r="D210" s="23">
        <v>0</v>
      </c>
      <c r="E210" s="24">
        <v>0</v>
      </c>
      <c r="F210" s="24">
        <v>6631699</v>
      </c>
      <c r="G210" s="25">
        <f t="shared" si="42"/>
        <v>0</v>
      </c>
      <c r="H210" s="23">
        <v>0</v>
      </c>
      <c r="I210" s="24">
        <v>938590</v>
      </c>
      <c r="J210" s="24">
        <v>1297903</v>
      </c>
      <c r="K210" s="23">
        <v>2236493</v>
      </c>
      <c r="L210" s="23">
        <v>1801398</v>
      </c>
      <c r="M210" s="24">
        <v>331953</v>
      </c>
      <c r="N210" s="24">
        <v>2261855</v>
      </c>
      <c r="O210" s="23">
        <v>4395206</v>
      </c>
      <c r="P210" s="23">
        <v>0</v>
      </c>
      <c r="Q210" s="24">
        <v>0</v>
      </c>
      <c r="R210" s="24">
        <v>0</v>
      </c>
      <c r="S210" s="23">
        <v>0</v>
      </c>
      <c r="T210" s="23">
        <v>0</v>
      </c>
      <c r="U210" s="24">
        <v>0</v>
      </c>
      <c r="V210" s="26">
        <v>0</v>
      </c>
      <c r="W210" s="27">
        <v>0</v>
      </c>
    </row>
    <row r="211" spans="1:23" ht="12.75" customHeight="1">
      <c r="A211" s="21" t="s">
        <v>27</v>
      </c>
      <c r="B211" s="22" t="s">
        <v>382</v>
      </c>
      <c r="C211" s="22" t="s">
        <v>383</v>
      </c>
      <c r="D211" s="23">
        <v>0</v>
      </c>
      <c r="E211" s="24">
        <v>0</v>
      </c>
      <c r="F211" s="24">
        <v>25867299</v>
      </c>
      <c r="G211" s="25">
        <f t="shared" si="42"/>
        <v>0</v>
      </c>
      <c r="H211" s="23">
        <v>537677</v>
      </c>
      <c r="I211" s="24">
        <v>5306378</v>
      </c>
      <c r="J211" s="24">
        <v>6873108</v>
      </c>
      <c r="K211" s="23">
        <v>12717163</v>
      </c>
      <c r="L211" s="23">
        <v>6276646</v>
      </c>
      <c r="M211" s="24">
        <v>6873490</v>
      </c>
      <c r="N211" s="24">
        <v>0</v>
      </c>
      <c r="O211" s="23">
        <v>13150136</v>
      </c>
      <c r="P211" s="23">
        <v>0</v>
      </c>
      <c r="Q211" s="24">
        <v>0</v>
      </c>
      <c r="R211" s="24">
        <v>0</v>
      </c>
      <c r="S211" s="23">
        <v>0</v>
      </c>
      <c r="T211" s="23">
        <v>0</v>
      </c>
      <c r="U211" s="24">
        <v>0</v>
      </c>
      <c r="V211" s="26">
        <v>0</v>
      </c>
      <c r="W211" s="27">
        <v>0</v>
      </c>
    </row>
    <row r="212" spans="1:23" ht="12.75" customHeight="1">
      <c r="A212" s="21" t="s">
        <v>42</v>
      </c>
      <c r="B212" s="22" t="s">
        <v>384</v>
      </c>
      <c r="C212" s="22" t="s">
        <v>385</v>
      </c>
      <c r="D212" s="23">
        <v>8824000</v>
      </c>
      <c r="E212" s="24">
        <v>8824000</v>
      </c>
      <c r="F212" s="24">
        <v>3947934</v>
      </c>
      <c r="G212" s="25">
        <f t="shared" si="42"/>
        <v>0.4474086582048957</v>
      </c>
      <c r="H212" s="23">
        <v>156126</v>
      </c>
      <c r="I212" s="24">
        <v>467638</v>
      </c>
      <c r="J212" s="24">
        <v>710125</v>
      </c>
      <c r="K212" s="23">
        <v>1333889</v>
      </c>
      <c r="L212" s="23">
        <v>619403</v>
      </c>
      <c r="M212" s="24">
        <v>936834</v>
      </c>
      <c r="N212" s="24">
        <v>1057808</v>
      </c>
      <c r="O212" s="23">
        <v>2614045</v>
      </c>
      <c r="P212" s="23">
        <v>0</v>
      </c>
      <c r="Q212" s="24">
        <v>0</v>
      </c>
      <c r="R212" s="24">
        <v>0</v>
      </c>
      <c r="S212" s="23">
        <v>0</v>
      </c>
      <c r="T212" s="23">
        <v>0</v>
      </c>
      <c r="U212" s="24">
        <v>0</v>
      </c>
      <c r="V212" s="26">
        <v>0</v>
      </c>
      <c r="W212" s="27">
        <v>0</v>
      </c>
    </row>
    <row r="213" spans="1:23" ht="12.75" customHeight="1">
      <c r="A213" s="28"/>
      <c r="B213" s="29" t="s">
        <v>386</v>
      </c>
      <c r="C213" s="30"/>
      <c r="D213" s="31">
        <f>SUM(D205:D212)</f>
        <v>84635549</v>
      </c>
      <c r="E213" s="32">
        <f>SUM(E205:E212)</f>
        <v>84635549</v>
      </c>
      <c r="F213" s="32">
        <f>SUM(F205:F212)</f>
        <v>61909791</v>
      </c>
      <c r="G213" s="33">
        <f t="shared" si="42"/>
        <v>0.731486848392748</v>
      </c>
      <c r="H213" s="31">
        <f aca="true" t="shared" si="43" ref="H213:W213">SUM(H205:H212)</f>
        <v>4961332</v>
      </c>
      <c r="I213" s="32">
        <f t="shared" si="43"/>
        <v>11839654</v>
      </c>
      <c r="J213" s="32">
        <f t="shared" si="43"/>
        <v>11599316</v>
      </c>
      <c r="K213" s="31">
        <f t="shared" si="43"/>
        <v>28400302</v>
      </c>
      <c r="L213" s="31">
        <f t="shared" si="43"/>
        <v>14358682</v>
      </c>
      <c r="M213" s="32">
        <f t="shared" si="43"/>
        <v>11372849</v>
      </c>
      <c r="N213" s="32">
        <f t="shared" si="43"/>
        <v>7777958</v>
      </c>
      <c r="O213" s="31">
        <f t="shared" si="43"/>
        <v>33509489</v>
      </c>
      <c r="P213" s="31">
        <f t="shared" si="43"/>
        <v>0</v>
      </c>
      <c r="Q213" s="32">
        <f t="shared" si="43"/>
        <v>0</v>
      </c>
      <c r="R213" s="32">
        <f t="shared" si="43"/>
        <v>0</v>
      </c>
      <c r="S213" s="31">
        <f t="shared" si="43"/>
        <v>0</v>
      </c>
      <c r="T213" s="31">
        <f t="shared" si="43"/>
        <v>0</v>
      </c>
      <c r="U213" s="32">
        <f t="shared" si="43"/>
        <v>0</v>
      </c>
      <c r="V213" s="34">
        <f t="shared" si="43"/>
        <v>0</v>
      </c>
      <c r="W213" s="35">
        <f t="shared" si="43"/>
        <v>0</v>
      </c>
    </row>
    <row r="214" spans="1:23" ht="12.75" customHeight="1">
      <c r="A214" s="21" t="s">
        <v>27</v>
      </c>
      <c r="B214" s="22" t="s">
        <v>387</v>
      </c>
      <c r="C214" s="22" t="s">
        <v>388</v>
      </c>
      <c r="D214" s="23">
        <v>15713947</v>
      </c>
      <c r="E214" s="24">
        <v>15713947</v>
      </c>
      <c r="F214" s="24">
        <v>37220506</v>
      </c>
      <c r="G214" s="25">
        <f t="shared" si="42"/>
        <v>2.368628709260633</v>
      </c>
      <c r="H214" s="23">
        <v>1831655</v>
      </c>
      <c r="I214" s="24">
        <v>3606444</v>
      </c>
      <c r="J214" s="24">
        <v>5495149</v>
      </c>
      <c r="K214" s="23">
        <v>10933248</v>
      </c>
      <c r="L214" s="23">
        <v>6991249</v>
      </c>
      <c r="M214" s="24">
        <v>8696304</v>
      </c>
      <c r="N214" s="24">
        <v>10599705</v>
      </c>
      <c r="O214" s="23">
        <v>26287258</v>
      </c>
      <c r="P214" s="23">
        <v>0</v>
      </c>
      <c r="Q214" s="24">
        <v>0</v>
      </c>
      <c r="R214" s="24">
        <v>0</v>
      </c>
      <c r="S214" s="23">
        <v>0</v>
      </c>
      <c r="T214" s="23">
        <v>0</v>
      </c>
      <c r="U214" s="24">
        <v>0</v>
      </c>
      <c r="V214" s="26">
        <v>0</v>
      </c>
      <c r="W214" s="27">
        <v>0</v>
      </c>
    </row>
    <row r="215" spans="1:23" ht="12.75" customHeight="1">
      <c r="A215" s="21" t="s">
        <v>27</v>
      </c>
      <c r="B215" s="22" t="s">
        <v>389</v>
      </c>
      <c r="C215" s="22" t="s">
        <v>390</v>
      </c>
      <c r="D215" s="23">
        <v>125517653</v>
      </c>
      <c r="E215" s="24">
        <v>125517653</v>
      </c>
      <c r="F215" s="24">
        <v>53649505</v>
      </c>
      <c r="G215" s="25">
        <f t="shared" si="42"/>
        <v>0.42742597330114196</v>
      </c>
      <c r="H215" s="23">
        <v>1526136</v>
      </c>
      <c r="I215" s="24">
        <v>2628094</v>
      </c>
      <c r="J215" s="24">
        <v>9379376</v>
      </c>
      <c r="K215" s="23">
        <v>13533606</v>
      </c>
      <c r="L215" s="23">
        <v>9186814</v>
      </c>
      <c r="M215" s="24">
        <v>13125381</v>
      </c>
      <c r="N215" s="24">
        <v>17803704</v>
      </c>
      <c r="O215" s="23">
        <v>40115899</v>
      </c>
      <c r="P215" s="23">
        <v>0</v>
      </c>
      <c r="Q215" s="24">
        <v>0</v>
      </c>
      <c r="R215" s="24">
        <v>0</v>
      </c>
      <c r="S215" s="23">
        <v>0</v>
      </c>
      <c r="T215" s="23">
        <v>0</v>
      </c>
      <c r="U215" s="24">
        <v>0</v>
      </c>
      <c r="V215" s="26">
        <v>0</v>
      </c>
      <c r="W215" s="27">
        <v>0</v>
      </c>
    </row>
    <row r="216" spans="1:23" ht="12.75" customHeight="1">
      <c r="A216" s="21" t="s">
        <v>27</v>
      </c>
      <c r="B216" s="22" t="s">
        <v>391</v>
      </c>
      <c r="C216" s="22" t="s">
        <v>392</v>
      </c>
      <c r="D216" s="23">
        <v>80091216</v>
      </c>
      <c r="E216" s="24">
        <v>80149545</v>
      </c>
      <c r="F216" s="24">
        <v>26764164</v>
      </c>
      <c r="G216" s="25">
        <f t="shared" si="42"/>
        <v>0.3341710281936536</v>
      </c>
      <c r="H216" s="23">
        <v>1023643</v>
      </c>
      <c r="I216" s="24">
        <v>2038492</v>
      </c>
      <c r="J216" s="24">
        <v>4899585</v>
      </c>
      <c r="K216" s="23">
        <v>7961720</v>
      </c>
      <c r="L216" s="23">
        <v>4168499</v>
      </c>
      <c r="M216" s="24">
        <v>5887140</v>
      </c>
      <c r="N216" s="24">
        <v>8746805</v>
      </c>
      <c r="O216" s="23">
        <v>18802444</v>
      </c>
      <c r="P216" s="23">
        <v>0</v>
      </c>
      <c r="Q216" s="24">
        <v>0</v>
      </c>
      <c r="R216" s="24">
        <v>0</v>
      </c>
      <c r="S216" s="23">
        <v>0</v>
      </c>
      <c r="T216" s="23">
        <v>0</v>
      </c>
      <c r="U216" s="24">
        <v>0</v>
      </c>
      <c r="V216" s="26">
        <v>0</v>
      </c>
      <c r="W216" s="27">
        <v>0</v>
      </c>
    </row>
    <row r="217" spans="1:23" ht="12.75" customHeight="1">
      <c r="A217" s="21" t="s">
        <v>27</v>
      </c>
      <c r="B217" s="22" t="s">
        <v>393</v>
      </c>
      <c r="C217" s="22" t="s">
        <v>394</v>
      </c>
      <c r="D217" s="23">
        <v>0</v>
      </c>
      <c r="E217" s="24">
        <v>0</v>
      </c>
      <c r="F217" s="24">
        <v>34939113</v>
      </c>
      <c r="G217" s="25">
        <f t="shared" si="42"/>
        <v>0</v>
      </c>
      <c r="H217" s="23">
        <v>4411071</v>
      </c>
      <c r="I217" s="24">
        <v>6793735</v>
      </c>
      <c r="J217" s="24">
        <v>5344213</v>
      </c>
      <c r="K217" s="23">
        <v>16549019</v>
      </c>
      <c r="L217" s="23">
        <v>5418252</v>
      </c>
      <c r="M217" s="24">
        <v>6080342</v>
      </c>
      <c r="N217" s="24">
        <v>6891500</v>
      </c>
      <c r="O217" s="23">
        <v>18390094</v>
      </c>
      <c r="P217" s="23">
        <v>0</v>
      </c>
      <c r="Q217" s="24">
        <v>0</v>
      </c>
      <c r="R217" s="24">
        <v>0</v>
      </c>
      <c r="S217" s="23">
        <v>0</v>
      </c>
      <c r="T217" s="23">
        <v>0</v>
      </c>
      <c r="U217" s="24">
        <v>0</v>
      </c>
      <c r="V217" s="26">
        <v>0</v>
      </c>
      <c r="W217" s="27">
        <v>0</v>
      </c>
    </row>
    <row r="218" spans="1:23" ht="12.75" customHeight="1">
      <c r="A218" s="21" t="s">
        <v>27</v>
      </c>
      <c r="B218" s="22" t="s">
        <v>395</v>
      </c>
      <c r="C218" s="22" t="s">
        <v>396</v>
      </c>
      <c r="D218" s="23">
        <v>27397363</v>
      </c>
      <c r="E218" s="24">
        <v>27397363</v>
      </c>
      <c r="F218" s="24">
        <v>6633772</v>
      </c>
      <c r="G218" s="25">
        <f t="shared" si="42"/>
        <v>0.2421317701269279</v>
      </c>
      <c r="H218" s="23">
        <v>0</v>
      </c>
      <c r="I218" s="24">
        <v>0</v>
      </c>
      <c r="J218" s="24">
        <v>3954360</v>
      </c>
      <c r="K218" s="23">
        <v>3954360</v>
      </c>
      <c r="L218" s="23">
        <v>1328579</v>
      </c>
      <c r="M218" s="24">
        <v>552083</v>
      </c>
      <c r="N218" s="24">
        <v>798750</v>
      </c>
      <c r="O218" s="23">
        <v>2679412</v>
      </c>
      <c r="P218" s="23">
        <v>0</v>
      </c>
      <c r="Q218" s="24">
        <v>0</v>
      </c>
      <c r="R218" s="24">
        <v>0</v>
      </c>
      <c r="S218" s="23">
        <v>0</v>
      </c>
      <c r="T218" s="23">
        <v>0</v>
      </c>
      <c r="U218" s="24">
        <v>0</v>
      </c>
      <c r="V218" s="26">
        <v>0</v>
      </c>
      <c r="W218" s="27">
        <v>0</v>
      </c>
    </row>
    <row r="219" spans="1:23" ht="12.75" customHeight="1">
      <c r="A219" s="21" t="s">
        <v>27</v>
      </c>
      <c r="B219" s="22" t="s">
        <v>397</v>
      </c>
      <c r="C219" s="22" t="s">
        <v>398</v>
      </c>
      <c r="D219" s="23">
        <v>32310000</v>
      </c>
      <c r="E219" s="24">
        <v>32310000</v>
      </c>
      <c r="F219" s="24">
        <v>203221310</v>
      </c>
      <c r="G219" s="25">
        <f t="shared" si="42"/>
        <v>6.289734138037759</v>
      </c>
      <c r="H219" s="23">
        <v>24112000</v>
      </c>
      <c r="I219" s="24">
        <v>35685000</v>
      </c>
      <c r="J219" s="24">
        <v>48104358</v>
      </c>
      <c r="K219" s="23">
        <v>107901358</v>
      </c>
      <c r="L219" s="23">
        <v>24611292</v>
      </c>
      <c r="M219" s="24">
        <v>27560005</v>
      </c>
      <c r="N219" s="24">
        <v>43148655</v>
      </c>
      <c r="O219" s="23">
        <v>95319952</v>
      </c>
      <c r="P219" s="23">
        <v>0</v>
      </c>
      <c r="Q219" s="24">
        <v>0</v>
      </c>
      <c r="R219" s="24">
        <v>0</v>
      </c>
      <c r="S219" s="23">
        <v>0</v>
      </c>
      <c r="T219" s="23">
        <v>0</v>
      </c>
      <c r="U219" s="24">
        <v>0</v>
      </c>
      <c r="V219" s="26">
        <v>0</v>
      </c>
      <c r="W219" s="27">
        <v>0</v>
      </c>
    </row>
    <row r="220" spans="1:23" ht="12.75" customHeight="1">
      <c r="A220" s="21" t="s">
        <v>42</v>
      </c>
      <c r="B220" s="22" t="s">
        <v>399</v>
      </c>
      <c r="C220" s="22" t="s">
        <v>400</v>
      </c>
      <c r="D220" s="23">
        <v>7173165</v>
      </c>
      <c r="E220" s="24">
        <v>0</v>
      </c>
      <c r="F220" s="24">
        <v>1674965</v>
      </c>
      <c r="G220" s="25">
        <f t="shared" si="42"/>
        <v>0.23350431782901968</v>
      </c>
      <c r="H220" s="23">
        <v>486062</v>
      </c>
      <c r="I220" s="24">
        <v>734979</v>
      </c>
      <c r="J220" s="24">
        <v>-337777</v>
      </c>
      <c r="K220" s="23">
        <v>883264</v>
      </c>
      <c r="L220" s="23">
        <v>508493</v>
      </c>
      <c r="M220" s="24">
        <v>264208</v>
      </c>
      <c r="N220" s="24">
        <v>19000</v>
      </c>
      <c r="O220" s="23">
        <v>791701</v>
      </c>
      <c r="P220" s="23">
        <v>0</v>
      </c>
      <c r="Q220" s="24">
        <v>0</v>
      </c>
      <c r="R220" s="24">
        <v>0</v>
      </c>
      <c r="S220" s="23">
        <v>0</v>
      </c>
      <c r="T220" s="23">
        <v>0</v>
      </c>
      <c r="U220" s="24">
        <v>0</v>
      </c>
      <c r="V220" s="26">
        <v>0</v>
      </c>
      <c r="W220" s="27">
        <v>0</v>
      </c>
    </row>
    <row r="221" spans="1:23" ht="12.75" customHeight="1">
      <c r="A221" s="28"/>
      <c r="B221" s="29" t="s">
        <v>401</v>
      </c>
      <c r="C221" s="30"/>
      <c r="D221" s="31">
        <f>SUM(D214:D220)</f>
        <v>288203344</v>
      </c>
      <c r="E221" s="32">
        <f>SUM(E214:E220)</f>
        <v>281088508</v>
      </c>
      <c r="F221" s="32">
        <f>SUM(F214:F220)</f>
        <v>364103335</v>
      </c>
      <c r="G221" s="33">
        <f t="shared" si="42"/>
        <v>1.2633556916674777</v>
      </c>
      <c r="H221" s="31">
        <f aca="true" t="shared" si="44" ref="H221:W221">SUM(H214:H220)</f>
        <v>33390567</v>
      </c>
      <c r="I221" s="32">
        <f t="shared" si="44"/>
        <v>51486744</v>
      </c>
      <c r="J221" s="32">
        <f t="shared" si="44"/>
        <v>76839264</v>
      </c>
      <c r="K221" s="31">
        <f t="shared" si="44"/>
        <v>161716575</v>
      </c>
      <c r="L221" s="31">
        <f t="shared" si="44"/>
        <v>52213178</v>
      </c>
      <c r="M221" s="32">
        <f t="shared" si="44"/>
        <v>62165463</v>
      </c>
      <c r="N221" s="32">
        <f t="shared" si="44"/>
        <v>88008119</v>
      </c>
      <c r="O221" s="31">
        <f t="shared" si="44"/>
        <v>202386760</v>
      </c>
      <c r="P221" s="31">
        <f t="shared" si="44"/>
        <v>0</v>
      </c>
      <c r="Q221" s="32">
        <f t="shared" si="44"/>
        <v>0</v>
      </c>
      <c r="R221" s="32">
        <f t="shared" si="44"/>
        <v>0</v>
      </c>
      <c r="S221" s="31">
        <f t="shared" si="44"/>
        <v>0</v>
      </c>
      <c r="T221" s="31">
        <f t="shared" si="44"/>
        <v>0</v>
      </c>
      <c r="U221" s="32">
        <f t="shared" si="44"/>
        <v>0</v>
      </c>
      <c r="V221" s="34">
        <f t="shared" si="44"/>
        <v>0</v>
      </c>
      <c r="W221" s="35">
        <f t="shared" si="44"/>
        <v>0</v>
      </c>
    </row>
    <row r="222" spans="1:23" ht="12.75" customHeight="1">
      <c r="A222" s="21" t="s">
        <v>27</v>
      </c>
      <c r="B222" s="22" t="s">
        <v>402</v>
      </c>
      <c r="C222" s="22" t="s">
        <v>403</v>
      </c>
      <c r="D222" s="23">
        <v>23322297</v>
      </c>
      <c r="E222" s="24">
        <v>23322297</v>
      </c>
      <c r="F222" s="24">
        <v>216246160</v>
      </c>
      <c r="G222" s="25">
        <f t="shared" si="42"/>
        <v>9.272078131926714</v>
      </c>
      <c r="H222" s="23">
        <v>20729659</v>
      </c>
      <c r="I222" s="24">
        <v>43479115</v>
      </c>
      <c r="J222" s="24">
        <v>46583897</v>
      </c>
      <c r="K222" s="23">
        <v>110792671</v>
      </c>
      <c r="L222" s="23">
        <v>37311477</v>
      </c>
      <c r="M222" s="24">
        <v>36060675</v>
      </c>
      <c r="N222" s="24">
        <v>32081337</v>
      </c>
      <c r="O222" s="23">
        <v>105453489</v>
      </c>
      <c r="P222" s="23">
        <v>0</v>
      </c>
      <c r="Q222" s="24">
        <v>0</v>
      </c>
      <c r="R222" s="24">
        <v>0</v>
      </c>
      <c r="S222" s="23">
        <v>0</v>
      </c>
      <c r="T222" s="23">
        <v>0</v>
      </c>
      <c r="U222" s="24">
        <v>0</v>
      </c>
      <c r="V222" s="26">
        <v>0</v>
      </c>
      <c r="W222" s="27">
        <v>0</v>
      </c>
    </row>
    <row r="223" spans="1:23" ht="12.75" customHeight="1">
      <c r="A223" s="21" t="s">
        <v>27</v>
      </c>
      <c r="B223" s="22" t="s">
        <v>404</v>
      </c>
      <c r="C223" s="22" t="s">
        <v>405</v>
      </c>
      <c r="D223" s="23">
        <v>30428983</v>
      </c>
      <c r="E223" s="24">
        <v>30428983</v>
      </c>
      <c r="F223" s="24">
        <v>12373155</v>
      </c>
      <c r="G223" s="25">
        <f t="shared" si="42"/>
        <v>0.40662400711847646</v>
      </c>
      <c r="H223" s="23">
        <v>1601856</v>
      </c>
      <c r="I223" s="24">
        <v>2269709</v>
      </c>
      <c r="J223" s="24">
        <v>1480579</v>
      </c>
      <c r="K223" s="23">
        <v>5352144</v>
      </c>
      <c r="L223" s="23">
        <v>1766766</v>
      </c>
      <c r="M223" s="24">
        <v>4126566</v>
      </c>
      <c r="N223" s="24">
        <v>1127679</v>
      </c>
      <c r="O223" s="23">
        <v>7021011</v>
      </c>
      <c r="P223" s="23">
        <v>0</v>
      </c>
      <c r="Q223" s="24">
        <v>0</v>
      </c>
      <c r="R223" s="24">
        <v>0</v>
      </c>
      <c r="S223" s="23">
        <v>0</v>
      </c>
      <c r="T223" s="23">
        <v>0</v>
      </c>
      <c r="U223" s="24">
        <v>0</v>
      </c>
      <c r="V223" s="26">
        <v>0</v>
      </c>
      <c r="W223" s="27">
        <v>0</v>
      </c>
    </row>
    <row r="224" spans="1:23" ht="12.75" customHeight="1">
      <c r="A224" s="21" t="s">
        <v>27</v>
      </c>
      <c r="B224" s="22" t="s">
        <v>406</v>
      </c>
      <c r="C224" s="22" t="s">
        <v>407</v>
      </c>
      <c r="D224" s="23">
        <v>0</v>
      </c>
      <c r="E224" s="24">
        <v>0</v>
      </c>
      <c r="F224" s="24">
        <v>0</v>
      </c>
      <c r="G224" s="25">
        <f t="shared" si="42"/>
        <v>0</v>
      </c>
      <c r="H224" s="23">
        <v>0</v>
      </c>
      <c r="I224" s="24">
        <v>0</v>
      </c>
      <c r="J224" s="24">
        <v>0</v>
      </c>
      <c r="K224" s="23">
        <v>0</v>
      </c>
      <c r="L224" s="23">
        <v>0</v>
      </c>
      <c r="M224" s="24">
        <v>0</v>
      </c>
      <c r="N224" s="24">
        <v>0</v>
      </c>
      <c r="O224" s="23">
        <v>0</v>
      </c>
      <c r="P224" s="23">
        <v>0</v>
      </c>
      <c r="Q224" s="24">
        <v>0</v>
      </c>
      <c r="R224" s="24">
        <v>0</v>
      </c>
      <c r="S224" s="23">
        <v>0</v>
      </c>
      <c r="T224" s="23">
        <v>0</v>
      </c>
      <c r="U224" s="24">
        <v>0</v>
      </c>
      <c r="V224" s="26">
        <v>0</v>
      </c>
      <c r="W224" s="27">
        <v>0</v>
      </c>
    </row>
    <row r="225" spans="1:23" ht="12.75" customHeight="1">
      <c r="A225" s="21" t="s">
        <v>27</v>
      </c>
      <c r="B225" s="22" t="s">
        <v>408</v>
      </c>
      <c r="C225" s="22" t="s">
        <v>409</v>
      </c>
      <c r="D225" s="23">
        <v>230908010</v>
      </c>
      <c r="E225" s="24">
        <v>230908010</v>
      </c>
      <c r="F225" s="24">
        <v>0</v>
      </c>
      <c r="G225" s="25">
        <f t="shared" si="42"/>
        <v>0</v>
      </c>
      <c r="H225" s="23">
        <v>0</v>
      </c>
      <c r="I225" s="24">
        <v>0</v>
      </c>
      <c r="J225" s="24">
        <v>0</v>
      </c>
      <c r="K225" s="23">
        <v>0</v>
      </c>
      <c r="L225" s="23">
        <v>0</v>
      </c>
      <c r="M225" s="24">
        <v>0</v>
      </c>
      <c r="N225" s="24">
        <v>0</v>
      </c>
      <c r="O225" s="23">
        <v>0</v>
      </c>
      <c r="P225" s="23">
        <v>0</v>
      </c>
      <c r="Q225" s="24">
        <v>0</v>
      </c>
      <c r="R225" s="24">
        <v>0</v>
      </c>
      <c r="S225" s="23">
        <v>0</v>
      </c>
      <c r="T225" s="23">
        <v>0</v>
      </c>
      <c r="U225" s="24">
        <v>0</v>
      </c>
      <c r="V225" s="26">
        <v>0</v>
      </c>
      <c r="W225" s="27">
        <v>0</v>
      </c>
    </row>
    <row r="226" spans="1:23" ht="12.75" customHeight="1">
      <c r="A226" s="21" t="s">
        <v>42</v>
      </c>
      <c r="B226" s="22" t="s">
        <v>410</v>
      </c>
      <c r="C226" s="22" t="s">
        <v>411</v>
      </c>
      <c r="D226" s="23">
        <v>0</v>
      </c>
      <c r="E226" s="24">
        <v>0</v>
      </c>
      <c r="F226" s="24">
        <v>794067</v>
      </c>
      <c r="G226" s="25">
        <f t="shared" si="42"/>
        <v>0</v>
      </c>
      <c r="H226" s="23">
        <v>0</v>
      </c>
      <c r="I226" s="24">
        <v>191</v>
      </c>
      <c r="J226" s="24">
        <v>239601</v>
      </c>
      <c r="K226" s="23">
        <v>239792</v>
      </c>
      <c r="L226" s="23">
        <v>74570</v>
      </c>
      <c r="M226" s="24">
        <v>184648</v>
      </c>
      <c r="N226" s="24">
        <v>295057</v>
      </c>
      <c r="O226" s="23">
        <v>554275</v>
      </c>
      <c r="P226" s="23">
        <v>0</v>
      </c>
      <c r="Q226" s="24">
        <v>0</v>
      </c>
      <c r="R226" s="24">
        <v>0</v>
      </c>
      <c r="S226" s="23">
        <v>0</v>
      </c>
      <c r="T226" s="23">
        <v>0</v>
      </c>
      <c r="U226" s="24">
        <v>0</v>
      </c>
      <c r="V226" s="26">
        <v>0</v>
      </c>
      <c r="W226" s="27">
        <v>0</v>
      </c>
    </row>
    <row r="227" spans="1:23" ht="12.75" customHeight="1">
      <c r="A227" s="28"/>
      <c r="B227" s="29" t="s">
        <v>412</v>
      </c>
      <c r="C227" s="30"/>
      <c r="D227" s="31">
        <f>SUM(D222:D226)</f>
        <v>284659290</v>
      </c>
      <c r="E227" s="32">
        <f>SUM(E222:E226)</f>
        <v>284659290</v>
      </c>
      <c r="F227" s="32">
        <f>SUM(F222:F226)</f>
        <v>229413382</v>
      </c>
      <c r="G227" s="33">
        <f t="shared" si="42"/>
        <v>0.8059226944604548</v>
      </c>
      <c r="H227" s="31">
        <f aca="true" t="shared" si="45" ref="H227:W227">SUM(H222:H226)</f>
        <v>22331515</v>
      </c>
      <c r="I227" s="32">
        <f t="shared" si="45"/>
        <v>45749015</v>
      </c>
      <c r="J227" s="32">
        <f t="shared" si="45"/>
        <v>48304077</v>
      </c>
      <c r="K227" s="31">
        <f t="shared" si="45"/>
        <v>116384607</v>
      </c>
      <c r="L227" s="31">
        <f t="shared" si="45"/>
        <v>39152813</v>
      </c>
      <c r="M227" s="32">
        <f t="shared" si="45"/>
        <v>40371889</v>
      </c>
      <c r="N227" s="32">
        <f t="shared" si="45"/>
        <v>33504073</v>
      </c>
      <c r="O227" s="31">
        <f t="shared" si="45"/>
        <v>113028775</v>
      </c>
      <c r="P227" s="31">
        <f t="shared" si="45"/>
        <v>0</v>
      </c>
      <c r="Q227" s="32">
        <f t="shared" si="45"/>
        <v>0</v>
      </c>
      <c r="R227" s="32">
        <f t="shared" si="45"/>
        <v>0</v>
      </c>
      <c r="S227" s="31">
        <f t="shared" si="45"/>
        <v>0</v>
      </c>
      <c r="T227" s="31">
        <f t="shared" si="45"/>
        <v>0</v>
      </c>
      <c r="U227" s="32">
        <f t="shared" si="45"/>
        <v>0</v>
      </c>
      <c r="V227" s="34">
        <f t="shared" si="45"/>
        <v>0</v>
      </c>
      <c r="W227" s="35">
        <f t="shared" si="45"/>
        <v>0</v>
      </c>
    </row>
    <row r="228" spans="1:23" ht="12.75" customHeight="1">
      <c r="A228" s="28"/>
      <c r="B228" s="29" t="s">
        <v>413</v>
      </c>
      <c r="C228" s="30"/>
      <c r="D228" s="31">
        <f>SUM(D205:D212,D214:D220,D222:D226)</f>
        <v>657498183</v>
      </c>
      <c r="E228" s="32">
        <f>SUM(E205:E212,E214:E220,E222:E226)</f>
        <v>650383347</v>
      </c>
      <c r="F228" s="32">
        <f>SUM(F205:F212,F214:F220,F222:F226)</f>
        <v>655426508</v>
      </c>
      <c r="G228" s="33">
        <f t="shared" si="42"/>
        <v>0.9968491547907441</v>
      </c>
      <c r="H228" s="31">
        <f aca="true" t="shared" si="46" ref="H228:W228">SUM(H205:H212,H214:H220,H222:H226)</f>
        <v>60683414</v>
      </c>
      <c r="I228" s="32">
        <f t="shared" si="46"/>
        <v>109075413</v>
      </c>
      <c r="J228" s="32">
        <f t="shared" si="46"/>
        <v>136742657</v>
      </c>
      <c r="K228" s="31">
        <f t="shared" si="46"/>
        <v>306501484</v>
      </c>
      <c r="L228" s="31">
        <f t="shared" si="46"/>
        <v>105724673</v>
      </c>
      <c r="M228" s="32">
        <f t="shared" si="46"/>
        <v>113910201</v>
      </c>
      <c r="N228" s="32">
        <f t="shared" si="46"/>
        <v>129290150</v>
      </c>
      <c r="O228" s="31">
        <f t="shared" si="46"/>
        <v>348925024</v>
      </c>
      <c r="P228" s="31">
        <f t="shared" si="46"/>
        <v>0</v>
      </c>
      <c r="Q228" s="32">
        <f t="shared" si="46"/>
        <v>0</v>
      </c>
      <c r="R228" s="32">
        <f t="shared" si="46"/>
        <v>0</v>
      </c>
      <c r="S228" s="31">
        <f t="shared" si="46"/>
        <v>0</v>
      </c>
      <c r="T228" s="31">
        <f t="shared" si="46"/>
        <v>0</v>
      </c>
      <c r="U228" s="32">
        <f t="shared" si="46"/>
        <v>0</v>
      </c>
      <c r="V228" s="34">
        <f t="shared" si="46"/>
        <v>0</v>
      </c>
      <c r="W228" s="35">
        <f t="shared" si="46"/>
        <v>0</v>
      </c>
    </row>
    <row r="229" spans="1:23" ht="12.75" customHeight="1">
      <c r="A229" s="14"/>
      <c r="B229" s="15" t="s">
        <v>602</v>
      </c>
      <c r="C229" s="16"/>
      <c r="D229" s="36"/>
      <c r="E229" s="37"/>
      <c r="F229" s="37"/>
      <c r="G229" s="38"/>
      <c r="H229" s="36"/>
      <c r="I229" s="37"/>
      <c r="J229" s="37"/>
      <c r="K229" s="36"/>
      <c r="L229" s="36"/>
      <c r="M229" s="37"/>
      <c r="N229" s="37"/>
      <c r="O229" s="36"/>
      <c r="P229" s="36"/>
      <c r="Q229" s="37"/>
      <c r="R229" s="37"/>
      <c r="S229" s="36"/>
      <c r="T229" s="36"/>
      <c r="U229" s="37"/>
      <c r="V229" s="39"/>
      <c r="W229" s="40"/>
    </row>
    <row r="230" spans="1:23" ht="12.75" customHeight="1">
      <c r="A230" s="20"/>
      <c r="B230" s="15" t="s">
        <v>414</v>
      </c>
      <c r="C230" s="16"/>
      <c r="D230" s="36"/>
      <c r="E230" s="37"/>
      <c r="F230" s="37"/>
      <c r="G230" s="38"/>
      <c r="H230" s="36"/>
      <c r="I230" s="37"/>
      <c r="J230" s="37"/>
      <c r="K230" s="36"/>
      <c r="L230" s="36"/>
      <c r="M230" s="37"/>
      <c r="N230" s="37"/>
      <c r="O230" s="36"/>
      <c r="P230" s="36"/>
      <c r="Q230" s="37"/>
      <c r="R230" s="37"/>
      <c r="S230" s="36"/>
      <c r="T230" s="36"/>
      <c r="U230" s="37"/>
      <c r="V230" s="39"/>
      <c r="W230" s="40"/>
    </row>
    <row r="231" spans="1:23" ht="12.75" customHeight="1">
      <c r="A231" s="21" t="s">
        <v>27</v>
      </c>
      <c r="B231" s="22" t="s">
        <v>415</v>
      </c>
      <c r="C231" s="22" t="s">
        <v>416</v>
      </c>
      <c r="D231" s="23">
        <v>19680625</v>
      </c>
      <c r="E231" s="24">
        <v>19680625</v>
      </c>
      <c r="F231" s="24">
        <v>9614421</v>
      </c>
      <c r="G231" s="25">
        <f aca="true" t="shared" si="47" ref="G231:G257">IF($D231=0,0,$F231/$D231)</f>
        <v>0.4885221378894217</v>
      </c>
      <c r="H231" s="23">
        <v>1621625</v>
      </c>
      <c r="I231" s="24">
        <v>333925</v>
      </c>
      <c r="J231" s="24">
        <v>2007650</v>
      </c>
      <c r="K231" s="23">
        <v>3963200</v>
      </c>
      <c r="L231" s="23">
        <v>1448328</v>
      </c>
      <c r="M231" s="24">
        <v>1745552</v>
      </c>
      <c r="N231" s="24">
        <v>2457341</v>
      </c>
      <c r="O231" s="23">
        <v>5651221</v>
      </c>
      <c r="P231" s="23">
        <v>0</v>
      </c>
      <c r="Q231" s="24">
        <v>0</v>
      </c>
      <c r="R231" s="24">
        <v>0</v>
      </c>
      <c r="S231" s="23">
        <v>0</v>
      </c>
      <c r="T231" s="23">
        <v>0</v>
      </c>
      <c r="U231" s="24">
        <v>0</v>
      </c>
      <c r="V231" s="26">
        <v>0</v>
      </c>
      <c r="W231" s="27">
        <v>0</v>
      </c>
    </row>
    <row r="232" spans="1:23" ht="12.75" customHeight="1">
      <c r="A232" s="21" t="s">
        <v>27</v>
      </c>
      <c r="B232" s="22" t="s">
        <v>417</v>
      </c>
      <c r="C232" s="22" t="s">
        <v>418</v>
      </c>
      <c r="D232" s="23">
        <v>71923000</v>
      </c>
      <c r="E232" s="24">
        <v>71923000</v>
      </c>
      <c r="F232" s="24">
        <v>119659168</v>
      </c>
      <c r="G232" s="25">
        <f t="shared" si="47"/>
        <v>1.6637121365905203</v>
      </c>
      <c r="H232" s="23">
        <v>10783791</v>
      </c>
      <c r="I232" s="24">
        <v>18175715</v>
      </c>
      <c r="J232" s="24">
        <v>23408644</v>
      </c>
      <c r="K232" s="23">
        <v>52368150</v>
      </c>
      <c r="L232" s="23">
        <v>18842004</v>
      </c>
      <c r="M232" s="24">
        <v>16747870</v>
      </c>
      <c r="N232" s="24">
        <v>31701144</v>
      </c>
      <c r="O232" s="23">
        <v>67291018</v>
      </c>
      <c r="P232" s="23">
        <v>0</v>
      </c>
      <c r="Q232" s="24">
        <v>0</v>
      </c>
      <c r="R232" s="24">
        <v>0</v>
      </c>
      <c r="S232" s="23">
        <v>0</v>
      </c>
      <c r="T232" s="23">
        <v>0</v>
      </c>
      <c r="U232" s="24">
        <v>0</v>
      </c>
      <c r="V232" s="26">
        <v>0</v>
      </c>
      <c r="W232" s="27">
        <v>0</v>
      </c>
    </row>
    <row r="233" spans="1:23" ht="12.75" customHeight="1">
      <c r="A233" s="21" t="s">
        <v>27</v>
      </c>
      <c r="B233" s="22" t="s">
        <v>419</v>
      </c>
      <c r="C233" s="22" t="s">
        <v>420</v>
      </c>
      <c r="D233" s="23">
        <v>131711540</v>
      </c>
      <c r="E233" s="24">
        <v>131711540</v>
      </c>
      <c r="F233" s="24">
        <v>39602819</v>
      </c>
      <c r="G233" s="25">
        <f t="shared" si="47"/>
        <v>0.30067842954383495</v>
      </c>
      <c r="H233" s="23">
        <v>989193</v>
      </c>
      <c r="I233" s="24">
        <v>2484446</v>
      </c>
      <c r="J233" s="24">
        <v>3995650</v>
      </c>
      <c r="K233" s="23">
        <v>7469289</v>
      </c>
      <c r="L233" s="23">
        <v>4903530</v>
      </c>
      <c r="M233" s="24">
        <v>19997932</v>
      </c>
      <c r="N233" s="24">
        <v>7232068</v>
      </c>
      <c r="O233" s="23">
        <v>32133530</v>
      </c>
      <c r="P233" s="23">
        <v>0</v>
      </c>
      <c r="Q233" s="24">
        <v>0</v>
      </c>
      <c r="R233" s="24">
        <v>0</v>
      </c>
      <c r="S233" s="23">
        <v>0</v>
      </c>
      <c r="T233" s="23">
        <v>0</v>
      </c>
      <c r="U233" s="24">
        <v>0</v>
      </c>
      <c r="V233" s="26">
        <v>0</v>
      </c>
      <c r="W233" s="27">
        <v>0</v>
      </c>
    </row>
    <row r="234" spans="1:23" ht="12.75" customHeight="1">
      <c r="A234" s="21" t="s">
        <v>27</v>
      </c>
      <c r="B234" s="22" t="s">
        <v>421</v>
      </c>
      <c r="C234" s="22" t="s">
        <v>422</v>
      </c>
      <c r="D234" s="23">
        <v>9554759</v>
      </c>
      <c r="E234" s="24">
        <v>9554759</v>
      </c>
      <c r="F234" s="24">
        <v>7927799</v>
      </c>
      <c r="G234" s="25">
        <f t="shared" si="47"/>
        <v>0.8297225497785973</v>
      </c>
      <c r="H234" s="23">
        <v>0</v>
      </c>
      <c r="I234" s="24">
        <v>4033718</v>
      </c>
      <c r="J234" s="24">
        <v>2098201</v>
      </c>
      <c r="K234" s="23">
        <v>6131919</v>
      </c>
      <c r="L234" s="23">
        <v>0</v>
      </c>
      <c r="M234" s="24">
        <v>1795880</v>
      </c>
      <c r="N234" s="24">
        <v>0</v>
      </c>
      <c r="O234" s="23">
        <v>1795880</v>
      </c>
      <c r="P234" s="23">
        <v>0</v>
      </c>
      <c r="Q234" s="24">
        <v>0</v>
      </c>
      <c r="R234" s="24">
        <v>0</v>
      </c>
      <c r="S234" s="23">
        <v>0</v>
      </c>
      <c r="T234" s="23">
        <v>0</v>
      </c>
      <c r="U234" s="24">
        <v>0</v>
      </c>
      <c r="V234" s="26">
        <v>0</v>
      </c>
      <c r="W234" s="27">
        <v>0</v>
      </c>
    </row>
    <row r="235" spans="1:23" ht="12.75" customHeight="1">
      <c r="A235" s="21" t="s">
        <v>27</v>
      </c>
      <c r="B235" s="22" t="s">
        <v>423</v>
      </c>
      <c r="C235" s="22" t="s">
        <v>424</v>
      </c>
      <c r="D235" s="23">
        <v>56127000</v>
      </c>
      <c r="E235" s="24">
        <v>56127000</v>
      </c>
      <c r="F235" s="24">
        <v>20997341</v>
      </c>
      <c r="G235" s="25">
        <f t="shared" si="47"/>
        <v>0.37410410319454096</v>
      </c>
      <c r="H235" s="23">
        <v>1460210</v>
      </c>
      <c r="I235" s="24">
        <v>1965543</v>
      </c>
      <c r="J235" s="24">
        <v>3472979</v>
      </c>
      <c r="K235" s="23">
        <v>6898732</v>
      </c>
      <c r="L235" s="23">
        <v>2799136</v>
      </c>
      <c r="M235" s="24">
        <v>4403315</v>
      </c>
      <c r="N235" s="24">
        <v>6896158</v>
      </c>
      <c r="O235" s="23">
        <v>14098609</v>
      </c>
      <c r="P235" s="23">
        <v>0</v>
      </c>
      <c r="Q235" s="24">
        <v>0</v>
      </c>
      <c r="R235" s="24">
        <v>0</v>
      </c>
      <c r="S235" s="23">
        <v>0</v>
      </c>
      <c r="T235" s="23">
        <v>0</v>
      </c>
      <c r="U235" s="24">
        <v>0</v>
      </c>
      <c r="V235" s="26">
        <v>0</v>
      </c>
      <c r="W235" s="27">
        <v>0</v>
      </c>
    </row>
    <row r="236" spans="1:23" ht="12.75" customHeight="1">
      <c r="A236" s="21" t="s">
        <v>42</v>
      </c>
      <c r="B236" s="22" t="s">
        <v>425</v>
      </c>
      <c r="C236" s="22" t="s">
        <v>426</v>
      </c>
      <c r="D236" s="23">
        <v>1600000</v>
      </c>
      <c r="E236" s="24">
        <v>1600000</v>
      </c>
      <c r="F236" s="24">
        <v>978456</v>
      </c>
      <c r="G236" s="25">
        <f t="shared" si="47"/>
        <v>0.611535</v>
      </c>
      <c r="H236" s="23">
        <v>2239</v>
      </c>
      <c r="I236" s="24">
        <v>519540</v>
      </c>
      <c r="J236" s="24">
        <v>137441</v>
      </c>
      <c r="K236" s="23">
        <v>659220</v>
      </c>
      <c r="L236" s="23">
        <v>158209</v>
      </c>
      <c r="M236" s="24">
        <v>92372</v>
      </c>
      <c r="N236" s="24">
        <v>68655</v>
      </c>
      <c r="O236" s="23">
        <v>319236</v>
      </c>
      <c r="P236" s="23">
        <v>0</v>
      </c>
      <c r="Q236" s="24">
        <v>0</v>
      </c>
      <c r="R236" s="24">
        <v>0</v>
      </c>
      <c r="S236" s="23">
        <v>0</v>
      </c>
      <c r="T236" s="23">
        <v>0</v>
      </c>
      <c r="U236" s="24">
        <v>0</v>
      </c>
      <c r="V236" s="26">
        <v>0</v>
      </c>
      <c r="W236" s="27">
        <v>0</v>
      </c>
    </row>
    <row r="237" spans="1:23" ht="12.75" customHeight="1">
      <c r="A237" s="28"/>
      <c r="B237" s="29" t="s">
        <v>427</v>
      </c>
      <c r="C237" s="30"/>
      <c r="D237" s="31">
        <f>SUM(D231:D236)</f>
        <v>290596924</v>
      </c>
      <c r="E237" s="32">
        <f>SUM(E231:E236)</f>
        <v>290596924</v>
      </c>
      <c r="F237" s="32">
        <f>SUM(F231:F236)</f>
        <v>198780004</v>
      </c>
      <c r="G237" s="33">
        <f t="shared" si="47"/>
        <v>0.6840402894285281</v>
      </c>
      <c r="H237" s="31">
        <f aca="true" t="shared" si="48" ref="H237:W237">SUM(H231:H236)</f>
        <v>14857058</v>
      </c>
      <c r="I237" s="32">
        <f t="shared" si="48"/>
        <v>27512887</v>
      </c>
      <c r="J237" s="32">
        <f t="shared" si="48"/>
        <v>35120565</v>
      </c>
      <c r="K237" s="31">
        <f t="shared" si="48"/>
        <v>77490510</v>
      </c>
      <c r="L237" s="31">
        <f t="shared" si="48"/>
        <v>28151207</v>
      </c>
      <c r="M237" s="32">
        <f t="shared" si="48"/>
        <v>44782921</v>
      </c>
      <c r="N237" s="32">
        <f t="shared" si="48"/>
        <v>48355366</v>
      </c>
      <c r="O237" s="31">
        <f t="shared" si="48"/>
        <v>121289494</v>
      </c>
      <c r="P237" s="31">
        <f t="shared" si="48"/>
        <v>0</v>
      </c>
      <c r="Q237" s="32">
        <f t="shared" si="48"/>
        <v>0</v>
      </c>
      <c r="R237" s="32">
        <f t="shared" si="48"/>
        <v>0</v>
      </c>
      <c r="S237" s="31">
        <f t="shared" si="48"/>
        <v>0</v>
      </c>
      <c r="T237" s="31">
        <f t="shared" si="48"/>
        <v>0</v>
      </c>
      <c r="U237" s="32">
        <f t="shared" si="48"/>
        <v>0</v>
      </c>
      <c r="V237" s="34">
        <f t="shared" si="48"/>
        <v>0</v>
      </c>
      <c r="W237" s="35">
        <f t="shared" si="48"/>
        <v>0</v>
      </c>
    </row>
    <row r="238" spans="1:23" ht="12.75" customHeight="1">
      <c r="A238" s="21" t="s">
        <v>27</v>
      </c>
      <c r="B238" s="22" t="s">
        <v>428</v>
      </c>
      <c r="C238" s="22" t="s">
        <v>429</v>
      </c>
      <c r="D238" s="23">
        <v>5130000</v>
      </c>
      <c r="E238" s="24">
        <v>5130000</v>
      </c>
      <c r="F238" s="24">
        <v>0</v>
      </c>
      <c r="G238" s="25">
        <f t="shared" si="47"/>
        <v>0</v>
      </c>
      <c r="H238" s="23">
        <v>0</v>
      </c>
      <c r="I238" s="24">
        <v>0</v>
      </c>
      <c r="J238" s="24">
        <v>0</v>
      </c>
      <c r="K238" s="23">
        <v>0</v>
      </c>
      <c r="L238" s="23">
        <v>0</v>
      </c>
      <c r="M238" s="24">
        <v>0</v>
      </c>
      <c r="N238" s="24">
        <v>0</v>
      </c>
      <c r="O238" s="23">
        <v>0</v>
      </c>
      <c r="P238" s="23">
        <v>0</v>
      </c>
      <c r="Q238" s="24">
        <v>0</v>
      </c>
      <c r="R238" s="24">
        <v>0</v>
      </c>
      <c r="S238" s="23">
        <v>0</v>
      </c>
      <c r="T238" s="23">
        <v>0</v>
      </c>
      <c r="U238" s="24">
        <v>0</v>
      </c>
      <c r="V238" s="26">
        <v>0</v>
      </c>
      <c r="W238" s="27">
        <v>0</v>
      </c>
    </row>
    <row r="239" spans="1:23" ht="12.75" customHeight="1">
      <c r="A239" s="21" t="s">
        <v>27</v>
      </c>
      <c r="B239" s="22" t="s">
        <v>430</v>
      </c>
      <c r="C239" s="22" t="s">
        <v>431</v>
      </c>
      <c r="D239" s="23">
        <v>7646607</v>
      </c>
      <c r="E239" s="24">
        <v>7646607</v>
      </c>
      <c r="F239" s="24">
        <v>614993</v>
      </c>
      <c r="G239" s="25">
        <f t="shared" si="47"/>
        <v>0.08042691353171413</v>
      </c>
      <c r="H239" s="23">
        <v>148361</v>
      </c>
      <c r="I239" s="24">
        <v>0</v>
      </c>
      <c r="J239" s="24">
        <v>117579</v>
      </c>
      <c r="K239" s="23">
        <v>265940</v>
      </c>
      <c r="L239" s="23">
        <v>164144</v>
      </c>
      <c r="M239" s="24">
        <v>184909</v>
      </c>
      <c r="N239" s="24">
        <v>0</v>
      </c>
      <c r="O239" s="23">
        <v>349053</v>
      </c>
      <c r="P239" s="23">
        <v>0</v>
      </c>
      <c r="Q239" s="24">
        <v>0</v>
      </c>
      <c r="R239" s="24">
        <v>0</v>
      </c>
      <c r="S239" s="23">
        <v>0</v>
      </c>
      <c r="T239" s="23">
        <v>0</v>
      </c>
      <c r="U239" s="24">
        <v>0</v>
      </c>
      <c r="V239" s="26">
        <v>0</v>
      </c>
      <c r="W239" s="27">
        <v>0</v>
      </c>
    </row>
    <row r="240" spans="1:23" ht="12.75" customHeight="1">
      <c r="A240" s="21" t="s">
        <v>27</v>
      </c>
      <c r="B240" s="22" t="s">
        <v>432</v>
      </c>
      <c r="C240" s="22" t="s">
        <v>433</v>
      </c>
      <c r="D240" s="23">
        <v>21500000</v>
      </c>
      <c r="E240" s="24">
        <v>21500000</v>
      </c>
      <c r="F240" s="24">
        <v>0</v>
      </c>
      <c r="G240" s="25">
        <f t="shared" si="47"/>
        <v>0</v>
      </c>
      <c r="H240" s="23">
        <v>0</v>
      </c>
      <c r="I240" s="24">
        <v>0</v>
      </c>
      <c r="J240" s="24">
        <v>0</v>
      </c>
      <c r="K240" s="23">
        <v>0</v>
      </c>
      <c r="L240" s="23">
        <v>0</v>
      </c>
      <c r="M240" s="24">
        <v>0</v>
      </c>
      <c r="N240" s="24">
        <v>0</v>
      </c>
      <c r="O240" s="23">
        <v>0</v>
      </c>
      <c r="P240" s="23">
        <v>0</v>
      </c>
      <c r="Q240" s="24">
        <v>0</v>
      </c>
      <c r="R240" s="24">
        <v>0</v>
      </c>
      <c r="S240" s="23">
        <v>0</v>
      </c>
      <c r="T240" s="23">
        <v>0</v>
      </c>
      <c r="U240" s="24">
        <v>0</v>
      </c>
      <c r="V240" s="26">
        <v>0</v>
      </c>
      <c r="W240" s="27">
        <v>0</v>
      </c>
    </row>
    <row r="241" spans="1:23" ht="12.75" customHeight="1">
      <c r="A241" s="21" t="s">
        <v>27</v>
      </c>
      <c r="B241" s="22" t="s">
        <v>434</v>
      </c>
      <c r="C241" s="22" t="s">
        <v>435</v>
      </c>
      <c r="D241" s="23">
        <v>18000000</v>
      </c>
      <c r="E241" s="24">
        <v>18000000</v>
      </c>
      <c r="F241" s="24">
        <v>0</v>
      </c>
      <c r="G241" s="25">
        <f t="shared" si="47"/>
        <v>0</v>
      </c>
      <c r="H241" s="23">
        <v>0</v>
      </c>
      <c r="I241" s="24">
        <v>0</v>
      </c>
      <c r="J241" s="24">
        <v>0</v>
      </c>
      <c r="K241" s="23">
        <v>0</v>
      </c>
      <c r="L241" s="23">
        <v>0</v>
      </c>
      <c r="M241" s="24">
        <v>0</v>
      </c>
      <c r="N241" s="24">
        <v>0</v>
      </c>
      <c r="O241" s="23">
        <v>0</v>
      </c>
      <c r="P241" s="23">
        <v>0</v>
      </c>
      <c r="Q241" s="24">
        <v>0</v>
      </c>
      <c r="R241" s="24">
        <v>0</v>
      </c>
      <c r="S241" s="23">
        <v>0</v>
      </c>
      <c r="T241" s="23">
        <v>0</v>
      </c>
      <c r="U241" s="24">
        <v>0</v>
      </c>
      <c r="V241" s="26">
        <v>0</v>
      </c>
      <c r="W241" s="27">
        <v>0</v>
      </c>
    </row>
    <row r="242" spans="1:23" ht="12.75" customHeight="1">
      <c r="A242" s="21" t="s">
        <v>27</v>
      </c>
      <c r="B242" s="22" t="s">
        <v>436</v>
      </c>
      <c r="C242" s="22" t="s">
        <v>437</v>
      </c>
      <c r="D242" s="23">
        <v>4870750</v>
      </c>
      <c r="E242" s="24">
        <v>4870750</v>
      </c>
      <c r="F242" s="24">
        <v>1448101</v>
      </c>
      <c r="G242" s="25">
        <f t="shared" si="47"/>
        <v>0.29730554842683365</v>
      </c>
      <c r="H242" s="23">
        <v>186932</v>
      </c>
      <c r="I242" s="24">
        <v>65867</v>
      </c>
      <c r="J242" s="24">
        <v>188143</v>
      </c>
      <c r="K242" s="23">
        <v>440942</v>
      </c>
      <c r="L242" s="23">
        <v>58988</v>
      </c>
      <c r="M242" s="24">
        <v>0</v>
      </c>
      <c r="N242" s="24">
        <v>948171</v>
      </c>
      <c r="O242" s="23">
        <v>1007159</v>
      </c>
      <c r="P242" s="23">
        <v>0</v>
      </c>
      <c r="Q242" s="24">
        <v>0</v>
      </c>
      <c r="R242" s="24">
        <v>0</v>
      </c>
      <c r="S242" s="23">
        <v>0</v>
      </c>
      <c r="T242" s="23">
        <v>0</v>
      </c>
      <c r="U242" s="24">
        <v>0</v>
      </c>
      <c r="V242" s="26">
        <v>0</v>
      </c>
      <c r="W242" s="27">
        <v>0</v>
      </c>
    </row>
    <row r="243" spans="1:23" ht="12.75" customHeight="1">
      <c r="A243" s="21" t="s">
        <v>42</v>
      </c>
      <c r="B243" s="22" t="s">
        <v>438</v>
      </c>
      <c r="C243" s="22" t="s">
        <v>439</v>
      </c>
      <c r="D243" s="23">
        <v>29500000</v>
      </c>
      <c r="E243" s="24">
        <v>29500000</v>
      </c>
      <c r="F243" s="24">
        <v>1416280</v>
      </c>
      <c r="G243" s="25">
        <f t="shared" si="47"/>
        <v>0.04800949152542373</v>
      </c>
      <c r="H243" s="23">
        <v>70781</v>
      </c>
      <c r="I243" s="24">
        <v>0</v>
      </c>
      <c r="J243" s="24">
        <v>0</v>
      </c>
      <c r="K243" s="23">
        <v>70781</v>
      </c>
      <c r="L243" s="23">
        <v>44320</v>
      </c>
      <c r="M243" s="24">
        <v>13545</v>
      </c>
      <c r="N243" s="24">
        <v>1287634</v>
      </c>
      <c r="O243" s="23">
        <v>1345499</v>
      </c>
      <c r="P243" s="23">
        <v>0</v>
      </c>
      <c r="Q243" s="24">
        <v>0</v>
      </c>
      <c r="R243" s="24">
        <v>0</v>
      </c>
      <c r="S243" s="23">
        <v>0</v>
      </c>
      <c r="T243" s="23">
        <v>0</v>
      </c>
      <c r="U243" s="24">
        <v>0</v>
      </c>
      <c r="V243" s="26">
        <v>0</v>
      </c>
      <c r="W243" s="27">
        <v>0</v>
      </c>
    </row>
    <row r="244" spans="1:23" ht="12.75" customHeight="1">
      <c r="A244" s="28"/>
      <c r="B244" s="29" t="s">
        <v>440</v>
      </c>
      <c r="C244" s="30"/>
      <c r="D244" s="31">
        <f>SUM(D238:D243)</f>
        <v>86647357</v>
      </c>
      <c r="E244" s="32">
        <f>SUM(E238:E243)</f>
        <v>86647357</v>
      </c>
      <c r="F244" s="32">
        <f>SUM(F238:F243)</f>
        <v>3479374</v>
      </c>
      <c r="G244" s="33">
        <f t="shared" si="47"/>
        <v>0.04015556989233959</v>
      </c>
      <c r="H244" s="31">
        <f aca="true" t="shared" si="49" ref="H244:W244">SUM(H238:H243)</f>
        <v>406074</v>
      </c>
      <c r="I244" s="32">
        <f t="shared" si="49"/>
        <v>65867</v>
      </c>
      <c r="J244" s="32">
        <f t="shared" si="49"/>
        <v>305722</v>
      </c>
      <c r="K244" s="31">
        <f t="shared" si="49"/>
        <v>777663</v>
      </c>
      <c r="L244" s="31">
        <f t="shared" si="49"/>
        <v>267452</v>
      </c>
      <c r="M244" s="32">
        <f t="shared" si="49"/>
        <v>198454</v>
      </c>
      <c r="N244" s="32">
        <f t="shared" si="49"/>
        <v>2235805</v>
      </c>
      <c r="O244" s="31">
        <f t="shared" si="49"/>
        <v>2701711</v>
      </c>
      <c r="P244" s="31">
        <f t="shared" si="49"/>
        <v>0</v>
      </c>
      <c r="Q244" s="32">
        <f t="shared" si="49"/>
        <v>0</v>
      </c>
      <c r="R244" s="32">
        <f t="shared" si="49"/>
        <v>0</v>
      </c>
      <c r="S244" s="31">
        <f t="shared" si="49"/>
        <v>0</v>
      </c>
      <c r="T244" s="31">
        <f t="shared" si="49"/>
        <v>0</v>
      </c>
      <c r="U244" s="32">
        <f t="shared" si="49"/>
        <v>0</v>
      </c>
      <c r="V244" s="34">
        <f t="shared" si="49"/>
        <v>0</v>
      </c>
      <c r="W244" s="35">
        <f t="shared" si="49"/>
        <v>0</v>
      </c>
    </row>
    <row r="245" spans="1:23" ht="12.75" customHeight="1">
      <c r="A245" s="21" t="s">
        <v>27</v>
      </c>
      <c r="B245" s="22" t="s">
        <v>441</v>
      </c>
      <c r="C245" s="22" t="s">
        <v>442</v>
      </c>
      <c r="D245" s="23">
        <v>31933904</v>
      </c>
      <c r="E245" s="24">
        <v>31933904</v>
      </c>
      <c r="F245" s="24">
        <v>671883</v>
      </c>
      <c r="G245" s="25">
        <f t="shared" si="47"/>
        <v>0.021039801459915457</v>
      </c>
      <c r="H245" s="23">
        <v>30742</v>
      </c>
      <c r="I245" s="24">
        <v>215271</v>
      </c>
      <c r="J245" s="24">
        <v>239372</v>
      </c>
      <c r="K245" s="23">
        <v>485385</v>
      </c>
      <c r="L245" s="23">
        <v>62166</v>
      </c>
      <c r="M245" s="24">
        <v>62166</v>
      </c>
      <c r="N245" s="24">
        <v>62166</v>
      </c>
      <c r="O245" s="23">
        <v>186498</v>
      </c>
      <c r="P245" s="23">
        <v>0</v>
      </c>
      <c r="Q245" s="24">
        <v>0</v>
      </c>
      <c r="R245" s="24">
        <v>0</v>
      </c>
      <c r="S245" s="23">
        <v>0</v>
      </c>
      <c r="T245" s="23">
        <v>0</v>
      </c>
      <c r="U245" s="24">
        <v>0</v>
      </c>
      <c r="V245" s="26">
        <v>0</v>
      </c>
      <c r="W245" s="27">
        <v>0</v>
      </c>
    </row>
    <row r="246" spans="1:23" ht="12.75" customHeight="1">
      <c r="A246" s="21" t="s">
        <v>27</v>
      </c>
      <c r="B246" s="22" t="s">
        <v>443</v>
      </c>
      <c r="C246" s="22" t="s">
        <v>444</v>
      </c>
      <c r="D246" s="23">
        <v>5006723</v>
      </c>
      <c r="E246" s="24">
        <v>5006723</v>
      </c>
      <c r="F246" s="24">
        <v>805457</v>
      </c>
      <c r="G246" s="25">
        <f t="shared" si="47"/>
        <v>0.16087508735753905</v>
      </c>
      <c r="H246" s="23">
        <v>1355</v>
      </c>
      <c r="I246" s="24">
        <v>22058</v>
      </c>
      <c r="J246" s="24">
        <v>11436</v>
      </c>
      <c r="K246" s="23">
        <v>34849</v>
      </c>
      <c r="L246" s="23">
        <v>26682</v>
      </c>
      <c r="M246" s="24">
        <v>12034</v>
      </c>
      <c r="N246" s="24">
        <v>731892</v>
      </c>
      <c r="O246" s="23">
        <v>770608</v>
      </c>
      <c r="P246" s="23">
        <v>0</v>
      </c>
      <c r="Q246" s="24">
        <v>0</v>
      </c>
      <c r="R246" s="24">
        <v>0</v>
      </c>
      <c r="S246" s="23">
        <v>0</v>
      </c>
      <c r="T246" s="23">
        <v>0</v>
      </c>
      <c r="U246" s="24">
        <v>0</v>
      </c>
      <c r="V246" s="26">
        <v>0</v>
      </c>
      <c r="W246" s="27">
        <v>0</v>
      </c>
    </row>
    <row r="247" spans="1:23" ht="12.75" customHeight="1">
      <c r="A247" s="21" t="s">
        <v>27</v>
      </c>
      <c r="B247" s="22" t="s">
        <v>445</v>
      </c>
      <c r="C247" s="22" t="s">
        <v>446</v>
      </c>
      <c r="D247" s="23">
        <v>12058000</v>
      </c>
      <c r="E247" s="24">
        <v>12058000</v>
      </c>
      <c r="F247" s="24">
        <v>4521511</v>
      </c>
      <c r="G247" s="25">
        <f t="shared" si="47"/>
        <v>0.3749801791341848</v>
      </c>
      <c r="H247" s="23">
        <v>329114</v>
      </c>
      <c r="I247" s="24">
        <v>459408</v>
      </c>
      <c r="J247" s="24">
        <v>1552857</v>
      </c>
      <c r="K247" s="23">
        <v>2341379</v>
      </c>
      <c r="L247" s="23">
        <v>901072</v>
      </c>
      <c r="M247" s="24">
        <v>580821</v>
      </c>
      <c r="N247" s="24">
        <v>698239</v>
      </c>
      <c r="O247" s="23">
        <v>2180132</v>
      </c>
      <c r="P247" s="23">
        <v>0</v>
      </c>
      <c r="Q247" s="24">
        <v>0</v>
      </c>
      <c r="R247" s="24">
        <v>0</v>
      </c>
      <c r="S247" s="23">
        <v>0</v>
      </c>
      <c r="T247" s="23">
        <v>0</v>
      </c>
      <c r="U247" s="24">
        <v>0</v>
      </c>
      <c r="V247" s="26">
        <v>0</v>
      </c>
      <c r="W247" s="27">
        <v>0</v>
      </c>
    </row>
    <row r="248" spans="1:23" ht="12.75" customHeight="1">
      <c r="A248" s="21" t="s">
        <v>27</v>
      </c>
      <c r="B248" s="22" t="s">
        <v>447</v>
      </c>
      <c r="C248" s="22" t="s">
        <v>448</v>
      </c>
      <c r="D248" s="23">
        <v>11272668</v>
      </c>
      <c r="E248" s="24">
        <v>11272668</v>
      </c>
      <c r="F248" s="24">
        <v>1201722</v>
      </c>
      <c r="G248" s="25">
        <f t="shared" si="47"/>
        <v>0.10660493150334951</v>
      </c>
      <c r="H248" s="23">
        <v>0</v>
      </c>
      <c r="I248" s="24">
        <v>501212</v>
      </c>
      <c r="J248" s="24">
        <v>140285</v>
      </c>
      <c r="K248" s="23">
        <v>641497</v>
      </c>
      <c r="L248" s="23">
        <v>204873</v>
      </c>
      <c r="M248" s="24">
        <v>182189</v>
      </c>
      <c r="N248" s="24">
        <v>173163</v>
      </c>
      <c r="O248" s="23">
        <v>560225</v>
      </c>
      <c r="P248" s="23">
        <v>0</v>
      </c>
      <c r="Q248" s="24">
        <v>0</v>
      </c>
      <c r="R248" s="24">
        <v>0</v>
      </c>
      <c r="S248" s="23">
        <v>0</v>
      </c>
      <c r="T248" s="23">
        <v>0</v>
      </c>
      <c r="U248" s="24">
        <v>0</v>
      </c>
      <c r="V248" s="26">
        <v>0</v>
      </c>
      <c r="W248" s="27">
        <v>0</v>
      </c>
    </row>
    <row r="249" spans="1:23" ht="12.75" customHeight="1">
      <c r="A249" s="21" t="s">
        <v>27</v>
      </c>
      <c r="B249" s="22" t="s">
        <v>449</v>
      </c>
      <c r="C249" s="22" t="s">
        <v>450</v>
      </c>
      <c r="D249" s="23">
        <v>16000000</v>
      </c>
      <c r="E249" s="24">
        <v>16000000</v>
      </c>
      <c r="F249" s="24">
        <v>0</v>
      </c>
      <c r="G249" s="25">
        <f t="shared" si="47"/>
        <v>0</v>
      </c>
      <c r="H249" s="23">
        <v>0</v>
      </c>
      <c r="I249" s="24">
        <v>0</v>
      </c>
      <c r="J249" s="24">
        <v>0</v>
      </c>
      <c r="K249" s="23">
        <v>0</v>
      </c>
      <c r="L249" s="23">
        <v>0</v>
      </c>
      <c r="M249" s="24">
        <v>0</v>
      </c>
      <c r="N249" s="24">
        <v>0</v>
      </c>
      <c r="O249" s="23">
        <v>0</v>
      </c>
      <c r="P249" s="23">
        <v>0</v>
      </c>
      <c r="Q249" s="24">
        <v>0</v>
      </c>
      <c r="R249" s="24">
        <v>0</v>
      </c>
      <c r="S249" s="23">
        <v>0</v>
      </c>
      <c r="T249" s="23">
        <v>0</v>
      </c>
      <c r="U249" s="24">
        <v>0</v>
      </c>
      <c r="V249" s="26">
        <v>0</v>
      </c>
      <c r="W249" s="27">
        <v>0</v>
      </c>
    </row>
    <row r="250" spans="1:23" ht="12.75" customHeight="1">
      <c r="A250" s="21" t="s">
        <v>42</v>
      </c>
      <c r="B250" s="22" t="s">
        <v>451</v>
      </c>
      <c r="C250" s="22" t="s">
        <v>452</v>
      </c>
      <c r="D250" s="23">
        <v>3168850</v>
      </c>
      <c r="E250" s="24">
        <v>3168850</v>
      </c>
      <c r="F250" s="24">
        <v>0</v>
      </c>
      <c r="G250" s="25">
        <f t="shared" si="47"/>
        <v>0</v>
      </c>
      <c r="H250" s="23">
        <v>0</v>
      </c>
      <c r="I250" s="24">
        <v>0</v>
      </c>
      <c r="J250" s="24">
        <v>0</v>
      </c>
      <c r="K250" s="23">
        <v>0</v>
      </c>
      <c r="L250" s="23">
        <v>0</v>
      </c>
      <c r="M250" s="24">
        <v>0</v>
      </c>
      <c r="N250" s="24">
        <v>0</v>
      </c>
      <c r="O250" s="23">
        <v>0</v>
      </c>
      <c r="P250" s="23">
        <v>0</v>
      </c>
      <c r="Q250" s="24">
        <v>0</v>
      </c>
      <c r="R250" s="24">
        <v>0</v>
      </c>
      <c r="S250" s="23">
        <v>0</v>
      </c>
      <c r="T250" s="23">
        <v>0</v>
      </c>
      <c r="U250" s="24">
        <v>0</v>
      </c>
      <c r="V250" s="26">
        <v>0</v>
      </c>
      <c r="W250" s="27">
        <v>0</v>
      </c>
    </row>
    <row r="251" spans="1:23" ht="12.75" customHeight="1">
      <c r="A251" s="28"/>
      <c r="B251" s="29" t="s">
        <v>453</v>
      </c>
      <c r="C251" s="30"/>
      <c r="D251" s="31">
        <f>SUM(D245:D250)</f>
        <v>79440145</v>
      </c>
      <c r="E251" s="32">
        <f>SUM(E245:E250)</f>
        <v>79440145</v>
      </c>
      <c r="F251" s="32">
        <f>SUM(F245:F250)</f>
        <v>7200573</v>
      </c>
      <c r="G251" s="33">
        <f t="shared" si="47"/>
        <v>0.09064148863273097</v>
      </c>
      <c r="H251" s="31">
        <f aca="true" t="shared" si="50" ref="H251:W251">SUM(H245:H250)</f>
        <v>361211</v>
      </c>
      <c r="I251" s="32">
        <f t="shared" si="50"/>
        <v>1197949</v>
      </c>
      <c r="J251" s="32">
        <f t="shared" si="50"/>
        <v>1943950</v>
      </c>
      <c r="K251" s="31">
        <f t="shared" si="50"/>
        <v>3503110</v>
      </c>
      <c r="L251" s="31">
        <f t="shared" si="50"/>
        <v>1194793</v>
      </c>
      <c r="M251" s="32">
        <f t="shared" si="50"/>
        <v>837210</v>
      </c>
      <c r="N251" s="32">
        <f t="shared" si="50"/>
        <v>1665460</v>
      </c>
      <c r="O251" s="31">
        <f t="shared" si="50"/>
        <v>3697463</v>
      </c>
      <c r="P251" s="31">
        <f t="shared" si="50"/>
        <v>0</v>
      </c>
      <c r="Q251" s="32">
        <f t="shared" si="50"/>
        <v>0</v>
      </c>
      <c r="R251" s="32">
        <f t="shared" si="50"/>
        <v>0</v>
      </c>
      <c r="S251" s="31">
        <f t="shared" si="50"/>
        <v>0</v>
      </c>
      <c r="T251" s="31">
        <f t="shared" si="50"/>
        <v>0</v>
      </c>
      <c r="U251" s="32">
        <f t="shared" si="50"/>
        <v>0</v>
      </c>
      <c r="V251" s="34">
        <f t="shared" si="50"/>
        <v>0</v>
      </c>
      <c r="W251" s="35">
        <f t="shared" si="50"/>
        <v>0</v>
      </c>
    </row>
    <row r="252" spans="1:23" ht="12.75" customHeight="1">
      <c r="A252" s="21" t="s">
        <v>27</v>
      </c>
      <c r="B252" s="22" t="s">
        <v>454</v>
      </c>
      <c r="C252" s="22" t="s">
        <v>455</v>
      </c>
      <c r="D252" s="23">
        <v>105957721</v>
      </c>
      <c r="E252" s="24">
        <v>105957721</v>
      </c>
      <c r="F252" s="24">
        <v>33582855</v>
      </c>
      <c r="G252" s="25">
        <f t="shared" si="47"/>
        <v>0.31694580331715516</v>
      </c>
      <c r="H252" s="23">
        <v>1844352</v>
      </c>
      <c r="I252" s="24">
        <v>3727628</v>
      </c>
      <c r="J252" s="24">
        <v>6598740</v>
      </c>
      <c r="K252" s="23">
        <v>12170720</v>
      </c>
      <c r="L252" s="23">
        <v>5597677</v>
      </c>
      <c r="M252" s="24">
        <v>11051795</v>
      </c>
      <c r="N252" s="24">
        <v>4762663</v>
      </c>
      <c r="O252" s="23">
        <v>21412135</v>
      </c>
      <c r="P252" s="23">
        <v>0</v>
      </c>
      <c r="Q252" s="24">
        <v>0</v>
      </c>
      <c r="R252" s="24">
        <v>0</v>
      </c>
      <c r="S252" s="23">
        <v>0</v>
      </c>
      <c r="T252" s="23">
        <v>0</v>
      </c>
      <c r="U252" s="24">
        <v>0</v>
      </c>
      <c r="V252" s="26">
        <v>0</v>
      </c>
      <c r="W252" s="27">
        <v>0</v>
      </c>
    </row>
    <row r="253" spans="1:23" ht="12.75" customHeight="1">
      <c r="A253" s="21" t="s">
        <v>27</v>
      </c>
      <c r="B253" s="22" t="s">
        <v>456</v>
      </c>
      <c r="C253" s="22" t="s">
        <v>457</v>
      </c>
      <c r="D253" s="23">
        <v>10662335</v>
      </c>
      <c r="E253" s="24">
        <v>10662335</v>
      </c>
      <c r="F253" s="24">
        <v>641859</v>
      </c>
      <c r="G253" s="25">
        <f t="shared" si="47"/>
        <v>0.06019872757702698</v>
      </c>
      <c r="H253" s="23">
        <v>248766</v>
      </c>
      <c r="I253" s="24">
        <v>393093</v>
      </c>
      <c r="J253" s="24">
        <v>0</v>
      </c>
      <c r="K253" s="23">
        <v>641859</v>
      </c>
      <c r="L253" s="23">
        <v>0</v>
      </c>
      <c r="M253" s="24">
        <v>0</v>
      </c>
      <c r="N253" s="24">
        <v>0</v>
      </c>
      <c r="O253" s="23">
        <v>0</v>
      </c>
      <c r="P253" s="23">
        <v>0</v>
      </c>
      <c r="Q253" s="24">
        <v>0</v>
      </c>
      <c r="R253" s="24">
        <v>0</v>
      </c>
      <c r="S253" s="23">
        <v>0</v>
      </c>
      <c r="T253" s="23">
        <v>0</v>
      </c>
      <c r="U253" s="24">
        <v>0</v>
      </c>
      <c r="V253" s="26">
        <v>0</v>
      </c>
      <c r="W253" s="27">
        <v>0</v>
      </c>
    </row>
    <row r="254" spans="1:23" ht="12.75" customHeight="1">
      <c r="A254" s="21" t="s">
        <v>27</v>
      </c>
      <c r="B254" s="22" t="s">
        <v>458</v>
      </c>
      <c r="C254" s="22" t="s">
        <v>459</v>
      </c>
      <c r="D254" s="23">
        <v>0</v>
      </c>
      <c r="E254" s="24">
        <v>0</v>
      </c>
      <c r="F254" s="24">
        <v>0</v>
      </c>
      <c r="G254" s="25">
        <f t="shared" si="47"/>
        <v>0</v>
      </c>
      <c r="H254" s="23">
        <v>0</v>
      </c>
      <c r="I254" s="24">
        <v>0</v>
      </c>
      <c r="J254" s="24">
        <v>0</v>
      </c>
      <c r="K254" s="23">
        <v>0</v>
      </c>
      <c r="L254" s="23">
        <v>0</v>
      </c>
      <c r="M254" s="24">
        <v>0</v>
      </c>
      <c r="N254" s="24">
        <v>0</v>
      </c>
      <c r="O254" s="23">
        <v>0</v>
      </c>
      <c r="P254" s="23">
        <v>0</v>
      </c>
      <c r="Q254" s="24">
        <v>0</v>
      </c>
      <c r="R254" s="24">
        <v>0</v>
      </c>
      <c r="S254" s="23">
        <v>0</v>
      </c>
      <c r="T254" s="23">
        <v>0</v>
      </c>
      <c r="U254" s="24">
        <v>0</v>
      </c>
      <c r="V254" s="26">
        <v>0</v>
      </c>
      <c r="W254" s="27">
        <v>0</v>
      </c>
    </row>
    <row r="255" spans="1:23" ht="12.75" customHeight="1">
      <c r="A255" s="21" t="s">
        <v>42</v>
      </c>
      <c r="B255" s="22" t="s">
        <v>460</v>
      </c>
      <c r="C255" s="22" t="s">
        <v>461</v>
      </c>
      <c r="D255" s="23">
        <v>1107000</v>
      </c>
      <c r="E255" s="24">
        <v>1107000</v>
      </c>
      <c r="F255" s="24">
        <v>156075</v>
      </c>
      <c r="G255" s="25">
        <f t="shared" si="47"/>
        <v>0.1409891598915989</v>
      </c>
      <c r="H255" s="23">
        <v>1400</v>
      </c>
      <c r="I255" s="24">
        <v>5481</v>
      </c>
      <c r="J255" s="24">
        <v>0</v>
      </c>
      <c r="K255" s="23">
        <v>6881</v>
      </c>
      <c r="L255" s="23">
        <v>1090</v>
      </c>
      <c r="M255" s="24">
        <v>108948</v>
      </c>
      <c r="N255" s="24">
        <v>39156</v>
      </c>
      <c r="O255" s="23">
        <v>149194</v>
      </c>
      <c r="P255" s="23">
        <v>0</v>
      </c>
      <c r="Q255" s="24">
        <v>0</v>
      </c>
      <c r="R255" s="24">
        <v>0</v>
      </c>
      <c r="S255" s="23">
        <v>0</v>
      </c>
      <c r="T255" s="23">
        <v>0</v>
      </c>
      <c r="U255" s="24">
        <v>0</v>
      </c>
      <c r="V255" s="26">
        <v>0</v>
      </c>
      <c r="W255" s="27">
        <v>0</v>
      </c>
    </row>
    <row r="256" spans="1:23" ht="12.75" customHeight="1">
      <c r="A256" s="28"/>
      <c r="B256" s="29" t="s">
        <v>462</v>
      </c>
      <c r="C256" s="30"/>
      <c r="D256" s="31">
        <f>SUM(D252:D255)</f>
        <v>117727056</v>
      </c>
      <c r="E256" s="32">
        <f>SUM(E252:E255)</f>
        <v>117727056</v>
      </c>
      <c r="F256" s="32">
        <f>SUM(F252:F255)</f>
        <v>34380789</v>
      </c>
      <c r="G256" s="33">
        <f t="shared" si="47"/>
        <v>0.2920381275821592</v>
      </c>
      <c r="H256" s="31">
        <f aca="true" t="shared" si="51" ref="H256:W256">SUM(H252:H255)</f>
        <v>2094518</v>
      </c>
      <c r="I256" s="32">
        <f t="shared" si="51"/>
        <v>4126202</v>
      </c>
      <c r="J256" s="32">
        <f t="shared" si="51"/>
        <v>6598740</v>
      </c>
      <c r="K256" s="31">
        <f t="shared" si="51"/>
        <v>12819460</v>
      </c>
      <c r="L256" s="31">
        <f t="shared" si="51"/>
        <v>5598767</v>
      </c>
      <c r="M256" s="32">
        <f t="shared" si="51"/>
        <v>11160743</v>
      </c>
      <c r="N256" s="32">
        <f t="shared" si="51"/>
        <v>4801819</v>
      </c>
      <c r="O256" s="31">
        <f t="shared" si="51"/>
        <v>21561329</v>
      </c>
      <c r="P256" s="31">
        <f t="shared" si="51"/>
        <v>0</v>
      </c>
      <c r="Q256" s="32">
        <f t="shared" si="51"/>
        <v>0</v>
      </c>
      <c r="R256" s="32">
        <f t="shared" si="51"/>
        <v>0</v>
      </c>
      <c r="S256" s="31">
        <f t="shared" si="51"/>
        <v>0</v>
      </c>
      <c r="T256" s="31">
        <f t="shared" si="51"/>
        <v>0</v>
      </c>
      <c r="U256" s="32">
        <f t="shared" si="51"/>
        <v>0</v>
      </c>
      <c r="V256" s="34">
        <f t="shared" si="51"/>
        <v>0</v>
      </c>
      <c r="W256" s="35">
        <f t="shared" si="51"/>
        <v>0</v>
      </c>
    </row>
    <row r="257" spans="1:23" ht="12.75" customHeight="1">
      <c r="A257" s="52"/>
      <c r="B257" s="53" t="s">
        <v>463</v>
      </c>
      <c r="C257" s="54"/>
      <c r="D257" s="55">
        <f>SUM(D231:D236,D238:D243,D245:D250,D252:D255)</f>
        <v>574411482</v>
      </c>
      <c r="E257" s="56">
        <f>SUM(E231:E236,E238:E243,E245:E250,E252:E255)</f>
        <v>574411482</v>
      </c>
      <c r="F257" s="56">
        <f>SUM(F231:F236,F238:F243,F245:F250,F252:F255)</f>
        <v>243840740</v>
      </c>
      <c r="G257" s="57">
        <f t="shared" si="47"/>
        <v>0.42450533744727614</v>
      </c>
      <c r="H257" s="55">
        <f aca="true" t="shared" si="52" ref="H257:W257">SUM(H231:H236,H238:H243,H245:H250,H252:H255)</f>
        <v>17718861</v>
      </c>
      <c r="I257" s="56">
        <f t="shared" si="52"/>
        <v>32902905</v>
      </c>
      <c r="J257" s="56">
        <f t="shared" si="52"/>
        <v>43968977</v>
      </c>
      <c r="K257" s="55">
        <f t="shared" si="52"/>
        <v>94590743</v>
      </c>
      <c r="L257" s="55">
        <f t="shared" si="52"/>
        <v>35212219</v>
      </c>
      <c r="M257" s="56">
        <f t="shared" si="52"/>
        <v>56979328</v>
      </c>
      <c r="N257" s="56">
        <f t="shared" si="52"/>
        <v>57058450</v>
      </c>
      <c r="O257" s="58">
        <f t="shared" si="52"/>
        <v>149249997</v>
      </c>
      <c r="P257" s="31">
        <f t="shared" si="52"/>
        <v>0</v>
      </c>
      <c r="Q257" s="32">
        <f t="shared" si="52"/>
        <v>0</v>
      </c>
      <c r="R257" s="32">
        <f t="shared" si="52"/>
        <v>0</v>
      </c>
      <c r="S257" s="31">
        <f t="shared" si="52"/>
        <v>0</v>
      </c>
      <c r="T257" s="31">
        <f t="shared" si="52"/>
        <v>0</v>
      </c>
      <c r="U257" s="32">
        <f t="shared" si="52"/>
        <v>0</v>
      </c>
      <c r="V257" s="34">
        <f t="shared" si="52"/>
        <v>0</v>
      </c>
      <c r="W257" s="35">
        <f t="shared" si="52"/>
        <v>0</v>
      </c>
    </row>
    <row r="258" spans="1:23" ht="12.75" customHeight="1">
      <c r="A258" s="14"/>
      <c r="B258" s="15" t="s">
        <v>602</v>
      </c>
      <c r="C258" s="16"/>
      <c r="D258" s="36"/>
      <c r="E258" s="37"/>
      <c r="F258" s="37"/>
      <c r="G258" s="38"/>
      <c r="H258" s="36"/>
      <c r="I258" s="37"/>
      <c r="J258" s="37"/>
      <c r="K258" s="36"/>
      <c r="L258" s="36"/>
      <c r="M258" s="37"/>
      <c r="N258" s="37"/>
      <c r="O258" s="36"/>
      <c r="P258" s="36"/>
      <c r="Q258" s="37"/>
      <c r="R258" s="37"/>
      <c r="S258" s="36"/>
      <c r="T258" s="36"/>
      <c r="U258" s="37"/>
      <c r="V258" s="39"/>
      <c r="W258" s="40"/>
    </row>
    <row r="259" spans="1:23" ht="12.75" customHeight="1">
      <c r="A259" s="20"/>
      <c r="B259" s="15" t="s">
        <v>464</v>
      </c>
      <c r="C259" s="16"/>
      <c r="D259" s="36"/>
      <c r="E259" s="37"/>
      <c r="F259" s="37"/>
      <c r="G259" s="38"/>
      <c r="H259" s="36"/>
      <c r="I259" s="37"/>
      <c r="J259" s="37"/>
      <c r="K259" s="36"/>
      <c r="L259" s="36"/>
      <c r="M259" s="37"/>
      <c r="N259" s="37"/>
      <c r="O259" s="36"/>
      <c r="P259" s="36"/>
      <c r="Q259" s="37"/>
      <c r="R259" s="37"/>
      <c r="S259" s="36"/>
      <c r="T259" s="36"/>
      <c r="U259" s="37"/>
      <c r="V259" s="39"/>
      <c r="W259" s="40"/>
    </row>
    <row r="260" spans="1:23" ht="12.75" customHeight="1">
      <c r="A260" s="21" t="s">
        <v>27</v>
      </c>
      <c r="B260" s="22" t="s">
        <v>465</v>
      </c>
      <c r="C260" s="22" t="s">
        <v>466</v>
      </c>
      <c r="D260" s="23">
        <v>16229325</v>
      </c>
      <c r="E260" s="24">
        <v>16229325</v>
      </c>
      <c r="F260" s="24">
        <v>5394992</v>
      </c>
      <c r="G260" s="25">
        <f aca="true" t="shared" si="53" ref="G260:G296">IF($D260=0,0,$F260/$D260)</f>
        <v>0.33242245133423604</v>
      </c>
      <c r="H260" s="23">
        <v>9024</v>
      </c>
      <c r="I260" s="24">
        <v>0</v>
      </c>
      <c r="J260" s="24">
        <v>293192</v>
      </c>
      <c r="K260" s="23">
        <v>302216</v>
      </c>
      <c r="L260" s="23">
        <v>1046971</v>
      </c>
      <c r="M260" s="24">
        <v>315077</v>
      </c>
      <c r="N260" s="24">
        <v>3730728</v>
      </c>
      <c r="O260" s="23">
        <v>5092776</v>
      </c>
      <c r="P260" s="23">
        <v>0</v>
      </c>
      <c r="Q260" s="24">
        <v>0</v>
      </c>
      <c r="R260" s="24">
        <v>0</v>
      </c>
      <c r="S260" s="23">
        <v>0</v>
      </c>
      <c r="T260" s="23">
        <v>0</v>
      </c>
      <c r="U260" s="24">
        <v>0</v>
      </c>
      <c r="V260" s="26">
        <v>0</v>
      </c>
      <c r="W260" s="27">
        <v>0</v>
      </c>
    </row>
    <row r="261" spans="1:23" ht="12.75" customHeight="1">
      <c r="A261" s="21" t="s">
        <v>27</v>
      </c>
      <c r="B261" s="22" t="s">
        <v>467</v>
      </c>
      <c r="C261" s="22" t="s">
        <v>468</v>
      </c>
      <c r="D261" s="23">
        <v>43996248</v>
      </c>
      <c r="E261" s="24">
        <v>43996248</v>
      </c>
      <c r="F261" s="24">
        <v>15339194</v>
      </c>
      <c r="G261" s="25">
        <f t="shared" si="53"/>
        <v>0.34864777560122856</v>
      </c>
      <c r="H261" s="23">
        <v>429829</v>
      </c>
      <c r="I261" s="24">
        <v>548329</v>
      </c>
      <c r="J261" s="24">
        <v>1569651</v>
      </c>
      <c r="K261" s="23">
        <v>2547809</v>
      </c>
      <c r="L261" s="23">
        <v>1336791</v>
      </c>
      <c r="M261" s="24">
        <v>3030487</v>
      </c>
      <c r="N261" s="24">
        <v>8424107</v>
      </c>
      <c r="O261" s="23">
        <v>12791385</v>
      </c>
      <c r="P261" s="23">
        <v>0</v>
      </c>
      <c r="Q261" s="24">
        <v>0</v>
      </c>
      <c r="R261" s="24">
        <v>0</v>
      </c>
      <c r="S261" s="23">
        <v>0</v>
      </c>
      <c r="T261" s="23">
        <v>0</v>
      </c>
      <c r="U261" s="24">
        <v>0</v>
      </c>
      <c r="V261" s="26">
        <v>0</v>
      </c>
      <c r="W261" s="27">
        <v>0</v>
      </c>
    </row>
    <row r="262" spans="1:23" ht="12.75" customHeight="1">
      <c r="A262" s="21" t="s">
        <v>27</v>
      </c>
      <c r="B262" s="22" t="s">
        <v>469</v>
      </c>
      <c r="C262" s="22" t="s">
        <v>470</v>
      </c>
      <c r="D262" s="23">
        <v>20891311</v>
      </c>
      <c r="E262" s="24">
        <v>20891311</v>
      </c>
      <c r="F262" s="24">
        <v>780493</v>
      </c>
      <c r="G262" s="25">
        <f t="shared" si="53"/>
        <v>0.03735969465966018</v>
      </c>
      <c r="H262" s="23">
        <v>41655</v>
      </c>
      <c r="I262" s="24">
        <v>243262</v>
      </c>
      <c r="J262" s="24">
        <v>495576</v>
      </c>
      <c r="K262" s="23">
        <v>780493</v>
      </c>
      <c r="L262" s="23">
        <v>0</v>
      </c>
      <c r="M262" s="24">
        <v>0</v>
      </c>
      <c r="N262" s="24">
        <v>0</v>
      </c>
      <c r="O262" s="23">
        <v>0</v>
      </c>
      <c r="P262" s="23">
        <v>0</v>
      </c>
      <c r="Q262" s="24">
        <v>0</v>
      </c>
      <c r="R262" s="24">
        <v>0</v>
      </c>
      <c r="S262" s="23">
        <v>0</v>
      </c>
      <c r="T262" s="23">
        <v>0</v>
      </c>
      <c r="U262" s="24">
        <v>0</v>
      </c>
      <c r="V262" s="26">
        <v>0</v>
      </c>
      <c r="W262" s="27">
        <v>0</v>
      </c>
    </row>
    <row r="263" spans="1:23" ht="12.75" customHeight="1">
      <c r="A263" s="21" t="s">
        <v>42</v>
      </c>
      <c r="B263" s="22" t="s">
        <v>471</v>
      </c>
      <c r="C263" s="22" t="s">
        <v>472</v>
      </c>
      <c r="D263" s="23">
        <v>0</v>
      </c>
      <c r="E263" s="24">
        <v>0</v>
      </c>
      <c r="F263" s="24">
        <v>3912550</v>
      </c>
      <c r="G263" s="25">
        <f t="shared" si="53"/>
        <v>0</v>
      </c>
      <c r="H263" s="23">
        <v>278504</v>
      </c>
      <c r="I263" s="24">
        <v>1054444</v>
      </c>
      <c r="J263" s="24">
        <v>632640</v>
      </c>
      <c r="K263" s="23">
        <v>1965588</v>
      </c>
      <c r="L263" s="23">
        <v>800147</v>
      </c>
      <c r="M263" s="24">
        <v>357469</v>
      </c>
      <c r="N263" s="24">
        <v>789346</v>
      </c>
      <c r="O263" s="23">
        <v>1946962</v>
      </c>
      <c r="P263" s="23">
        <v>0</v>
      </c>
      <c r="Q263" s="24">
        <v>0</v>
      </c>
      <c r="R263" s="24">
        <v>0</v>
      </c>
      <c r="S263" s="23">
        <v>0</v>
      </c>
      <c r="T263" s="23">
        <v>0</v>
      </c>
      <c r="U263" s="24">
        <v>0</v>
      </c>
      <c r="V263" s="26">
        <v>0</v>
      </c>
      <c r="W263" s="27">
        <v>0</v>
      </c>
    </row>
    <row r="264" spans="1:23" ht="12.75" customHeight="1">
      <c r="A264" s="28"/>
      <c r="B264" s="29" t="s">
        <v>473</v>
      </c>
      <c r="C264" s="30"/>
      <c r="D264" s="31">
        <f>SUM(D260:D263)</f>
        <v>81116884</v>
      </c>
      <c r="E264" s="32">
        <f>SUM(E260:E263)</f>
        <v>81116884</v>
      </c>
      <c r="F264" s="32">
        <f>SUM(F260:F263)</f>
        <v>25427229</v>
      </c>
      <c r="G264" s="33">
        <f t="shared" si="53"/>
        <v>0.31346407487743244</v>
      </c>
      <c r="H264" s="31">
        <f aca="true" t="shared" si="54" ref="H264:W264">SUM(H260:H263)</f>
        <v>759012</v>
      </c>
      <c r="I264" s="32">
        <f t="shared" si="54"/>
        <v>1846035</v>
      </c>
      <c r="J264" s="32">
        <f t="shared" si="54"/>
        <v>2991059</v>
      </c>
      <c r="K264" s="31">
        <f t="shared" si="54"/>
        <v>5596106</v>
      </c>
      <c r="L264" s="31">
        <f t="shared" si="54"/>
        <v>3183909</v>
      </c>
      <c r="M264" s="32">
        <f t="shared" si="54"/>
        <v>3703033</v>
      </c>
      <c r="N264" s="32">
        <f t="shared" si="54"/>
        <v>12944181</v>
      </c>
      <c r="O264" s="31">
        <f t="shared" si="54"/>
        <v>19831123</v>
      </c>
      <c r="P264" s="31">
        <f t="shared" si="54"/>
        <v>0</v>
      </c>
      <c r="Q264" s="32">
        <f t="shared" si="54"/>
        <v>0</v>
      </c>
      <c r="R264" s="32">
        <f t="shared" si="54"/>
        <v>0</v>
      </c>
      <c r="S264" s="31">
        <f t="shared" si="54"/>
        <v>0</v>
      </c>
      <c r="T264" s="31">
        <f t="shared" si="54"/>
        <v>0</v>
      </c>
      <c r="U264" s="32">
        <f t="shared" si="54"/>
        <v>0</v>
      </c>
      <c r="V264" s="34">
        <f t="shared" si="54"/>
        <v>0</v>
      </c>
      <c r="W264" s="35">
        <f t="shared" si="54"/>
        <v>0</v>
      </c>
    </row>
    <row r="265" spans="1:23" ht="12.75" customHeight="1">
      <c r="A265" s="21" t="s">
        <v>27</v>
      </c>
      <c r="B265" s="22" t="s">
        <v>474</v>
      </c>
      <c r="C265" s="22" t="s">
        <v>475</v>
      </c>
      <c r="D265" s="23">
        <v>1206000</v>
      </c>
      <c r="E265" s="24">
        <v>1206000</v>
      </c>
      <c r="F265" s="24">
        <v>300817</v>
      </c>
      <c r="G265" s="25">
        <f t="shared" si="53"/>
        <v>0.24943366500829187</v>
      </c>
      <c r="H265" s="23">
        <v>83646</v>
      </c>
      <c r="I265" s="24">
        <v>57437</v>
      </c>
      <c r="J265" s="24">
        <v>43610</v>
      </c>
      <c r="K265" s="23">
        <v>184693</v>
      </c>
      <c r="L265" s="23">
        <v>26992</v>
      </c>
      <c r="M265" s="24">
        <v>46198</v>
      </c>
      <c r="N265" s="24">
        <v>42934</v>
      </c>
      <c r="O265" s="23">
        <v>116124</v>
      </c>
      <c r="P265" s="23">
        <v>0</v>
      </c>
      <c r="Q265" s="24">
        <v>0</v>
      </c>
      <c r="R265" s="24">
        <v>0</v>
      </c>
      <c r="S265" s="23">
        <v>0</v>
      </c>
      <c r="T265" s="23">
        <v>0</v>
      </c>
      <c r="U265" s="24">
        <v>0</v>
      </c>
      <c r="V265" s="26">
        <v>0</v>
      </c>
      <c r="W265" s="27">
        <v>0</v>
      </c>
    </row>
    <row r="266" spans="1:23" ht="12.75" customHeight="1">
      <c r="A266" s="21" t="s">
        <v>27</v>
      </c>
      <c r="B266" s="22" t="s">
        <v>476</v>
      </c>
      <c r="C266" s="22" t="s">
        <v>477</v>
      </c>
      <c r="D266" s="23">
        <v>10390595</v>
      </c>
      <c r="E266" s="24">
        <v>10390595</v>
      </c>
      <c r="F266" s="24">
        <v>5634105</v>
      </c>
      <c r="G266" s="25">
        <f t="shared" si="53"/>
        <v>0.5422312196751005</v>
      </c>
      <c r="H266" s="23">
        <v>642908</v>
      </c>
      <c r="I266" s="24">
        <v>789432</v>
      </c>
      <c r="J266" s="24">
        <v>1223211</v>
      </c>
      <c r="K266" s="23">
        <v>2655551</v>
      </c>
      <c r="L266" s="23">
        <v>1139980</v>
      </c>
      <c r="M266" s="24">
        <v>467480</v>
      </c>
      <c r="N266" s="24">
        <v>1371094</v>
      </c>
      <c r="O266" s="23">
        <v>2978554</v>
      </c>
      <c r="P266" s="23">
        <v>0</v>
      </c>
      <c r="Q266" s="24">
        <v>0</v>
      </c>
      <c r="R266" s="24">
        <v>0</v>
      </c>
      <c r="S266" s="23">
        <v>0</v>
      </c>
      <c r="T266" s="23">
        <v>0</v>
      </c>
      <c r="U266" s="24">
        <v>0</v>
      </c>
      <c r="V266" s="26">
        <v>0</v>
      </c>
      <c r="W266" s="27">
        <v>0</v>
      </c>
    </row>
    <row r="267" spans="1:23" ht="12.75" customHeight="1">
      <c r="A267" s="21" t="s">
        <v>27</v>
      </c>
      <c r="B267" s="22" t="s">
        <v>478</v>
      </c>
      <c r="C267" s="22" t="s">
        <v>479</v>
      </c>
      <c r="D267" s="23">
        <v>2370000</v>
      </c>
      <c r="E267" s="24">
        <v>2370000</v>
      </c>
      <c r="F267" s="24">
        <v>172407</v>
      </c>
      <c r="G267" s="25">
        <f t="shared" si="53"/>
        <v>0.07274556962025316</v>
      </c>
      <c r="H267" s="23">
        <v>49848</v>
      </c>
      <c r="I267" s="24">
        <v>54946</v>
      </c>
      <c r="J267" s="24">
        <v>7210</v>
      </c>
      <c r="K267" s="23">
        <v>112004</v>
      </c>
      <c r="L267" s="23">
        <v>24183</v>
      </c>
      <c r="M267" s="24">
        <v>21312</v>
      </c>
      <c r="N267" s="24">
        <v>14908</v>
      </c>
      <c r="O267" s="23">
        <v>60403</v>
      </c>
      <c r="P267" s="23">
        <v>0</v>
      </c>
      <c r="Q267" s="24">
        <v>0</v>
      </c>
      <c r="R267" s="24">
        <v>0</v>
      </c>
      <c r="S267" s="23">
        <v>0</v>
      </c>
      <c r="T267" s="23">
        <v>0</v>
      </c>
      <c r="U267" s="24">
        <v>0</v>
      </c>
      <c r="V267" s="26">
        <v>0</v>
      </c>
      <c r="W267" s="27">
        <v>0</v>
      </c>
    </row>
    <row r="268" spans="1:23" ht="12.75" customHeight="1">
      <c r="A268" s="21" t="s">
        <v>27</v>
      </c>
      <c r="B268" s="22" t="s">
        <v>480</v>
      </c>
      <c r="C268" s="22" t="s">
        <v>481</v>
      </c>
      <c r="D268" s="23">
        <v>4690000</v>
      </c>
      <c r="E268" s="24">
        <v>4690000</v>
      </c>
      <c r="F268" s="24">
        <v>2266296</v>
      </c>
      <c r="G268" s="25">
        <f t="shared" si="53"/>
        <v>0.483218763326226</v>
      </c>
      <c r="H268" s="23">
        <v>188120</v>
      </c>
      <c r="I268" s="24">
        <v>261094</v>
      </c>
      <c r="J268" s="24">
        <v>537233</v>
      </c>
      <c r="K268" s="23">
        <v>986447</v>
      </c>
      <c r="L268" s="23">
        <v>484822</v>
      </c>
      <c r="M268" s="24">
        <v>401424</v>
      </c>
      <c r="N268" s="24">
        <v>393603</v>
      </c>
      <c r="O268" s="23">
        <v>1279849</v>
      </c>
      <c r="P268" s="23">
        <v>0</v>
      </c>
      <c r="Q268" s="24">
        <v>0</v>
      </c>
      <c r="R268" s="24">
        <v>0</v>
      </c>
      <c r="S268" s="23">
        <v>0</v>
      </c>
      <c r="T268" s="23">
        <v>0</v>
      </c>
      <c r="U268" s="24">
        <v>0</v>
      </c>
      <c r="V268" s="26">
        <v>0</v>
      </c>
      <c r="W268" s="27">
        <v>0</v>
      </c>
    </row>
    <row r="269" spans="1:23" ht="12.75" customHeight="1">
      <c r="A269" s="21" t="s">
        <v>27</v>
      </c>
      <c r="B269" s="22" t="s">
        <v>482</v>
      </c>
      <c r="C269" s="22" t="s">
        <v>483</v>
      </c>
      <c r="D269" s="23">
        <v>1187000</v>
      </c>
      <c r="E269" s="24">
        <v>1187000</v>
      </c>
      <c r="F269" s="24">
        <v>642661</v>
      </c>
      <c r="G269" s="25">
        <f t="shared" si="53"/>
        <v>0.5414161752316765</v>
      </c>
      <c r="H269" s="23">
        <v>7801</v>
      </c>
      <c r="I269" s="24">
        <v>82413</v>
      </c>
      <c r="J269" s="24">
        <v>315421</v>
      </c>
      <c r="K269" s="23">
        <v>405635</v>
      </c>
      <c r="L269" s="23">
        <v>102161</v>
      </c>
      <c r="M269" s="24">
        <v>106139</v>
      </c>
      <c r="N269" s="24">
        <v>28726</v>
      </c>
      <c r="O269" s="23">
        <v>237026</v>
      </c>
      <c r="P269" s="23">
        <v>0</v>
      </c>
      <c r="Q269" s="24">
        <v>0</v>
      </c>
      <c r="R269" s="24">
        <v>0</v>
      </c>
      <c r="S269" s="23">
        <v>0</v>
      </c>
      <c r="T269" s="23">
        <v>0</v>
      </c>
      <c r="U269" s="24">
        <v>0</v>
      </c>
      <c r="V269" s="26">
        <v>0</v>
      </c>
      <c r="W269" s="27">
        <v>0</v>
      </c>
    </row>
    <row r="270" spans="1:23" ht="12.75" customHeight="1">
      <c r="A270" s="21" t="s">
        <v>27</v>
      </c>
      <c r="B270" s="22" t="s">
        <v>484</v>
      </c>
      <c r="C270" s="22" t="s">
        <v>485</v>
      </c>
      <c r="D270" s="23">
        <v>1808260</v>
      </c>
      <c r="E270" s="24">
        <v>1808260</v>
      </c>
      <c r="F270" s="24">
        <v>1345460</v>
      </c>
      <c r="G270" s="25">
        <f t="shared" si="53"/>
        <v>0.7440633537212569</v>
      </c>
      <c r="H270" s="23">
        <v>87171</v>
      </c>
      <c r="I270" s="24">
        <v>306209</v>
      </c>
      <c r="J270" s="24">
        <v>195611</v>
      </c>
      <c r="K270" s="23">
        <v>588991</v>
      </c>
      <c r="L270" s="23">
        <v>188566</v>
      </c>
      <c r="M270" s="24">
        <v>369580</v>
      </c>
      <c r="N270" s="24">
        <v>198323</v>
      </c>
      <c r="O270" s="23">
        <v>756469</v>
      </c>
      <c r="P270" s="23">
        <v>0</v>
      </c>
      <c r="Q270" s="24">
        <v>0</v>
      </c>
      <c r="R270" s="24">
        <v>0</v>
      </c>
      <c r="S270" s="23">
        <v>0</v>
      </c>
      <c r="T270" s="23">
        <v>0</v>
      </c>
      <c r="U270" s="24">
        <v>0</v>
      </c>
      <c r="V270" s="26">
        <v>0</v>
      </c>
      <c r="W270" s="27">
        <v>0</v>
      </c>
    </row>
    <row r="271" spans="1:23" ht="12.75" customHeight="1">
      <c r="A271" s="21" t="s">
        <v>42</v>
      </c>
      <c r="B271" s="22" t="s">
        <v>486</v>
      </c>
      <c r="C271" s="22" t="s">
        <v>487</v>
      </c>
      <c r="D271" s="23">
        <v>703877</v>
      </c>
      <c r="E271" s="24">
        <v>703877</v>
      </c>
      <c r="F271" s="24">
        <v>431695</v>
      </c>
      <c r="G271" s="25">
        <f t="shared" si="53"/>
        <v>0.613310280063136</v>
      </c>
      <c r="H271" s="23">
        <v>37752</v>
      </c>
      <c r="I271" s="24">
        <v>136318</v>
      </c>
      <c r="J271" s="24">
        <v>73832</v>
      </c>
      <c r="K271" s="23">
        <v>247902</v>
      </c>
      <c r="L271" s="23">
        <v>115078</v>
      </c>
      <c r="M271" s="24">
        <v>31258</v>
      </c>
      <c r="N271" s="24">
        <v>37457</v>
      </c>
      <c r="O271" s="23">
        <v>183793</v>
      </c>
      <c r="P271" s="23">
        <v>0</v>
      </c>
      <c r="Q271" s="24">
        <v>0</v>
      </c>
      <c r="R271" s="24">
        <v>0</v>
      </c>
      <c r="S271" s="23">
        <v>0</v>
      </c>
      <c r="T271" s="23">
        <v>0</v>
      </c>
      <c r="U271" s="24">
        <v>0</v>
      </c>
      <c r="V271" s="26">
        <v>0</v>
      </c>
      <c r="W271" s="27">
        <v>0</v>
      </c>
    </row>
    <row r="272" spans="1:23" ht="12.75" customHeight="1">
      <c r="A272" s="28"/>
      <c r="B272" s="29" t="s">
        <v>488</v>
      </c>
      <c r="C272" s="30"/>
      <c r="D272" s="31">
        <f>SUM(D265:D271)</f>
        <v>22355732</v>
      </c>
      <c r="E272" s="32">
        <f>SUM(E265:E271)</f>
        <v>22355732</v>
      </c>
      <c r="F272" s="32">
        <f>SUM(F265:F271)</f>
        <v>10793441</v>
      </c>
      <c r="G272" s="33">
        <f t="shared" si="53"/>
        <v>0.48280418641626227</v>
      </c>
      <c r="H272" s="31">
        <f aca="true" t="shared" si="55" ref="H272:W272">SUM(H265:H271)</f>
        <v>1097246</v>
      </c>
      <c r="I272" s="32">
        <f t="shared" si="55"/>
        <v>1687849</v>
      </c>
      <c r="J272" s="32">
        <f t="shared" si="55"/>
        <v>2396128</v>
      </c>
      <c r="K272" s="31">
        <f t="shared" si="55"/>
        <v>5181223</v>
      </c>
      <c r="L272" s="31">
        <f t="shared" si="55"/>
        <v>2081782</v>
      </c>
      <c r="M272" s="32">
        <f t="shared" si="55"/>
        <v>1443391</v>
      </c>
      <c r="N272" s="32">
        <f t="shared" si="55"/>
        <v>2087045</v>
      </c>
      <c r="O272" s="31">
        <f t="shared" si="55"/>
        <v>5612218</v>
      </c>
      <c r="P272" s="31">
        <f t="shared" si="55"/>
        <v>0</v>
      </c>
      <c r="Q272" s="32">
        <f t="shared" si="55"/>
        <v>0</v>
      </c>
      <c r="R272" s="32">
        <f t="shared" si="55"/>
        <v>0</v>
      </c>
      <c r="S272" s="31">
        <f t="shared" si="55"/>
        <v>0</v>
      </c>
      <c r="T272" s="31">
        <f t="shared" si="55"/>
        <v>0</v>
      </c>
      <c r="U272" s="32">
        <f t="shared" si="55"/>
        <v>0</v>
      </c>
      <c r="V272" s="34">
        <f t="shared" si="55"/>
        <v>0</v>
      </c>
      <c r="W272" s="35">
        <f t="shared" si="55"/>
        <v>0</v>
      </c>
    </row>
    <row r="273" spans="1:23" ht="12.75" customHeight="1">
      <c r="A273" s="21" t="s">
        <v>27</v>
      </c>
      <c r="B273" s="22" t="s">
        <v>489</v>
      </c>
      <c r="C273" s="22" t="s">
        <v>490</v>
      </c>
      <c r="D273" s="23">
        <v>1626441</v>
      </c>
      <c r="E273" s="24">
        <v>1626441</v>
      </c>
      <c r="F273" s="24">
        <v>0</v>
      </c>
      <c r="G273" s="25">
        <f t="shared" si="53"/>
        <v>0</v>
      </c>
      <c r="H273" s="23">
        <v>0</v>
      </c>
      <c r="I273" s="24">
        <v>0</v>
      </c>
      <c r="J273" s="24">
        <v>0</v>
      </c>
      <c r="K273" s="23">
        <v>0</v>
      </c>
      <c r="L273" s="23">
        <v>0</v>
      </c>
      <c r="M273" s="24">
        <v>0</v>
      </c>
      <c r="N273" s="24">
        <v>0</v>
      </c>
      <c r="O273" s="23">
        <v>0</v>
      </c>
      <c r="P273" s="23">
        <v>0</v>
      </c>
      <c r="Q273" s="24">
        <v>0</v>
      </c>
      <c r="R273" s="24">
        <v>0</v>
      </c>
      <c r="S273" s="23">
        <v>0</v>
      </c>
      <c r="T273" s="23">
        <v>0</v>
      </c>
      <c r="U273" s="24">
        <v>0</v>
      </c>
      <c r="V273" s="26">
        <v>0</v>
      </c>
      <c r="W273" s="27">
        <v>0</v>
      </c>
    </row>
    <row r="274" spans="1:23" ht="12.75" customHeight="1">
      <c r="A274" s="21" t="s">
        <v>27</v>
      </c>
      <c r="B274" s="22" t="s">
        <v>491</v>
      </c>
      <c r="C274" s="22" t="s">
        <v>492</v>
      </c>
      <c r="D274" s="23">
        <v>3721980</v>
      </c>
      <c r="E274" s="24">
        <v>3721980</v>
      </c>
      <c r="F274" s="24">
        <v>1678804</v>
      </c>
      <c r="G274" s="25">
        <f t="shared" si="53"/>
        <v>0.4510513221457396</v>
      </c>
      <c r="H274" s="23">
        <v>133347</v>
      </c>
      <c r="I274" s="24">
        <v>204742</v>
      </c>
      <c r="J274" s="24">
        <v>660998</v>
      </c>
      <c r="K274" s="23">
        <v>999087</v>
      </c>
      <c r="L274" s="23">
        <v>269147</v>
      </c>
      <c r="M274" s="24">
        <v>208506</v>
      </c>
      <c r="N274" s="24">
        <v>202064</v>
      </c>
      <c r="O274" s="23">
        <v>679717</v>
      </c>
      <c r="P274" s="23">
        <v>0</v>
      </c>
      <c r="Q274" s="24">
        <v>0</v>
      </c>
      <c r="R274" s="24">
        <v>0</v>
      </c>
      <c r="S274" s="23">
        <v>0</v>
      </c>
      <c r="T274" s="23">
        <v>0</v>
      </c>
      <c r="U274" s="24">
        <v>0</v>
      </c>
      <c r="V274" s="26">
        <v>0</v>
      </c>
      <c r="W274" s="27">
        <v>0</v>
      </c>
    </row>
    <row r="275" spans="1:23" ht="12.75" customHeight="1">
      <c r="A275" s="21" t="s">
        <v>27</v>
      </c>
      <c r="B275" s="22" t="s">
        <v>493</v>
      </c>
      <c r="C275" s="22" t="s">
        <v>494</v>
      </c>
      <c r="D275" s="23">
        <v>16770984</v>
      </c>
      <c r="E275" s="24">
        <v>16770984</v>
      </c>
      <c r="F275" s="24">
        <v>4165292</v>
      </c>
      <c r="G275" s="25">
        <f t="shared" si="53"/>
        <v>0.2483630060108578</v>
      </c>
      <c r="H275" s="23">
        <v>346042</v>
      </c>
      <c r="I275" s="24">
        <v>333252</v>
      </c>
      <c r="J275" s="24">
        <v>625060</v>
      </c>
      <c r="K275" s="23">
        <v>1304354</v>
      </c>
      <c r="L275" s="23">
        <v>921792</v>
      </c>
      <c r="M275" s="24">
        <v>899769</v>
      </c>
      <c r="N275" s="24">
        <v>1039377</v>
      </c>
      <c r="O275" s="23">
        <v>2860938</v>
      </c>
      <c r="P275" s="23">
        <v>0</v>
      </c>
      <c r="Q275" s="24">
        <v>0</v>
      </c>
      <c r="R275" s="24">
        <v>0</v>
      </c>
      <c r="S275" s="23">
        <v>0</v>
      </c>
      <c r="T275" s="23">
        <v>0</v>
      </c>
      <c r="U275" s="24">
        <v>0</v>
      </c>
      <c r="V275" s="26">
        <v>0</v>
      </c>
      <c r="W275" s="27">
        <v>0</v>
      </c>
    </row>
    <row r="276" spans="1:23" ht="12.75" customHeight="1">
      <c r="A276" s="21" t="s">
        <v>27</v>
      </c>
      <c r="B276" s="22" t="s">
        <v>495</v>
      </c>
      <c r="C276" s="22" t="s">
        <v>496</v>
      </c>
      <c r="D276" s="23">
        <v>2771350</v>
      </c>
      <c r="E276" s="24">
        <v>2771350</v>
      </c>
      <c r="F276" s="24">
        <v>213875</v>
      </c>
      <c r="G276" s="25">
        <f t="shared" si="53"/>
        <v>0.07717357966334097</v>
      </c>
      <c r="H276" s="23">
        <v>159314</v>
      </c>
      <c r="I276" s="24">
        <v>54561</v>
      </c>
      <c r="J276" s="24">
        <v>0</v>
      </c>
      <c r="K276" s="23">
        <v>213875</v>
      </c>
      <c r="L276" s="23">
        <v>0</v>
      </c>
      <c r="M276" s="24">
        <v>0</v>
      </c>
      <c r="N276" s="24">
        <v>0</v>
      </c>
      <c r="O276" s="23">
        <v>0</v>
      </c>
      <c r="P276" s="23">
        <v>0</v>
      </c>
      <c r="Q276" s="24">
        <v>0</v>
      </c>
      <c r="R276" s="24">
        <v>0</v>
      </c>
      <c r="S276" s="23">
        <v>0</v>
      </c>
      <c r="T276" s="23">
        <v>0</v>
      </c>
      <c r="U276" s="24">
        <v>0</v>
      </c>
      <c r="V276" s="26">
        <v>0</v>
      </c>
      <c r="W276" s="27">
        <v>0</v>
      </c>
    </row>
    <row r="277" spans="1:23" ht="12.75" customHeight="1">
      <c r="A277" s="21" t="s">
        <v>27</v>
      </c>
      <c r="B277" s="22" t="s">
        <v>497</v>
      </c>
      <c r="C277" s="22" t="s">
        <v>498</v>
      </c>
      <c r="D277" s="23">
        <v>1640000</v>
      </c>
      <c r="E277" s="24">
        <v>1640000</v>
      </c>
      <c r="F277" s="24">
        <v>247177</v>
      </c>
      <c r="G277" s="25">
        <f t="shared" si="53"/>
        <v>0.15071768292682927</v>
      </c>
      <c r="H277" s="23">
        <v>112401</v>
      </c>
      <c r="I277" s="24">
        <v>85812</v>
      </c>
      <c r="J277" s="24">
        <v>4290</v>
      </c>
      <c r="K277" s="23">
        <v>202503</v>
      </c>
      <c r="L277" s="23">
        <v>424</v>
      </c>
      <c r="M277" s="24">
        <v>43838</v>
      </c>
      <c r="N277" s="24">
        <v>412</v>
      </c>
      <c r="O277" s="23">
        <v>44674</v>
      </c>
      <c r="P277" s="23">
        <v>0</v>
      </c>
      <c r="Q277" s="24">
        <v>0</v>
      </c>
      <c r="R277" s="24">
        <v>0</v>
      </c>
      <c r="S277" s="23">
        <v>0</v>
      </c>
      <c r="T277" s="23">
        <v>0</v>
      </c>
      <c r="U277" s="24">
        <v>0</v>
      </c>
      <c r="V277" s="26">
        <v>0</v>
      </c>
      <c r="W277" s="27">
        <v>0</v>
      </c>
    </row>
    <row r="278" spans="1:23" ht="12.75" customHeight="1">
      <c r="A278" s="21" t="s">
        <v>27</v>
      </c>
      <c r="B278" s="22" t="s">
        <v>499</v>
      </c>
      <c r="C278" s="22" t="s">
        <v>500</v>
      </c>
      <c r="D278" s="23">
        <v>1836000</v>
      </c>
      <c r="E278" s="24">
        <v>1836000</v>
      </c>
      <c r="F278" s="24">
        <v>897438</v>
      </c>
      <c r="G278" s="25">
        <f t="shared" si="53"/>
        <v>0.48880065359477126</v>
      </c>
      <c r="H278" s="23">
        <v>58868</v>
      </c>
      <c r="I278" s="24">
        <v>41640</v>
      </c>
      <c r="J278" s="24">
        <v>109050</v>
      </c>
      <c r="K278" s="23">
        <v>209558</v>
      </c>
      <c r="L278" s="23">
        <v>225172</v>
      </c>
      <c r="M278" s="24">
        <v>316217</v>
      </c>
      <c r="N278" s="24">
        <v>146491</v>
      </c>
      <c r="O278" s="23">
        <v>687880</v>
      </c>
      <c r="P278" s="23">
        <v>0</v>
      </c>
      <c r="Q278" s="24">
        <v>0</v>
      </c>
      <c r="R278" s="24">
        <v>0</v>
      </c>
      <c r="S278" s="23">
        <v>0</v>
      </c>
      <c r="T278" s="23">
        <v>0</v>
      </c>
      <c r="U278" s="24">
        <v>0</v>
      </c>
      <c r="V278" s="26">
        <v>0</v>
      </c>
      <c r="W278" s="27">
        <v>0</v>
      </c>
    </row>
    <row r="279" spans="1:23" ht="12.75" customHeight="1">
      <c r="A279" s="21" t="s">
        <v>27</v>
      </c>
      <c r="B279" s="22" t="s">
        <v>501</v>
      </c>
      <c r="C279" s="22" t="s">
        <v>502</v>
      </c>
      <c r="D279" s="23">
        <v>2804000</v>
      </c>
      <c r="E279" s="24">
        <v>2804000</v>
      </c>
      <c r="F279" s="24">
        <v>19281839</v>
      </c>
      <c r="G279" s="25">
        <f t="shared" si="53"/>
        <v>6.876547432239658</v>
      </c>
      <c r="H279" s="23">
        <v>0</v>
      </c>
      <c r="I279" s="24">
        <v>0</v>
      </c>
      <c r="J279" s="24">
        <v>5697260</v>
      </c>
      <c r="K279" s="23">
        <v>5697260</v>
      </c>
      <c r="L279" s="23">
        <v>4140322</v>
      </c>
      <c r="M279" s="24">
        <v>5355684</v>
      </c>
      <c r="N279" s="24">
        <v>4088573</v>
      </c>
      <c r="O279" s="23">
        <v>13584579</v>
      </c>
      <c r="P279" s="23">
        <v>0</v>
      </c>
      <c r="Q279" s="24">
        <v>0</v>
      </c>
      <c r="R279" s="24">
        <v>0</v>
      </c>
      <c r="S279" s="23">
        <v>0</v>
      </c>
      <c r="T279" s="23">
        <v>0</v>
      </c>
      <c r="U279" s="24">
        <v>0</v>
      </c>
      <c r="V279" s="26">
        <v>0</v>
      </c>
      <c r="W279" s="27">
        <v>0</v>
      </c>
    </row>
    <row r="280" spans="1:23" ht="12.75" customHeight="1">
      <c r="A280" s="21" t="s">
        <v>27</v>
      </c>
      <c r="B280" s="22" t="s">
        <v>503</v>
      </c>
      <c r="C280" s="22" t="s">
        <v>504</v>
      </c>
      <c r="D280" s="23">
        <v>6067000</v>
      </c>
      <c r="E280" s="24">
        <v>6067000</v>
      </c>
      <c r="F280" s="24">
        <v>1256267</v>
      </c>
      <c r="G280" s="25">
        <f t="shared" si="53"/>
        <v>0.20706560079116532</v>
      </c>
      <c r="H280" s="23">
        <v>204327</v>
      </c>
      <c r="I280" s="24">
        <v>171607</v>
      </c>
      <c r="J280" s="24">
        <v>301786</v>
      </c>
      <c r="K280" s="23">
        <v>677720</v>
      </c>
      <c r="L280" s="23">
        <v>264506</v>
      </c>
      <c r="M280" s="24">
        <v>146765</v>
      </c>
      <c r="N280" s="24">
        <v>167276</v>
      </c>
      <c r="O280" s="23">
        <v>578547</v>
      </c>
      <c r="P280" s="23">
        <v>0</v>
      </c>
      <c r="Q280" s="24">
        <v>0</v>
      </c>
      <c r="R280" s="24">
        <v>0</v>
      </c>
      <c r="S280" s="23">
        <v>0</v>
      </c>
      <c r="T280" s="23">
        <v>0</v>
      </c>
      <c r="U280" s="24">
        <v>0</v>
      </c>
      <c r="V280" s="26">
        <v>0</v>
      </c>
      <c r="W280" s="27">
        <v>0</v>
      </c>
    </row>
    <row r="281" spans="1:23" ht="12.75" customHeight="1">
      <c r="A281" s="21" t="s">
        <v>42</v>
      </c>
      <c r="B281" s="22" t="s">
        <v>505</v>
      </c>
      <c r="C281" s="22" t="s">
        <v>506</v>
      </c>
      <c r="D281" s="23">
        <v>0</v>
      </c>
      <c r="E281" s="24">
        <v>0</v>
      </c>
      <c r="F281" s="24">
        <v>65720</v>
      </c>
      <c r="G281" s="25">
        <f t="shared" si="53"/>
        <v>0</v>
      </c>
      <c r="H281" s="23">
        <v>6489</v>
      </c>
      <c r="I281" s="24">
        <v>14330</v>
      </c>
      <c r="J281" s="24">
        <v>10139</v>
      </c>
      <c r="K281" s="23">
        <v>30958</v>
      </c>
      <c r="L281" s="23">
        <v>6795</v>
      </c>
      <c r="M281" s="24">
        <v>8777</v>
      </c>
      <c r="N281" s="24">
        <v>19190</v>
      </c>
      <c r="O281" s="23">
        <v>34762</v>
      </c>
      <c r="P281" s="23">
        <v>0</v>
      </c>
      <c r="Q281" s="24">
        <v>0</v>
      </c>
      <c r="R281" s="24">
        <v>0</v>
      </c>
      <c r="S281" s="23">
        <v>0</v>
      </c>
      <c r="T281" s="23">
        <v>0</v>
      </c>
      <c r="U281" s="24">
        <v>0</v>
      </c>
      <c r="V281" s="26">
        <v>0</v>
      </c>
      <c r="W281" s="27">
        <v>0</v>
      </c>
    </row>
    <row r="282" spans="1:23" ht="12.75" customHeight="1">
      <c r="A282" s="28"/>
      <c r="B282" s="29" t="s">
        <v>507</v>
      </c>
      <c r="C282" s="30"/>
      <c r="D282" s="31">
        <f>SUM(D273:D281)</f>
        <v>37237755</v>
      </c>
      <c r="E282" s="32">
        <f>SUM(E273:E281)</f>
        <v>37237755</v>
      </c>
      <c r="F282" s="32">
        <f>SUM(F273:F281)</f>
        <v>27806412</v>
      </c>
      <c r="G282" s="33">
        <f t="shared" si="53"/>
        <v>0.7467263265468072</v>
      </c>
      <c r="H282" s="31">
        <f aca="true" t="shared" si="56" ref="H282:W282">SUM(H273:H281)</f>
        <v>1020788</v>
      </c>
      <c r="I282" s="32">
        <f t="shared" si="56"/>
        <v>905944</v>
      </c>
      <c r="J282" s="32">
        <f t="shared" si="56"/>
        <v>7408583</v>
      </c>
      <c r="K282" s="31">
        <f t="shared" si="56"/>
        <v>9335315</v>
      </c>
      <c r="L282" s="31">
        <f t="shared" si="56"/>
        <v>5828158</v>
      </c>
      <c r="M282" s="32">
        <f t="shared" si="56"/>
        <v>6979556</v>
      </c>
      <c r="N282" s="32">
        <f t="shared" si="56"/>
        <v>5663383</v>
      </c>
      <c r="O282" s="31">
        <f t="shared" si="56"/>
        <v>18471097</v>
      </c>
      <c r="P282" s="31">
        <f t="shared" si="56"/>
        <v>0</v>
      </c>
      <c r="Q282" s="32">
        <f t="shared" si="56"/>
        <v>0</v>
      </c>
      <c r="R282" s="32">
        <f t="shared" si="56"/>
        <v>0</v>
      </c>
      <c r="S282" s="31">
        <f t="shared" si="56"/>
        <v>0</v>
      </c>
      <c r="T282" s="31">
        <f t="shared" si="56"/>
        <v>0</v>
      </c>
      <c r="U282" s="32">
        <f t="shared" si="56"/>
        <v>0</v>
      </c>
      <c r="V282" s="34">
        <f t="shared" si="56"/>
        <v>0</v>
      </c>
      <c r="W282" s="35">
        <f t="shared" si="56"/>
        <v>0</v>
      </c>
    </row>
    <row r="283" spans="1:23" ht="12.75" customHeight="1">
      <c r="A283" s="21" t="s">
        <v>27</v>
      </c>
      <c r="B283" s="22" t="s">
        <v>508</v>
      </c>
      <c r="C283" s="22" t="s">
        <v>509</v>
      </c>
      <c r="D283" s="23">
        <v>2093500</v>
      </c>
      <c r="E283" s="24">
        <v>2093500</v>
      </c>
      <c r="F283" s="24">
        <v>1841062</v>
      </c>
      <c r="G283" s="25">
        <f t="shared" si="53"/>
        <v>0.8794181991879627</v>
      </c>
      <c r="H283" s="23">
        <v>64619</v>
      </c>
      <c r="I283" s="24">
        <v>156599</v>
      </c>
      <c r="J283" s="24">
        <v>477332</v>
      </c>
      <c r="K283" s="23">
        <v>698550</v>
      </c>
      <c r="L283" s="23">
        <v>518000</v>
      </c>
      <c r="M283" s="24">
        <v>232233</v>
      </c>
      <c r="N283" s="24">
        <v>392279</v>
      </c>
      <c r="O283" s="23">
        <v>1142512</v>
      </c>
      <c r="P283" s="23">
        <v>0</v>
      </c>
      <c r="Q283" s="24">
        <v>0</v>
      </c>
      <c r="R283" s="24">
        <v>0</v>
      </c>
      <c r="S283" s="23">
        <v>0</v>
      </c>
      <c r="T283" s="23">
        <v>0</v>
      </c>
      <c r="U283" s="24">
        <v>0</v>
      </c>
      <c r="V283" s="26">
        <v>0</v>
      </c>
      <c r="W283" s="27">
        <v>0</v>
      </c>
    </row>
    <row r="284" spans="1:23" ht="12.75" customHeight="1">
      <c r="A284" s="21" t="s">
        <v>27</v>
      </c>
      <c r="B284" s="22" t="s">
        <v>510</v>
      </c>
      <c r="C284" s="22" t="s">
        <v>511</v>
      </c>
      <c r="D284" s="23">
        <v>2091318</v>
      </c>
      <c r="E284" s="24">
        <v>2091318</v>
      </c>
      <c r="F284" s="24">
        <v>165371</v>
      </c>
      <c r="G284" s="25">
        <f t="shared" si="53"/>
        <v>0.07907501393857845</v>
      </c>
      <c r="H284" s="23">
        <v>12957</v>
      </c>
      <c r="I284" s="24">
        <v>35713</v>
      </c>
      <c r="J284" s="24">
        <v>4659</v>
      </c>
      <c r="K284" s="23">
        <v>53329</v>
      </c>
      <c r="L284" s="23">
        <v>67480</v>
      </c>
      <c r="M284" s="24">
        <v>8094</v>
      </c>
      <c r="N284" s="24">
        <v>36468</v>
      </c>
      <c r="O284" s="23">
        <v>112042</v>
      </c>
      <c r="P284" s="23">
        <v>0</v>
      </c>
      <c r="Q284" s="24">
        <v>0</v>
      </c>
      <c r="R284" s="24">
        <v>0</v>
      </c>
      <c r="S284" s="23">
        <v>0</v>
      </c>
      <c r="T284" s="23">
        <v>0</v>
      </c>
      <c r="U284" s="24">
        <v>0</v>
      </c>
      <c r="V284" s="26">
        <v>0</v>
      </c>
      <c r="W284" s="27">
        <v>0</v>
      </c>
    </row>
    <row r="285" spans="1:23" ht="12.75" customHeight="1">
      <c r="A285" s="21" t="s">
        <v>27</v>
      </c>
      <c r="B285" s="22" t="s">
        <v>512</v>
      </c>
      <c r="C285" s="22" t="s">
        <v>513</v>
      </c>
      <c r="D285" s="23">
        <v>9989000</v>
      </c>
      <c r="E285" s="24">
        <v>9989000</v>
      </c>
      <c r="F285" s="24">
        <v>832394</v>
      </c>
      <c r="G285" s="25">
        <f t="shared" si="53"/>
        <v>0.08333106417058765</v>
      </c>
      <c r="H285" s="23">
        <v>832394</v>
      </c>
      <c r="I285" s="24">
        <v>0</v>
      </c>
      <c r="J285" s="24">
        <v>0</v>
      </c>
      <c r="K285" s="23">
        <v>832394</v>
      </c>
      <c r="L285" s="23">
        <v>0</v>
      </c>
      <c r="M285" s="24">
        <v>0</v>
      </c>
      <c r="N285" s="24">
        <v>0</v>
      </c>
      <c r="O285" s="23">
        <v>0</v>
      </c>
      <c r="P285" s="23">
        <v>0</v>
      </c>
      <c r="Q285" s="24">
        <v>0</v>
      </c>
      <c r="R285" s="24">
        <v>0</v>
      </c>
      <c r="S285" s="23">
        <v>0</v>
      </c>
      <c r="T285" s="23">
        <v>0</v>
      </c>
      <c r="U285" s="24">
        <v>0</v>
      </c>
      <c r="V285" s="26">
        <v>0</v>
      </c>
      <c r="W285" s="27">
        <v>0</v>
      </c>
    </row>
    <row r="286" spans="1:23" ht="12.75" customHeight="1">
      <c r="A286" s="21" t="s">
        <v>27</v>
      </c>
      <c r="B286" s="22" t="s">
        <v>514</v>
      </c>
      <c r="C286" s="22" t="s">
        <v>515</v>
      </c>
      <c r="D286" s="23">
        <v>1607026</v>
      </c>
      <c r="E286" s="24">
        <v>1607026</v>
      </c>
      <c r="F286" s="24">
        <v>604083</v>
      </c>
      <c r="G286" s="25">
        <f t="shared" si="53"/>
        <v>0.3759011988605038</v>
      </c>
      <c r="H286" s="23">
        <v>123685</v>
      </c>
      <c r="I286" s="24">
        <v>69001</v>
      </c>
      <c r="J286" s="24">
        <v>67323</v>
      </c>
      <c r="K286" s="23">
        <v>260009</v>
      </c>
      <c r="L286" s="23">
        <v>199497</v>
      </c>
      <c r="M286" s="24">
        <v>144577</v>
      </c>
      <c r="N286" s="24">
        <v>0</v>
      </c>
      <c r="O286" s="23">
        <v>344074</v>
      </c>
      <c r="P286" s="23">
        <v>0</v>
      </c>
      <c r="Q286" s="24">
        <v>0</v>
      </c>
      <c r="R286" s="24">
        <v>0</v>
      </c>
      <c r="S286" s="23">
        <v>0</v>
      </c>
      <c r="T286" s="23">
        <v>0</v>
      </c>
      <c r="U286" s="24">
        <v>0</v>
      </c>
      <c r="V286" s="26">
        <v>0</v>
      </c>
      <c r="W286" s="27">
        <v>0</v>
      </c>
    </row>
    <row r="287" spans="1:23" ht="12.75" customHeight="1">
      <c r="A287" s="21" t="s">
        <v>27</v>
      </c>
      <c r="B287" s="22" t="s">
        <v>516</v>
      </c>
      <c r="C287" s="22" t="s">
        <v>517</v>
      </c>
      <c r="D287" s="23">
        <v>19037084</v>
      </c>
      <c r="E287" s="24">
        <v>19037084</v>
      </c>
      <c r="F287" s="24">
        <v>3480136</v>
      </c>
      <c r="G287" s="25">
        <f t="shared" si="53"/>
        <v>0.18280824941466875</v>
      </c>
      <c r="H287" s="23">
        <v>1</v>
      </c>
      <c r="I287" s="24">
        <v>777542</v>
      </c>
      <c r="J287" s="24">
        <v>896257</v>
      </c>
      <c r="K287" s="23">
        <v>1673800</v>
      </c>
      <c r="L287" s="23">
        <v>0</v>
      </c>
      <c r="M287" s="24">
        <v>801505</v>
      </c>
      <c r="N287" s="24">
        <v>1004831</v>
      </c>
      <c r="O287" s="23">
        <v>1806336</v>
      </c>
      <c r="P287" s="23">
        <v>0</v>
      </c>
      <c r="Q287" s="24">
        <v>0</v>
      </c>
      <c r="R287" s="24">
        <v>0</v>
      </c>
      <c r="S287" s="23">
        <v>0</v>
      </c>
      <c r="T287" s="23">
        <v>0</v>
      </c>
      <c r="U287" s="24">
        <v>0</v>
      </c>
      <c r="V287" s="26">
        <v>0</v>
      </c>
      <c r="W287" s="27">
        <v>0</v>
      </c>
    </row>
    <row r="288" spans="1:23" ht="12.75" customHeight="1">
      <c r="A288" s="21" t="s">
        <v>42</v>
      </c>
      <c r="B288" s="22" t="s">
        <v>518</v>
      </c>
      <c r="C288" s="22" t="s">
        <v>519</v>
      </c>
      <c r="D288" s="23">
        <v>1510000</v>
      </c>
      <c r="E288" s="24">
        <v>1510000</v>
      </c>
      <c r="F288" s="24">
        <v>995053</v>
      </c>
      <c r="G288" s="25">
        <f t="shared" si="53"/>
        <v>0.6589754966887417</v>
      </c>
      <c r="H288" s="23">
        <v>120199</v>
      </c>
      <c r="I288" s="24">
        <v>82449</v>
      </c>
      <c r="J288" s="24">
        <v>13488</v>
      </c>
      <c r="K288" s="23">
        <v>216136</v>
      </c>
      <c r="L288" s="23">
        <v>432809</v>
      </c>
      <c r="M288" s="24">
        <v>235010</v>
      </c>
      <c r="N288" s="24">
        <v>111098</v>
      </c>
      <c r="O288" s="23">
        <v>778917</v>
      </c>
      <c r="P288" s="23">
        <v>0</v>
      </c>
      <c r="Q288" s="24">
        <v>0</v>
      </c>
      <c r="R288" s="24">
        <v>0</v>
      </c>
      <c r="S288" s="23">
        <v>0</v>
      </c>
      <c r="T288" s="23">
        <v>0</v>
      </c>
      <c r="U288" s="24">
        <v>0</v>
      </c>
      <c r="V288" s="26">
        <v>0</v>
      </c>
      <c r="W288" s="27">
        <v>0</v>
      </c>
    </row>
    <row r="289" spans="1:23" ht="12.75" customHeight="1">
      <c r="A289" s="28"/>
      <c r="B289" s="29" t="s">
        <v>520</v>
      </c>
      <c r="C289" s="30"/>
      <c r="D289" s="31">
        <f>SUM(D283:D288)</f>
        <v>36327928</v>
      </c>
      <c r="E289" s="32">
        <f>SUM(E283:E288)</f>
        <v>36327928</v>
      </c>
      <c r="F289" s="32">
        <f>SUM(F283:F288)</f>
        <v>7918099</v>
      </c>
      <c r="G289" s="33">
        <f t="shared" si="53"/>
        <v>0.21796175658573205</v>
      </c>
      <c r="H289" s="31">
        <f aca="true" t="shared" si="57" ref="H289:W289">SUM(H283:H288)</f>
        <v>1153855</v>
      </c>
      <c r="I289" s="32">
        <f t="shared" si="57"/>
        <v>1121304</v>
      </c>
      <c r="J289" s="32">
        <f t="shared" si="57"/>
        <v>1459059</v>
      </c>
      <c r="K289" s="31">
        <f t="shared" si="57"/>
        <v>3734218</v>
      </c>
      <c r="L289" s="31">
        <f t="shared" si="57"/>
        <v>1217786</v>
      </c>
      <c r="M289" s="32">
        <f t="shared" si="57"/>
        <v>1421419</v>
      </c>
      <c r="N289" s="32">
        <f t="shared" si="57"/>
        <v>1544676</v>
      </c>
      <c r="O289" s="31">
        <f t="shared" si="57"/>
        <v>4183881</v>
      </c>
      <c r="P289" s="31">
        <f t="shared" si="57"/>
        <v>0</v>
      </c>
      <c r="Q289" s="32">
        <f t="shared" si="57"/>
        <v>0</v>
      </c>
      <c r="R289" s="32">
        <f t="shared" si="57"/>
        <v>0</v>
      </c>
      <c r="S289" s="31">
        <f t="shared" si="57"/>
        <v>0</v>
      </c>
      <c r="T289" s="31">
        <f t="shared" si="57"/>
        <v>0</v>
      </c>
      <c r="U289" s="32">
        <f t="shared" si="57"/>
        <v>0</v>
      </c>
      <c r="V289" s="34">
        <f t="shared" si="57"/>
        <v>0</v>
      </c>
      <c r="W289" s="35">
        <f t="shared" si="57"/>
        <v>0</v>
      </c>
    </row>
    <row r="290" spans="1:23" ht="12.75" customHeight="1">
      <c r="A290" s="21" t="s">
        <v>27</v>
      </c>
      <c r="B290" s="22" t="s">
        <v>521</v>
      </c>
      <c r="C290" s="22" t="s">
        <v>522</v>
      </c>
      <c r="D290" s="23">
        <v>140908000</v>
      </c>
      <c r="E290" s="24">
        <v>140908000</v>
      </c>
      <c r="F290" s="24">
        <v>56898130</v>
      </c>
      <c r="G290" s="25">
        <f t="shared" si="53"/>
        <v>0.40379630681011724</v>
      </c>
      <c r="H290" s="23">
        <v>3998927</v>
      </c>
      <c r="I290" s="24">
        <v>13215972</v>
      </c>
      <c r="J290" s="24">
        <v>6202055</v>
      </c>
      <c r="K290" s="23">
        <v>23416954</v>
      </c>
      <c r="L290" s="23">
        <v>11343873</v>
      </c>
      <c r="M290" s="24">
        <v>11197608</v>
      </c>
      <c r="N290" s="24">
        <v>10939695</v>
      </c>
      <c r="O290" s="23">
        <v>33481176</v>
      </c>
      <c r="P290" s="23">
        <v>0</v>
      </c>
      <c r="Q290" s="24">
        <v>0</v>
      </c>
      <c r="R290" s="24">
        <v>0</v>
      </c>
      <c r="S290" s="23">
        <v>0</v>
      </c>
      <c r="T290" s="23">
        <v>0</v>
      </c>
      <c r="U290" s="24">
        <v>0</v>
      </c>
      <c r="V290" s="26">
        <v>0</v>
      </c>
      <c r="W290" s="27">
        <v>0</v>
      </c>
    </row>
    <row r="291" spans="1:23" ht="12.75" customHeight="1">
      <c r="A291" s="21" t="s">
        <v>27</v>
      </c>
      <c r="B291" s="22" t="s">
        <v>523</v>
      </c>
      <c r="C291" s="22" t="s">
        <v>524</v>
      </c>
      <c r="D291" s="23">
        <v>5185000</v>
      </c>
      <c r="E291" s="24">
        <v>5185000</v>
      </c>
      <c r="F291" s="24">
        <v>1053270</v>
      </c>
      <c r="G291" s="25">
        <f t="shared" si="53"/>
        <v>0.20313789778206365</v>
      </c>
      <c r="H291" s="23">
        <v>5764</v>
      </c>
      <c r="I291" s="24">
        <v>125661</v>
      </c>
      <c r="J291" s="24">
        <v>172976</v>
      </c>
      <c r="K291" s="23">
        <v>304401</v>
      </c>
      <c r="L291" s="23">
        <v>302124</v>
      </c>
      <c r="M291" s="24">
        <v>114245</v>
      </c>
      <c r="N291" s="24">
        <v>332500</v>
      </c>
      <c r="O291" s="23">
        <v>748869</v>
      </c>
      <c r="P291" s="23">
        <v>0</v>
      </c>
      <c r="Q291" s="24">
        <v>0</v>
      </c>
      <c r="R291" s="24">
        <v>0</v>
      </c>
      <c r="S291" s="23">
        <v>0</v>
      </c>
      <c r="T291" s="23">
        <v>0</v>
      </c>
      <c r="U291" s="24">
        <v>0</v>
      </c>
      <c r="V291" s="26">
        <v>0</v>
      </c>
      <c r="W291" s="27">
        <v>0</v>
      </c>
    </row>
    <row r="292" spans="1:23" ht="12.75" customHeight="1">
      <c r="A292" s="21" t="s">
        <v>27</v>
      </c>
      <c r="B292" s="22" t="s">
        <v>525</v>
      </c>
      <c r="C292" s="22" t="s">
        <v>526</v>
      </c>
      <c r="D292" s="23">
        <v>770000</v>
      </c>
      <c r="E292" s="24">
        <v>770000</v>
      </c>
      <c r="F292" s="24">
        <v>568351</v>
      </c>
      <c r="G292" s="25">
        <f t="shared" si="53"/>
        <v>0.7381181818181818</v>
      </c>
      <c r="H292" s="23">
        <v>0</v>
      </c>
      <c r="I292" s="24">
        <v>53198</v>
      </c>
      <c r="J292" s="24">
        <v>69346</v>
      </c>
      <c r="K292" s="23">
        <v>122544</v>
      </c>
      <c r="L292" s="23">
        <v>100431</v>
      </c>
      <c r="M292" s="24">
        <v>267502</v>
      </c>
      <c r="N292" s="24">
        <v>77874</v>
      </c>
      <c r="O292" s="23">
        <v>445807</v>
      </c>
      <c r="P292" s="23">
        <v>0</v>
      </c>
      <c r="Q292" s="24">
        <v>0</v>
      </c>
      <c r="R292" s="24">
        <v>0</v>
      </c>
      <c r="S292" s="23">
        <v>0</v>
      </c>
      <c r="T292" s="23">
        <v>0</v>
      </c>
      <c r="U292" s="24">
        <v>0</v>
      </c>
      <c r="V292" s="26">
        <v>0</v>
      </c>
      <c r="W292" s="27">
        <v>0</v>
      </c>
    </row>
    <row r="293" spans="1:23" ht="12.75" customHeight="1">
      <c r="A293" s="21" t="s">
        <v>27</v>
      </c>
      <c r="B293" s="22" t="s">
        <v>527</v>
      </c>
      <c r="C293" s="22" t="s">
        <v>528</v>
      </c>
      <c r="D293" s="23">
        <v>11010048</v>
      </c>
      <c r="E293" s="24">
        <v>11010048</v>
      </c>
      <c r="F293" s="24">
        <v>3905745</v>
      </c>
      <c r="G293" s="25">
        <f t="shared" si="53"/>
        <v>0.3547436850411551</v>
      </c>
      <c r="H293" s="23">
        <v>6591</v>
      </c>
      <c r="I293" s="24">
        <v>500911</v>
      </c>
      <c r="J293" s="24">
        <v>1011055</v>
      </c>
      <c r="K293" s="23">
        <v>1518557</v>
      </c>
      <c r="L293" s="23">
        <v>956248</v>
      </c>
      <c r="M293" s="24">
        <v>1091607</v>
      </c>
      <c r="N293" s="24">
        <v>339333</v>
      </c>
      <c r="O293" s="23">
        <v>2387188</v>
      </c>
      <c r="P293" s="23">
        <v>0</v>
      </c>
      <c r="Q293" s="24">
        <v>0</v>
      </c>
      <c r="R293" s="24">
        <v>0</v>
      </c>
      <c r="S293" s="23">
        <v>0</v>
      </c>
      <c r="T293" s="23">
        <v>0</v>
      </c>
      <c r="U293" s="24">
        <v>0</v>
      </c>
      <c r="V293" s="26">
        <v>0</v>
      </c>
      <c r="W293" s="27">
        <v>0</v>
      </c>
    </row>
    <row r="294" spans="1:23" ht="12.75" customHeight="1">
      <c r="A294" s="21" t="s">
        <v>42</v>
      </c>
      <c r="B294" s="22" t="s">
        <v>529</v>
      </c>
      <c r="C294" s="22" t="s">
        <v>530</v>
      </c>
      <c r="D294" s="23">
        <v>4406400</v>
      </c>
      <c r="E294" s="24">
        <v>4406400</v>
      </c>
      <c r="F294" s="24">
        <v>2596220</v>
      </c>
      <c r="G294" s="25">
        <f t="shared" si="53"/>
        <v>0.5891929920116195</v>
      </c>
      <c r="H294" s="23">
        <v>80128</v>
      </c>
      <c r="I294" s="24">
        <v>725629</v>
      </c>
      <c r="J294" s="24">
        <v>643145</v>
      </c>
      <c r="K294" s="23">
        <v>1448902</v>
      </c>
      <c r="L294" s="23">
        <v>368192</v>
      </c>
      <c r="M294" s="24">
        <v>609654</v>
      </c>
      <c r="N294" s="24">
        <v>169472</v>
      </c>
      <c r="O294" s="23">
        <v>1147318</v>
      </c>
      <c r="P294" s="23">
        <v>0</v>
      </c>
      <c r="Q294" s="24">
        <v>0</v>
      </c>
      <c r="R294" s="24">
        <v>0</v>
      </c>
      <c r="S294" s="23">
        <v>0</v>
      </c>
      <c r="T294" s="23">
        <v>0</v>
      </c>
      <c r="U294" s="24">
        <v>0</v>
      </c>
      <c r="V294" s="26">
        <v>0</v>
      </c>
      <c r="W294" s="27">
        <v>0</v>
      </c>
    </row>
    <row r="295" spans="1:23" ht="12.75" customHeight="1">
      <c r="A295" s="28"/>
      <c r="B295" s="29" t="s">
        <v>531</v>
      </c>
      <c r="C295" s="30"/>
      <c r="D295" s="31">
        <f>SUM(D290:D294)</f>
        <v>162279448</v>
      </c>
      <c r="E295" s="32">
        <f>SUM(E290:E294)</f>
        <v>162279448</v>
      </c>
      <c r="F295" s="32">
        <f>SUM(F290:F294)</f>
        <v>65021716</v>
      </c>
      <c r="G295" s="33">
        <f t="shared" si="53"/>
        <v>0.40067745362308604</v>
      </c>
      <c r="H295" s="31">
        <f aca="true" t="shared" si="58" ref="H295:W295">SUM(H290:H294)</f>
        <v>4091410</v>
      </c>
      <c r="I295" s="32">
        <f t="shared" si="58"/>
        <v>14621371</v>
      </c>
      <c r="J295" s="32">
        <f t="shared" si="58"/>
        <v>8098577</v>
      </c>
      <c r="K295" s="31">
        <f t="shared" si="58"/>
        <v>26811358</v>
      </c>
      <c r="L295" s="31">
        <f t="shared" si="58"/>
        <v>13070868</v>
      </c>
      <c r="M295" s="32">
        <f t="shared" si="58"/>
        <v>13280616</v>
      </c>
      <c r="N295" s="32">
        <f t="shared" si="58"/>
        <v>11858874</v>
      </c>
      <c r="O295" s="31">
        <f t="shared" si="58"/>
        <v>38210358</v>
      </c>
      <c r="P295" s="31">
        <f t="shared" si="58"/>
        <v>0</v>
      </c>
      <c r="Q295" s="32">
        <f t="shared" si="58"/>
        <v>0</v>
      </c>
      <c r="R295" s="32">
        <f t="shared" si="58"/>
        <v>0</v>
      </c>
      <c r="S295" s="31">
        <f t="shared" si="58"/>
        <v>0</v>
      </c>
      <c r="T295" s="31">
        <f t="shared" si="58"/>
        <v>0</v>
      </c>
      <c r="U295" s="32">
        <f t="shared" si="58"/>
        <v>0</v>
      </c>
      <c r="V295" s="34">
        <f t="shared" si="58"/>
        <v>0</v>
      </c>
      <c r="W295" s="35">
        <f t="shared" si="58"/>
        <v>0</v>
      </c>
    </row>
    <row r="296" spans="1:23" ht="12.75" customHeight="1">
      <c r="A296" s="52"/>
      <c r="B296" s="53" t="s">
        <v>532</v>
      </c>
      <c r="C296" s="54"/>
      <c r="D296" s="55">
        <f>SUM(D260:D263,D265:D271,D273:D281,D283:D288,D290:D294)</f>
        <v>339317747</v>
      </c>
      <c r="E296" s="56">
        <f>SUM(E260:E263,E265:E271,E273:E281,E283:E288,E290:E294)</f>
        <v>339317747</v>
      </c>
      <c r="F296" s="56">
        <f>SUM(F260:F263,F265:F271,F273:F281,F283:F288,F290:F294)</f>
        <v>136966897</v>
      </c>
      <c r="G296" s="57">
        <f t="shared" si="53"/>
        <v>0.40365379710009686</v>
      </c>
      <c r="H296" s="55">
        <f aca="true" t="shared" si="59" ref="H296:W296">SUM(H260:H263,H265:H271,H273:H281,H283:H288,H290:H294)</f>
        <v>8122311</v>
      </c>
      <c r="I296" s="56">
        <f t="shared" si="59"/>
        <v>20182503</v>
      </c>
      <c r="J296" s="56">
        <f t="shared" si="59"/>
        <v>22353406</v>
      </c>
      <c r="K296" s="55">
        <f t="shared" si="59"/>
        <v>50658220</v>
      </c>
      <c r="L296" s="55">
        <f t="shared" si="59"/>
        <v>25382503</v>
      </c>
      <c r="M296" s="56">
        <f t="shared" si="59"/>
        <v>26828015</v>
      </c>
      <c r="N296" s="56">
        <f t="shared" si="59"/>
        <v>34098159</v>
      </c>
      <c r="O296" s="58">
        <f t="shared" si="59"/>
        <v>86308677</v>
      </c>
      <c r="P296" s="31">
        <f t="shared" si="59"/>
        <v>0</v>
      </c>
      <c r="Q296" s="32">
        <f t="shared" si="59"/>
        <v>0</v>
      </c>
      <c r="R296" s="32">
        <f t="shared" si="59"/>
        <v>0</v>
      </c>
      <c r="S296" s="31">
        <f t="shared" si="59"/>
        <v>0</v>
      </c>
      <c r="T296" s="31">
        <f t="shared" si="59"/>
        <v>0</v>
      </c>
      <c r="U296" s="32">
        <f t="shared" si="59"/>
        <v>0</v>
      </c>
      <c r="V296" s="34">
        <f t="shared" si="59"/>
        <v>0</v>
      </c>
      <c r="W296" s="35">
        <f t="shared" si="59"/>
        <v>0</v>
      </c>
    </row>
    <row r="297" spans="1:23" ht="12.75" customHeight="1">
      <c r="A297" s="14"/>
      <c r="B297" s="15" t="s">
        <v>602</v>
      </c>
      <c r="C297" s="16"/>
      <c r="D297" s="36"/>
      <c r="E297" s="37"/>
      <c r="F297" s="37"/>
      <c r="G297" s="38"/>
      <c r="H297" s="36"/>
      <c r="I297" s="37"/>
      <c r="J297" s="37"/>
      <c r="K297" s="36"/>
      <c r="L297" s="36"/>
      <c r="M297" s="37"/>
      <c r="N297" s="37"/>
      <c r="O297" s="36"/>
      <c r="P297" s="36"/>
      <c r="Q297" s="37"/>
      <c r="R297" s="37"/>
      <c r="S297" s="36"/>
      <c r="T297" s="36"/>
      <c r="U297" s="37"/>
      <c r="V297" s="39"/>
      <c r="W297" s="40"/>
    </row>
    <row r="298" spans="1:23" ht="12.75" customHeight="1">
      <c r="A298" s="20"/>
      <c r="B298" s="15" t="s">
        <v>533</v>
      </c>
      <c r="C298" s="16"/>
      <c r="D298" s="36"/>
      <c r="E298" s="37"/>
      <c r="F298" s="37"/>
      <c r="G298" s="38"/>
      <c r="H298" s="36"/>
      <c r="I298" s="37"/>
      <c r="J298" s="37"/>
      <c r="K298" s="36"/>
      <c r="L298" s="36"/>
      <c r="M298" s="37"/>
      <c r="N298" s="37"/>
      <c r="O298" s="36"/>
      <c r="P298" s="36"/>
      <c r="Q298" s="37"/>
      <c r="R298" s="37"/>
      <c r="S298" s="36"/>
      <c r="T298" s="36"/>
      <c r="U298" s="37"/>
      <c r="V298" s="39"/>
      <c r="W298" s="40"/>
    </row>
    <row r="299" spans="1:23" ht="12.75" customHeight="1">
      <c r="A299" s="21" t="s">
        <v>21</v>
      </c>
      <c r="B299" s="22" t="s">
        <v>534</v>
      </c>
      <c r="C299" s="22" t="s">
        <v>535</v>
      </c>
      <c r="D299" s="23">
        <v>3812039380</v>
      </c>
      <c r="E299" s="24">
        <v>3812039387</v>
      </c>
      <c r="F299" s="24">
        <v>4898944746</v>
      </c>
      <c r="G299" s="25">
        <f aca="true" t="shared" si="60" ref="G299:G336">IF($D299=0,0,$F299/$D299)</f>
        <v>1.2851243803257877</v>
      </c>
      <c r="H299" s="23">
        <v>128266482</v>
      </c>
      <c r="I299" s="24">
        <v>371606019</v>
      </c>
      <c r="J299" s="24">
        <v>651812867</v>
      </c>
      <c r="K299" s="23">
        <v>1151685368</v>
      </c>
      <c r="L299" s="23">
        <v>939285926</v>
      </c>
      <c r="M299" s="24">
        <v>1255496031</v>
      </c>
      <c r="N299" s="24">
        <v>1552477421</v>
      </c>
      <c r="O299" s="23">
        <v>3747259378</v>
      </c>
      <c r="P299" s="23">
        <v>0</v>
      </c>
      <c r="Q299" s="24">
        <v>0</v>
      </c>
      <c r="R299" s="24">
        <v>0</v>
      </c>
      <c r="S299" s="23">
        <v>0</v>
      </c>
      <c r="T299" s="23">
        <v>0</v>
      </c>
      <c r="U299" s="24">
        <v>0</v>
      </c>
      <c r="V299" s="26">
        <v>0</v>
      </c>
      <c r="W299" s="27">
        <v>0</v>
      </c>
    </row>
    <row r="300" spans="1:23" ht="12.75" customHeight="1">
      <c r="A300" s="28"/>
      <c r="B300" s="29" t="s">
        <v>26</v>
      </c>
      <c r="C300" s="30"/>
      <c r="D300" s="31">
        <f>D299</f>
        <v>3812039380</v>
      </c>
      <c r="E300" s="32">
        <f>E299</f>
        <v>3812039387</v>
      </c>
      <c r="F300" s="32">
        <f>F299</f>
        <v>4898944746</v>
      </c>
      <c r="G300" s="33">
        <f t="shared" si="60"/>
        <v>1.2851243803257877</v>
      </c>
      <c r="H300" s="31">
        <f aca="true" t="shared" si="61" ref="H300:W300">H299</f>
        <v>128266482</v>
      </c>
      <c r="I300" s="32">
        <f t="shared" si="61"/>
        <v>371606019</v>
      </c>
      <c r="J300" s="32">
        <f t="shared" si="61"/>
        <v>651812867</v>
      </c>
      <c r="K300" s="31">
        <f t="shared" si="61"/>
        <v>1151685368</v>
      </c>
      <c r="L300" s="31">
        <f t="shared" si="61"/>
        <v>939285926</v>
      </c>
      <c r="M300" s="32">
        <f t="shared" si="61"/>
        <v>1255496031</v>
      </c>
      <c r="N300" s="32">
        <f t="shared" si="61"/>
        <v>1552477421</v>
      </c>
      <c r="O300" s="31">
        <f t="shared" si="61"/>
        <v>3747259378</v>
      </c>
      <c r="P300" s="31">
        <f t="shared" si="61"/>
        <v>0</v>
      </c>
      <c r="Q300" s="32">
        <f t="shared" si="61"/>
        <v>0</v>
      </c>
      <c r="R300" s="32">
        <f t="shared" si="61"/>
        <v>0</v>
      </c>
      <c r="S300" s="31">
        <f t="shared" si="61"/>
        <v>0</v>
      </c>
      <c r="T300" s="31">
        <f t="shared" si="61"/>
        <v>0</v>
      </c>
      <c r="U300" s="32">
        <f t="shared" si="61"/>
        <v>0</v>
      </c>
      <c r="V300" s="34">
        <f t="shared" si="61"/>
        <v>0</v>
      </c>
      <c r="W300" s="35">
        <f t="shared" si="61"/>
        <v>0</v>
      </c>
    </row>
    <row r="301" spans="1:23" ht="12.75" customHeight="1">
      <c r="A301" s="21" t="s">
        <v>27</v>
      </c>
      <c r="B301" s="22" t="s">
        <v>536</v>
      </c>
      <c r="C301" s="22" t="s">
        <v>537</v>
      </c>
      <c r="D301" s="23">
        <v>10342133</v>
      </c>
      <c r="E301" s="24">
        <v>10342133</v>
      </c>
      <c r="F301" s="24">
        <v>5175904</v>
      </c>
      <c r="G301" s="25">
        <f t="shared" si="60"/>
        <v>0.500467746837137</v>
      </c>
      <c r="H301" s="23">
        <v>157059</v>
      </c>
      <c r="I301" s="24">
        <v>985978</v>
      </c>
      <c r="J301" s="24">
        <v>1333295</v>
      </c>
      <c r="K301" s="23">
        <v>2476332</v>
      </c>
      <c r="L301" s="23">
        <v>934185</v>
      </c>
      <c r="M301" s="24">
        <v>910696</v>
      </c>
      <c r="N301" s="24">
        <v>854691</v>
      </c>
      <c r="O301" s="23">
        <v>2699572</v>
      </c>
      <c r="P301" s="23">
        <v>0</v>
      </c>
      <c r="Q301" s="24">
        <v>0</v>
      </c>
      <c r="R301" s="24">
        <v>0</v>
      </c>
      <c r="S301" s="23">
        <v>0</v>
      </c>
      <c r="T301" s="23">
        <v>0</v>
      </c>
      <c r="U301" s="24">
        <v>0</v>
      </c>
      <c r="V301" s="26">
        <v>0</v>
      </c>
      <c r="W301" s="27">
        <v>0</v>
      </c>
    </row>
    <row r="302" spans="1:23" ht="12.75" customHeight="1">
      <c r="A302" s="21" t="s">
        <v>27</v>
      </c>
      <c r="B302" s="22" t="s">
        <v>538</v>
      </c>
      <c r="C302" s="22" t="s">
        <v>539</v>
      </c>
      <c r="D302" s="23">
        <v>14161000</v>
      </c>
      <c r="E302" s="24">
        <v>0</v>
      </c>
      <c r="F302" s="24">
        <v>3766941</v>
      </c>
      <c r="G302" s="25">
        <f t="shared" si="60"/>
        <v>0.266008120895417</v>
      </c>
      <c r="H302" s="23">
        <v>61125</v>
      </c>
      <c r="I302" s="24">
        <v>581687</v>
      </c>
      <c r="J302" s="24">
        <v>493020</v>
      </c>
      <c r="K302" s="23">
        <v>1135832</v>
      </c>
      <c r="L302" s="23">
        <v>653532</v>
      </c>
      <c r="M302" s="24">
        <v>946965</v>
      </c>
      <c r="N302" s="24">
        <v>1030612</v>
      </c>
      <c r="O302" s="23">
        <v>2631109</v>
      </c>
      <c r="P302" s="23">
        <v>0</v>
      </c>
      <c r="Q302" s="24">
        <v>0</v>
      </c>
      <c r="R302" s="24">
        <v>0</v>
      </c>
      <c r="S302" s="23">
        <v>0</v>
      </c>
      <c r="T302" s="23">
        <v>0</v>
      </c>
      <c r="U302" s="24">
        <v>0</v>
      </c>
      <c r="V302" s="26">
        <v>0</v>
      </c>
      <c r="W302" s="27">
        <v>0</v>
      </c>
    </row>
    <row r="303" spans="1:23" ht="12.75" customHeight="1">
      <c r="A303" s="21" t="s">
        <v>27</v>
      </c>
      <c r="B303" s="22" t="s">
        <v>540</v>
      </c>
      <c r="C303" s="22" t="s">
        <v>541</v>
      </c>
      <c r="D303" s="23">
        <v>6942900</v>
      </c>
      <c r="E303" s="24">
        <v>6942900</v>
      </c>
      <c r="F303" s="24">
        <v>2576169</v>
      </c>
      <c r="G303" s="25">
        <f t="shared" si="60"/>
        <v>0.37105085771075486</v>
      </c>
      <c r="H303" s="23">
        <v>70368</v>
      </c>
      <c r="I303" s="24">
        <v>138970</v>
      </c>
      <c r="J303" s="24">
        <v>494551</v>
      </c>
      <c r="K303" s="23">
        <v>703889</v>
      </c>
      <c r="L303" s="23">
        <v>475104</v>
      </c>
      <c r="M303" s="24">
        <v>689575</v>
      </c>
      <c r="N303" s="24">
        <v>707601</v>
      </c>
      <c r="O303" s="23">
        <v>1872280</v>
      </c>
      <c r="P303" s="23">
        <v>0</v>
      </c>
      <c r="Q303" s="24">
        <v>0</v>
      </c>
      <c r="R303" s="24">
        <v>0</v>
      </c>
      <c r="S303" s="23">
        <v>0</v>
      </c>
      <c r="T303" s="23">
        <v>0</v>
      </c>
      <c r="U303" s="24">
        <v>0</v>
      </c>
      <c r="V303" s="26">
        <v>0</v>
      </c>
      <c r="W303" s="27">
        <v>0</v>
      </c>
    </row>
    <row r="304" spans="1:23" ht="12.75" customHeight="1">
      <c r="A304" s="21" t="s">
        <v>27</v>
      </c>
      <c r="B304" s="22" t="s">
        <v>542</v>
      </c>
      <c r="C304" s="22" t="s">
        <v>543</v>
      </c>
      <c r="D304" s="23">
        <v>46487170</v>
      </c>
      <c r="E304" s="24">
        <v>46487170</v>
      </c>
      <c r="F304" s="24">
        <v>0</v>
      </c>
      <c r="G304" s="25">
        <f t="shared" si="60"/>
        <v>0</v>
      </c>
      <c r="H304" s="23">
        <v>0</v>
      </c>
      <c r="I304" s="24">
        <v>0</v>
      </c>
      <c r="J304" s="24">
        <v>0</v>
      </c>
      <c r="K304" s="23">
        <v>0</v>
      </c>
      <c r="L304" s="23">
        <v>0</v>
      </c>
      <c r="M304" s="24">
        <v>0</v>
      </c>
      <c r="N304" s="24">
        <v>0</v>
      </c>
      <c r="O304" s="23">
        <v>0</v>
      </c>
      <c r="P304" s="23">
        <v>0</v>
      </c>
      <c r="Q304" s="24">
        <v>0</v>
      </c>
      <c r="R304" s="24">
        <v>0</v>
      </c>
      <c r="S304" s="23">
        <v>0</v>
      </c>
      <c r="T304" s="23">
        <v>0</v>
      </c>
      <c r="U304" s="24">
        <v>0</v>
      </c>
      <c r="V304" s="26">
        <v>0</v>
      </c>
      <c r="W304" s="27">
        <v>0</v>
      </c>
    </row>
    <row r="305" spans="1:23" ht="12.75" customHeight="1">
      <c r="A305" s="21" t="s">
        <v>27</v>
      </c>
      <c r="B305" s="22" t="s">
        <v>544</v>
      </c>
      <c r="C305" s="22" t="s">
        <v>545</v>
      </c>
      <c r="D305" s="23">
        <v>46868130</v>
      </c>
      <c r="E305" s="24">
        <v>47033130</v>
      </c>
      <c r="F305" s="24">
        <v>10207812</v>
      </c>
      <c r="G305" s="25">
        <f t="shared" si="60"/>
        <v>0.21779857655938054</v>
      </c>
      <c r="H305" s="23">
        <v>402352</v>
      </c>
      <c r="I305" s="24">
        <v>1207462</v>
      </c>
      <c r="J305" s="24">
        <v>1621700</v>
      </c>
      <c r="K305" s="23">
        <v>3231514</v>
      </c>
      <c r="L305" s="23">
        <v>2590933</v>
      </c>
      <c r="M305" s="24">
        <v>2185260</v>
      </c>
      <c r="N305" s="24">
        <v>2200105</v>
      </c>
      <c r="O305" s="23">
        <v>6976298</v>
      </c>
      <c r="P305" s="23">
        <v>0</v>
      </c>
      <c r="Q305" s="24">
        <v>0</v>
      </c>
      <c r="R305" s="24">
        <v>0</v>
      </c>
      <c r="S305" s="23">
        <v>0</v>
      </c>
      <c r="T305" s="23">
        <v>0</v>
      </c>
      <c r="U305" s="24">
        <v>0</v>
      </c>
      <c r="V305" s="26">
        <v>0</v>
      </c>
      <c r="W305" s="27">
        <v>0</v>
      </c>
    </row>
    <row r="306" spans="1:23" ht="12.75" customHeight="1">
      <c r="A306" s="21" t="s">
        <v>42</v>
      </c>
      <c r="B306" s="22" t="s">
        <v>546</v>
      </c>
      <c r="C306" s="22" t="s">
        <v>547</v>
      </c>
      <c r="D306" s="23">
        <v>60877160</v>
      </c>
      <c r="E306" s="24">
        <v>60877160</v>
      </c>
      <c r="F306" s="24">
        <v>35716117</v>
      </c>
      <c r="G306" s="25">
        <f t="shared" si="60"/>
        <v>0.5866915769395287</v>
      </c>
      <c r="H306" s="23">
        <v>1195811</v>
      </c>
      <c r="I306" s="24">
        <v>7955613</v>
      </c>
      <c r="J306" s="24">
        <v>6648152</v>
      </c>
      <c r="K306" s="23">
        <v>15799576</v>
      </c>
      <c r="L306" s="23">
        <v>4758345</v>
      </c>
      <c r="M306" s="24">
        <v>7830359</v>
      </c>
      <c r="N306" s="24">
        <v>7327837</v>
      </c>
      <c r="O306" s="23">
        <v>19916541</v>
      </c>
      <c r="P306" s="23">
        <v>0</v>
      </c>
      <c r="Q306" s="24">
        <v>0</v>
      </c>
      <c r="R306" s="24">
        <v>0</v>
      </c>
      <c r="S306" s="23">
        <v>0</v>
      </c>
      <c r="T306" s="23">
        <v>0</v>
      </c>
      <c r="U306" s="24">
        <v>0</v>
      </c>
      <c r="V306" s="26">
        <v>0</v>
      </c>
      <c r="W306" s="27">
        <v>0</v>
      </c>
    </row>
    <row r="307" spans="1:23" ht="12.75" customHeight="1">
      <c r="A307" s="28"/>
      <c r="B307" s="29" t="s">
        <v>548</v>
      </c>
      <c r="C307" s="30"/>
      <c r="D307" s="31">
        <f>SUM(D301:D306)</f>
        <v>185678493</v>
      </c>
      <c r="E307" s="32">
        <f>SUM(E301:E306)</f>
        <v>171682493</v>
      </c>
      <c r="F307" s="32">
        <f>SUM(F301:F306)</f>
        <v>57442943</v>
      </c>
      <c r="G307" s="33">
        <f t="shared" si="60"/>
        <v>0.3093677790674443</v>
      </c>
      <c r="H307" s="31">
        <f aca="true" t="shared" si="62" ref="H307:W307">SUM(H301:H306)</f>
        <v>1886715</v>
      </c>
      <c r="I307" s="32">
        <f t="shared" si="62"/>
        <v>10869710</v>
      </c>
      <c r="J307" s="32">
        <f t="shared" si="62"/>
        <v>10590718</v>
      </c>
      <c r="K307" s="31">
        <f t="shared" si="62"/>
        <v>23347143</v>
      </c>
      <c r="L307" s="31">
        <f t="shared" si="62"/>
        <v>9412099</v>
      </c>
      <c r="M307" s="32">
        <f t="shared" si="62"/>
        <v>12562855</v>
      </c>
      <c r="N307" s="32">
        <f t="shared" si="62"/>
        <v>12120846</v>
      </c>
      <c r="O307" s="31">
        <f t="shared" si="62"/>
        <v>34095800</v>
      </c>
      <c r="P307" s="31">
        <f t="shared" si="62"/>
        <v>0</v>
      </c>
      <c r="Q307" s="32">
        <f t="shared" si="62"/>
        <v>0</v>
      </c>
      <c r="R307" s="32">
        <f t="shared" si="62"/>
        <v>0</v>
      </c>
      <c r="S307" s="31">
        <f t="shared" si="62"/>
        <v>0</v>
      </c>
      <c r="T307" s="31">
        <f t="shared" si="62"/>
        <v>0</v>
      </c>
      <c r="U307" s="32">
        <f t="shared" si="62"/>
        <v>0</v>
      </c>
      <c r="V307" s="34">
        <f t="shared" si="62"/>
        <v>0</v>
      </c>
      <c r="W307" s="35">
        <f t="shared" si="62"/>
        <v>0</v>
      </c>
    </row>
    <row r="308" spans="1:23" ht="12.75" customHeight="1">
      <c r="A308" s="21" t="s">
        <v>27</v>
      </c>
      <c r="B308" s="22" t="s">
        <v>549</v>
      </c>
      <c r="C308" s="22" t="s">
        <v>550</v>
      </c>
      <c r="D308" s="23">
        <v>22196721</v>
      </c>
      <c r="E308" s="24">
        <v>22196721</v>
      </c>
      <c r="F308" s="24">
        <v>6746602</v>
      </c>
      <c r="G308" s="25">
        <f t="shared" si="60"/>
        <v>0.3039458846196247</v>
      </c>
      <c r="H308" s="23">
        <v>280898</v>
      </c>
      <c r="I308" s="24">
        <v>771073</v>
      </c>
      <c r="J308" s="24">
        <v>1309469</v>
      </c>
      <c r="K308" s="23">
        <v>2361440</v>
      </c>
      <c r="L308" s="23">
        <v>1407090</v>
      </c>
      <c r="M308" s="24">
        <v>1348811</v>
      </c>
      <c r="N308" s="24">
        <v>1629261</v>
      </c>
      <c r="O308" s="23">
        <v>4385162</v>
      </c>
      <c r="P308" s="23">
        <v>0</v>
      </c>
      <c r="Q308" s="24">
        <v>0</v>
      </c>
      <c r="R308" s="24">
        <v>0</v>
      </c>
      <c r="S308" s="23">
        <v>0</v>
      </c>
      <c r="T308" s="23">
        <v>0</v>
      </c>
      <c r="U308" s="24">
        <v>0</v>
      </c>
      <c r="V308" s="26">
        <v>0</v>
      </c>
      <c r="W308" s="27">
        <v>0</v>
      </c>
    </row>
    <row r="309" spans="1:23" ht="12.75" customHeight="1">
      <c r="A309" s="21" t="s">
        <v>27</v>
      </c>
      <c r="B309" s="22" t="s">
        <v>551</v>
      </c>
      <c r="C309" s="22" t="s">
        <v>552</v>
      </c>
      <c r="D309" s="23">
        <v>181209619</v>
      </c>
      <c r="E309" s="24">
        <v>181209619</v>
      </c>
      <c r="F309" s="24">
        <v>20486018</v>
      </c>
      <c r="G309" s="25">
        <f t="shared" si="60"/>
        <v>0.11305149314397046</v>
      </c>
      <c r="H309" s="23">
        <v>523443</v>
      </c>
      <c r="I309" s="24">
        <v>2266087</v>
      </c>
      <c r="J309" s="24">
        <v>2924505</v>
      </c>
      <c r="K309" s="23">
        <v>5714035</v>
      </c>
      <c r="L309" s="23">
        <v>6876904</v>
      </c>
      <c r="M309" s="24">
        <v>3503512</v>
      </c>
      <c r="N309" s="24">
        <v>4391567</v>
      </c>
      <c r="O309" s="23">
        <v>14771983</v>
      </c>
      <c r="P309" s="23">
        <v>0</v>
      </c>
      <c r="Q309" s="24">
        <v>0</v>
      </c>
      <c r="R309" s="24">
        <v>0</v>
      </c>
      <c r="S309" s="23">
        <v>0</v>
      </c>
      <c r="T309" s="23">
        <v>0</v>
      </c>
      <c r="U309" s="24">
        <v>0</v>
      </c>
      <c r="V309" s="26">
        <v>0</v>
      </c>
      <c r="W309" s="27">
        <v>0</v>
      </c>
    </row>
    <row r="310" spans="1:23" ht="12.75" customHeight="1">
      <c r="A310" s="21" t="s">
        <v>27</v>
      </c>
      <c r="B310" s="22" t="s">
        <v>553</v>
      </c>
      <c r="C310" s="22" t="s">
        <v>554</v>
      </c>
      <c r="D310" s="23">
        <v>83498996</v>
      </c>
      <c r="E310" s="24">
        <v>83498996</v>
      </c>
      <c r="F310" s="24">
        <v>30153335</v>
      </c>
      <c r="G310" s="25">
        <f t="shared" si="60"/>
        <v>0.36112212654628806</v>
      </c>
      <c r="H310" s="23">
        <v>2234301</v>
      </c>
      <c r="I310" s="24">
        <v>3630850</v>
      </c>
      <c r="J310" s="24">
        <v>6166920</v>
      </c>
      <c r="K310" s="23">
        <v>12032071</v>
      </c>
      <c r="L310" s="23">
        <v>7130504</v>
      </c>
      <c r="M310" s="24">
        <v>5937639</v>
      </c>
      <c r="N310" s="24">
        <v>5053121</v>
      </c>
      <c r="O310" s="23">
        <v>18121264</v>
      </c>
      <c r="P310" s="23">
        <v>0</v>
      </c>
      <c r="Q310" s="24">
        <v>0</v>
      </c>
      <c r="R310" s="24">
        <v>0</v>
      </c>
      <c r="S310" s="23">
        <v>0</v>
      </c>
      <c r="T310" s="23">
        <v>0</v>
      </c>
      <c r="U310" s="24">
        <v>0</v>
      </c>
      <c r="V310" s="26">
        <v>0</v>
      </c>
      <c r="W310" s="27">
        <v>0</v>
      </c>
    </row>
    <row r="311" spans="1:23" ht="12.75" customHeight="1">
      <c r="A311" s="21" t="s">
        <v>27</v>
      </c>
      <c r="B311" s="22" t="s">
        <v>555</v>
      </c>
      <c r="C311" s="22" t="s">
        <v>556</v>
      </c>
      <c r="D311" s="23">
        <v>55423002</v>
      </c>
      <c r="E311" s="24">
        <v>0</v>
      </c>
      <c r="F311" s="24">
        <v>21723856</v>
      </c>
      <c r="G311" s="25">
        <f t="shared" si="60"/>
        <v>0.39196462147611566</v>
      </c>
      <c r="H311" s="23">
        <v>438668</v>
      </c>
      <c r="I311" s="24">
        <v>2031021</v>
      </c>
      <c r="J311" s="24">
        <v>4220960</v>
      </c>
      <c r="K311" s="23">
        <v>6690649</v>
      </c>
      <c r="L311" s="23">
        <v>4478855</v>
      </c>
      <c r="M311" s="24">
        <v>5544504</v>
      </c>
      <c r="N311" s="24">
        <v>5009848</v>
      </c>
      <c r="O311" s="23">
        <v>15033207</v>
      </c>
      <c r="P311" s="23">
        <v>0</v>
      </c>
      <c r="Q311" s="24">
        <v>0</v>
      </c>
      <c r="R311" s="24">
        <v>0</v>
      </c>
      <c r="S311" s="23">
        <v>0</v>
      </c>
      <c r="T311" s="23">
        <v>0</v>
      </c>
      <c r="U311" s="24">
        <v>0</v>
      </c>
      <c r="V311" s="26">
        <v>0</v>
      </c>
      <c r="W311" s="27">
        <v>0</v>
      </c>
    </row>
    <row r="312" spans="1:23" ht="12.75" customHeight="1">
      <c r="A312" s="21" t="s">
        <v>27</v>
      </c>
      <c r="B312" s="22" t="s">
        <v>557</v>
      </c>
      <c r="C312" s="22" t="s">
        <v>558</v>
      </c>
      <c r="D312" s="23">
        <v>18574130</v>
      </c>
      <c r="E312" s="24">
        <v>18574130</v>
      </c>
      <c r="F312" s="24">
        <v>7252687</v>
      </c>
      <c r="G312" s="25">
        <f t="shared" si="60"/>
        <v>0.39047250126923844</v>
      </c>
      <c r="H312" s="23">
        <v>512354</v>
      </c>
      <c r="I312" s="24">
        <v>1175843</v>
      </c>
      <c r="J312" s="24">
        <v>1437994</v>
      </c>
      <c r="K312" s="23">
        <v>3126191</v>
      </c>
      <c r="L312" s="23">
        <v>1415035</v>
      </c>
      <c r="M312" s="24">
        <v>1590799</v>
      </c>
      <c r="N312" s="24">
        <v>1120662</v>
      </c>
      <c r="O312" s="23">
        <v>4126496</v>
      </c>
      <c r="P312" s="23">
        <v>0</v>
      </c>
      <c r="Q312" s="24">
        <v>0</v>
      </c>
      <c r="R312" s="24">
        <v>0</v>
      </c>
      <c r="S312" s="23">
        <v>0</v>
      </c>
      <c r="T312" s="23">
        <v>0</v>
      </c>
      <c r="U312" s="24">
        <v>0</v>
      </c>
      <c r="V312" s="26">
        <v>0</v>
      </c>
      <c r="W312" s="27">
        <v>0</v>
      </c>
    </row>
    <row r="313" spans="1:23" ht="12.75" customHeight="1">
      <c r="A313" s="21" t="s">
        <v>42</v>
      </c>
      <c r="B313" s="22" t="s">
        <v>559</v>
      </c>
      <c r="C313" s="22" t="s">
        <v>560</v>
      </c>
      <c r="D313" s="23">
        <v>0</v>
      </c>
      <c r="E313" s="24">
        <v>0</v>
      </c>
      <c r="F313" s="24">
        <v>39310029</v>
      </c>
      <c r="G313" s="25">
        <f t="shared" si="60"/>
        <v>0</v>
      </c>
      <c r="H313" s="23">
        <v>2571302</v>
      </c>
      <c r="I313" s="24">
        <v>5802317</v>
      </c>
      <c r="J313" s="24">
        <v>5276474</v>
      </c>
      <c r="K313" s="23">
        <v>13650093</v>
      </c>
      <c r="L313" s="23">
        <v>5744584</v>
      </c>
      <c r="M313" s="24">
        <v>8366630</v>
      </c>
      <c r="N313" s="24">
        <v>11548722</v>
      </c>
      <c r="O313" s="23">
        <v>25659936</v>
      </c>
      <c r="P313" s="23">
        <v>0</v>
      </c>
      <c r="Q313" s="24">
        <v>0</v>
      </c>
      <c r="R313" s="24">
        <v>0</v>
      </c>
      <c r="S313" s="23">
        <v>0</v>
      </c>
      <c r="T313" s="23">
        <v>0</v>
      </c>
      <c r="U313" s="24">
        <v>0</v>
      </c>
      <c r="V313" s="26">
        <v>0</v>
      </c>
      <c r="W313" s="27">
        <v>0</v>
      </c>
    </row>
    <row r="314" spans="1:23" ht="12.75" customHeight="1">
      <c r="A314" s="28"/>
      <c r="B314" s="29" t="s">
        <v>561</v>
      </c>
      <c r="C314" s="30"/>
      <c r="D314" s="31">
        <f>SUM(D308:D313)</f>
        <v>360902468</v>
      </c>
      <c r="E314" s="32">
        <f>SUM(E308:E313)</f>
        <v>305479466</v>
      </c>
      <c r="F314" s="32">
        <f>SUM(F308:F313)</f>
        <v>125672527</v>
      </c>
      <c r="G314" s="33">
        <f t="shared" si="60"/>
        <v>0.3482174219988986</v>
      </c>
      <c r="H314" s="31">
        <f aca="true" t="shared" si="63" ref="H314:W314">SUM(H308:H313)</f>
        <v>6560966</v>
      </c>
      <c r="I314" s="32">
        <f t="shared" si="63"/>
        <v>15677191</v>
      </c>
      <c r="J314" s="32">
        <f t="shared" si="63"/>
        <v>21336322</v>
      </c>
      <c r="K314" s="31">
        <f t="shared" si="63"/>
        <v>43574479</v>
      </c>
      <c r="L314" s="31">
        <f t="shared" si="63"/>
        <v>27052972</v>
      </c>
      <c r="M314" s="32">
        <f t="shared" si="63"/>
        <v>26291895</v>
      </c>
      <c r="N314" s="32">
        <f t="shared" si="63"/>
        <v>28753181</v>
      </c>
      <c r="O314" s="31">
        <f t="shared" si="63"/>
        <v>82098048</v>
      </c>
      <c r="P314" s="31">
        <f t="shared" si="63"/>
        <v>0</v>
      </c>
      <c r="Q314" s="32">
        <f t="shared" si="63"/>
        <v>0</v>
      </c>
      <c r="R314" s="32">
        <f t="shared" si="63"/>
        <v>0</v>
      </c>
      <c r="S314" s="31">
        <f t="shared" si="63"/>
        <v>0</v>
      </c>
      <c r="T314" s="31">
        <f t="shared" si="63"/>
        <v>0</v>
      </c>
      <c r="U314" s="32">
        <f t="shared" si="63"/>
        <v>0</v>
      </c>
      <c r="V314" s="34">
        <f t="shared" si="63"/>
        <v>0</v>
      </c>
      <c r="W314" s="35">
        <f t="shared" si="63"/>
        <v>0</v>
      </c>
    </row>
    <row r="315" spans="1:23" ht="12.75" customHeight="1">
      <c r="A315" s="21" t="s">
        <v>27</v>
      </c>
      <c r="B315" s="22" t="s">
        <v>562</v>
      </c>
      <c r="C315" s="22" t="s">
        <v>563</v>
      </c>
      <c r="D315" s="23">
        <v>26557351</v>
      </c>
      <c r="E315" s="24">
        <v>26557351</v>
      </c>
      <c r="F315" s="24">
        <v>11025409</v>
      </c>
      <c r="G315" s="25">
        <f t="shared" si="60"/>
        <v>0.4151546967165513</v>
      </c>
      <c r="H315" s="23">
        <v>431012</v>
      </c>
      <c r="I315" s="24">
        <v>1316226</v>
      </c>
      <c r="J315" s="24">
        <v>2195162</v>
      </c>
      <c r="K315" s="23">
        <v>3942400</v>
      </c>
      <c r="L315" s="23">
        <v>2123009</v>
      </c>
      <c r="M315" s="24">
        <v>2745481</v>
      </c>
      <c r="N315" s="24">
        <v>2214519</v>
      </c>
      <c r="O315" s="23">
        <v>7083009</v>
      </c>
      <c r="P315" s="23">
        <v>0</v>
      </c>
      <c r="Q315" s="24">
        <v>0</v>
      </c>
      <c r="R315" s="24">
        <v>0</v>
      </c>
      <c r="S315" s="23">
        <v>0</v>
      </c>
      <c r="T315" s="23">
        <v>0</v>
      </c>
      <c r="U315" s="24">
        <v>0</v>
      </c>
      <c r="V315" s="26">
        <v>0</v>
      </c>
      <c r="W315" s="27">
        <v>0</v>
      </c>
    </row>
    <row r="316" spans="1:23" ht="12.75" customHeight="1">
      <c r="A316" s="21" t="s">
        <v>27</v>
      </c>
      <c r="B316" s="22" t="s">
        <v>564</v>
      </c>
      <c r="C316" s="22" t="s">
        <v>565</v>
      </c>
      <c r="D316" s="23">
        <v>120795471</v>
      </c>
      <c r="E316" s="24">
        <v>120795471</v>
      </c>
      <c r="F316" s="24">
        <v>61515213</v>
      </c>
      <c r="G316" s="25">
        <f t="shared" si="60"/>
        <v>0.5092509883917751</v>
      </c>
      <c r="H316" s="23">
        <v>3779721</v>
      </c>
      <c r="I316" s="24">
        <v>7707472</v>
      </c>
      <c r="J316" s="24">
        <v>8268642</v>
      </c>
      <c r="K316" s="23">
        <v>19755835</v>
      </c>
      <c r="L316" s="23">
        <v>12421393</v>
      </c>
      <c r="M316" s="24">
        <v>14616557</v>
      </c>
      <c r="N316" s="24">
        <v>14721428</v>
      </c>
      <c r="O316" s="23">
        <v>41759378</v>
      </c>
      <c r="P316" s="23">
        <v>0</v>
      </c>
      <c r="Q316" s="24">
        <v>0</v>
      </c>
      <c r="R316" s="24">
        <v>0</v>
      </c>
      <c r="S316" s="23">
        <v>0</v>
      </c>
      <c r="T316" s="23">
        <v>0</v>
      </c>
      <c r="U316" s="24">
        <v>0</v>
      </c>
      <c r="V316" s="26">
        <v>0</v>
      </c>
      <c r="W316" s="27">
        <v>0</v>
      </c>
    </row>
    <row r="317" spans="1:23" ht="12.75" customHeight="1">
      <c r="A317" s="21" t="s">
        <v>27</v>
      </c>
      <c r="B317" s="22" t="s">
        <v>566</v>
      </c>
      <c r="C317" s="22" t="s">
        <v>567</v>
      </c>
      <c r="D317" s="23">
        <v>27267787</v>
      </c>
      <c r="E317" s="24">
        <v>27267787</v>
      </c>
      <c r="F317" s="24">
        <v>6094853</v>
      </c>
      <c r="G317" s="25">
        <f t="shared" si="60"/>
        <v>0.2235184322072048</v>
      </c>
      <c r="H317" s="23">
        <v>285188</v>
      </c>
      <c r="I317" s="24">
        <v>1680603</v>
      </c>
      <c r="J317" s="24">
        <v>1600472</v>
      </c>
      <c r="K317" s="23">
        <v>3566263</v>
      </c>
      <c r="L317" s="23">
        <v>693137</v>
      </c>
      <c r="M317" s="24">
        <v>871047</v>
      </c>
      <c r="N317" s="24">
        <v>964406</v>
      </c>
      <c r="O317" s="23">
        <v>2528590</v>
      </c>
      <c r="P317" s="23">
        <v>0</v>
      </c>
      <c r="Q317" s="24">
        <v>0</v>
      </c>
      <c r="R317" s="24">
        <v>0</v>
      </c>
      <c r="S317" s="23">
        <v>0</v>
      </c>
      <c r="T317" s="23">
        <v>0</v>
      </c>
      <c r="U317" s="24">
        <v>0</v>
      </c>
      <c r="V317" s="26">
        <v>0</v>
      </c>
      <c r="W317" s="27">
        <v>0</v>
      </c>
    </row>
    <row r="318" spans="1:23" ht="12.75" customHeight="1">
      <c r="A318" s="21" t="s">
        <v>27</v>
      </c>
      <c r="B318" s="22" t="s">
        <v>568</v>
      </c>
      <c r="C318" s="22" t="s">
        <v>569</v>
      </c>
      <c r="D318" s="23">
        <v>12856872</v>
      </c>
      <c r="E318" s="24">
        <v>14162975</v>
      </c>
      <c r="F318" s="24">
        <v>6881303</v>
      </c>
      <c r="G318" s="25">
        <f t="shared" si="60"/>
        <v>0.5352237309354873</v>
      </c>
      <c r="H318" s="23">
        <v>290133</v>
      </c>
      <c r="I318" s="24">
        <v>1382415</v>
      </c>
      <c r="J318" s="24">
        <v>1187104</v>
      </c>
      <c r="K318" s="23">
        <v>2859652</v>
      </c>
      <c r="L318" s="23">
        <v>1108594</v>
      </c>
      <c r="M318" s="24">
        <v>1161046</v>
      </c>
      <c r="N318" s="24">
        <v>1752011</v>
      </c>
      <c r="O318" s="23">
        <v>4021651</v>
      </c>
      <c r="P318" s="23">
        <v>0</v>
      </c>
      <c r="Q318" s="24">
        <v>0</v>
      </c>
      <c r="R318" s="24">
        <v>0</v>
      </c>
      <c r="S318" s="23">
        <v>0</v>
      </c>
      <c r="T318" s="23">
        <v>0</v>
      </c>
      <c r="U318" s="24">
        <v>0</v>
      </c>
      <c r="V318" s="26">
        <v>0</v>
      </c>
      <c r="W318" s="27">
        <v>0</v>
      </c>
    </row>
    <row r="319" spans="1:23" ht="12.75" customHeight="1">
      <c r="A319" s="21" t="s">
        <v>42</v>
      </c>
      <c r="B319" s="22" t="s">
        <v>570</v>
      </c>
      <c r="C319" s="22" t="s">
        <v>571</v>
      </c>
      <c r="D319" s="23">
        <v>13349000</v>
      </c>
      <c r="E319" s="24">
        <v>13349000</v>
      </c>
      <c r="F319" s="24">
        <v>20048474</v>
      </c>
      <c r="G319" s="25">
        <f t="shared" si="60"/>
        <v>1.5018708517491948</v>
      </c>
      <c r="H319" s="23">
        <v>1345646</v>
      </c>
      <c r="I319" s="24">
        <v>2950681</v>
      </c>
      <c r="J319" s="24">
        <v>3032387</v>
      </c>
      <c r="K319" s="23">
        <v>7328714</v>
      </c>
      <c r="L319" s="23">
        <v>2956431</v>
      </c>
      <c r="M319" s="24">
        <v>6499609</v>
      </c>
      <c r="N319" s="24">
        <v>3263720</v>
      </c>
      <c r="O319" s="23">
        <v>12719760</v>
      </c>
      <c r="P319" s="23">
        <v>0</v>
      </c>
      <c r="Q319" s="24">
        <v>0</v>
      </c>
      <c r="R319" s="24">
        <v>0</v>
      </c>
      <c r="S319" s="23">
        <v>0</v>
      </c>
      <c r="T319" s="23">
        <v>0</v>
      </c>
      <c r="U319" s="24">
        <v>0</v>
      </c>
      <c r="V319" s="26">
        <v>0</v>
      </c>
      <c r="W319" s="27">
        <v>0</v>
      </c>
    </row>
    <row r="320" spans="1:23" ht="12.75" customHeight="1">
      <c r="A320" s="28"/>
      <c r="B320" s="29" t="s">
        <v>572</v>
      </c>
      <c r="C320" s="30"/>
      <c r="D320" s="31">
        <f>SUM(D315:D319)</f>
        <v>200826481</v>
      </c>
      <c r="E320" s="32">
        <f>SUM(E315:E319)</f>
        <v>202132584</v>
      </c>
      <c r="F320" s="32">
        <f>SUM(F315:F319)</f>
        <v>105565252</v>
      </c>
      <c r="G320" s="33">
        <f t="shared" si="60"/>
        <v>0.5256540445978337</v>
      </c>
      <c r="H320" s="31">
        <f aca="true" t="shared" si="64" ref="H320:W320">SUM(H315:H319)</f>
        <v>6131700</v>
      </c>
      <c r="I320" s="32">
        <f t="shared" si="64"/>
        <v>15037397</v>
      </c>
      <c r="J320" s="32">
        <f t="shared" si="64"/>
        <v>16283767</v>
      </c>
      <c r="K320" s="31">
        <f t="shared" si="64"/>
        <v>37452864</v>
      </c>
      <c r="L320" s="31">
        <f t="shared" si="64"/>
        <v>19302564</v>
      </c>
      <c r="M320" s="32">
        <f t="shared" si="64"/>
        <v>25893740</v>
      </c>
      <c r="N320" s="32">
        <f t="shared" si="64"/>
        <v>22916084</v>
      </c>
      <c r="O320" s="31">
        <f t="shared" si="64"/>
        <v>68112388</v>
      </c>
      <c r="P320" s="31">
        <f t="shared" si="64"/>
        <v>0</v>
      </c>
      <c r="Q320" s="32">
        <f t="shared" si="64"/>
        <v>0</v>
      </c>
      <c r="R320" s="32">
        <f t="shared" si="64"/>
        <v>0</v>
      </c>
      <c r="S320" s="31">
        <f t="shared" si="64"/>
        <v>0</v>
      </c>
      <c r="T320" s="31">
        <f t="shared" si="64"/>
        <v>0</v>
      </c>
      <c r="U320" s="32">
        <f t="shared" si="64"/>
        <v>0</v>
      </c>
      <c r="V320" s="34">
        <f t="shared" si="64"/>
        <v>0</v>
      </c>
      <c r="W320" s="35">
        <f t="shared" si="64"/>
        <v>0</v>
      </c>
    </row>
    <row r="321" spans="1:23" ht="12.75" customHeight="1">
      <c r="A321" s="21" t="s">
        <v>27</v>
      </c>
      <c r="B321" s="22" t="s">
        <v>573</v>
      </c>
      <c r="C321" s="22" t="s">
        <v>574</v>
      </c>
      <c r="D321" s="23">
        <v>7176982</v>
      </c>
      <c r="E321" s="24">
        <v>7176982</v>
      </c>
      <c r="F321" s="24">
        <v>6062981</v>
      </c>
      <c r="G321" s="25">
        <f t="shared" si="60"/>
        <v>0.8447814136917161</v>
      </c>
      <c r="H321" s="23">
        <v>1105649</v>
      </c>
      <c r="I321" s="24">
        <v>1402055</v>
      </c>
      <c r="J321" s="24">
        <v>1243829</v>
      </c>
      <c r="K321" s="23">
        <v>3751533</v>
      </c>
      <c r="L321" s="23">
        <v>1329923</v>
      </c>
      <c r="M321" s="24">
        <v>605332</v>
      </c>
      <c r="N321" s="24">
        <v>376193</v>
      </c>
      <c r="O321" s="23">
        <v>2311448</v>
      </c>
      <c r="P321" s="23">
        <v>0</v>
      </c>
      <c r="Q321" s="24">
        <v>0</v>
      </c>
      <c r="R321" s="24">
        <v>0</v>
      </c>
      <c r="S321" s="23">
        <v>0</v>
      </c>
      <c r="T321" s="23">
        <v>0</v>
      </c>
      <c r="U321" s="24">
        <v>0</v>
      </c>
      <c r="V321" s="26">
        <v>0</v>
      </c>
      <c r="W321" s="27">
        <v>0</v>
      </c>
    </row>
    <row r="322" spans="1:23" ht="12.75" customHeight="1">
      <c r="A322" s="21" t="s">
        <v>27</v>
      </c>
      <c r="B322" s="22" t="s">
        <v>575</v>
      </c>
      <c r="C322" s="22" t="s">
        <v>576</v>
      </c>
      <c r="D322" s="23">
        <v>65427445</v>
      </c>
      <c r="E322" s="24">
        <v>65356445</v>
      </c>
      <c r="F322" s="24">
        <v>30242735</v>
      </c>
      <c r="G322" s="25">
        <f t="shared" si="60"/>
        <v>0.4622331653024201</v>
      </c>
      <c r="H322" s="23">
        <v>3610287</v>
      </c>
      <c r="I322" s="24">
        <v>4335443</v>
      </c>
      <c r="J322" s="24">
        <v>4351441</v>
      </c>
      <c r="K322" s="23">
        <v>12297171</v>
      </c>
      <c r="L322" s="23">
        <v>4976420</v>
      </c>
      <c r="M322" s="24">
        <v>6934122</v>
      </c>
      <c r="N322" s="24">
        <v>6035022</v>
      </c>
      <c r="O322" s="23">
        <v>17945564</v>
      </c>
      <c r="P322" s="23">
        <v>0</v>
      </c>
      <c r="Q322" s="24">
        <v>0</v>
      </c>
      <c r="R322" s="24">
        <v>0</v>
      </c>
      <c r="S322" s="23">
        <v>0</v>
      </c>
      <c r="T322" s="23">
        <v>0</v>
      </c>
      <c r="U322" s="24">
        <v>0</v>
      </c>
      <c r="V322" s="26">
        <v>0</v>
      </c>
      <c r="W322" s="27">
        <v>0</v>
      </c>
    </row>
    <row r="323" spans="1:23" ht="12.75" customHeight="1">
      <c r="A323" s="21" t="s">
        <v>27</v>
      </c>
      <c r="B323" s="22" t="s">
        <v>577</v>
      </c>
      <c r="C323" s="22" t="s">
        <v>578</v>
      </c>
      <c r="D323" s="23">
        <v>53266224</v>
      </c>
      <c r="E323" s="24">
        <v>53991485</v>
      </c>
      <c r="F323" s="24">
        <v>20194507</v>
      </c>
      <c r="G323" s="25">
        <f t="shared" si="60"/>
        <v>0.37912405805224714</v>
      </c>
      <c r="H323" s="23">
        <v>1629895</v>
      </c>
      <c r="I323" s="24">
        <v>2196165</v>
      </c>
      <c r="J323" s="24">
        <v>2525207</v>
      </c>
      <c r="K323" s="23">
        <v>6351267</v>
      </c>
      <c r="L323" s="23">
        <v>2716621</v>
      </c>
      <c r="M323" s="24">
        <v>3733181</v>
      </c>
      <c r="N323" s="24">
        <v>7393438</v>
      </c>
      <c r="O323" s="23">
        <v>13843240</v>
      </c>
      <c r="P323" s="23">
        <v>0</v>
      </c>
      <c r="Q323" s="24">
        <v>0</v>
      </c>
      <c r="R323" s="24">
        <v>0</v>
      </c>
      <c r="S323" s="23">
        <v>0</v>
      </c>
      <c r="T323" s="23">
        <v>0</v>
      </c>
      <c r="U323" s="24">
        <v>0</v>
      </c>
      <c r="V323" s="26">
        <v>0</v>
      </c>
      <c r="W323" s="27">
        <v>0</v>
      </c>
    </row>
    <row r="324" spans="1:23" ht="12.75" customHeight="1">
      <c r="A324" s="21" t="s">
        <v>27</v>
      </c>
      <c r="B324" s="22" t="s">
        <v>579</v>
      </c>
      <c r="C324" s="22" t="s">
        <v>580</v>
      </c>
      <c r="D324" s="23">
        <v>113069009</v>
      </c>
      <c r="E324" s="24">
        <v>0</v>
      </c>
      <c r="F324" s="24">
        <v>34512843</v>
      </c>
      <c r="G324" s="25">
        <f t="shared" si="60"/>
        <v>0.3052369814260953</v>
      </c>
      <c r="H324" s="23">
        <v>5452493</v>
      </c>
      <c r="I324" s="24">
        <v>3190364</v>
      </c>
      <c r="J324" s="24">
        <v>3798956</v>
      </c>
      <c r="K324" s="23">
        <v>12441813</v>
      </c>
      <c r="L324" s="23">
        <v>8379046</v>
      </c>
      <c r="M324" s="24">
        <v>7002584</v>
      </c>
      <c r="N324" s="24">
        <v>6689400</v>
      </c>
      <c r="O324" s="23">
        <v>22071030</v>
      </c>
      <c r="P324" s="23">
        <v>0</v>
      </c>
      <c r="Q324" s="24">
        <v>0</v>
      </c>
      <c r="R324" s="24">
        <v>0</v>
      </c>
      <c r="S324" s="23">
        <v>0</v>
      </c>
      <c r="T324" s="23">
        <v>0</v>
      </c>
      <c r="U324" s="24">
        <v>0</v>
      </c>
      <c r="V324" s="26">
        <v>0</v>
      </c>
      <c r="W324" s="27">
        <v>0</v>
      </c>
    </row>
    <row r="325" spans="1:23" ht="12.75" customHeight="1">
      <c r="A325" s="21" t="s">
        <v>27</v>
      </c>
      <c r="B325" s="22" t="s">
        <v>581</v>
      </c>
      <c r="C325" s="22" t="s">
        <v>582</v>
      </c>
      <c r="D325" s="23">
        <v>13450514</v>
      </c>
      <c r="E325" s="24">
        <v>24738332</v>
      </c>
      <c r="F325" s="24">
        <v>4997696</v>
      </c>
      <c r="G325" s="25">
        <f t="shared" si="60"/>
        <v>0.37156171132196136</v>
      </c>
      <c r="H325" s="23">
        <v>213295</v>
      </c>
      <c r="I325" s="24">
        <v>507550</v>
      </c>
      <c r="J325" s="24">
        <v>490588</v>
      </c>
      <c r="K325" s="23">
        <v>1211433</v>
      </c>
      <c r="L325" s="23">
        <v>682153</v>
      </c>
      <c r="M325" s="24">
        <v>658099</v>
      </c>
      <c r="N325" s="24">
        <v>2446011</v>
      </c>
      <c r="O325" s="23">
        <v>3786263</v>
      </c>
      <c r="P325" s="23">
        <v>0</v>
      </c>
      <c r="Q325" s="24">
        <v>0</v>
      </c>
      <c r="R325" s="24">
        <v>0</v>
      </c>
      <c r="S325" s="23">
        <v>0</v>
      </c>
      <c r="T325" s="23">
        <v>0</v>
      </c>
      <c r="U325" s="24">
        <v>0</v>
      </c>
      <c r="V325" s="26">
        <v>0</v>
      </c>
      <c r="W325" s="27">
        <v>0</v>
      </c>
    </row>
    <row r="326" spans="1:23" ht="12.75" customHeight="1">
      <c r="A326" s="21" t="s">
        <v>27</v>
      </c>
      <c r="B326" s="22" t="s">
        <v>583</v>
      </c>
      <c r="C326" s="22" t="s">
        <v>584</v>
      </c>
      <c r="D326" s="23">
        <v>28469286</v>
      </c>
      <c r="E326" s="24">
        <v>28469286</v>
      </c>
      <c r="F326" s="24">
        <v>5459317</v>
      </c>
      <c r="G326" s="25">
        <f t="shared" si="60"/>
        <v>0.19176164094877546</v>
      </c>
      <c r="H326" s="23">
        <v>234114</v>
      </c>
      <c r="I326" s="24">
        <v>310091</v>
      </c>
      <c r="J326" s="24">
        <v>1501806</v>
      </c>
      <c r="K326" s="23">
        <v>2046011</v>
      </c>
      <c r="L326" s="23">
        <v>722294</v>
      </c>
      <c r="M326" s="24">
        <v>926684</v>
      </c>
      <c r="N326" s="24">
        <v>1764328</v>
      </c>
      <c r="O326" s="23">
        <v>3413306</v>
      </c>
      <c r="P326" s="23">
        <v>0</v>
      </c>
      <c r="Q326" s="24">
        <v>0</v>
      </c>
      <c r="R326" s="24">
        <v>0</v>
      </c>
      <c r="S326" s="23">
        <v>0</v>
      </c>
      <c r="T326" s="23">
        <v>0</v>
      </c>
      <c r="U326" s="24">
        <v>0</v>
      </c>
      <c r="V326" s="26">
        <v>0</v>
      </c>
      <c r="W326" s="27">
        <v>0</v>
      </c>
    </row>
    <row r="327" spans="1:23" ht="12.75" customHeight="1">
      <c r="A327" s="21" t="s">
        <v>27</v>
      </c>
      <c r="B327" s="22" t="s">
        <v>585</v>
      </c>
      <c r="C327" s="22" t="s">
        <v>586</v>
      </c>
      <c r="D327" s="23">
        <v>78860725</v>
      </c>
      <c r="E327" s="24">
        <v>78860725</v>
      </c>
      <c r="F327" s="24">
        <v>11254255</v>
      </c>
      <c r="G327" s="25">
        <f t="shared" si="60"/>
        <v>0.14271051908285146</v>
      </c>
      <c r="H327" s="23">
        <v>170126</v>
      </c>
      <c r="I327" s="24">
        <v>1098464</v>
      </c>
      <c r="J327" s="24">
        <v>2218453</v>
      </c>
      <c r="K327" s="23">
        <v>3487043</v>
      </c>
      <c r="L327" s="23">
        <v>2442036</v>
      </c>
      <c r="M327" s="24">
        <v>3085067</v>
      </c>
      <c r="N327" s="24">
        <v>2240109</v>
      </c>
      <c r="O327" s="23">
        <v>7767212</v>
      </c>
      <c r="P327" s="23">
        <v>0</v>
      </c>
      <c r="Q327" s="24">
        <v>0</v>
      </c>
      <c r="R327" s="24">
        <v>0</v>
      </c>
      <c r="S327" s="23">
        <v>0</v>
      </c>
      <c r="T327" s="23">
        <v>0</v>
      </c>
      <c r="U327" s="24">
        <v>0</v>
      </c>
      <c r="V327" s="26">
        <v>0</v>
      </c>
      <c r="W327" s="27">
        <v>0</v>
      </c>
    </row>
    <row r="328" spans="1:23" ht="12.75" customHeight="1">
      <c r="A328" s="21" t="s">
        <v>42</v>
      </c>
      <c r="B328" s="22" t="s">
        <v>587</v>
      </c>
      <c r="C328" s="22" t="s">
        <v>588</v>
      </c>
      <c r="D328" s="23">
        <v>5587500</v>
      </c>
      <c r="E328" s="24">
        <v>5587500</v>
      </c>
      <c r="F328" s="24">
        <v>2075198</v>
      </c>
      <c r="G328" s="25">
        <f t="shared" si="60"/>
        <v>0.3714000894854586</v>
      </c>
      <c r="H328" s="23">
        <v>79161</v>
      </c>
      <c r="I328" s="24">
        <v>412105</v>
      </c>
      <c r="J328" s="24">
        <v>412105</v>
      </c>
      <c r="K328" s="23">
        <v>903371</v>
      </c>
      <c r="L328" s="23">
        <v>283546</v>
      </c>
      <c r="M328" s="24">
        <v>416229</v>
      </c>
      <c r="N328" s="24">
        <v>472052</v>
      </c>
      <c r="O328" s="23">
        <v>1171827</v>
      </c>
      <c r="P328" s="23">
        <v>0</v>
      </c>
      <c r="Q328" s="24">
        <v>0</v>
      </c>
      <c r="R328" s="24">
        <v>0</v>
      </c>
      <c r="S328" s="23">
        <v>0</v>
      </c>
      <c r="T328" s="23">
        <v>0</v>
      </c>
      <c r="U328" s="24">
        <v>0</v>
      </c>
      <c r="V328" s="26">
        <v>0</v>
      </c>
      <c r="W328" s="27">
        <v>0</v>
      </c>
    </row>
    <row r="329" spans="1:23" ht="12.75" customHeight="1">
      <c r="A329" s="28"/>
      <c r="B329" s="29" t="s">
        <v>589</v>
      </c>
      <c r="C329" s="30"/>
      <c r="D329" s="31">
        <f>SUM(D321:D328)</f>
        <v>365307685</v>
      </c>
      <c r="E329" s="32">
        <f>SUM(E321:E328)</f>
        <v>264180755</v>
      </c>
      <c r="F329" s="32">
        <f>SUM(F321:F328)</f>
        <v>114799532</v>
      </c>
      <c r="G329" s="33">
        <f t="shared" si="60"/>
        <v>0.31425435793939016</v>
      </c>
      <c r="H329" s="31">
        <f aca="true" t="shared" si="65" ref="H329:W329">SUM(H321:H328)</f>
        <v>12495020</v>
      </c>
      <c r="I329" s="32">
        <f t="shared" si="65"/>
        <v>13452237</v>
      </c>
      <c r="J329" s="32">
        <f t="shared" si="65"/>
        <v>16542385</v>
      </c>
      <c r="K329" s="31">
        <f t="shared" si="65"/>
        <v>42489642</v>
      </c>
      <c r="L329" s="31">
        <f t="shared" si="65"/>
        <v>21532039</v>
      </c>
      <c r="M329" s="32">
        <f t="shared" si="65"/>
        <v>23361298</v>
      </c>
      <c r="N329" s="32">
        <f t="shared" si="65"/>
        <v>27416553</v>
      </c>
      <c r="O329" s="31">
        <f t="shared" si="65"/>
        <v>72309890</v>
      </c>
      <c r="P329" s="31">
        <f t="shared" si="65"/>
        <v>0</v>
      </c>
      <c r="Q329" s="32">
        <f t="shared" si="65"/>
        <v>0</v>
      </c>
      <c r="R329" s="32">
        <f t="shared" si="65"/>
        <v>0</v>
      </c>
      <c r="S329" s="31">
        <f t="shared" si="65"/>
        <v>0</v>
      </c>
      <c r="T329" s="31">
        <f t="shared" si="65"/>
        <v>0</v>
      </c>
      <c r="U329" s="32">
        <f t="shared" si="65"/>
        <v>0</v>
      </c>
      <c r="V329" s="34">
        <f t="shared" si="65"/>
        <v>0</v>
      </c>
      <c r="W329" s="35">
        <f t="shared" si="65"/>
        <v>0</v>
      </c>
    </row>
    <row r="330" spans="1:23" ht="12.75" customHeight="1">
      <c r="A330" s="21" t="s">
        <v>27</v>
      </c>
      <c r="B330" s="22" t="s">
        <v>590</v>
      </c>
      <c r="C330" s="22" t="s">
        <v>591</v>
      </c>
      <c r="D330" s="23">
        <v>3398700</v>
      </c>
      <c r="E330" s="24">
        <v>3398700</v>
      </c>
      <c r="F330" s="24">
        <v>0</v>
      </c>
      <c r="G330" s="25">
        <f t="shared" si="60"/>
        <v>0</v>
      </c>
      <c r="H330" s="23">
        <v>0</v>
      </c>
      <c r="I330" s="24">
        <v>0</v>
      </c>
      <c r="J330" s="24">
        <v>0</v>
      </c>
      <c r="K330" s="23">
        <v>0</v>
      </c>
      <c r="L330" s="23">
        <v>0</v>
      </c>
      <c r="M330" s="24">
        <v>0</v>
      </c>
      <c r="N330" s="24">
        <v>0</v>
      </c>
      <c r="O330" s="23">
        <v>0</v>
      </c>
      <c r="P330" s="23">
        <v>0</v>
      </c>
      <c r="Q330" s="24">
        <v>0</v>
      </c>
      <c r="R330" s="24">
        <v>0</v>
      </c>
      <c r="S330" s="23">
        <v>0</v>
      </c>
      <c r="T330" s="23">
        <v>0</v>
      </c>
      <c r="U330" s="24">
        <v>0</v>
      </c>
      <c r="V330" s="26">
        <v>0</v>
      </c>
      <c r="W330" s="27">
        <v>0</v>
      </c>
    </row>
    <row r="331" spans="1:23" ht="12.75" customHeight="1">
      <c r="A331" s="21" t="s">
        <v>27</v>
      </c>
      <c r="B331" s="22" t="s">
        <v>592</v>
      </c>
      <c r="C331" s="22" t="s">
        <v>593</v>
      </c>
      <c r="D331" s="23">
        <v>1512000</v>
      </c>
      <c r="E331" s="24">
        <v>1512000</v>
      </c>
      <c r="F331" s="24">
        <v>654426</v>
      </c>
      <c r="G331" s="25">
        <f t="shared" si="60"/>
        <v>0.4328214285714286</v>
      </c>
      <c r="H331" s="23">
        <v>50121</v>
      </c>
      <c r="I331" s="24">
        <v>94582</v>
      </c>
      <c r="J331" s="24">
        <v>183552</v>
      </c>
      <c r="K331" s="23">
        <v>328255</v>
      </c>
      <c r="L331" s="23">
        <v>71238</v>
      </c>
      <c r="M331" s="24">
        <v>220458</v>
      </c>
      <c r="N331" s="24">
        <v>34475</v>
      </c>
      <c r="O331" s="23">
        <v>326171</v>
      </c>
      <c r="P331" s="23">
        <v>0</v>
      </c>
      <c r="Q331" s="24">
        <v>0</v>
      </c>
      <c r="R331" s="24">
        <v>0</v>
      </c>
      <c r="S331" s="23">
        <v>0</v>
      </c>
      <c r="T331" s="23">
        <v>0</v>
      </c>
      <c r="U331" s="24">
        <v>0</v>
      </c>
      <c r="V331" s="26">
        <v>0</v>
      </c>
      <c r="W331" s="27">
        <v>0</v>
      </c>
    </row>
    <row r="332" spans="1:23" ht="12.75" customHeight="1">
      <c r="A332" s="21" t="s">
        <v>27</v>
      </c>
      <c r="B332" s="22" t="s">
        <v>594</v>
      </c>
      <c r="C332" s="22" t="s">
        <v>595</v>
      </c>
      <c r="D332" s="23">
        <v>21891605</v>
      </c>
      <c r="E332" s="24">
        <v>21891605</v>
      </c>
      <c r="F332" s="24">
        <v>6238905</v>
      </c>
      <c r="G332" s="25">
        <f t="shared" si="60"/>
        <v>0.28499075330474855</v>
      </c>
      <c r="H332" s="23">
        <v>38835</v>
      </c>
      <c r="I332" s="24">
        <v>817552</v>
      </c>
      <c r="J332" s="24">
        <v>487677</v>
      </c>
      <c r="K332" s="23">
        <v>1344064</v>
      </c>
      <c r="L332" s="23">
        <v>1746721</v>
      </c>
      <c r="M332" s="24">
        <v>2125033</v>
      </c>
      <c r="N332" s="24">
        <v>1023087</v>
      </c>
      <c r="O332" s="23">
        <v>4894841</v>
      </c>
      <c r="P332" s="23">
        <v>0</v>
      </c>
      <c r="Q332" s="24">
        <v>0</v>
      </c>
      <c r="R332" s="24">
        <v>0</v>
      </c>
      <c r="S332" s="23">
        <v>0</v>
      </c>
      <c r="T332" s="23">
        <v>0</v>
      </c>
      <c r="U332" s="24">
        <v>0</v>
      </c>
      <c r="V332" s="26">
        <v>0</v>
      </c>
      <c r="W332" s="27">
        <v>0</v>
      </c>
    </row>
    <row r="333" spans="1:23" ht="12.75" customHeight="1">
      <c r="A333" s="21" t="s">
        <v>42</v>
      </c>
      <c r="B333" s="22" t="s">
        <v>596</v>
      </c>
      <c r="C333" s="22" t="s">
        <v>597</v>
      </c>
      <c r="D333" s="23">
        <v>135800</v>
      </c>
      <c r="E333" s="24">
        <v>135800</v>
      </c>
      <c r="F333" s="24">
        <v>703190</v>
      </c>
      <c r="G333" s="25">
        <f t="shared" si="60"/>
        <v>5.178129602356407</v>
      </c>
      <c r="H333" s="23">
        <v>100477</v>
      </c>
      <c r="I333" s="24">
        <v>119306</v>
      </c>
      <c r="J333" s="24">
        <v>67085</v>
      </c>
      <c r="K333" s="23">
        <v>286868</v>
      </c>
      <c r="L333" s="23">
        <v>67085</v>
      </c>
      <c r="M333" s="24">
        <v>244930</v>
      </c>
      <c r="N333" s="24">
        <v>104307</v>
      </c>
      <c r="O333" s="23">
        <v>416322</v>
      </c>
      <c r="P333" s="23">
        <v>0</v>
      </c>
      <c r="Q333" s="24">
        <v>0</v>
      </c>
      <c r="R333" s="24">
        <v>0</v>
      </c>
      <c r="S333" s="23">
        <v>0</v>
      </c>
      <c r="T333" s="23">
        <v>0</v>
      </c>
      <c r="U333" s="24">
        <v>0</v>
      </c>
      <c r="V333" s="26">
        <v>0</v>
      </c>
      <c r="W333" s="27">
        <v>0</v>
      </c>
    </row>
    <row r="334" spans="1:23" ht="12.75" customHeight="1">
      <c r="A334" s="28"/>
      <c r="B334" s="29" t="s">
        <v>598</v>
      </c>
      <c r="C334" s="30"/>
      <c r="D334" s="31">
        <f>SUM(D330:D333)</f>
        <v>26938105</v>
      </c>
      <c r="E334" s="32">
        <f>SUM(E330:E333)</f>
        <v>26938105</v>
      </c>
      <c r="F334" s="32">
        <f>SUM(F330:F333)</f>
        <v>7596521</v>
      </c>
      <c r="G334" s="33">
        <f t="shared" si="60"/>
        <v>0.28199908642423066</v>
      </c>
      <c r="H334" s="31">
        <f aca="true" t="shared" si="66" ref="H334:W334">SUM(H330:H333)</f>
        <v>189433</v>
      </c>
      <c r="I334" s="32">
        <f t="shared" si="66"/>
        <v>1031440</v>
      </c>
      <c r="J334" s="32">
        <f t="shared" si="66"/>
        <v>738314</v>
      </c>
      <c r="K334" s="31">
        <f t="shared" si="66"/>
        <v>1959187</v>
      </c>
      <c r="L334" s="31">
        <f t="shared" si="66"/>
        <v>1885044</v>
      </c>
      <c r="M334" s="32">
        <f t="shared" si="66"/>
        <v>2590421</v>
      </c>
      <c r="N334" s="32">
        <f t="shared" si="66"/>
        <v>1161869</v>
      </c>
      <c r="O334" s="31">
        <f t="shared" si="66"/>
        <v>5637334</v>
      </c>
      <c r="P334" s="31">
        <f t="shared" si="66"/>
        <v>0</v>
      </c>
      <c r="Q334" s="32">
        <f t="shared" si="66"/>
        <v>0</v>
      </c>
      <c r="R334" s="32">
        <f t="shared" si="66"/>
        <v>0</v>
      </c>
      <c r="S334" s="31">
        <f t="shared" si="66"/>
        <v>0</v>
      </c>
      <c r="T334" s="31">
        <f t="shared" si="66"/>
        <v>0</v>
      </c>
      <c r="U334" s="32">
        <f t="shared" si="66"/>
        <v>0</v>
      </c>
      <c r="V334" s="34">
        <f t="shared" si="66"/>
        <v>0</v>
      </c>
      <c r="W334" s="35">
        <f t="shared" si="66"/>
        <v>0</v>
      </c>
    </row>
    <row r="335" spans="1:23" ht="12.75" customHeight="1">
      <c r="A335" s="28"/>
      <c r="B335" s="29" t="s">
        <v>599</v>
      </c>
      <c r="C335" s="30"/>
      <c r="D335" s="31">
        <f>SUM(D299,D301:D306,D308:D313,D315:D319,D321:D328,D330:D333)</f>
        <v>4951692612</v>
      </c>
      <c r="E335" s="32">
        <f>SUM(E299,E301:E306,E308:E313,E315:E319,E321:E328,E330:E333)</f>
        <v>4782452790</v>
      </c>
      <c r="F335" s="32">
        <f>SUM(F299,F301:F306,F308:F313,F315:F319,F321:F328,F330:F333)</f>
        <v>5310021521</v>
      </c>
      <c r="G335" s="33">
        <f t="shared" si="60"/>
        <v>1.0723649339887578</v>
      </c>
      <c r="H335" s="31">
        <f aca="true" t="shared" si="67" ref="H335:W335">SUM(H299,H301:H306,H308:H313,H315:H319,H321:H328,H330:H333)</f>
        <v>155530316</v>
      </c>
      <c r="I335" s="32">
        <f t="shared" si="67"/>
        <v>427673994</v>
      </c>
      <c r="J335" s="32">
        <f t="shared" si="67"/>
        <v>717304373</v>
      </c>
      <c r="K335" s="31">
        <f t="shared" si="67"/>
        <v>1300508683</v>
      </c>
      <c r="L335" s="31">
        <f t="shared" si="67"/>
        <v>1018470644</v>
      </c>
      <c r="M335" s="32">
        <f t="shared" si="67"/>
        <v>1346196240</v>
      </c>
      <c r="N335" s="32">
        <f t="shared" si="67"/>
        <v>1644845954</v>
      </c>
      <c r="O335" s="31">
        <f t="shared" si="67"/>
        <v>4009512838</v>
      </c>
      <c r="P335" s="31">
        <f t="shared" si="67"/>
        <v>0</v>
      </c>
      <c r="Q335" s="32">
        <f t="shared" si="67"/>
        <v>0</v>
      </c>
      <c r="R335" s="32">
        <f t="shared" si="67"/>
        <v>0</v>
      </c>
      <c r="S335" s="31">
        <f t="shared" si="67"/>
        <v>0</v>
      </c>
      <c r="T335" s="31">
        <f t="shared" si="67"/>
        <v>0</v>
      </c>
      <c r="U335" s="32">
        <f t="shared" si="67"/>
        <v>0</v>
      </c>
      <c r="V335" s="34">
        <f t="shared" si="67"/>
        <v>0</v>
      </c>
      <c r="W335" s="35">
        <f t="shared" si="67"/>
        <v>0</v>
      </c>
    </row>
    <row r="336" spans="1:23" ht="12.75" customHeight="1">
      <c r="A336" s="28"/>
      <c r="B336" s="29" t="s">
        <v>600</v>
      </c>
      <c r="C336" s="30"/>
      <c r="D336" s="31">
        <f>SUM(SUM(D5:D6,D8:D15,D17:D23,D25:D31,D33:D36,D38:D43,D45:D49,D54,D56:D59,D61:D66,D68:D74,D76:D80,D85:D87,D89:D92,D94:D97,D102,D104:D108,D110:D117,D119:D122,D124:D128,D130:D133,D135:D140,D142:D146,D148:D153,D155:D159,D161:D165,D170:D175,D177:D181,D183:D187,D189:D194),SUM(D196:D200,D205:D212,D214:D220,D222:D226,D231:D236,D238:D243,D245:D250,D252:D255,D260:D263,D265:D271,D273:D281,D283:D288,D290:D294,D299,D301:D306,D308:D313,D315:D319,D321:D328,D330:D333))</f>
        <v>24259076692</v>
      </c>
      <c r="E336" s="32">
        <f>SUM(SUM(E5:E6,E8:E15,E17:E23,E25:E31,E33:E36,E38:E43,E45:E49,E54,E56:E59,E61:E66,E68:E74,E76:E80,E85:E87,E89:E92,E94:E97,E102,E104:E108,E110:E117,E119:E122,E124:E128,E130:E133,E135:E140,E142:E146,E148:E153,E155:E159,E161:E165,E170:E175,E177:E181,E183:E187,E189:E194),SUM(E196:E200,E205:E212,E214:E220,E222:E226,E231:E236,E238:E243,E245:E250,E252:E255,E260:E263,E265:E271,E273:E281,E283:E288,E290:E294,E299,E301:E306,E308:E313,E315:E319,E321:E328,E330:E333))</f>
        <v>24099508310</v>
      </c>
      <c r="F336" s="32">
        <f>SUM(SUM(F5:F6,F8:F15,F17:F23,F25:F31,F33:F36,F38:F43,F45:F49,F54,F56:F59,F61:F66,F68:F74,F76:F80,F85:F87,F89:F92,F94:F97,F102,F104:F108,F110:F117,F119:F122,F124:F128,F130:F133,F135:F140,F142:F146,F148:F153,F155:F159,F161:F165,F170:F175,F177:F181,F183:F187,F189:F194),SUM(F196:F200,F205:F212,F214:F220,F222:F226,F231:F236,F238:F243,F245:F250,F252:F255,F260:F263,F265:F271,F273:F281,F283:F288,F290:F294,F299,F301:F306,F308:F313,F315:F319,F321:F328,F330:F333))</f>
        <v>14148346996</v>
      </c>
      <c r="G336" s="33">
        <f t="shared" si="60"/>
        <v>0.5832186927652424</v>
      </c>
      <c r="H336" s="31">
        <f aca="true" t="shared" si="68" ref="H336:W336">SUM(SUM(H5:H6,H8:H15,H17:H23,H25:H31,H33:H36,H38:H43,H45:H49,H54,H56:H59,H61:H66,H68:H74,H76:H80,H85:H87,H89:H92,H94:H97,H102,H104:H108,H110:H117,H119:H122,H124:H128,H130:H133,H135:H140,H142:H146,H148:H153,H155:H159,H161:H165,H170:H175,H177:H181,H183:H187,H189:H194),SUM(H196:H200,H205:H212,H214:H220,H222:H226,H231:H236,H238:H243,H245:H250,H252:H255,H260:H263,H265:H271,H273:H281,H283:H288,H290:H294,H299,H301:H306,H308:H313,H315:H319,H321:H328,H330:H333))</f>
        <v>1100596806</v>
      </c>
      <c r="I336" s="32">
        <f t="shared" si="68"/>
        <v>1851224576</v>
      </c>
      <c r="J336" s="32">
        <f t="shared" si="68"/>
        <v>2216957875</v>
      </c>
      <c r="K336" s="31">
        <f t="shared" si="68"/>
        <v>5168779257</v>
      </c>
      <c r="L336" s="31">
        <f t="shared" si="68"/>
        <v>2530893082</v>
      </c>
      <c r="M336" s="32">
        <f t="shared" si="68"/>
        <v>3086943926</v>
      </c>
      <c r="N336" s="32">
        <f t="shared" si="68"/>
        <v>3361730731</v>
      </c>
      <c r="O336" s="31">
        <f t="shared" si="68"/>
        <v>8979567739</v>
      </c>
      <c r="P336" s="31">
        <f t="shared" si="68"/>
        <v>0</v>
      </c>
      <c r="Q336" s="32">
        <f t="shared" si="68"/>
        <v>0</v>
      </c>
      <c r="R336" s="32">
        <f t="shared" si="68"/>
        <v>0</v>
      </c>
      <c r="S336" s="31">
        <f t="shared" si="68"/>
        <v>0</v>
      </c>
      <c r="T336" s="31">
        <f t="shared" si="68"/>
        <v>0</v>
      </c>
      <c r="U336" s="32">
        <f t="shared" si="68"/>
        <v>0</v>
      </c>
      <c r="V336" s="34">
        <f t="shared" si="68"/>
        <v>0</v>
      </c>
      <c r="W336" s="35">
        <f t="shared" si="68"/>
        <v>0</v>
      </c>
    </row>
    <row r="337" spans="1:23" ht="12.75" customHeight="1">
      <c r="A337" s="1"/>
      <c r="B337" s="2" t="s">
        <v>601</v>
      </c>
      <c r="C337" s="2"/>
      <c r="D337" s="3"/>
      <c r="E337" s="4"/>
      <c r="F337" s="4"/>
      <c r="G337" s="5"/>
      <c r="H337" s="3"/>
      <c r="I337" s="4"/>
      <c r="J337" s="4"/>
      <c r="K337" s="3"/>
      <c r="L337" s="3"/>
      <c r="M337" s="4"/>
      <c r="N337" s="4"/>
      <c r="O337" s="3"/>
      <c r="P337" s="3"/>
      <c r="Q337" s="4"/>
      <c r="R337" s="4"/>
      <c r="S337" s="3"/>
      <c r="T337" s="3"/>
      <c r="U337" s="4"/>
      <c r="V337" s="41"/>
      <c r="W337" s="42"/>
    </row>
    <row r="338" spans="1:23" ht="12.75" customHeight="1">
      <c r="A338" s="43"/>
      <c r="B338" s="44"/>
      <c r="C338" s="45"/>
      <c r="D338" s="46"/>
      <c r="E338" s="46"/>
      <c r="F338" s="46"/>
      <c r="G338" s="47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8"/>
      <c r="W338" s="48"/>
    </row>
    <row r="339" spans="1:23" ht="12.75" customHeight="1">
      <c r="A339" s="43"/>
      <c r="B339" s="44"/>
      <c r="C339" s="45"/>
      <c r="D339" s="46"/>
      <c r="E339" s="46"/>
      <c r="F339" s="46"/>
      <c r="G339" s="47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8"/>
      <c r="W339" s="48"/>
    </row>
    <row r="340" spans="1:23" ht="12.75" customHeight="1">
      <c r="A340" s="43"/>
      <c r="B340" s="44"/>
      <c r="C340" s="45"/>
      <c r="D340" s="46"/>
      <c r="E340" s="46"/>
      <c r="F340" s="46"/>
      <c r="G340" s="47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8"/>
      <c r="W340" s="48"/>
    </row>
    <row r="341" spans="1:23" ht="12.75" customHeight="1">
      <c r="A341" s="43"/>
      <c r="B341" s="44"/>
      <c r="C341" s="45"/>
      <c r="D341" s="46"/>
      <c r="E341" s="46"/>
      <c r="F341" s="46"/>
      <c r="G341" s="47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8"/>
      <c r="W341" s="48"/>
    </row>
    <row r="342" spans="1:23" ht="12.75" customHeight="1">
      <c r="A342" s="43"/>
      <c r="B342" s="44"/>
      <c r="C342" s="45"/>
      <c r="D342" s="46"/>
      <c r="E342" s="46"/>
      <c r="F342" s="46"/>
      <c r="G342" s="47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8"/>
      <c r="W342" s="48"/>
    </row>
    <row r="343" spans="1:23" ht="12.75" customHeight="1">
      <c r="A343" s="43"/>
      <c r="B343" s="44"/>
      <c r="C343" s="45"/>
      <c r="D343" s="46"/>
      <c r="E343" s="46"/>
      <c r="F343" s="46"/>
      <c r="G343" s="47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8"/>
      <c r="W343" s="48"/>
    </row>
    <row r="344" spans="1:23" ht="12.75" customHeight="1">
      <c r="A344" s="43"/>
      <c r="B344" s="44"/>
      <c r="C344" s="45"/>
      <c r="D344" s="46"/>
      <c r="E344" s="46"/>
      <c r="F344" s="46"/>
      <c r="G344" s="47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8"/>
      <c r="W344" s="48"/>
    </row>
    <row r="345" spans="1:23" ht="12.75" customHeight="1">
      <c r="A345" s="43"/>
      <c r="B345" s="44"/>
      <c r="C345" s="45"/>
      <c r="D345" s="46"/>
      <c r="E345" s="46"/>
      <c r="F345" s="46"/>
      <c r="G345" s="47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8"/>
      <c r="W345" s="48"/>
    </row>
    <row r="346" spans="1:23" ht="12.75" customHeight="1">
      <c r="A346" s="43"/>
      <c r="B346" s="44"/>
      <c r="C346" s="45"/>
      <c r="D346" s="46"/>
      <c r="E346" s="46"/>
      <c r="F346" s="46"/>
      <c r="G346" s="47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8"/>
      <c r="W346" s="48"/>
    </row>
    <row r="347" spans="1:23" ht="12.75" customHeight="1">
      <c r="A347" s="43"/>
      <c r="B347" s="44"/>
      <c r="C347" s="45"/>
      <c r="D347" s="46"/>
      <c r="E347" s="46"/>
      <c r="F347" s="46"/>
      <c r="G347" s="47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8"/>
      <c r="W347" s="48"/>
    </row>
    <row r="348" spans="1:23" ht="12.75" customHeight="1">
      <c r="A348" s="43"/>
      <c r="B348" s="44"/>
      <c r="C348" s="45"/>
      <c r="D348" s="46"/>
      <c r="E348" s="46"/>
      <c r="F348" s="46"/>
      <c r="G348" s="47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8"/>
      <c r="W348" s="48"/>
    </row>
    <row r="349" spans="1:23" ht="12.75" customHeight="1">
      <c r="A349" s="43"/>
      <c r="B349" s="44"/>
      <c r="C349" s="45"/>
      <c r="D349" s="46"/>
      <c r="E349" s="46"/>
      <c r="F349" s="46"/>
      <c r="G349" s="47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8"/>
      <c r="W349" s="48"/>
    </row>
    <row r="350" spans="1:23" ht="12.75" customHeight="1">
      <c r="A350" s="43"/>
      <c r="B350" s="44"/>
      <c r="C350" s="45"/>
      <c r="D350" s="46"/>
      <c r="E350" s="46"/>
      <c r="F350" s="46"/>
      <c r="G350" s="47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8"/>
      <c r="W350" s="48"/>
    </row>
    <row r="351" spans="1:23" ht="12.75" customHeight="1">
      <c r="A351" s="43"/>
      <c r="B351" s="44"/>
      <c r="C351" s="45"/>
      <c r="D351" s="46"/>
      <c r="E351" s="46"/>
      <c r="F351" s="46"/>
      <c r="G351" s="47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8"/>
      <c r="W351" s="48"/>
    </row>
    <row r="352" spans="1:23" ht="12.75" customHeight="1">
      <c r="A352" s="43"/>
      <c r="B352" s="44"/>
      <c r="C352" s="45"/>
      <c r="D352" s="46"/>
      <c r="E352" s="46"/>
      <c r="F352" s="46"/>
      <c r="G352" s="47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8"/>
      <c r="W352" s="48"/>
    </row>
    <row r="353" spans="1:23" ht="12.75" customHeight="1">
      <c r="A353" s="43"/>
      <c r="B353" s="44"/>
      <c r="C353" s="45"/>
      <c r="D353" s="46"/>
      <c r="E353" s="46"/>
      <c r="F353" s="46"/>
      <c r="G353" s="47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8"/>
      <c r="W353" s="48"/>
    </row>
    <row r="354" spans="1:23" ht="12.75" customHeight="1">
      <c r="A354" s="43"/>
      <c r="B354" s="44"/>
      <c r="C354" s="45"/>
      <c r="D354" s="46"/>
      <c r="E354" s="46"/>
      <c r="F354" s="46"/>
      <c r="G354" s="47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8"/>
      <c r="W354" s="48"/>
    </row>
    <row r="355" spans="1:23" ht="12.75" customHeight="1">
      <c r="A355" s="43"/>
      <c r="B355" s="44"/>
      <c r="C355" s="45"/>
      <c r="D355" s="46"/>
      <c r="E355" s="46"/>
      <c r="F355" s="46"/>
      <c r="G355" s="47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8"/>
      <c r="W355" s="48"/>
    </row>
    <row r="356" spans="1:23" ht="12.75" customHeight="1">
      <c r="A356" s="43"/>
      <c r="B356" s="44"/>
      <c r="C356" s="45"/>
      <c r="D356" s="46"/>
      <c r="E356" s="46"/>
      <c r="F356" s="46"/>
      <c r="G356" s="47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8"/>
      <c r="W356" s="48"/>
    </row>
    <row r="357" spans="1:23" ht="12.75" customHeight="1">
      <c r="A357" s="43"/>
      <c r="B357" s="44"/>
      <c r="C357" s="45"/>
      <c r="D357" s="46"/>
      <c r="E357" s="46"/>
      <c r="F357" s="46"/>
      <c r="G357" s="47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8"/>
      <c r="W357" s="48"/>
    </row>
    <row r="358" spans="2:21" ht="12.75" customHeight="1">
      <c r="B358" s="49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</row>
    <row r="359" spans="2:21" ht="12.75" customHeight="1">
      <c r="B359" s="49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</row>
  </sheetData>
  <sheetProtection password="F954" sheet="1" objects="1" scenarios="1"/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6" manualBreakCount="6">
    <brk id="51" max="22" man="1"/>
    <brk id="99" max="22" man="1"/>
    <brk id="154" max="22" man="1"/>
    <brk id="202" max="22" man="1"/>
    <brk id="257" max="22" man="1"/>
    <brk id="29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Elsabe Rossouw</cp:lastModifiedBy>
  <dcterms:created xsi:type="dcterms:W3CDTF">2017-02-01T09:57:55Z</dcterms:created>
  <dcterms:modified xsi:type="dcterms:W3CDTF">2017-02-21T11:31:34Z</dcterms:modified>
  <cp:category/>
  <cp:version/>
  <cp:contentType/>
  <cp:contentStatus/>
</cp:coreProperties>
</file>