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1"/>
  </bookViews>
  <sheets>
    <sheet name="Operating" sheetId="1" r:id="rId1"/>
    <sheet name="Capital" sheetId="2" r:id="rId2"/>
  </sheets>
  <definedNames>
    <definedName name="_xlnm.Print_Area" localSheetId="1">'Capital'!$A$1:$W$357</definedName>
    <definedName name="_xlnm.Print_Area" localSheetId="0">'Operating'!$A$1:$W$357</definedName>
    <definedName name="_xlnm.Print_Titles" localSheetId="1">'Capital'!$1:$2</definedName>
  </definedNames>
  <calcPr fullCalcOnLoad="1"/>
</workbook>
</file>

<file path=xl/sharedStrings.xml><?xml version="1.0" encoding="utf-8"?>
<sst xmlns="http://schemas.openxmlformats.org/spreadsheetml/2006/main" count="1743" uniqueCount="607">
  <si>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</si>
  <si>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</si>
  <si>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</si>
  <si>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</si>
  <si>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</si>
  <si>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</si>
  <si>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</si>
  <si>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</si>
  <si>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</si>
  <si>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</si>
  <si>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</si>
  <si>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</si>
  <si>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</si>
  <si>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</si>
  <si>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</si>
  <si>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</si>
  <si>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</si>
  <si>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</si>
  <si>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</si>
  <si>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</si>
  <si>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</si>
  <si>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</si>
  <si>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</si>
  <si>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</si>
  <si>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</si>
  <si>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</si>
  <si>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</si>
  <si>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</si>
  <si>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</si>
  <si>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</si>
  <si>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</si>
  <si>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</si>
  <si>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</si>
  <si>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</si>
  <si>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</si>
  <si>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</si>
  <si>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</si>
  <si>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</si>
  <si>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</si>
  <si>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</si>
  <si>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</si>
  <si>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</si>
  <si>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</si>
  <si>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</si>
  <si>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</si>
  <si>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</si>
  <si>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</si>
  <si>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</si>
  <si>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</si>
  <si>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</si>
  <si>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</si>
  <si>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</si>
  <si>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</si>
  <si>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</si>
  <si>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</si>
  <si>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</si>
  <si>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</si>
  <si>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</si>
  <si>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</si>
  <si>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</si>
  <si>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</si>
  <si>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</si>
  <si>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</si>
  <si>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</si>
  <si>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</si>
  <si>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</si>
  <si>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</si>
  <si>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</si>
  <si>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</si>
  <si>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</si>
  <si>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</si>
  <si>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</si>
  <si>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</si>
  <si>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</si>
  <si>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</si>
  <si>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</si>
  <si>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</si>
  <si>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</si>
  <si>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</si>
  <si>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</si>
  <si>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</si>
  <si>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</si>
  <si>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</si>
  <si>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</si>
  <si>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</si>
  <si>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</si>
  <si>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</si>
  <si>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</si>
  <si>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</si>
  <si>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</si>
  <si>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</si>
  <si>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</si>
  <si>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</si>
  <si>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</si>
  <si>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</si>
  <si>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</si>
  <si>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</si>
  <si>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</si>
  <si>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</si>
  <si>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</si>
  <si>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</si>
  <si>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</si>
  <si>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</si>
  <si>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</si>
  <si>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</si>
  <si>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</si>
  <si>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</si>
  <si>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</si>
  <si>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</si>
  <si>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</si>
  <si>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</si>
  <si>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</si>
  <si>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</si>
  <si>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</si>
  <si>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</si>
  <si>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</si>
  <si>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</si>
  <si>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</si>
  <si>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</si>
  <si>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</si>
  <si>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</si>
  <si>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</si>
  <si>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</si>
  <si>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</si>
  <si>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</si>
  <si>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</si>
  <si>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</si>
  <si>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</si>
  <si>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</si>
  <si>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</si>
  <si>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</si>
  <si>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</si>
  <si>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</si>
  <si>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</si>
  <si>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</si>
  <si>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</si>
  <si>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</si>
  <si>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</si>
  <si>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</si>
  <si>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</si>
  <si>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</si>
  <si>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</si>
  <si>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</si>
  <si>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</si>
  <si>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</si>
  <si>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</si>
  <si>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</si>
  <si>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</si>
  <si>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</si>
  <si>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</si>
  <si>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</si>
  <si>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</si>
  <si>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</si>
  <si>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</si>
  <si>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</si>
  <si>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</si>
  <si>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</si>
  <si>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</si>
  <si>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</si>
  <si>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</si>
  <si>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</si>
  <si>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</si>
  <si>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</si>
  <si>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</si>
  <si>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</si>
  <si>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</si>
  <si>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</si>
  <si>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</si>
  <si>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</si>
  <si>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</si>
  <si>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</si>
  <si>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</si>
  <si>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</si>
  <si>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</si>
  <si>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</si>
  <si>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</si>
  <si>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</si>
  <si>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</si>
  <si>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</si>
  <si>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</si>
  <si>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</si>
  <si>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</si>
  <si>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</si>
  <si>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</si>
  <si>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</si>
  <si>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</si>
  <si>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</si>
  <si>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</si>
  <si>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</si>
  <si>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</si>
  <si>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</si>
  <si>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</si>
  <si>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</si>
  <si>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</si>
  <si>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</si>
  <si>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</si>
  <si>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</si>
  <si>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</si>
  <si>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</si>
  <si>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</si>
  <si>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</si>
  <si>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</si>
  <si>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</si>
  <si>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</si>
  <si>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</si>
  <si>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</si>
  <si>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</si>
  <si>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</si>
  <si>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</si>
  <si>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</si>
  <si>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</si>
  <si>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</si>
  <si>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</si>
  <si>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</si>
  <si>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</si>
  <si>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</si>
  <si>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</si>
  <si>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</si>
  <si>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</si>
  <si>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</si>
  <si>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</si>
  <si>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</si>
  <si>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</si>
  <si>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</si>
  <si>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</si>
  <si>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</si>
  <si>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</si>
  <si>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</si>
  <si>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</si>
  <si>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</si>
  <si>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</si>
  <si>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</si>
  <si>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</si>
  <si>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</si>
  <si>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</si>
  <si>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</si>
  <si>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</si>
  <si>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</si>
  <si>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</si>
  <si>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</si>
  <si>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</si>
  <si>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</si>
  <si>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</si>
  <si>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</si>
  <si>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</si>
  <si>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</si>
  <si>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</si>
  <si>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</si>
  <si>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</si>
  <si>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</si>
  <si>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</si>
  <si>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</si>
  <si>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</si>
  <si>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</si>
  <si>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</si>
  <si>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</si>
  <si>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</si>
  <si>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</si>
  <si>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</si>
  <si>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</si>
  <si>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</si>
  <si>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</si>
  <si>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</si>
  <si>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</si>
  <si>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</si>
  <si>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</si>
  <si>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The New Big 5 False Bay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</si>
  <si>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</si>
  <si>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</si>
  <si>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</si>
  <si>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</si>
  <si>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</si>
  <si>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</si>
  <si>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</si>
  <si>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</si>
  <si>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</si>
  <si>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</si>
  <si>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</si>
  <si>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</si>
  <si>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</si>
  <si>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</si>
  <si>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</si>
  <si>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</si>
  <si>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</si>
  <si>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</si>
  <si>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</si>
  <si>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</si>
  <si>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</si>
  <si>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</si>
  <si>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</si>
  <si>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</si>
  <si>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</si>
  <si>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</si>
  <si>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</si>
  <si>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</si>
  <si>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</si>
  <si>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</si>
  <si>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</si>
  <si>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</si>
  <si>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</si>
  <si>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</si>
  <si>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</si>
  <si>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</si>
  <si>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</si>
  <si>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</si>
  <si>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</si>
  <si>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</si>
  <si>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</si>
  <si>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</si>
  <si>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</si>
  <si>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</si>
  <si>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</si>
  <si>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</si>
  <si>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</si>
  <si>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</si>
  <si>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</si>
  <si>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</si>
  <si>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</si>
  <si>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</si>
  <si>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</si>
  <si>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</si>
  <si>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</si>
  <si>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</si>
  <si>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</si>
  <si>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</si>
  <si>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</si>
  <si>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</si>
  <si>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Makhado-Thulamela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</si>
  <si>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</si>
  <si>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</si>
  <si>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</si>
  <si>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</si>
  <si>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</si>
  <si>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</si>
  <si>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</si>
  <si>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</si>
  <si>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</si>
  <si>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</si>
  <si>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</si>
  <si>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</si>
  <si>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</si>
  <si>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</si>
  <si>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</si>
  <si>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</si>
  <si>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</si>
  <si>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</si>
  <si>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</si>
  <si>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</si>
  <si>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</si>
  <si>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</si>
  <si>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</si>
  <si>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</si>
  <si>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</si>
  <si>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</si>
  <si>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</si>
  <si>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</si>
  <si>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</si>
  <si>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</si>
  <si>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</si>
  <si>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</si>
  <si>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</si>
  <si>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</si>
  <si>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Fetakgomo-Greater Tubatse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</si>
  <si>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</si>
  <si>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</si>
  <si>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</si>
  <si>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</si>
  <si>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</si>
  <si>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</si>
  <si>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</si>
  <si>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</si>
  <si>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</si>
  <si>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</si>
  <si>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</si>
  <si>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</si>
  <si>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</si>
  <si>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</si>
  <si>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</si>
  <si>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</si>
  <si>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</si>
  <si>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</si>
  <si>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</si>
  <si>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</si>
  <si>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</si>
  <si>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</si>
  <si>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</si>
  <si>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</si>
  <si>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</si>
  <si>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</si>
  <si>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</si>
  <si>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</si>
  <si>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</si>
  <si>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</si>
  <si>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</si>
  <si>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</si>
  <si>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</si>
  <si>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</si>
  <si>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</si>
  <si>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</si>
  <si>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</si>
  <si>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</si>
  <si>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</si>
  <si>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</si>
  <si>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</si>
  <si>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</si>
  <si>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</si>
  <si>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</si>
  <si>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</si>
  <si>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</si>
  <si>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</si>
  <si>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</si>
  <si>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</si>
  <si>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</si>
  <si>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</si>
  <si>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</si>
  <si>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</si>
  <si>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</si>
  <si>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</si>
  <si>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</si>
  <si>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</si>
  <si>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</si>
  <si>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</si>
  <si>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</si>
  <si>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</si>
  <si>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</si>
  <si>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</si>
  <si>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</si>
  <si>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</si>
  <si>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</si>
  <si>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</si>
  <si>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</si>
  <si>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</si>
  <si>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</si>
  <si>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</si>
  <si>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</si>
  <si>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</si>
  <si>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</si>
  <si>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</si>
  <si>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</si>
  <si>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</si>
  <si>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</si>
  <si>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</si>
  <si>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</si>
  <si>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</si>
  <si>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</si>
  <si>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</si>
  <si>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</si>
  <si>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</si>
  <si>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</si>
  <si>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</si>
  <si>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</si>
  <si>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</si>
  <si>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</si>
  <si>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</si>
  <si>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</si>
  <si>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</si>
  <si>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</si>
  <si>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Tlokwe-Ventersdorp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</si>
  <si>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</si>
  <si>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</si>
  <si>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</si>
  <si>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</si>
  <si>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</si>
  <si>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</si>
  <si>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</si>
  <si>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</si>
  <si>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</si>
  <si>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</si>
  <si>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</si>
  <si>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</si>
  <si>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</si>
  <si>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</si>
  <si>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</si>
  <si>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</si>
  <si>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</si>
  <si>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</si>
  <si>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</si>
  <si>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</si>
  <si>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</si>
  <si>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</si>
  <si>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</si>
  <si>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</si>
  <si>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</si>
  <si>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</si>
  <si>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</si>
  <si>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</si>
  <si>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</si>
  <si>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</si>
  <si>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</si>
  <si>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</si>
  <si>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</si>
  <si>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</si>
  <si>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</si>
  <si>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</si>
  <si>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</si>
  <si>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</si>
  <si>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</si>
  <si>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</si>
  <si>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</si>
  <si>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</si>
  <si>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</si>
  <si>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</si>
  <si>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</si>
  <si>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</si>
  <si>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</si>
  <si>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</si>
  <si>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</si>
  <si>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</si>
  <si>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</si>
  <si>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</si>
  <si>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</si>
  <si>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</si>
  <si>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</si>
  <si>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</si>
  <si>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</si>
  <si>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</si>
  <si>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</si>
  <si>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</si>
  <si>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</si>
  <si>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</si>
  <si>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</si>
  <si>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</si>
  <si>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</si>
  <si>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</si>
  <si>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</si>
  <si>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</si>
  <si>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</si>
  <si>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</si>
  <si>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</si>
  <si>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</si>
  <si>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</si>
  <si>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</si>
  <si>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</si>
  <si>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</si>
  <si>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</si>
  <si>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</si>
  <si>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</si>
  <si>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</si>
  <si>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</si>
  <si>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</si>
  <si>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</si>
  <si>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</si>
  <si>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</si>
  <si>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</si>
  <si>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</si>
  <si>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</si>
  <si>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</si>
  <si>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</si>
  <si>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</si>
  <si>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</si>
  <si>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</si>
  <si>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</si>
  <si>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</si>
  <si>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</si>
  <si>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</si>
  <si>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</si>
  <si>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</si>
  <si>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</si>
  <si>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</si>
  <si>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</si>
  <si>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</si>
  <si>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</si>
  <si>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</si>
  <si>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</si>
  <si>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</si>
  <si>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</si>
  <si>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</si>
  <si>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</si>
  <si>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</si>
  <si>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</si>
  <si>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</si>
  <si>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</si>
  <si>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</si>
  <si>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</si>
  <si>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</si>
  <si>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</si>
  <si>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</si>
  <si>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</si>
  <si>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</si>
  <si>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</si>
  <si>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</si>
  <si>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</si>
  <si>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</si>
  <si>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</si>
  <si>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</si>
  <si>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</si>
  <si>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</si>
  <si>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</si>
  <si>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</si>
  <si>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</si>
  <si>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</si>
  <si>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</si>
  <si>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</si>
  <si>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</si>
  <si>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</si>
  <si>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</si>
  <si>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</si>
  <si>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</si>
  <si>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</si>
  <si>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</si>
  <si>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</si>
  <si>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</si>
  <si>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</si>
  <si>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</si>
  <si>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OPERATING EXPENDITURE AS AT 31 MARCH 2017</t>
  </si>
  <si>
    <t>MONTHLY CAPITAL EXPENDITURE AS AT 31 MARCH 2017</t>
  </si>
  <si>
    <t>Source: National Treasury Local Government Database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</si>
</sst>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5" fillId="0" borderId="13" xfId="0" applyFont="1" applyBorder="1" applyAlignment="1" applyProtection="1">
      <alignment wrapText="1"/>
      <protection/>
    </xf>
    <xf numFmtId="0" fontId="46" fillId="0" borderId="13" xfId="0" applyFont="1" applyBorder="1" applyAlignment="1" applyProtection="1">
      <alignment wrapText="1"/>
      <protection/>
    </xf>
    <xf numFmtId="0" fontId="46" fillId="0" borderId="0" xfId="0" applyFont="1" applyBorder="1" applyAlignment="1" applyProtection="1">
      <alignment horizontal="left" wrapText="1" indent="1"/>
      <protection/>
    </xf>
    <xf numFmtId="0" fontId="46" fillId="0" borderId="0" xfId="0" applyFont="1" applyBorder="1" applyAlignment="1" applyProtection="1">
      <alignment wrapText="1"/>
      <protection/>
    </xf>
    <xf numFmtId="170" fontId="46" fillId="0" borderId="13" xfId="0" applyNumberFormat="1" applyFont="1" applyBorder="1" applyAlignment="1" applyProtection="1">
      <alignment horizontal="right"/>
      <protection/>
    </xf>
    <xf numFmtId="170" fontId="46" fillId="0" borderId="0" xfId="0" applyNumberFormat="1" applyFont="1" applyBorder="1" applyAlignment="1" applyProtection="1">
      <alignment horizontal="right"/>
      <protection/>
    </xf>
    <xf numFmtId="171" fontId="46" fillId="0" borderId="0" xfId="0" applyNumberFormat="1" applyFont="1" applyBorder="1" applyAlignment="1" applyProtection="1">
      <alignment horizontal="right" wrapText="1"/>
      <protection/>
    </xf>
    <xf numFmtId="170" fontId="46" fillId="0" borderId="14" xfId="0" applyNumberFormat="1" applyFont="1" applyBorder="1" applyAlignment="1" applyProtection="1">
      <alignment horizontal="right"/>
      <protection/>
    </xf>
    <xf numFmtId="0" fontId="45" fillId="0" borderId="13" xfId="0" applyFont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horizontal="right"/>
      <protection/>
    </xf>
    <xf numFmtId="170" fontId="45" fillId="0" borderId="13" xfId="0" applyNumberFormat="1" applyFont="1" applyBorder="1" applyAlignment="1" applyProtection="1">
      <alignment horizontal="right"/>
      <protection/>
    </xf>
    <xf numFmtId="170" fontId="45" fillId="0" borderId="0" xfId="0" applyNumberFormat="1" applyFont="1" applyBorder="1" applyAlignment="1" applyProtection="1">
      <alignment horizontal="right"/>
      <protection/>
    </xf>
    <xf numFmtId="171" fontId="45" fillId="0" borderId="0" xfId="0" applyNumberFormat="1" applyFont="1" applyBorder="1" applyAlignment="1" applyProtection="1">
      <alignment horizontal="right"/>
      <protection/>
    </xf>
    <xf numFmtId="170" fontId="45" fillId="0" borderId="14" xfId="0" applyNumberFormat="1" applyFont="1" applyBorder="1" applyAlignment="1" applyProtection="1">
      <alignment horizontal="right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0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0" fontId="45" fillId="0" borderId="15" xfId="0" applyFont="1" applyBorder="1" applyAlignment="1" applyProtection="1">
      <alignment horizontal="right"/>
      <protection/>
    </xf>
    <xf numFmtId="0" fontId="45" fillId="0" borderId="16" xfId="0" applyFont="1" applyBorder="1" applyAlignment="1" applyProtection="1">
      <alignment horizontal="left"/>
      <protection/>
    </xf>
    <xf numFmtId="0" fontId="45" fillId="0" borderId="16" xfId="0" applyFont="1" applyBorder="1" applyAlignment="1" applyProtection="1">
      <alignment horizontal="right"/>
      <protection/>
    </xf>
    <xf numFmtId="170" fontId="45" fillId="0" borderId="15" xfId="0" applyNumberFormat="1" applyFont="1" applyBorder="1" applyAlignment="1" applyProtection="1">
      <alignment horizontal="right"/>
      <protection/>
    </xf>
    <xf numFmtId="170" fontId="45" fillId="0" borderId="16" xfId="0" applyNumberFormat="1" applyFont="1" applyBorder="1" applyAlignment="1" applyProtection="1">
      <alignment horizontal="right"/>
      <protection/>
    </xf>
    <xf numFmtId="171" fontId="45" fillId="0" borderId="16" xfId="0" applyNumberFormat="1" applyFont="1" applyBorder="1" applyAlignment="1" applyProtection="1">
      <alignment horizontal="right"/>
      <protection/>
    </xf>
    <xf numFmtId="170" fontId="45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70" fontId="3" fillId="0" borderId="0" xfId="0" applyNumberFormat="1" applyFont="1" applyAlignment="1" applyProtection="1">
      <alignment/>
      <protection/>
    </xf>
    <xf numFmtId="171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170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0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zoomScalePageLayoutView="0" workbookViewId="0" topLeftCell="A1">
      <selection activeCell="Z15" sqref="Z1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19" width="9.7109375" style="1" customWidth="1"/>
    <col min="20" max="23" width="10.7109375" style="1" hidden="1" customWidth="1"/>
    <col min="24" max="16384" width="9.140625" style="1" customWidth="1"/>
  </cols>
  <sheetData>
    <row r="1" spans="1:23" ht="18.75" customHeight="1">
      <c r="A1" s="2"/>
      <c r="B1" s="48" t="s">
        <v>604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48" customHeight="1">
      <c r="A2" s="3"/>
      <c r="B2" s="4" t="s">
        <v>0</v>
      </c>
      <c r="C2" s="5" t="s">
        <v>1</v>
      </c>
      <c r="D2" s="6" t="s">
        <v>2</v>
      </c>
      <c r="E2" s="7" t="s">
        <v>3</v>
      </c>
      <c r="F2" s="7" t="s">
        <v>600</v>
      </c>
      <c r="G2" s="8" t="s">
        <v>4</v>
      </c>
      <c r="H2" s="6" t="s">
        <v>601</v>
      </c>
      <c r="I2" s="7" t="s">
        <v>5</v>
      </c>
      <c r="J2" s="8" t="s">
        <v>6</v>
      </c>
      <c r="K2" s="8" t="s">
        <v>7</v>
      </c>
      <c r="L2" s="6" t="s">
        <v>8</v>
      </c>
      <c r="M2" s="7" t="s">
        <v>9</v>
      </c>
      <c r="N2" s="8" t="s">
        <v>10</v>
      </c>
      <c r="O2" s="8" t="s">
        <v>11</v>
      </c>
      <c r="P2" s="6" t="s">
        <v>12</v>
      </c>
      <c r="Q2" s="7" t="s">
        <v>13</v>
      </c>
      <c r="R2" s="8" t="s">
        <v>14</v>
      </c>
      <c r="S2" s="47" t="s">
        <v>15</v>
      </c>
      <c r="T2" s="6" t="s">
        <v>16</v>
      </c>
      <c r="U2" s="7" t="s">
        <v>602</v>
      </c>
      <c r="V2" s="8" t="s">
        <v>17</v>
      </c>
      <c r="W2" s="8" t="s">
        <v>18</v>
      </c>
    </row>
    <row r="3" spans="1:23" ht="12.75">
      <c r="A3" s="9"/>
      <c r="B3" s="10" t="s">
        <v>603</v>
      </c>
      <c r="C3" s="11"/>
      <c r="D3" s="9"/>
      <c r="E3" s="11"/>
      <c r="F3" s="11"/>
      <c r="G3" s="11"/>
      <c r="H3" s="9"/>
      <c r="I3" s="11"/>
      <c r="J3" s="11"/>
      <c r="K3" s="9"/>
      <c r="L3" s="9"/>
      <c r="M3" s="11"/>
      <c r="N3" s="11"/>
      <c r="O3" s="9"/>
      <c r="P3" s="9"/>
      <c r="Q3" s="11"/>
      <c r="R3" s="11"/>
      <c r="S3" s="12"/>
      <c r="T3" s="9"/>
      <c r="U3" s="11"/>
      <c r="V3" s="11"/>
      <c r="W3" s="12"/>
    </row>
    <row r="4" spans="1:23" ht="12.75">
      <c r="A4" s="13"/>
      <c r="B4" s="10" t="s">
        <v>19</v>
      </c>
      <c r="C4" s="11"/>
      <c r="D4" s="9"/>
      <c r="E4" s="11"/>
      <c r="F4" s="11"/>
      <c r="G4" s="11"/>
      <c r="H4" s="9"/>
      <c r="I4" s="11"/>
      <c r="J4" s="11"/>
      <c r="K4" s="9"/>
      <c r="L4" s="9"/>
      <c r="M4" s="11"/>
      <c r="N4" s="11"/>
      <c r="O4" s="9"/>
      <c r="P4" s="9"/>
      <c r="Q4" s="11"/>
      <c r="R4" s="11"/>
      <c r="S4" s="12"/>
      <c r="T4" s="9"/>
      <c r="U4" s="11"/>
      <c r="V4" s="11"/>
      <c r="W4" s="12"/>
    </row>
    <row r="5" spans="1:23" ht="12.75">
      <c r="A5" s="14" t="s">
        <v>20</v>
      </c>
      <c r="B5" s="15" t="s">
        <v>21</v>
      </c>
      <c r="C5" s="16" t="s">
        <v>22</v>
      </c>
      <c r="D5" s="17">
        <v>5905961259</v>
      </c>
      <c r="E5" s="18">
        <v>5942378503</v>
      </c>
      <c r="F5" s="18">
        <v>4208120808</v>
      </c>
      <c r="G5" s="19">
        <f>IF($E5=0,0,$F5/$E5)</f>
        <v>0.7081542863477204</v>
      </c>
      <c r="H5" s="17">
        <v>410251490</v>
      </c>
      <c r="I5" s="18">
        <v>513373854</v>
      </c>
      <c r="J5" s="18">
        <v>507749564</v>
      </c>
      <c r="K5" s="17">
        <v>1431374908</v>
      </c>
      <c r="L5" s="17">
        <v>470583725</v>
      </c>
      <c r="M5" s="18">
        <v>452648591</v>
      </c>
      <c r="N5" s="18">
        <v>504362276</v>
      </c>
      <c r="O5" s="17">
        <v>1427594592</v>
      </c>
      <c r="P5" s="17">
        <v>443984286</v>
      </c>
      <c r="Q5" s="18">
        <v>433595525</v>
      </c>
      <c r="R5" s="18">
        <v>471571497</v>
      </c>
      <c r="S5" s="20">
        <v>1349151308</v>
      </c>
      <c r="T5" s="17">
        <v>0</v>
      </c>
      <c r="U5" s="18">
        <v>0</v>
      </c>
      <c r="V5" s="18">
        <v>0</v>
      </c>
      <c r="W5" s="20">
        <v>0</v>
      </c>
    </row>
    <row r="6" spans="1:23" ht="12.75">
      <c r="A6" s="14" t="s">
        <v>20</v>
      </c>
      <c r="B6" s="15" t="s">
        <v>23</v>
      </c>
      <c r="C6" s="16" t="s">
        <v>24</v>
      </c>
      <c r="D6" s="17">
        <v>9503482596</v>
      </c>
      <c r="E6" s="18">
        <v>9823532446</v>
      </c>
      <c r="F6" s="18">
        <v>6367776064</v>
      </c>
      <c r="G6" s="19">
        <f>IF($E6=0,0,$F6/$E6)</f>
        <v>0.6482165248604503</v>
      </c>
      <c r="H6" s="17">
        <v>780656209</v>
      </c>
      <c r="I6" s="18">
        <v>1123774429</v>
      </c>
      <c r="J6" s="18">
        <v>537302694</v>
      </c>
      <c r="K6" s="17">
        <v>2441733332</v>
      </c>
      <c r="L6" s="17">
        <v>620804418</v>
      </c>
      <c r="M6" s="18">
        <v>761015207</v>
      </c>
      <c r="N6" s="18">
        <v>626138527</v>
      </c>
      <c r="O6" s="17">
        <v>2007958152</v>
      </c>
      <c r="P6" s="17">
        <v>656670619</v>
      </c>
      <c r="Q6" s="18">
        <v>630710454</v>
      </c>
      <c r="R6" s="18">
        <v>630703507</v>
      </c>
      <c r="S6" s="20">
        <v>1918084580</v>
      </c>
      <c r="T6" s="17">
        <v>0</v>
      </c>
      <c r="U6" s="18">
        <v>0</v>
      </c>
      <c r="V6" s="18">
        <v>0</v>
      </c>
      <c r="W6" s="20">
        <v>0</v>
      </c>
    </row>
    <row r="7" spans="1:23" ht="12.75">
      <c r="A7" s="21"/>
      <c r="B7" s="22" t="s">
        <v>25</v>
      </c>
      <c r="C7" s="23"/>
      <c r="D7" s="24">
        <f>SUM(D5:D6)</f>
        <v>15409443855</v>
      </c>
      <c r="E7" s="25">
        <f>SUM(E5:E6)</f>
        <v>15765910949</v>
      </c>
      <c r="F7" s="25">
        <f>SUM(F5:F6)</f>
        <v>10575896872</v>
      </c>
      <c r="G7" s="26">
        <f>IF($E7=0,0,$F7/$E7)</f>
        <v>0.6708078528548842</v>
      </c>
      <c r="H7" s="24">
        <f aca="true" t="shared" si="0" ref="H7:W7">SUM(H5:H6)</f>
        <v>1190907699</v>
      </c>
      <c r="I7" s="25">
        <f t="shared" si="0"/>
        <v>1637148283</v>
      </c>
      <c r="J7" s="25">
        <f t="shared" si="0"/>
        <v>1045052258</v>
      </c>
      <c r="K7" s="24">
        <f t="shared" si="0"/>
        <v>3873108240</v>
      </c>
      <c r="L7" s="24">
        <f t="shared" si="0"/>
        <v>1091388143</v>
      </c>
      <c r="M7" s="25">
        <f t="shared" si="0"/>
        <v>1213663798</v>
      </c>
      <c r="N7" s="25">
        <f t="shared" si="0"/>
        <v>1130500803</v>
      </c>
      <c r="O7" s="24">
        <f t="shared" si="0"/>
        <v>3435552744</v>
      </c>
      <c r="P7" s="24">
        <f t="shared" si="0"/>
        <v>1100654905</v>
      </c>
      <c r="Q7" s="25">
        <f t="shared" si="0"/>
        <v>1064305979</v>
      </c>
      <c r="R7" s="25">
        <f t="shared" si="0"/>
        <v>1102275004</v>
      </c>
      <c r="S7" s="27">
        <f t="shared" si="0"/>
        <v>3267235888</v>
      </c>
      <c r="T7" s="24">
        <f t="shared" si="0"/>
        <v>0</v>
      </c>
      <c r="U7" s="25">
        <f t="shared" si="0"/>
        <v>0</v>
      </c>
      <c r="V7" s="25">
        <f t="shared" si="0"/>
        <v>0</v>
      </c>
      <c r="W7" s="27">
        <f t="shared" si="0"/>
        <v>0</v>
      </c>
    </row>
    <row r="8" spans="1:23" ht="12.75">
      <c r="A8" s="14" t="s">
        <v>26</v>
      </c>
      <c r="B8" s="15" t="s">
        <v>27</v>
      </c>
      <c r="C8" s="16" t="s">
        <v>28</v>
      </c>
      <c r="D8" s="17">
        <v>424278228</v>
      </c>
      <c r="E8" s="18">
        <v>424278228</v>
      </c>
      <c r="F8" s="18">
        <v>136328890</v>
      </c>
      <c r="G8" s="19">
        <f>IF($E8=0,0,$F8/$E8)</f>
        <v>0.3213195516598603</v>
      </c>
      <c r="H8" s="17">
        <v>20564022</v>
      </c>
      <c r="I8" s="18">
        <v>11296471</v>
      </c>
      <c r="J8" s="18">
        <v>33957046</v>
      </c>
      <c r="K8" s="17">
        <v>65817539</v>
      </c>
      <c r="L8" s="17">
        <v>16072277</v>
      </c>
      <c r="M8" s="18">
        <v>25551696</v>
      </c>
      <c r="N8" s="18">
        <v>28887378</v>
      </c>
      <c r="O8" s="17">
        <v>70511351</v>
      </c>
      <c r="P8" s="17">
        <v>0</v>
      </c>
      <c r="Q8" s="18">
        <v>0</v>
      </c>
      <c r="R8" s="18">
        <v>0</v>
      </c>
      <c r="S8" s="20">
        <v>0</v>
      </c>
      <c r="T8" s="17">
        <v>0</v>
      </c>
      <c r="U8" s="18">
        <v>0</v>
      </c>
      <c r="V8" s="18">
        <v>0</v>
      </c>
      <c r="W8" s="20">
        <v>0</v>
      </c>
    </row>
    <row r="9" spans="1:23" ht="12.75">
      <c r="A9" s="14" t="s">
        <v>26</v>
      </c>
      <c r="B9" s="15" t="s">
        <v>29</v>
      </c>
      <c r="C9" s="16" t="s">
        <v>30</v>
      </c>
      <c r="D9" s="17">
        <v>217576120</v>
      </c>
      <c r="E9" s="18">
        <v>235307020</v>
      </c>
      <c r="F9" s="18">
        <v>168056597</v>
      </c>
      <c r="G9" s="19">
        <f aca="true" t="shared" si="1" ref="G9:G51">IF($E9=0,0,$F9/$E9)</f>
        <v>0.7142013740176557</v>
      </c>
      <c r="H9" s="17">
        <v>11043100</v>
      </c>
      <c r="I9" s="18">
        <v>20446119</v>
      </c>
      <c r="J9" s="18">
        <v>21674357</v>
      </c>
      <c r="K9" s="17">
        <v>53163576</v>
      </c>
      <c r="L9" s="17">
        <v>17848734</v>
      </c>
      <c r="M9" s="18">
        <v>27091384</v>
      </c>
      <c r="N9" s="18">
        <v>18250385</v>
      </c>
      <c r="O9" s="17">
        <v>63190503</v>
      </c>
      <c r="P9" s="17">
        <v>18418576</v>
      </c>
      <c r="Q9" s="18">
        <v>16612388</v>
      </c>
      <c r="R9" s="18">
        <v>16671554</v>
      </c>
      <c r="S9" s="20">
        <v>51702518</v>
      </c>
      <c r="T9" s="17">
        <v>0</v>
      </c>
      <c r="U9" s="18">
        <v>0</v>
      </c>
      <c r="V9" s="18">
        <v>0</v>
      </c>
      <c r="W9" s="20">
        <v>0</v>
      </c>
    </row>
    <row r="10" spans="1:23" ht="12.75">
      <c r="A10" s="14" t="s">
        <v>26</v>
      </c>
      <c r="B10" s="15" t="s">
        <v>31</v>
      </c>
      <c r="C10" s="16" t="s">
        <v>32</v>
      </c>
      <c r="D10" s="17">
        <v>486190600</v>
      </c>
      <c r="E10" s="18">
        <v>422210282</v>
      </c>
      <c r="F10" s="18">
        <v>173752719</v>
      </c>
      <c r="G10" s="19">
        <f t="shared" si="1"/>
        <v>0.41153123551832405</v>
      </c>
      <c r="H10" s="17">
        <v>18194840</v>
      </c>
      <c r="I10" s="18">
        <v>23128565</v>
      </c>
      <c r="J10" s="18">
        <v>35679000</v>
      </c>
      <c r="K10" s="17">
        <v>77002405</v>
      </c>
      <c r="L10" s="17">
        <v>13162845</v>
      </c>
      <c r="M10" s="18">
        <v>31066003</v>
      </c>
      <c r="N10" s="18">
        <v>6514277</v>
      </c>
      <c r="O10" s="17">
        <v>50743125</v>
      </c>
      <c r="P10" s="17">
        <v>46007189</v>
      </c>
      <c r="Q10" s="18">
        <v>0</v>
      </c>
      <c r="R10" s="18">
        <v>0</v>
      </c>
      <c r="S10" s="20">
        <v>46007189</v>
      </c>
      <c r="T10" s="17">
        <v>0</v>
      </c>
      <c r="U10" s="18">
        <v>0</v>
      </c>
      <c r="V10" s="18">
        <v>0</v>
      </c>
      <c r="W10" s="20">
        <v>0</v>
      </c>
    </row>
    <row r="11" spans="1:23" ht="12.75">
      <c r="A11" s="14" t="s">
        <v>26</v>
      </c>
      <c r="B11" s="15" t="s">
        <v>33</v>
      </c>
      <c r="C11" s="16" t="s">
        <v>34</v>
      </c>
      <c r="D11" s="17">
        <v>373997947</v>
      </c>
      <c r="E11" s="18">
        <v>311161465</v>
      </c>
      <c r="F11" s="18">
        <v>194443821</v>
      </c>
      <c r="G11" s="19">
        <f t="shared" si="1"/>
        <v>0.6248968553994949</v>
      </c>
      <c r="H11" s="17">
        <v>18862836</v>
      </c>
      <c r="I11" s="18">
        <v>25234581</v>
      </c>
      <c r="J11" s="18">
        <v>27353775</v>
      </c>
      <c r="K11" s="17">
        <v>71451192</v>
      </c>
      <c r="L11" s="17">
        <v>19026750</v>
      </c>
      <c r="M11" s="18">
        <v>23011933</v>
      </c>
      <c r="N11" s="18">
        <v>34666462</v>
      </c>
      <c r="O11" s="17">
        <v>76705145</v>
      </c>
      <c r="P11" s="17">
        <v>19634460</v>
      </c>
      <c r="Q11" s="18">
        <v>26653024</v>
      </c>
      <c r="R11" s="18">
        <v>0</v>
      </c>
      <c r="S11" s="20">
        <v>46287484</v>
      </c>
      <c r="T11" s="17">
        <v>0</v>
      </c>
      <c r="U11" s="18">
        <v>0</v>
      </c>
      <c r="V11" s="18">
        <v>0</v>
      </c>
      <c r="W11" s="20">
        <v>0</v>
      </c>
    </row>
    <row r="12" spans="1:23" ht="12.75">
      <c r="A12" s="14" t="s">
        <v>26</v>
      </c>
      <c r="B12" s="15" t="s">
        <v>35</v>
      </c>
      <c r="C12" s="16" t="s">
        <v>36</v>
      </c>
      <c r="D12" s="17">
        <v>217103168</v>
      </c>
      <c r="E12" s="18">
        <v>211981758</v>
      </c>
      <c r="F12" s="18">
        <v>97434280</v>
      </c>
      <c r="G12" s="19">
        <f t="shared" si="1"/>
        <v>0.4596352106863837</v>
      </c>
      <c r="H12" s="17">
        <v>15366877</v>
      </c>
      <c r="I12" s="18">
        <v>14342593</v>
      </c>
      <c r="J12" s="18">
        <v>10999024</v>
      </c>
      <c r="K12" s="17">
        <v>40708494</v>
      </c>
      <c r="L12" s="17">
        <v>10823610</v>
      </c>
      <c r="M12" s="18">
        <v>13570541</v>
      </c>
      <c r="N12" s="18">
        <v>10676342</v>
      </c>
      <c r="O12" s="17">
        <v>35070493</v>
      </c>
      <c r="P12" s="17">
        <v>9261386</v>
      </c>
      <c r="Q12" s="18">
        <v>3582197</v>
      </c>
      <c r="R12" s="18">
        <v>8811710</v>
      </c>
      <c r="S12" s="20">
        <v>21655293</v>
      </c>
      <c r="T12" s="17">
        <v>0</v>
      </c>
      <c r="U12" s="18">
        <v>0</v>
      </c>
      <c r="V12" s="18">
        <v>0</v>
      </c>
      <c r="W12" s="20">
        <v>0</v>
      </c>
    </row>
    <row r="13" spans="1:23" ht="12.75">
      <c r="A13" s="14" t="s">
        <v>26</v>
      </c>
      <c r="B13" s="15" t="s">
        <v>37</v>
      </c>
      <c r="C13" s="16" t="s">
        <v>38</v>
      </c>
      <c r="D13" s="17">
        <v>686356524</v>
      </c>
      <c r="E13" s="18">
        <v>695539517</v>
      </c>
      <c r="F13" s="18">
        <v>507712640</v>
      </c>
      <c r="G13" s="19">
        <f t="shared" si="1"/>
        <v>0.7299551320820209</v>
      </c>
      <c r="H13" s="17">
        <v>27162489</v>
      </c>
      <c r="I13" s="18">
        <v>71509416</v>
      </c>
      <c r="J13" s="18">
        <v>35844802</v>
      </c>
      <c r="K13" s="17">
        <v>134516707</v>
      </c>
      <c r="L13" s="17">
        <v>58767640</v>
      </c>
      <c r="M13" s="18">
        <v>56304924</v>
      </c>
      <c r="N13" s="18">
        <v>48197339</v>
      </c>
      <c r="O13" s="17">
        <v>163269903</v>
      </c>
      <c r="P13" s="17">
        <v>49880363</v>
      </c>
      <c r="Q13" s="18">
        <v>113666438</v>
      </c>
      <c r="R13" s="18">
        <v>46379229</v>
      </c>
      <c r="S13" s="20">
        <v>209926030</v>
      </c>
      <c r="T13" s="17">
        <v>0</v>
      </c>
      <c r="U13" s="18">
        <v>0</v>
      </c>
      <c r="V13" s="18">
        <v>0</v>
      </c>
      <c r="W13" s="20">
        <v>0</v>
      </c>
    </row>
    <row r="14" spans="1:23" ht="12.75">
      <c r="A14" s="14" t="s">
        <v>26</v>
      </c>
      <c r="B14" s="15" t="s">
        <v>39</v>
      </c>
      <c r="C14" s="16" t="s">
        <v>40</v>
      </c>
      <c r="D14" s="17">
        <v>142357741</v>
      </c>
      <c r="E14" s="18">
        <v>141059330</v>
      </c>
      <c r="F14" s="18">
        <v>60596537</v>
      </c>
      <c r="G14" s="19">
        <f t="shared" si="1"/>
        <v>0.42958191422006614</v>
      </c>
      <c r="H14" s="17">
        <v>11257429</v>
      </c>
      <c r="I14" s="18">
        <v>1406775</v>
      </c>
      <c r="J14" s="18">
        <v>5960297</v>
      </c>
      <c r="K14" s="17">
        <v>18624501</v>
      </c>
      <c r="L14" s="17">
        <v>5985510</v>
      </c>
      <c r="M14" s="18">
        <v>7654790</v>
      </c>
      <c r="N14" s="18">
        <v>8783247</v>
      </c>
      <c r="O14" s="17">
        <v>22423547</v>
      </c>
      <c r="P14" s="17">
        <v>7873706</v>
      </c>
      <c r="Q14" s="18">
        <v>5449691</v>
      </c>
      <c r="R14" s="18">
        <v>6225092</v>
      </c>
      <c r="S14" s="20">
        <v>19548489</v>
      </c>
      <c r="T14" s="17">
        <v>0</v>
      </c>
      <c r="U14" s="18">
        <v>0</v>
      </c>
      <c r="V14" s="18">
        <v>0</v>
      </c>
      <c r="W14" s="20">
        <v>0</v>
      </c>
    </row>
    <row r="15" spans="1:23" ht="12.75">
      <c r="A15" s="14" t="s">
        <v>41</v>
      </c>
      <c r="B15" s="15" t="s">
        <v>42</v>
      </c>
      <c r="C15" s="16" t="s">
        <v>43</v>
      </c>
      <c r="D15" s="17">
        <v>142748300</v>
      </c>
      <c r="E15" s="18">
        <v>163661700</v>
      </c>
      <c r="F15" s="18">
        <v>90534478</v>
      </c>
      <c r="G15" s="19">
        <f t="shared" si="1"/>
        <v>0.5531806036476463</v>
      </c>
      <c r="H15" s="17">
        <v>4875097</v>
      </c>
      <c r="I15" s="18">
        <v>5881123</v>
      </c>
      <c r="J15" s="18">
        <v>6448272</v>
      </c>
      <c r="K15" s="17">
        <v>17204492</v>
      </c>
      <c r="L15" s="17">
        <v>8978866</v>
      </c>
      <c r="M15" s="18">
        <v>13896103</v>
      </c>
      <c r="N15" s="18">
        <v>13891669</v>
      </c>
      <c r="O15" s="17">
        <v>36766638</v>
      </c>
      <c r="P15" s="17">
        <v>8519120</v>
      </c>
      <c r="Q15" s="18">
        <v>13080351</v>
      </c>
      <c r="R15" s="18">
        <v>14963877</v>
      </c>
      <c r="S15" s="20">
        <v>36563348</v>
      </c>
      <c r="T15" s="17">
        <v>0</v>
      </c>
      <c r="U15" s="18">
        <v>0</v>
      </c>
      <c r="V15" s="18">
        <v>0</v>
      </c>
      <c r="W15" s="20">
        <v>0</v>
      </c>
    </row>
    <row r="16" spans="1:23" ht="12.75">
      <c r="A16" s="21"/>
      <c r="B16" s="22" t="s">
        <v>44</v>
      </c>
      <c r="C16" s="23"/>
      <c r="D16" s="24">
        <f>SUM(D8:D15)</f>
        <v>2690608628</v>
      </c>
      <c r="E16" s="25">
        <f>SUM(E8:E15)</f>
        <v>2605199300</v>
      </c>
      <c r="F16" s="25">
        <f>SUM(F8:F15)</f>
        <v>1428859962</v>
      </c>
      <c r="G16" s="26">
        <f t="shared" si="1"/>
        <v>0.5484647420256868</v>
      </c>
      <c r="H16" s="24">
        <f aca="true" t="shared" si="2" ref="H16:W16">SUM(H8:H15)</f>
        <v>127326690</v>
      </c>
      <c r="I16" s="25">
        <f t="shared" si="2"/>
        <v>173245643</v>
      </c>
      <c r="J16" s="25">
        <f t="shared" si="2"/>
        <v>177916573</v>
      </c>
      <c r="K16" s="24">
        <f t="shared" si="2"/>
        <v>478488906</v>
      </c>
      <c r="L16" s="24">
        <f t="shared" si="2"/>
        <v>150666232</v>
      </c>
      <c r="M16" s="25">
        <f t="shared" si="2"/>
        <v>198147374</v>
      </c>
      <c r="N16" s="25">
        <f t="shared" si="2"/>
        <v>169867099</v>
      </c>
      <c r="O16" s="24">
        <f t="shared" si="2"/>
        <v>518680705</v>
      </c>
      <c r="P16" s="24">
        <f t="shared" si="2"/>
        <v>159594800</v>
      </c>
      <c r="Q16" s="25">
        <f t="shared" si="2"/>
        <v>179044089</v>
      </c>
      <c r="R16" s="25">
        <f t="shared" si="2"/>
        <v>93051462</v>
      </c>
      <c r="S16" s="27">
        <f t="shared" si="2"/>
        <v>431690351</v>
      </c>
      <c r="T16" s="24">
        <f t="shared" si="2"/>
        <v>0</v>
      </c>
      <c r="U16" s="25">
        <f t="shared" si="2"/>
        <v>0</v>
      </c>
      <c r="V16" s="25">
        <f t="shared" si="2"/>
        <v>0</v>
      </c>
      <c r="W16" s="27">
        <f t="shared" si="2"/>
        <v>0</v>
      </c>
    </row>
    <row r="17" spans="1:23" ht="12.75">
      <c r="A17" s="14" t="s">
        <v>26</v>
      </c>
      <c r="B17" s="15" t="s">
        <v>45</v>
      </c>
      <c r="C17" s="16" t="s">
        <v>46</v>
      </c>
      <c r="D17" s="17">
        <v>266338432</v>
      </c>
      <c r="E17" s="18">
        <v>329992224</v>
      </c>
      <c r="F17" s="18">
        <v>173709046</v>
      </c>
      <c r="G17" s="19">
        <f t="shared" si="1"/>
        <v>0.5264034524643829</v>
      </c>
      <c r="H17" s="17">
        <v>16822747</v>
      </c>
      <c r="I17" s="18">
        <v>14036828</v>
      </c>
      <c r="J17" s="18">
        <v>15760757</v>
      </c>
      <c r="K17" s="17">
        <v>46620332</v>
      </c>
      <c r="L17" s="17">
        <v>26077106</v>
      </c>
      <c r="M17" s="18">
        <v>19602261</v>
      </c>
      <c r="N17" s="18">
        <v>19708833</v>
      </c>
      <c r="O17" s="17">
        <v>65388200</v>
      </c>
      <c r="P17" s="17">
        <v>21214405</v>
      </c>
      <c r="Q17" s="18">
        <v>19219384</v>
      </c>
      <c r="R17" s="18">
        <v>21266725</v>
      </c>
      <c r="S17" s="20">
        <v>61700514</v>
      </c>
      <c r="T17" s="17">
        <v>0</v>
      </c>
      <c r="U17" s="18">
        <v>0</v>
      </c>
      <c r="V17" s="18">
        <v>0</v>
      </c>
      <c r="W17" s="20">
        <v>0</v>
      </c>
    </row>
    <row r="18" spans="1:23" ht="12.75">
      <c r="A18" s="14" t="s">
        <v>26</v>
      </c>
      <c r="B18" s="15" t="s">
        <v>47</v>
      </c>
      <c r="C18" s="16" t="s">
        <v>48</v>
      </c>
      <c r="D18" s="17">
        <v>393904054</v>
      </c>
      <c r="E18" s="18">
        <v>398766675</v>
      </c>
      <c r="F18" s="18">
        <v>243154892</v>
      </c>
      <c r="G18" s="19">
        <f t="shared" si="1"/>
        <v>0.6097673332406727</v>
      </c>
      <c r="H18" s="17">
        <v>21958508</v>
      </c>
      <c r="I18" s="18">
        <v>28845792</v>
      </c>
      <c r="J18" s="18">
        <v>35774492</v>
      </c>
      <c r="K18" s="17">
        <v>86578792</v>
      </c>
      <c r="L18" s="17">
        <v>15655553</v>
      </c>
      <c r="M18" s="18">
        <v>21524223</v>
      </c>
      <c r="N18" s="18">
        <v>24160228</v>
      </c>
      <c r="O18" s="17">
        <v>61340004</v>
      </c>
      <c r="P18" s="17">
        <v>27446647</v>
      </c>
      <c r="Q18" s="18">
        <v>29468367</v>
      </c>
      <c r="R18" s="18">
        <v>38321082</v>
      </c>
      <c r="S18" s="20">
        <v>95236096</v>
      </c>
      <c r="T18" s="17">
        <v>0</v>
      </c>
      <c r="U18" s="18">
        <v>0</v>
      </c>
      <c r="V18" s="18">
        <v>0</v>
      </c>
      <c r="W18" s="20">
        <v>0</v>
      </c>
    </row>
    <row r="19" spans="1:23" ht="12.75">
      <c r="A19" s="14" t="s">
        <v>26</v>
      </c>
      <c r="B19" s="15" t="s">
        <v>49</v>
      </c>
      <c r="C19" s="16" t="s">
        <v>50</v>
      </c>
      <c r="D19" s="17">
        <v>127315122</v>
      </c>
      <c r="E19" s="18">
        <v>130062343</v>
      </c>
      <c r="F19" s="18">
        <v>61404844</v>
      </c>
      <c r="G19" s="19">
        <f t="shared" si="1"/>
        <v>0.47211854395088054</v>
      </c>
      <c r="H19" s="17">
        <v>4351400</v>
      </c>
      <c r="I19" s="18">
        <v>7586117</v>
      </c>
      <c r="J19" s="18">
        <v>5368396</v>
      </c>
      <c r="K19" s="17">
        <v>17305913</v>
      </c>
      <c r="L19" s="17">
        <v>5964598</v>
      </c>
      <c r="M19" s="18">
        <v>7651304</v>
      </c>
      <c r="N19" s="18">
        <v>8620805</v>
      </c>
      <c r="O19" s="17">
        <v>22236707</v>
      </c>
      <c r="P19" s="17">
        <v>5820491</v>
      </c>
      <c r="Q19" s="18">
        <v>5769150</v>
      </c>
      <c r="R19" s="18">
        <v>10272583</v>
      </c>
      <c r="S19" s="20">
        <v>21862224</v>
      </c>
      <c r="T19" s="17">
        <v>0</v>
      </c>
      <c r="U19" s="18">
        <v>0</v>
      </c>
      <c r="V19" s="18">
        <v>0</v>
      </c>
      <c r="W19" s="20">
        <v>0</v>
      </c>
    </row>
    <row r="20" spans="1:23" ht="12.75">
      <c r="A20" s="14" t="s">
        <v>26</v>
      </c>
      <c r="B20" s="15" t="s">
        <v>51</v>
      </c>
      <c r="C20" s="16" t="s">
        <v>52</v>
      </c>
      <c r="D20" s="17">
        <v>232163807</v>
      </c>
      <c r="E20" s="18">
        <v>235037121</v>
      </c>
      <c r="F20" s="18">
        <v>203142960</v>
      </c>
      <c r="G20" s="19">
        <f t="shared" si="1"/>
        <v>0.8643016011075119</v>
      </c>
      <c r="H20" s="17">
        <v>19061135</v>
      </c>
      <c r="I20" s="18">
        <v>23198595</v>
      </c>
      <c r="J20" s="18">
        <v>23678650</v>
      </c>
      <c r="K20" s="17">
        <v>65938380</v>
      </c>
      <c r="L20" s="17">
        <v>17072941</v>
      </c>
      <c r="M20" s="18">
        <v>24028168</v>
      </c>
      <c r="N20" s="18">
        <v>29152740</v>
      </c>
      <c r="O20" s="17">
        <v>70253849</v>
      </c>
      <c r="P20" s="17">
        <v>26055095</v>
      </c>
      <c r="Q20" s="18">
        <v>17490025</v>
      </c>
      <c r="R20" s="18">
        <v>23405611</v>
      </c>
      <c r="S20" s="20">
        <v>66950731</v>
      </c>
      <c r="T20" s="17">
        <v>0</v>
      </c>
      <c r="U20" s="18">
        <v>0</v>
      </c>
      <c r="V20" s="18">
        <v>0</v>
      </c>
      <c r="W20" s="20">
        <v>0</v>
      </c>
    </row>
    <row r="21" spans="1:23" ht="12.75">
      <c r="A21" s="14" t="s">
        <v>26</v>
      </c>
      <c r="B21" s="15" t="s">
        <v>53</v>
      </c>
      <c r="C21" s="16" t="s">
        <v>54</v>
      </c>
      <c r="D21" s="17">
        <v>158959332</v>
      </c>
      <c r="E21" s="18">
        <v>166262534</v>
      </c>
      <c r="F21" s="18">
        <v>95911761</v>
      </c>
      <c r="G21" s="19">
        <f t="shared" si="1"/>
        <v>0.5768693565081836</v>
      </c>
      <c r="H21" s="17">
        <v>10719174</v>
      </c>
      <c r="I21" s="18">
        <v>10437519</v>
      </c>
      <c r="J21" s="18">
        <v>8787649</v>
      </c>
      <c r="K21" s="17">
        <v>29944342</v>
      </c>
      <c r="L21" s="17">
        <v>10896711</v>
      </c>
      <c r="M21" s="18">
        <v>9092412</v>
      </c>
      <c r="N21" s="18">
        <v>14351014</v>
      </c>
      <c r="O21" s="17">
        <v>34340137</v>
      </c>
      <c r="P21" s="17">
        <v>10332185</v>
      </c>
      <c r="Q21" s="18">
        <v>11530465</v>
      </c>
      <c r="R21" s="18">
        <v>9764632</v>
      </c>
      <c r="S21" s="20">
        <v>31627282</v>
      </c>
      <c r="T21" s="17">
        <v>0</v>
      </c>
      <c r="U21" s="18">
        <v>0</v>
      </c>
      <c r="V21" s="18">
        <v>0</v>
      </c>
      <c r="W21" s="20">
        <v>0</v>
      </c>
    </row>
    <row r="22" spans="1:23" ht="12.75">
      <c r="A22" s="14" t="s">
        <v>26</v>
      </c>
      <c r="B22" s="15" t="s">
        <v>55</v>
      </c>
      <c r="C22" s="16" t="s">
        <v>56</v>
      </c>
      <c r="D22" s="17">
        <v>437561128</v>
      </c>
      <c r="E22" s="18">
        <v>437561128</v>
      </c>
      <c r="F22" s="18">
        <v>109141359</v>
      </c>
      <c r="G22" s="19">
        <f t="shared" si="1"/>
        <v>0.24943111262845086</v>
      </c>
      <c r="H22" s="17">
        <v>0</v>
      </c>
      <c r="I22" s="18">
        <v>11685973</v>
      </c>
      <c r="J22" s="18">
        <v>16818993</v>
      </c>
      <c r="K22" s="17">
        <v>28504966</v>
      </c>
      <c r="L22" s="17">
        <v>0</v>
      </c>
      <c r="M22" s="18">
        <v>17833852</v>
      </c>
      <c r="N22" s="18">
        <v>21159718</v>
      </c>
      <c r="O22" s="17">
        <v>38993570</v>
      </c>
      <c r="P22" s="17">
        <v>0</v>
      </c>
      <c r="Q22" s="18">
        <v>21856023</v>
      </c>
      <c r="R22" s="18">
        <v>19786800</v>
      </c>
      <c r="S22" s="20">
        <v>41642823</v>
      </c>
      <c r="T22" s="17">
        <v>0</v>
      </c>
      <c r="U22" s="18">
        <v>0</v>
      </c>
      <c r="V22" s="18">
        <v>0</v>
      </c>
      <c r="W22" s="20">
        <v>0</v>
      </c>
    </row>
    <row r="23" spans="1:23" ht="12.75">
      <c r="A23" s="14" t="s">
        <v>41</v>
      </c>
      <c r="B23" s="15" t="s">
        <v>57</v>
      </c>
      <c r="C23" s="16" t="s">
        <v>58</v>
      </c>
      <c r="D23" s="17">
        <v>1362327030</v>
      </c>
      <c r="E23" s="18">
        <v>1362327030</v>
      </c>
      <c r="F23" s="18">
        <v>484983787</v>
      </c>
      <c r="G23" s="19">
        <f t="shared" si="1"/>
        <v>0.35599659723407234</v>
      </c>
      <c r="H23" s="17">
        <v>0</v>
      </c>
      <c r="I23" s="18">
        <v>71280776</v>
      </c>
      <c r="J23" s="18">
        <v>77746410</v>
      </c>
      <c r="K23" s="17">
        <v>149027186</v>
      </c>
      <c r="L23" s="17">
        <v>82904245</v>
      </c>
      <c r="M23" s="18">
        <v>22189722</v>
      </c>
      <c r="N23" s="18">
        <v>88765514</v>
      </c>
      <c r="O23" s="17">
        <v>193859481</v>
      </c>
      <c r="P23" s="17">
        <v>81267617</v>
      </c>
      <c r="Q23" s="18">
        <v>30691934</v>
      </c>
      <c r="R23" s="18">
        <v>30137569</v>
      </c>
      <c r="S23" s="20">
        <v>142097120</v>
      </c>
      <c r="T23" s="17">
        <v>0</v>
      </c>
      <c r="U23" s="18">
        <v>0</v>
      </c>
      <c r="V23" s="18">
        <v>0</v>
      </c>
      <c r="W23" s="20">
        <v>0</v>
      </c>
    </row>
    <row r="24" spans="1:23" ht="12.75">
      <c r="A24" s="21"/>
      <c r="B24" s="22" t="s">
        <v>59</v>
      </c>
      <c r="C24" s="23"/>
      <c r="D24" s="24">
        <f>SUM(D17:D23)</f>
        <v>2978568905</v>
      </c>
      <c r="E24" s="25">
        <f>SUM(E17:E23)</f>
        <v>3060009055</v>
      </c>
      <c r="F24" s="25">
        <f>SUM(F17:F23)</f>
        <v>1371448649</v>
      </c>
      <c r="G24" s="26">
        <f t="shared" si="1"/>
        <v>0.4481845067612063</v>
      </c>
      <c r="H24" s="24">
        <f aca="true" t="shared" si="3" ref="H24:W24">SUM(H17:H23)</f>
        <v>72912964</v>
      </c>
      <c r="I24" s="25">
        <f t="shared" si="3"/>
        <v>167071600</v>
      </c>
      <c r="J24" s="25">
        <f t="shared" si="3"/>
        <v>183935347</v>
      </c>
      <c r="K24" s="24">
        <f t="shared" si="3"/>
        <v>423919911</v>
      </c>
      <c r="L24" s="24">
        <f t="shared" si="3"/>
        <v>158571154</v>
      </c>
      <c r="M24" s="25">
        <f t="shared" si="3"/>
        <v>121921942</v>
      </c>
      <c r="N24" s="25">
        <f t="shared" si="3"/>
        <v>205918852</v>
      </c>
      <c r="O24" s="24">
        <f t="shared" si="3"/>
        <v>486411948</v>
      </c>
      <c r="P24" s="24">
        <f t="shared" si="3"/>
        <v>172136440</v>
      </c>
      <c r="Q24" s="25">
        <f t="shared" si="3"/>
        <v>136025348</v>
      </c>
      <c r="R24" s="25">
        <f t="shared" si="3"/>
        <v>152955002</v>
      </c>
      <c r="S24" s="27">
        <f t="shared" si="3"/>
        <v>461116790</v>
      </c>
      <c r="T24" s="24">
        <f t="shared" si="3"/>
        <v>0</v>
      </c>
      <c r="U24" s="25">
        <f t="shared" si="3"/>
        <v>0</v>
      </c>
      <c r="V24" s="25">
        <f t="shared" si="3"/>
        <v>0</v>
      </c>
      <c r="W24" s="27">
        <f t="shared" si="3"/>
        <v>0</v>
      </c>
    </row>
    <row r="25" spans="1:23" ht="12.75">
      <c r="A25" s="14" t="s">
        <v>26</v>
      </c>
      <c r="B25" s="15" t="s">
        <v>60</v>
      </c>
      <c r="C25" s="16" t="s">
        <v>61</v>
      </c>
      <c r="D25" s="17">
        <v>279183888</v>
      </c>
      <c r="E25" s="18">
        <v>279183888</v>
      </c>
      <c r="F25" s="18">
        <v>135417615</v>
      </c>
      <c r="G25" s="19">
        <f t="shared" si="1"/>
        <v>0.4850481020595286</v>
      </c>
      <c r="H25" s="17">
        <v>21056698</v>
      </c>
      <c r="I25" s="18">
        <v>16227684</v>
      </c>
      <c r="J25" s="18">
        <v>15628298</v>
      </c>
      <c r="K25" s="17">
        <v>52912680</v>
      </c>
      <c r="L25" s="17">
        <v>10395421</v>
      </c>
      <c r="M25" s="18">
        <v>17409044</v>
      </c>
      <c r="N25" s="18">
        <v>14191008</v>
      </c>
      <c r="O25" s="17">
        <v>41995473</v>
      </c>
      <c r="P25" s="17">
        <v>20248278</v>
      </c>
      <c r="Q25" s="18">
        <v>20261184</v>
      </c>
      <c r="R25" s="18">
        <v>0</v>
      </c>
      <c r="S25" s="20">
        <v>40509462</v>
      </c>
      <c r="T25" s="17">
        <v>0</v>
      </c>
      <c r="U25" s="18">
        <v>0</v>
      </c>
      <c r="V25" s="18">
        <v>0</v>
      </c>
      <c r="W25" s="20">
        <v>0</v>
      </c>
    </row>
    <row r="26" spans="1:23" ht="12.75">
      <c r="A26" s="14" t="s">
        <v>26</v>
      </c>
      <c r="B26" s="15" t="s">
        <v>62</v>
      </c>
      <c r="C26" s="16" t="s">
        <v>63</v>
      </c>
      <c r="D26" s="17">
        <v>254374644</v>
      </c>
      <c r="E26" s="18">
        <v>254374644</v>
      </c>
      <c r="F26" s="18">
        <v>0</v>
      </c>
      <c r="G26" s="19">
        <f t="shared" si="1"/>
        <v>0</v>
      </c>
      <c r="H26" s="17">
        <v>0</v>
      </c>
      <c r="I26" s="18">
        <v>0</v>
      </c>
      <c r="J26" s="18">
        <v>0</v>
      </c>
      <c r="K26" s="17">
        <v>0</v>
      </c>
      <c r="L26" s="17">
        <v>0</v>
      </c>
      <c r="M26" s="18">
        <v>0</v>
      </c>
      <c r="N26" s="18">
        <v>0</v>
      </c>
      <c r="O26" s="17">
        <v>0</v>
      </c>
      <c r="P26" s="17">
        <v>0</v>
      </c>
      <c r="Q26" s="18">
        <v>0</v>
      </c>
      <c r="R26" s="18">
        <v>0</v>
      </c>
      <c r="S26" s="20">
        <v>0</v>
      </c>
      <c r="T26" s="17">
        <v>0</v>
      </c>
      <c r="U26" s="18">
        <v>0</v>
      </c>
      <c r="V26" s="18">
        <v>0</v>
      </c>
      <c r="W26" s="20">
        <v>0</v>
      </c>
    </row>
    <row r="27" spans="1:23" ht="12.75">
      <c r="A27" s="14" t="s">
        <v>26</v>
      </c>
      <c r="B27" s="15" t="s">
        <v>64</v>
      </c>
      <c r="C27" s="16" t="s">
        <v>65</v>
      </c>
      <c r="D27" s="17">
        <v>189298477</v>
      </c>
      <c r="E27" s="18">
        <v>195915915</v>
      </c>
      <c r="F27" s="18">
        <v>129356281</v>
      </c>
      <c r="G27" s="19">
        <f t="shared" si="1"/>
        <v>0.6602642822559872</v>
      </c>
      <c r="H27" s="17">
        <v>12455487</v>
      </c>
      <c r="I27" s="18">
        <v>13394375</v>
      </c>
      <c r="J27" s="18">
        <v>15480466</v>
      </c>
      <c r="K27" s="17">
        <v>41330328</v>
      </c>
      <c r="L27" s="17">
        <v>13507677</v>
      </c>
      <c r="M27" s="18">
        <v>14400092</v>
      </c>
      <c r="N27" s="18">
        <v>16446814</v>
      </c>
      <c r="O27" s="17">
        <v>44354583</v>
      </c>
      <c r="P27" s="17">
        <v>15852069</v>
      </c>
      <c r="Q27" s="18">
        <v>13823641</v>
      </c>
      <c r="R27" s="18">
        <v>13995660</v>
      </c>
      <c r="S27" s="20">
        <v>43671370</v>
      </c>
      <c r="T27" s="17">
        <v>0</v>
      </c>
      <c r="U27" s="18">
        <v>0</v>
      </c>
      <c r="V27" s="18">
        <v>0</v>
      </c>
      <c r="W27" s="20">
        <v>0</v>
      </c>
    </row>
    <row r="28" spans="1:23" ht="12.75">
      <c r="A28" s="14" t="s">
        <v>26</v>
      </c>
      <c r="B28" s="15" t="s">
        <v>66</v>
      </c>
      <c r="C28" s="16" t="s">
        <v>67</v>
      </c>
      <c r="D28" s="17">
        <v>190972430</v>
      </c>
      <c r="E28" s="18">
        <v>199850692</v>
      </c>
      <c r="F28" s="18">
        <v>102271240</v>
      </c>
      <c r="G28" s="19">
        <f t="shared" si="1"/>
        <v>0.511738233060509</v>
      </c>
      <c r="H28" s="17">
        <v>9486651</v>
      </c>
      <c r="I28" s="18">
        <v>11620842</v>
      </c>
      <c r="J28" s="18">
        <v>12131750</v>
      </c>
      <c r="K28" s="17">
        <v>33239243</v>
      </c>
      <c r="L28" s="17">
        <v>10055219</v>
      </c>
      <c r="M28" s="18">
        <v>10069111</v>
      </c>
      <c r="N28" s="18">
        <v>14208820</v>
      </c>
      <c r="O28" s="17">
        <v>34333150</v>
      </c>
      <c r="P28" s="17">
        <v>10231563</v>
      </c>
      <c r="Q28" s="18">
        <v>12347069</v>
      </c>
      <c r="R28" s="18">
        <v>12120215</v>
      </c>
      <c r="S28" s="20">
        <v>34698847</v>
      </c>
      <c r="T28" s="17">
        <v>0</v>
      </c>
      <c r="U28" s="18">
        <v>0</v>
      </c>
      <c r="V28" s="18">
        <v>0</v>
      </c>
      <c r="W28" s="20">
        <v>0</v>
      </c>
    </row>
    <row r="29" spans="1:23" ht="12.75">
      <c r="A29" s="14" t="s">
        <v>26</v>
      </c>
      <c r="B29" s="15" t="s">
        <v>68</v>
      </c>
      <c r="C29" s="16" t="s">
        <v>69</v>
      </c>
      <c r="D29" s="17">
        <v>93202061</v>
      </c>
      <c r="E29" s="18">
        <v>93202061</v>
      </c>
      <c r="F29" s="18">
        <v>54717513</v>
      </c>
      <c r="G29" s="19">
        <f t="shared" si="1"/>
        <v>0.5870847963329909</v>
      </c>
      <c r="H29" s="17">
        <v>6622877</v>
      </c>
      <c r="I29" s="18">
        <v>7650566</v>
      </c>
      <c r="J29" s="18">
        <v>7571680</v>
      </c>
      <c r="K29" s="17">
        <v>21845123</v>
      </c>
      <c r="L29" s="17">
        <v>0</v>
      </c>
      <c r="M29" s="18">
        <v>6945292</v>
      </c>
      <c r="N29" s="18">
        <v>8509633</v>
      </c>
      <c r="O29" s="17">
        <v>15454925</v>
      </c>
      <c r="P29" s="17">
        <v>5354692</v>
      </c>
      <c r="Q29" s="18">
        <v>5598512</v>
      </c>
      <c r="R29" s="18">
        <v>6464261</v>
      </c>
      <c r="S29" s="20">
        <v>17417465</v>
      </c>
      <c r="T29" s="17">
        <v>0</v>
      </c>
      <c r="U29" s="18">
        <v>0</v>
      </c>
      <c r="V29" s="18">
        <v>0</v>
      </c>
      <c r="W29" s="20">
        <v>0</v>
      </c>
    </row>
    <row r="30" spans="1:23" ht="12.75">
      <c r="A30" s="14" t="s">
        <v>26</v>
      </c>
      <c r="B30" s="15" t="s">
        <v>70</v>
      </c>
      <c r="C30" s="16" t="s">
        <v>71</v>
      </c>
      <c r="D30" s="17">
        <v>0</v>
      </c>
      <c r="E30" s="18">
        <v>0</v>
      </c>
      <c r="F30" s="18">
        <v>309963324</v>
      </c>
      <c r="G30" s="19">
        <f t="shared" si="1"/>
        <v>0</v>
      </c>
      <c r="H30" s="17">
        <v>0</v>
      </c>
      <c r="I30" s="18">
        <v>0</v>
      </c>
      <c r="J30" s="18">
        <v>39243002</v>
      </c>
      <c r="K30" s="17">
        <v>39243002</v>
      </c>
      <c r="L30" s="17">
        <v>71234793</v>
      </c>
      <c r="M30" s="18">
        <v>40401570</v>
      </c>
      <c r="N30" s="18">
        <v>41419240</v>
      </c>
      <c r="O30" s="17">
        <v>153055603</v>
      </c>
      <c r="P30" s="17">
        <v>43056740</v>
      </c>
      <c r="Q30" s="18">
        <v>27085788</v>
      </c>
      <c r="R30" s="18">
        <v>47522191</v>
      </c>
      <c r="S30" s="20">
        <v>117664719</v>
      </c>
      <c r="T30" s="17">
        <v>0</v>
      </c>
      <c r="U30" s="18">
        <v>0</v>
      </c>
      <c r="V30" s="18">
        <v>0</v>
      </c>
      <c r="W30" s="20">
        <v>0</v>
      </c>
    </row>
    <row r="31" spans="1:23" ht="12.75">
      <c r="A31" s="14" t="s">
        <v>41</v>
      </c>
      <c r="B31" s="15" t="s">
        <v>72</v>
      </c>
      <c r="C31" s="16" t="s">
        <v>73</v>
      </c>
      <c r="D31" s="17">
        <v>1214242857</v>
      </c>
      <c r="E31" s="18">
        <v>1299121671</v>
      </c>
      <c r="F31" s="18">
        <v>709139392</v>
      </c>
      <c r="G31" s="19">
        <f t="shared" si="1"/>
        <v>0.5458606440258512</v>
      </c>
      <c r="H31" s="17">
        <v>58570919</v>
      </c>
      <c r="I31" s="18">
        <v>85462872</v>
      </c>
      <c r="J31" s="18">
        <v>82116499</v>
      </c>
      <c r="K31" s="17">
        <v>226150290</v>
      </c>
      <c r="L31" s="17">
        <v>76719615</v>
      </c>
      <c r="M31" s="18">
        <v>80019903</v>
      </c>
      <c r="N31" s="18">
        <v>92648826</v>
      </c>
      <c r="O31" s="17">
        <v>249388344</v>
      </c>
      <c r="P31" s="17">
        <v>83325099</v>
      </c>
      <c r="Q31" s="18">
        <v>74085994</v>
      </c>
      <c r="R31" s="18">
        <v>76189665</v>
      </c>
      <c r="S31" s="20">
        <v>233600758</v>
      </c>
      <c r="T31" s="17">
        <v>0</v>
      </c>
      <c r="U31" s="18">
        <v>0</v>
      </c>
      <c r="V31" s="18">
        <v>0</v>
      </c>
      <c r="W31" s="20">
        <v>0</v>
      </c>
    </row>
    <row r="32" spans="1:23" ht="12.75">
      <c r="A32" s="21"/>
      <c r="B32" s="22" t="s">
        <v>74</v>
      </c>
      <c r="C32" s="23"/>
      <c r="D32" s="24">
        <f>SUM(D25:D31)</f>
        <v>2221274357</v>
      </c>
      <c r="E32" s="25">
        <f>SUM(E25:E31)</f>
        <v>2321648871</v>
      </c>
      <c r="F32" s="25">
        <f>SUM(F25:F31)</f>
        <v>1440865365</v>
      </c>
      <c r="G32" s="26">
        <f t="shared" si="1"/>
        <v>0.620621569005557</v>
      </c>
      <c r="H32" s="24">
        <f aca="true" t="shared" si="4" ref="H32:W32">SUM(H25:H31)</f>
        <v>108192632</v>
      </c>
      <c r="I32" s="25">
        <f t="shared" si="4"/>
        <v>134356339</v>
      </c>
      <c r="J32" s="25">
        <f t="shared" si="4"/>
        <v>172171695</v>
      </c>
      <c r="K32" s="24">
        <f t="shared" si="4"/>
        <v>414720666</v>
      </c>
      <c r="L32" s="24">
        <f t="shared" si="4"/>
        <v>181912725</v>
      </c>
      <c r="M32" s="25">
        <f t="shared" si="4"/>
        <v>169245012</v>
      </c>
      <c r="N32" s="25">
        <f t="shared" si="4"/>
        <v>187424341</v>
      </c>
      <c r="O32" s="24">
        <f t="shared" si="4"/>
        <v>538582078</v>
      </c>
      <c r="P32" s="24">
        <f t="shared" si="4"/>
        <v>178068441</v>
      </c>
      <c r="Q32" s="25">
        <f t="shared" si="4"/>
        <v>153202188</v>
      </c>
      <c r="R32" s="25">
        <f t="shared" si="4"/>
        <v>156291992</v>
      </c>
      <c r="S32" s="27">
        <f t="shared" si="4"/>
        <v>487562621</v>
      </c>
      <c r="T32" s="24">
        <f t="shared" si="4"/>
        <v>0</v>
      </c>
      <c r="U32" s="25">
        <f t="shared" si="4"/>
        <v>0</v>
      </c>
      <c r="V32" s="25">
        <f t="shared" si="4"/>
        <v>0</v>
      </c>
      <c r="W32" s="27">
        <f t="shared" si="4"/>
        <v>0</v>
      </c>
    </row>
    <row r="33" spans="1:23" ht="12.75">
      <c r="A33" s="14" t="s">
        <v>26</v>
      </c>
      <c r="B33" s="15" t="s">
        <v>75</v>
      </c>
      <c r="C33" s="16" t="s">
        <v>76</v>
      </c>
      <c r="D33" s="17">
        <v>278678476</v>
      </c>
      <c r="E33" s="18">
        <v>296636177</v>
      </c>
      <c r="F33" s="18">
        <v>139971252</v>
      </c>
      <c r="G33" s="19">
        <f t="shared" si="1"/>
        <v>0.4718617041777746</v>
      </c>
      <c r="H33" s="17">
        <v>18857182</v>
      </c>
      <c r="I33" s="18">
        <v>16677014</v>
      </c>
      <c r="J33" s="18">
        <v>14611102</v>
      </c>
      <c r="K33" s="17">
        <v>50145298</v>
      </c>
      <c r="L33" s="17">
        <v>18390442</v>
      </c>
      <c r="M33" s="18">
        <v>13656078</v>
      </c>
      <c r="N33" s="18">
        <v>19015435</v>
      </c>
      <c r="O33" s="17">
        <v>51061955</v>
      </c>
      <c r="P33" s="17">
        <v>11903918</v>
      </c>
      <c r="Q33" s="18">
        <v>12798519</v>
      </c>
      <c r="R33" s="18">
        <v>14061562</v>
      </c>
      <c r="S33" s="20">
        <v>38763999</v>
      </c>
      <c r="T33" s="17">
        <v>0</v>
      </c>
      <c r="U33" s="18">
        <v>0</v>
      </c>
      <c r="V33" s="18">
        <v>0</v>
      </c>
      <c r="W33" s="20">
        <v>0</v>
      </c>
    </row>
    <row r="34" spans="1:23" ht="12.75">
      <c r="A34" s="14" t="s">
        <v>26</v>
      </c>
      <c r="B34" s="15" t="s">
        <v>77</v>
      </c>
      <c r="C34" s="16" t="s">
        <v>78</v>
      </c>
      <c r="D34" s="17">
        <v>206066141</v>
      </c>
      <c r="E34" s="18">
        <v>206066141</v>
      </c>
      <c r="F34" s="18">
        <v>119839967</v>
      </c>
      <c r="G34" s="19">
        <f t="shared" si="1"/>
        <v>0.5815606892934438</v>
      </c>
      <c r="H34" s="17">
        <v>11461834</v>
      </c>
      <c r="I34" s="18">
        <v>10007441</v>
      </c>
      <c r="J34" s="18">
        <v>14301852</v>
      </c>
      <c r="K34" s="17">
        <v>35771127</v>
      </c>
      <c r="L34" s="17">
        <v>13906361</v>
      </c>
      <c r="M34" s="18">
        <v>13020793</v>
      </c>
      <c r="N34" s="18">
        <v>20668782</v>
      </c>
      <c r="O34" s="17">
        <v>47595936</v>
      </c>
      <c r="P34" s="17">
        <v>11029901</v>
      </c>
      <c r="Q34" s="18">
        <v>10369269</v>
      </c>
      <c r="R34" s="18">
        <v>15073734</v>
      </c>
      <c r="S34" s="20">
        <v>36472904</v>
      </c>
      <c r="T34" s="17">
        <v>0</v>
      </c>
      <c r="U34" s="18">
        <v>0</v>
      </c>
      <c r="V34" s="18">
        <v>0</v>
      </c>
      <c r="W34" s="20">
        <v>0</v>
      </c>
    </row>
    <row r="35" spans="1:23" ht="12.75">
      <c r="A35" s="14" t="s">
        <v>26</v>
      </c>
      <c r="B35" s="15" t="s">
        <v>79</v>
      </c>
      <c r="C35" s="16" t="s">
        <v>80</v>
      </c>
      <c r="D35" s="17">
        <v>0</v>
      </c>
      <c r="E35" s="18">
        <v>214956269</v>
      </c>
      <c r="F35" s="18">
        <v>35141386</v>
      </c>
      <c r="G35" s="19">
        <f t="shared" si="1"/>
        <v>0.1634815591258704</v>
      </c>
      <c r="H35" s="17">
        <v>0</v>
      </c>
      <c r="I35" s="18">
        <v>11487732</v>
      </c>
      <c r="J35" s="18">
        <v>1269326</v>
      </c>
      <c r="K35" s="17">
        <v>12757058</v>
      </c>
      <c r="L35" s="17">
        <v>6261568</v>
      </c>
      <c r="M35" s="18">
        <v>838993</v>
      </c>
      <c r="N35" s="18">
        <v>0</v>
      </c>
      <c r="O35" s="17">
        <v>7100561</v>
      </c>
      <c r="P35" s="17">
        <v>5275505</v>
      </c>
      <c r="Q35" s="18">
        <v>8956502</v>
      </c>
      <c r="R35" s="18">
        <v>1051760</v>
      </c>
      <c r="S35" s="20">
        <v>15283767</v>
      </c>
      <c r="T35" s="17">
        <v>0</v>
      </c>
      <c r="U35" s="18">
        <v>0</v>
      </c>
      <c r="V35" s="18">
        <v>0</v>
      </c>
      <c r="W35" s="20">
        <v>0</v>
      </c>
    </row>
    <row r="36" spans="1:23" ht="12.75">
      <c r="A36" s="14" t="s">
        <v>41</v>
      </c>
      <c r="B36" s="15" t="s">
        <v>81</v>
      </c>
      <c r="C36" s="16" t="s">
        <v>82</v>
      </c>
      <c r="D36" s="17">
        <v>494426410</v>
      </c>
      <c r="E36" s="18">
        <v>494426410</v>
      </c>
      <c r="F36" s="18">
        <v>283220502</v>
      </c>
      <c r="G36" s="19">
        <f t="shared" si="1"/>
        <v>0.5728264030232527</v>
      </c>
      <c r="H36" s="17">
        <v>24606528</v>
      </c>
      <c r="I36" s="18">
        <v>29180189</v>
      </c>
      <c r="J36" s="18">
        <v>36334701</v>
      </c>
      <c r="K36" s="17">
        <v>90121418</v>
      </c>
      <c r="L36" s="17">
        <v>27909388</v>
      </c>
      <c r="M36" s="18">
        <v>36315593</v>
      </c>
      <c r="N36" s="18">
        <v>38106254</v>
      </c>
      <c r="O36" s="17">
        <v>102331235</v>
      </c>
      <c r="P36" s="17">
        <v>27062188</v>
      </c>
      <c r="Q36" s="18">
        <v>32897732</v>
      </c>
      <c r="R36" s="18">
        <v>30807929</v>
      </c>
      <c r="S36" s="20">
        <v>90767849</v>
      </c>
      <c r="T36" s="17">
        <v>0</v>
      </c>
      <c r="U36" s="18">
        <v>0</v>
      </c>
      <c r="V36" s="18">
        <v>0</v>
      </c>
      <c r="W36" s="20">
        <v>0</v>
      </c>
    </row>
    <row r="37" spans="1:23" ht="12.75">
      <c r="A37" s="21"/>
      <c r="B37" s="22" t="s">
        <v>83</v>
      </c>
      <c r="C37" s="23"/>
      <c r="D37" s="24">
        <f>SUM(D33:D36)</f>
        <v>979171027</v>
      </c>
      <c r="E37" s="25">
        <f>SUM(E33:E36)</f>
        <v>1212084997</v>
      </c>
      <c r="F37" s="25">
        <f>SUM(F33:F36)</f>
        <v>578173107</v>
      </c>
      <c r="G37" s="26">
        <f t="shared" si="1"/>
        <v>0.4770070650416606</v>
      </c>
      <c r="H37" s="24">
        <f aca="true" t="shared" si="5" ref="H37:W37">SUM(H33:H36)</f>
        <v>54925544</v>
      </c>
      <c r="I37" s="25">
        <f t="shared" si="5"/>
        <v>67352376</v>
      </c>
      <c r="J37" s="25">
        <f t="shared" si="5"/>
        <v>66516981</v>
      </c>
      <c r="K37" s="24">
        <f t="shared" si="5"/>
        <v>188794901</v>
      </c>
      <c r="L37" s="24">
        <f t="shared" si="5"/>
        <v>66467759</v>
      </c>
      <c r="M37" s="25">
        <f t="shared" si="5"/>
        <v>63831457</v>
      </c>
      <c r="N37" s="25">
        <f t="shared" si="5"/>
        <v>77790471</v>
      </c>
      <c r="O37" s="24">
        <f t="shared" si="5"/>
        <v>208089687</v>
      </c>
      <c r="P37" s="24">
        <f t="shared" si="5"/>
        <v>55271512</v>
      </c>
      <c r="Q37" s="25">
        <f t="shared" si="5"/>
        <v>65022022</v>
      </c>
      <c r="R37" s="25">
        <f t="shared" si="5"/>
        <v>60994985</v>
      </c>
      <c r="S37" s="27">
        <f t="shared" si="5"/>
        <v>181288519</v>
      </c>
      <c r="T37" s="24">
        <f t="shared" si="5"/>
        <v>0</v>
      </c>
      <c r="U37" s="25">
        <f t="shared" si="5"/>
        <v>0</v>
      </c>
      <c r="V37" s="25">
        <f t="shared" si="5"/>
        <v>0</v>
      </c>
      <c r="W37" s="27">
        <f t="shared" si="5"/>
        <v>0</v>
      </c>
    </row>
    <row r="38" spans="1:23" ht="12.75">
      <c r="A38" s="14" t="s">
        <v>26</v>
      </c>
      <c r="B38" s="15" t="s">
        <v>84</v>
      </c>
      <c r="C38" s="16" t="s">
        <v>85</v>
      </c>
      <c r="D38" s="17">
        <v>248742332</v>
      </c>
      <c r="E38" s="18">
        <v>233393797</v>
      </c>
      <c r="F38" s="18">
        <v>131672499</v>
      </c>
      <c r="G38" s="19">
        <f t="shared" si="1"/>
        <v>0.5641645180484381</v>
      </c>
      <c r="H38" s="17">
        <v>17181859</v>
      </c>
      <c r="I38" s="18">
        <v>9919053</v>
      </c>
      <c r="J38" s="18">
        <v>16369322</v>
      </c>
      <c r="K38" s="17">
        <v>43470234</v>
      </c>
      <c r="L38" s="17">
        <v>16646766</v>
      </c>
      <c r="M38" s="18">
        <v>19325018</v>
      </c>
      <c r="N38" s="18">
        <v>15514327</v>
      </c>
      <c r="O38" s="17">
        <v>51486111</v>
      </c>
      <c r="P38" s="17">
        <v>12238936</v>
      </c>
      <c r="Q38" s="18">
        <v>12641432</v>
      </c>
      <c r="R38" s="18">
        <v>11835786</v>
      </c>
      <c r="S38" s="20">
        <v>36716154</v>
      </c>
      <c r="T38" s="17">
        <v>0</v>
      </c>
      <c r="U38" s="18">
        <v>0</v>
      </c>
      <c r="V38" s="18">
        <v>0</v>
      </c>
      <c r="W38" s="20">
        <v>0</v>
      </c>
    </row>
    <row r="39" spans="1:23" ht="12.75">
      <c r="A39" s="14" t="s">
        <v>26</v>
      </c>
      <c r="B39" s="15" t="s">
        <v>86</v>
      </c>
      <c r="C39" s="16" t="s">
        <v>87</v>
      </c>
      <c r="D39" s="17">
        <v>223048471</v>
      </c>
      <c r="E39" s="18">
        <v>257254108</v>
      </c>
      <c r="F39" s="18">
        <v>81283245</v>
      </c>
      <c r="G39" s="19">
        <f t="shared" si="1"/>
        <v>0.31596480861638954</v>
      </c>
      <c r="H39" s="17">
        <v>5383985</v>
      </c>
      <c r="I39" s="18">
        <v>11922680</v>
      </c>
      <c r="J39" s="18">
        <v>10924633</v>
      </c>
      <c r="K39" s="17">
        <v>28231298</v>
      </c>
      <c r="L39" s="17">
        <v>7903502</v>
      </c>
      <c r="M39" s="18">
        <v>10338120</v>
      </c>
      <c r="N39" s="18">
        <v>12966697</v>
      </c>
      <c r="O39" s="17">
        <v>31208319</v>
      </c>
      <c r="P39" s="17">
        <v>6056488</v>
      </c>
      <c r="Q39" s="18">
        <v>8910476</v>
      </c>
      <c r="R39" s="18">
        <v>6876664</v>
      </c>
      <c r="S39" s="20">
        <v>21843628</v>
      </c>
      <c r="T39" s="17">
        <v>0</v>
      </c>
      <c r="U39" s="18">
        <v>0</v>
      </c>
      <c r="V39" s="18">
        <v>0</v>
      </c>
      <c r="W39" s="20">
        <v>0</v>
      </c>
    </row>
    <row r="40" spans="1:23" ht="12.75">
      <c r="A40" s="14" t="s">
        <v>26</v>
      </c>
      <c r="B40" s="15" t="s">
        <v>88</v>
      </c>
      <c r="C40" s="16" t="s">
        <v>89</v>
      </c>
      <c r="D40" s="17">
        <v>285314941</v>
      </c>
      <c r="E40" s="18">
        <v>302796321</v>
      </c>
      <c r="F40" s="18">
        <v>167320479</v>
      </c>
      <c r="G40" s="19">
        <f t="shared" si="1"/>
        <v>0.5525842534923006</v>
      </c>
      <c r="H40" s="17">
        <v>17689413</v>
      </c>
      <c r="I40" s="18">
        <v>17674326</v>
      </c>
      <c r="J40" s="18">
        <v>16977355</v>
      </c>
      <c r="K40" s="17">
        <v>52341094</v>
      </c>
      <c r="L40" s="17">
        <v>18291215</v>
      </c>
      <c r="M40" s="18">
        <v>21570502</v>
      </c>
      <c r="N40" s="18">
        <v>19969302</v>
      </c>
      <c r="O40" s="17">
        <v>59831019</v>
      </c>
      <c r="P40" s="17">
        <v>17347608</v>
      </c>
      <c r="Q40" s="18">
        <v>19233739</v>
      </c>
      <c r="R40" s="18">
        <v>18567019</v>
      </c>
      <c r="S40" s="20">
        <v>55148366</v>
      </c>
      <c r="T40" s="17">
        <v>0</v>
      </c>
      <c r="U40" s="18">
        <v>0</v>
      </c>
      <c r="V40" s="18">
        <v>0</v>
      </c>
      <c r="W40" s="20">
        <v>0</v>
      </c>
    </row>
    <row r="41" spans="1:23" ht="12.75">
      <c r="A41" s="14" t="s">
        <v>26</v>
      </c>
      <c r="B41" s="15" t="s">
        <v>90</v>
      </c>
      <c r="C41" s="16" t="s">
        <v>91</v>
      </c>
      <c r="D41" s="17">
        <v>234414625</v>
      </c>
      <c r="E41" s="18">
        <v>225882235</v>
      </c>
      <c r="F41" s="18">
        <v>124306942</v>
      </c>
      <c r="G41" s="19">
        <f t="shared" si="1"/>
        <v>0.5503174784860793</v>
      </c>
      <c r="H41" s="17">
        <v>12649541</v>
      </c>
      <c r="I41" s="18">
        <v>10233565</v>
      </c>
      <c r="J41" s="18">
        <v>17041368</v>
      </c>
      <c r="K41" s="17">
        <v>39924474</v>
      </c>
      <c r="L41" s="17">
        <v>16421657</v>
      </c>
      <c r="M41" s="18">
        <v>13312900</v>
      </c>
      <c r="N41" s="18">
        <v>14327932</v>
      </c>
      <c r="O41" s="17">
        <v>44062489</v>
      </c>
      <c r="P41" s="17">
        <v>16309515</v>
      </c>
      <c r="Q41" s="18">
        <v>11309571</v>
      </c>
      <c r="R41" s="18">
        <v>12700893</v>
      </c>
      <c r="S41" s="20">
        <v>40319979</v>
      </c>
      <c r="T41" s="17">
        <v>0</v>
      </c>
      <c r="U41" s="18">
        <v>0</v>
      </c>
      <c r="V41" s="18">
        <v>0</v>
      </c>
      <c r="W41" s="20">
        <v>0</v>
      </c>
    </row>
    <row r="42" spans="1:23" ht="12.75">
      <c r="A42" s="14" t="s">
        <v>26</v>
      </c>
      <c r="B42" s="15" t="s">
        <v>92</v>
      </c>
      <c r="C42" s="16" t="s">
        <v>93</v>
      </c>
      <c r="D42" s="17">
        <v>1150512436</v>
      </c>
      <c r="E42" s="18">
        <v>1149983759</v>
      </c>
      <c r="F42" s="18">
        <v>666198891</v>
      </c>
      <c r="G42" s="19">
        <f t="shared" si="1"/>
        <v>0.5793115648688044</v>
      </c>
      <c r="H42" s="17">
        <v>96049004</v>
      </c>
      <c r="I42" s="18">
        <v>103282771</v>
      </c>
      <c r="J42" s="18">
        <v>38566104</v>
      </c>
      <c r="K42" s="17">
        <v>237897879</v>
      </c>
      <c r="L42" s="17">
        <v>88234932</v>
      </c>
      <c r="M42" s="18">
        <v>76867767</v>
      </c>
      <c r="N42" s="18">
        <v>61468999</v>
      </c>
      <c r="O42" s="17">
        <v>226571698</v>
      </c>
      <c r="P42" s="17">
        <v>78602077</v>
      </c>
      <c r="Q42" s="18">
        <v>60683269</v>
      </c>
      <c r="R42" s="18">
        <v>62443968</v>
      </c>
      <c r="S42" s="20">
        <v>201729314</v>
      </c>
      <c r="T42" s="17">
        <v>0</v>
      </c>
      <c r="U42" s="18">
        <v>0</v>
      </c>
      <c r="V42" s="18">
        <v>0</v>
      </c>
      <c r="W42" s="20">
        <v>0</v>
      </c>
    </row>
    <row r="43" spans="1:23" ht="12.75">
      <c r="A43" s="14" t="s">
        <v>41</v>
      </c>
      <c r="B43" s="15" t="s">
        <v>94</v>
      </c>
      <c r="C43" s="16" t="s">
        <v>95</v>
      </c>
      <c r="D43" s="17">
        <v>1134760924</v>
      </c>
      <c r="E43" s="18">
        <v>1134760924</v>
      </c>
      <c r="F43" s="18">
        <v>624103962</v>
      </c>
      <c r="G43" s="19">
        <f t="shared" si="1"/>
        <v>0.5499871812646238</v>
      </c>
      <c r="H43" s="17">
        <v>56284416</v>
      </c>
      <c r="I43" s="18">
        <v>58986459</v>
      </c>
      <c r="J43" s="18">
        <v>76729270</v>
      </c>
      <c r="K43" s="17">
        <v>192000145</v>
      </c>
      <c r="L43" s="17">
        <v>68343654</v>
      </c>
      <c r="M43" s="18">
        <v>79447269</v>
      </c>
      <c r="N43" s="18">
        <v>67934674</v>
      </c>
      <c r="O43" s="17">
        <v>215725597</v>
      </c>
      <c r="P43" s="17">
        <v>66665140</v>
      </c>
      <c r="Q43" s="18">
        <v>58787405</v>
      </c>
      <c r="R43" s="18">
        <v>90925675</v>
      </c>
      <c r="S43" s="20">
        <v>216378220</v>
      </c>
      <c r="T43" s="17">
        <v>0</v>
      </c>
      <c r="U43" s="18">
        <v>0</v>
      </c>
      <c r="V43" s="18">
        <v>0</v>
      </c>
      <c r="W43" s="20">
        <v>0</v>
      </c>
    </row>
    <row r="44" spans="1:23" ht="12.75">
      <c r="A44" s="21"/>
      <c r="B44" s="22" t="s">
        <v>96</v>
      </c>
      <c r="C44" s="23"/>
      <c r="D44" s="24">
        <f>SUM(D38:D43)</f>
        <v>3276793729</v>
      </c>
      <c r="E44" s="25">
        <f>SUM(E38:E43)</f>
        <v>3304071144</v>
      </c>
      <c r="F44" s="25">
        <f>SUM(F38:F43)</f>
        <v>1794886018</v>
      </c>
      <c r="G44" s="26">
        <f t="shared" si="1"/>
        <v>0.5432346761840792</v>
      </c>
      <c r="H44" s="24">
        <f aca="true" t="shared" si="6" ref="H44:W44">SUM(H38:H43)</f>
        <v>205238218</v>
      </c>
      <c r="I44" s="25">
        <f t="shared" si="6"/>
        <v>212018854</v>
      </c>
      <c r="J44" s="25">
        <f t="shared" si="6"/>
        <v>176608052</v>
      </c>
      <c r="K44" s="24">
        <f t="shared" si="6"/>
        <v>593865124</v>
      </c>
      <c r="L44" s="24">
        <f t="shared" si="6"/>
        <v>215841726</v>
      </c>
      <c r="M44" s="25">
        <f t="shared" si="6"/>
        <v>220861576</v>
      </c>
      <c r="N44" s="25">
        <f t="shared" si="6"/>
        <v>192181931</v>
      </c>
      <c r="O44" s="24">
        <f t="shared" si="6"/>
        <v>628885233</v>
      </c>
      <c r="P44" s="24">
        <f t="shared" si="6"/>
        <v>197219764</v>
      </c>
      <c r="Q44" s="25">
        <f t="shared" si="6"/>
        <v>171565892</v>
      </c>
      <c r="R44" s="25">
        <f t="shared" si="6"/>
        <v>203350005</v>
      </c>
      <c r="S44" s="27">
        <f t="shared" si="6"/>
        <v>572135661</v>
      </c>
      <c r="T44" s="24">
        <f t="shared" si="6"/>
        <v>0</v>
      </c>
      <c r="U44" s="25">
        <f t="shared" si="6"/>
        <v>0</v>
      </c>
      <c r="V44" s="25">
        <f t="shared" si="6"/>
        <v>0</v>
      </c>
      <c r="W44" s="27">
        <f t="shared" si="6"/>
        <v>0</v>
      </c>
    </row>
    <row r="45" spans="1:23" ht="12.75">
      <c r="A45" s="14" t="s">
        <v>26</v>
      </c>
      <c r="B45" s="15" t="s">
        <v>97</v>
      </c>
      <c r="C45" s="16" t="s">
        <v>98</v>
      </c>
      <c r="D45" s="17">
        <v>289350033</v>
      </c>
      <c r="E45" s="18">
        <v>293315256</v>
      </c>
      <c r="F45" s="18">
        <v>188950822</v>
      </c>
      <c r="G45" s="19">
        <f t="shared" si="1"/>
        <v>0.6441902292323997</v>
      </c>
      <c r="H45" s="17">
        <v>15796264</v>
      </c>
      <c r="I45" s="18">
        <v>20839128</v>
      </c>
      <c r="J45" s="18">
        <v>24868007</v>
      </c>
      <c r="K45" s="17">
        <v>61503399</v>
      </c>
      <c r="L45" s="17">
        <v>20591076</v>
      </c>
      <c r="M45" s="18">
        <v>22313408</v>
      </c>
      <c r="N45" s="18">
        <v>22662045</v>
      </c>
      <c r="O45" s="17">
        <v>65566529</v>
      </c>
      <c r="P45" s="17">
        <v>18901006</v>
      </c>
      <c r="Q45" s="18">
        <v>22228924</v>
      </c>
      <c r="R45" s="18">
        <v>20750964</v>
      </c>
      <c r="S45" s="20">
        <v>61880894</v>
      </c>
      <c r="T45" s="17">
        <v>0</v>
      </c>
      <c r="U45" s="18">
        <v>0</v>
      </c>
      <c r="V45" s="18">
        <v>0</v>
      </c>
      <c r="W45" s="20">
        <v>0</v>
      </c>
    </row>
    <row r="46" spans="1:23" ht="12.75">
      <c r="A46" s="14" t="s">
        <v>26</v>
      </c>
      <c r="B46" s="15" t="s">
        <v>99</v>
      </c>
      <c r="C46" s="16" t="s">
        <v>100</v>
      </c>
      <c r="D46" s="17">
        <v>231936092</v>
      </c>
      <c r="E46" s="18">
        <v>231936092</v>
      </c>
      <c r="F46" s="18">
        <v>128514988</v>
      </c>
      <c r="G46" s="19">
        <f t="shared" si="1"/>
        <v>0.5540965482853786</v>
      </c>
      <c r="H46" s="17">
        <v>2814876</v>
      </c>
      <c r="I46" s="18">
        <v>15957758</v>
      </c>
      <c r="J46" s="18">
        <v>13902572</v>
      </c>
      <c r="K46" s="17">
        <v>32675206</v>
      </c>
      <c r="L46" s="17">
        <v>12293040</v>
      </c>
      <c r="M46" s="18">
        <v>15184247</v>
      </c>
      <c r="N46" s="18">
        <v>14728858</v>
      </c>
      <c r="O46" s="17">
        <v>42206145</v>
      </c>
      <c r="P46" s="17">
        <v>12035947</v>
      </c>
      <c r="Q46" s="18">
        <v>28757963</v>
      </c>
      <c r="R46" s="18">
        <v>12839727</v>
      </c>
      <c r="S46" s="20">
        <v>53633637</v>
      </c>
      <c r="T46" s="17">
        <v>0</v>
      </c>
      <c r="U46" s="18">
        <v>0</v>
      </c>
      <c r="V46" s="18">
        <v>0</v>
      </c>
      <c r="W46" s="20">
        <v>0</v>
      </c>
    </row>
    <row r="47" spans="1:23" ht="12.75">
      <c r="A47" s="14" t="s">
        <v>26</v>
      </c>
      <c r="B47" s="15" t="s">
        <v>101</v>
      </c>
      <c r="C47" s="16" t="s">
        <v>102</v>
      </c>
      <c r="D47" s="17">
        <v>275600033</v>
      </c>
      <c r="E47" s="18">
        <v>278704285</v>
      </c>
      <c r="F47" s="18">
        <v>187979574</v>
      </c>
      <c r="G47" s="19">
        <f t="shared" si="1"/>
        <v>0.6744767989483907</v>
      </c>
      <c r="H47" s="17">
        <v>13399961</v>
      </c>
      <c r="I47" s="18">
        <v>15460670</v>
      </c>
      <c r="J47" s="18">
        <v>16456582</v>
      </c>
      <c r="K47" s="17">
        <v>45317213</v>
      </c>
      <c r="L47" s="17">
        <v>18309871</v>
      </c>
      <c r="M47" s="18">
        <v>16798537</v>
      </c>
      <c r="N47" s="18">
        <v>20826089</v>
      </c>
      <c r="O47" s="17">
        <v>55934497</v>
      </c>
      <c r="P47" s="17">
        <v>19406467</v>
      </c>
      <c r="Q47" s="18">
        <v>39034500</v>
      </c>
      <c r="R47" s="18">
        <v>28286897</v>
      </c>
      <c r="S47" s="20">
        <v>86727864</v>
      </c>
      <c r="T47" s="17">
        <v>0</v>
      </c>
      <c r="U47" s="18">
        <v>0</v>
      </c>
      <c r="V47" s="18">
        <v>0</v>
      </c>
      <c r="W47" s="20">
        <v>0</v>
      </c>
    </row>
    <row r="48" spans="1:23" ht="12.75">
      <c r="A48" s="14" t="s">
        <v>26</v>
      </c>
      <c r="B48" s="15" t="s">
        <v>103</v>
      </c>
      <c r="C48" s="16" t="s">
        <v>104</v>
      </c>
      <c r="D48" s="17">
        <v>121864236</v>
      </c>
      <c r="E48" s="18">
        <v>122392592</v>
      </c>
      <c r="F48" s="18">
        <v>83301068</v>
      </c>
      <c r="G48" s="19">
        <f t="shared" si="1"/>
        <v>0.6806054732462893</v>
      </c>
      <c r="H48" s="17">
        <v>5032843</v>
      </c>
      <c r="I48" s="18">
        <v>6626165</v>
      </c>
      <c r="J48" s="18">
        <v>9303481</v>
      </c>
      <c r="K48" s="17">
        <v>20962489</v>
      </c>
      <c r="L48" s="17">
        <v>10889585</v>
      </c>
      <c r="M48" s="18">
        <v>8975253</v>
      </c>
      <c r="N48" s="18">
        <v>11167540</v>
      </c>
      <c r="O48" s="17">
        <v>31032378</v>
      </c>
      <c r="P48" s="17">
        <v>10598333</v>
      </c>
      <c r="Q48" s="18">
        <v>8480326</v>
      </c>
      <c r="R48" s="18">
        <v>12227542</v>
      </c>
      <c r="S48" s="20">
        <v>31306201</v>
      </c>
      <c r="T48" s="17">
        <v>0</v>
      </c>
      <c r="U48" s="18">
        <v>0</v>
      </c>
      <c r="V48" s="18">
        <v>0</v>
      </c>
      <c r="W48" s="20">
        <v>0</v>
      </c>
    </row>
    <row r="49" spans="1:23" ht="12.75">
      <c r="A49" s="14" t="s">
        <v>41</v>
      </c>
      <c r="B49" s="15" t="s">
        <v>105</v>
      </c>
      <c r="C49" s="16" t="s">
        <v>106</v>
      </c>
      <c r="D49" s="17">
        <v>678643025</v>
      </c>
      <c r="E49" s="18">
        <v>659522880</v>
      </c>
      <c r="F49" s="18">
        <v>375774048</v>
      </c>
      <c r="G49" s="19">
        <f t="shared" si="1"/>
        <v>0.5697665075698359</v>
      </c>
      <c r="H49" s="17">
        <v>22794855</v>
      </c>
      <c r="I49" s="18">
        <v>38666189</v>
      </c>
      <c r="J49" s="18">
        <v>46492754</v>
      </c>
      <c r="K49" s="17">
        <v>107953798</v>
      </c>
      <c r="L49" s="17">
        <v>66497034</v>
      </c>
      <c r="M49" s="18">
        <v>53780324</v>
      </c>
      <c r="N49" s="18">
        <v>39747084</v>
      </c>
      <c r="O49" s="17">
        <v>160024442</v>
      </c>
      <c r="P49" s="17">
        <v>28280554</v>
      </c>
      <c r="Q49" s="18">
        <v>33681382</v>
      </c>
      <c r="R49" s="18">
        <v>45833872</v>
      </c>
      <c r="S49" s="20">
        <v>107795808</v>
      </c>
      <c r="T49" s="17">
        <v>0</v>
      </c>
      <c r="U49" s="18">
        <v>0</v>
      </c>
      <c r="V49" s="18">
        <v>0</v>
      </c>
      <c r="W49" s="20">
        <v>0</v>
      </c>
    </row>
    <row r="50" spans="1:23" ht="12.75">
      <c r="A50" s="21"/>
      <c r="B50" s="22" t="s">
        <v>107</v>
      </c>
      <c r="C50" s="23"/>
      <c r="D50" s="24">
        <f>SUM(D45:D49)</f>
        <v>1597393419</v>
      </c>
      <c r="E50" s="25">
        <f>SUM(E45:E49)</f>
        <v>1585871105</v>
      </c>
      <c r="F50" s="25">
        <f>SUM(F45:F49)</f>
        <v>964520500</v>
      </c>
      <c r="G50" s="26">
        <f t="shared" si="1"/>
        <v>0.6081960235980213</v>
      </c>
      <c r="H50" s="24">
        <f aca="true" t="shared" si="7" ref="H50:W50">SUM(H45:H49)</f>
        <v>59838799</v>
      </c>
      <c r="I50" s="25">
        <f t="shared" si="7"/>
        <v>97549910</v>
      </c>
      <c r="J50" s="25">
        <f t="shared" si="7"/>
        <v>111023396</v>
      </c>
      <c r="K50" s="24">
        <f t="shared" si="7"/>
        <v>268412105</v>
      </c>
      <c r="L50" s="24">
        <f t="shared" si="7"/>
        <v>128580606</v>
      </c>
      <c r="M50" s="25">
        <f t="shared" si="7"/>
        <v>117051769</v>
      </c>
      <c r="N50" s="25">
        <f t="shared" si="7"/>
        <v>109131616</v>
      </c>
      <c r="O50" s="24">
        <f t="shared" si="7"/>
        <v>354763991</v>
      </c>
      <c r="P50" s="24">
        <f t="shared" si="7"/>
        <v>89222307</v>
      </c>
      <c r="Q50" s="25">
        <f t="shared" si="7"/>
        <v>132183095</v>
      </c>
      <c r="R50" s="25">
        <f t="shared" si="7"/>
        <v>119939002</v>
      </c>
      <c r="S50" s="27">
        <f t="shared" si="7"/>
        <v>341344404</v>
      </c>
      <c r="T50" s="24">
        <f t="shared" si="7"/>
        <v>0</v>
      </c>
      <c r="U50" s="25">
        <f t="shared" si="7"/>
        <v>0</v>
      </c>
      <c r="V50" s="25">
        <f t="shared" si="7"/>
        <v>0</v>
      </c>
      <c r="W50" s="27">
        <f t="shared" si="7"/>
        <v>0</v>
      </c>
    </row>
    <row r="51" spans="1:23" ht="12.75">
      <c r="A51" s="21"/>
      <c r="B51" s="22" t="s">
        <v>108</v>
      </c>
      <c r="C51" s="23"/>
      <c r="D51" s="24">
        <f>SUM(D5:D6,D8:D15,D17:D23,D25:D31,D33:D36,D38:D43,D45:D49)</f>
        <v>29153253920</v>
      </c>
      <c r="E51" s="25">
        <f>SUM(E5:E6,E8:E15,E17:E23,E25:E31,E33:E36,E38:E43,E45:E49)</f>
        <v>29854795421</v>
      </c>
      <c r="F51" s="25">
        <f>SUM(F5:F6,F8:F15,F17:F23,F25:F31,F33:F36,F38:F43,F45:F49)</f>
        <v>18154650473</v>
      </c>
      <c r="G51" s="26">
        <f t="shared" si="1"/>
        <v>0.6080983043759173</v>
      </c>
      <c r="H51" s="24">
        <f aca="true" t="shared" si="8" ref="H51:W51">SUM(H5:H6,H8:H15,H17:H23,H25:H31,H33:H36,H38:H43,H45:H49)</f>
        <v>1819342546</v>
      </c>
      <c r="I51" s="25">
        <f t="shared" si="8"/>
        <v>2488743005</v>
      </c>
      <c r="J51" s="25">
        <f t="shared" si="8"/>
        <v>1933224302</v>
      </c>
      <c r="K51" s="24">
        <f t="shared" si="8"/>
        <v>6241309853</v>
      </c>
      <c r="L51" s="24">
        <f t="shared" si="8"/>
        <v>1993428345</v>
      </c>
      <c r="M51" s="25">
        <f t="shared" si="8"/>
        <v>2104722928</v>
      </c>
      <c r="N51" s="25">
        <f t="shared" si="8"/>
        <v>2072815113</v>
      </c>
      <c r="O51" s="24">
        <f t="shared" si="8"/>
        <v>6170966386</v>
      </c>
      <c r="P51" s="24">
        <f t="shared" si="8"/>
        <v>1952168169</v>
      </c>
      <c r="Q51" s="25">
        <f t="shared" si="8"/>
        <v>1901348613</v>
      </c>
      <c r="R51" s="25">
        <f t="shared" si="8"/>
        <v>1888857452</v>
      </c>
      <c r="S51" s="27">
        <f t="shared" si="8"/>
        <v>5742374234</v>
      </c>
      <c r="T51" s="24">
        <f t="shared" si="8"/>
        <v>0</v>
      </c>
      <c r="U51" s="25">
        <f t="shared" si="8"/>
        <v>0</v>
      </c>
      <c r="V51" s="25">
        <f t="shared" si="8"/>
        <v>0</v>
      </c>
      <c r="W51" s="27">
        <f t="shared" si="8"/>
        <v>0</v>
      </c>
    </row>
    <row r="52" spans="1:23" ht="12.75">
      <c r="A52" s="9"/>
      <c r="B52" s="10" t="s">
        <v>603</v>
      </c>
      <c r="C52" s="11"/>
      <c r="D52" s="28"/>
      <c r="E52" s="29"/>
      <c r="F52" s="29"/>
      <c r="G52" s="30"/>
      <c r="H52" s="28"/>
      <c r="I52" s="29"/>
      <c r="J52" s="29"/>
      <c r="K52" s="28"/>
      <c r="L52" s="28"/>
      <c r="M52" s="29"/>
      <c r="N52" s="29"/>
      <c r="O52" s="28"/>
      <c r="P52" s="28"/>
      <c r="Q52" s="29"/>
      <c r="R52" s="29"/>
      <c r="S52" s="31"/>
      <c r="T52" s="28"/>
      <c r="U52" s="29"/>
      <c r="V52" s="29"/>
      <c r="W52" s="31"/>
    </row>
    <row r="53" spans="1:23" ht="12.75">
      <c r="A53" s="13"/>
      <c r="B53" s="10" t="s">
        <v>109</v>
      </c>
      <c r="C53" s="11"/>
      <c r="D53" s="28"/>
      <c r="E53" s="29"/>
      <c r="F53" s="29"/>
      <c r="G53" s="30"/>
      <c r="H53" s="28"/>
      <c r="I53" s="29"/>
      <c r="J53" s="29"/>
      <c r="K53" s="28"/>
      <c r="L53" s="28"/>
      <c r="M53" s="29"/>
      <c r="N53" s="29"/>
      <c r="O53" s="28"/>
      <c r="P53" s="28"/>
      <c r="Q53" s="29"/>
      <c r="R53" s="29"/>
      <c r="S53" s="31"/>
      <c r="T53" s="28"/>
      <c r="U53" s="29"/>
      <c r="V53" s="29"/>
      <c r="W53" s="31"/>
    </row>
    <row r="54" spans="1:23" ht="12.75">
      <c r="A54" s="14" t="s">
        <v>20</v>
      </c>
      <c r="B54" s="15" t="s">
        <v>110</v>
      </c>
      <c r="C54" s="16" t="s">
        <v>111</v>
      </c>
      <c r="D54" s="17">
        <v>6598468274</v>
      </c>
      <c r="E54" s="18">
        <v>6598468500</v>
      </c>
      <c r="F54" s="18">
        <v>4353023327</v>
      </c>
      <c r="G54" s="19">
        <f aca="true" t="shared" si="9" ref="G54:G82">IF($E54=0,0,$F54/$E54)</f>
        <v>0.6597020698060466</v>
      </c>
      <c r="H54" s="17">
        <v>389280750</v>
      </c>
      <c r="I54" s="18">
        <v>546134244</v>
      </c>
      <c r="J54" s="18">
        <v>599124567</v>
      </c>
      <c r="K54" s="17">
        <v>1534539561</v>
      </c>
      <c r="L54" s="17">
        <v>404972281</v>
      </c>
      <c r="M54" s="18">
        <v>598685917</v>
      </c>
      <c r="N54" s="18">
        <v>440061441</v>
      </c>
      <c r="O54" s="17">
        <v>1443719639</v>
      </c>
      <c r="P54" s="17">
        <v>501880519</v>
      </c>
      <c r="Q54" s="18">
        <v>350128861</v>
      </c>
      <c r="R54" s="18">
        <v>522754747</v>
      </c>
      <c r="S54" s="20">
        <v>1374764127</v>
      </c>
      <c r="T54" s="17">
        <v>0</v>
      </c>
      <c r="U54" s="18">
        <v>0</v>
      </c>
      <c r="V54" s="18">
        <v>0</v>
      </c>
      <c r="W54" s="20">
        <v>0</v>
      </c>
    </row>
    <row r="55" spans="1:23" ht="12.75">
      <c r="A55" s="21"/>
      <c r="B55" s="22" t="s">
        <v>25</v>
      </c>
      <c r="C55" s="23"/>
      <c r="D55" s="24">
        <f>D54</f>
        <v>6598468274</v>
      </c>
      <c r="E55" s="25">
        <f>E54</f>
        <v>6598468500</v>
      </c>
      <c r="F55" s="25">
        <f>F54</f>
        <v>4353023327</v>
      </c>
      <c r="G55" s="26">
        <f t="shared" si="9"/>
        <v>0.6597020698060466</v>
      </c>
      <c r="H55" s="24">
        <f aca="true" t="shared" si="10" ref="H55:W55">H54</f>
        <v>389280750</v>
      </c>
      <c r="I55" s="25">
        <f t="shared" si="10"/>
        <v>546134244</v>
      </c>
      <c r="J55" s="25">
        <f t="shared" si="10"/>
        <v>599124567</v>
      </c>
      <c r="K55" s="24">
        <f t="shared" si="10"/>
        <v>1534539561</v>
      </c>
      <c r="L55" s="24">
        <f t="shared" si="10"/>
        <v>404972281</v>
      </c>
      <c r="M55" s="25">
        <f t="shared" si="10"/>
        <v>598685917</v>
      </c>
      <c r="N55" s="25">
        <f t="shared" si="10"/>
        <v>440061441</v>
      </c>
      <c r="O55" s="24">
        <f t="shared" si="10"/>
        <v>1443719639</v>
      </c>
      <c r="P55" s="24">
        <f t="shared" si="10"/>
        <v>501880519</v>
      </c>
      <c r="Q55" s="25">
        <f t="shared" si="10"/>
        <v>350128861</v>
      </c>
      <c r="R55" s="25">
        <f t="shared" si="10"/>
        <v>522754747</v>
      </c>
      <c r="S55" s="27">
        <f t="shared" si="10"/>
        <v>1374764127</v>
      </c>
      <c r="T55" s="24">
        <f t="shared" si="10"/>
        <v>0</v>
      </c>
      <c r="U55" s="25">
        <f t="shared" si="10"/>
        <v>0</v>
      </c>
      <c r="V55" s="25">
        <f t="shared" si="10"/>
        <v>0</v>
      </c>
      <c r="W55" s="27">
        <f t="shared" si="10"/>
        <v>0</v>
      </c>
    </row>
    <row r="56" spans="1:23" ht="12.75">
      <c r="A56" s="14" t="s">
        <v>26</v>
      </c>
      <c r="B56" s="15" t="s">
        <v>112</v>
      </c>
      <c r="C56" s="16" t="s">
        <v>113</v>
      </c>
      <c r="D56" s="17">
        <v>147888412</v>
      </c>
      <c r="E56" s="18">
        <v>147888412</v>
      </c>
      <c r="F56" s="18">
        <v>72673796</v>
      </c>
      <c r="G56" s="19">
        <f t="shared" si="9"/>
        <v>0.4914096717733368</v>
      </c>
      <c r="H56" s="17">
        <v>9734677</v>
      </c>
      <c r="I56" s="18">
        <v>3916497</v>
      </c>
      <c r="J56" s="18">
        <v>5561926</v>
      </c>
      <c r="K56" s="17">
        <v>19213100</v>
      </c>
      <c r="L56" s="17">
        <v>6716260</v>
      </c>
      <c r="M56" s="18">
        <v>10865544</v>
      </c>
      <c r="N56" s="18">
        <v>11507371</v>
      </c>
      <c r="O56" s="17">
        <v>29089175</v>
      </c>
      <c r="P56" s="17">
        <v>8263206</v>
      </c>
      <c r="Q56" s="18">
        <v>4693890</v>
      </c>
      <c r="R56" s="18">
        <v>11414425</v>
      </c>
      <c r="S56" s="20">
        <v>24371521</v>
      </c>
      <c r="T56" s="17">
        <v>0</v>
      </c>
      <c r="U56" s="18">
        <v>0</v>
      </c>
      <c r="V56" s="18">
        <v>0</v>
      </c>
      <c r="W56" s="20">
        <v>0</v>
      </c>
    </row>
    <row r="57" spans="1:23" ht="12.75">
      <c r="A57" s="14" t="s">
        <v>26</v>
      </c>
      <c r="B57" s="15" t="s">
        <v>114</v>
      </c>
      <c r="C57" s="16" t="s">
        <v>115</v>
      </c>
      <c r="D57" s="17">
        <v>307530083</v>
      </c>
      <c r="E57" s="18">
        <v>307530083</v>
      </c>
      <c r="F57" s="18">
        <v>106928087</v>
      </c>
      <c r="G57" s="19">
        <f t="shared" si="9"/>
        <v>0.3476996004972951</v>
      </c>
      <c r="H57" s="17">
        <v>9490469</v>
      </c>
      <c r="I57" s="18">
        <v>12515229</v>
      </c>
      <c r="J57" s="18">
        <v>15823995</v>
      </c>
      <c r="K57" s="17">
        <v>37829693</v>
      </c>
      <c r="L57" s="17">
        <v>14804941</v>
      </c>
      <c r="M57" s="18">
        <v>14804941</v>
      </c>
      <c r="N57" s="18">
        <v>12169990</v>
      </c>
      <c r="O57" s="17">
        <v>41779872</v>
      </c>
      <c r="P57" s="17">
        <v>14215906</v>
      </c>
      <c r="Q57" s="18">
        <v>13102616</v>
      </c>
      <c r="R57" s="18">
        <v>0</v>
      </c>
      <c r="S57" s="20">
        <v>27318522</v>
      </c>
      <c r="T57" s="17">
        <v>0</v>
      </c>
      <c r="U57" s="18">
        <v>0</v>
      </c>
      <c r="V57" s="18">
        <v>0</v>
      </c>
      <c r="W57" s="20">
        <v>0</v>
      </c>
    </row>
    <row r="58" spans="1:23" ht="12.75">
      <c r="A58" s="14" t="s">
        <v>26</v>
      </c>
      <c r="B58" s="15" t="s">
        <v>116</v>
      </c>
      <c r="C58" s="16" t="s">
        <v>117</v>
      </c>
      <c r="D58" s="17">
        <v>167231705</v>
      </c>
      <c r="E58" s="18">
        <v>173614529</v>
      </c>
      <c r="F58" s="18">
        <v>52789666</v>
      </c>
      <c r="G58" s="19">
        <f t="shared" si="9"/>
        <v>0.3040624900695955</v>
      </c>
      <c r="H58" s="17">
        <v>9090452</v>
      </c>
      <c r="I58" s="18">
        <v>7062652</v>
      </c>
      <c r="J58" s="18">
        <v>6858687</v>
      </c>
      <c r="K58" s="17">
        <v>23011791</v>
      </c>
      <c r="L58" s="17">
        <v>7338074</v>
      </c>
      <c r="M58" s="18">
        <v>6760589</v>
      </c>
      <c r="N58" s="18">
        <v>8672661</v>
      </c>
      <c r="O58" s="17">
        <v>22771324</v>
      </c>
      <c r="P58" s="17">
        <v>7006551</v>
      </c>
      <c r="Q58" s="18">
        <v>0</v>
      </c>
      <c r="R58" s="18">
        <v>0</v>
      </c>
      <c r="S58" s="20">
        <v>7006551</v>
      </c>
      <c r="T58" s="17">
        <v>0</v>
      </c>
      <c r="U58" s="18">
        <v>0</v>
      </c>
      <c r="V58" s="18">
        <v>0</v>
      </c>
      <c r="W58" s="20">
        <v>0</v>
      </c>
    </row>
    <row r="59" spans="1:23" ht="12.75">
      <c r="A59" s="14" t="s">
        <v>41</v>
      </c>
      <c r="B59" s="15" t="s">
        <v>118</v>
      </c>
      <c r="C59" s="16" t="s">
        <v>119</v>
      </c>
      <c r="D59" s="17">
        <v>54418112</v>
      </c>
      <c r="E59" s="18">
        <v>54418114</v>
      </c>
      <c r="F59" s="18">
        <v>34526935</v>
      </c>
      <c r="G59" s="19">
        <f t="shared" si="9"/>
        <v>0.6344750389548598</v>
      </c>
      <c r="H59" s="17">
        <v>3765152</v>
      </c>
      <c r="I59" s="18">
        <v>3585294</v>
      </c>
      <c r="J59" s="18">
        <v>4433616</v>
      </c>
      <c r="K59" s="17">
        <v>11784062</v>
      </c>
      <c r="L59" s="17">
        <v>3642941</v>
      </c>
      <c r="M59" s="18">
        <v>3347163</v>
      </c>
      <c r="N59" s="18">
        <v>5470958</v>
      </c>
      <c r="O59" s="17">
        <v>12461062</v>
      </c>
      <c r="P59" s="17">
        <v>3391926</v>
      </c>
      <c r="Q59" s="18">
        <v>3258575</v>
      </c>
      <c r="R59" s="18">
        <v>3631310</v>
      </c>
      <c r="S59" s="20">
        <v>10281811</v>
      </c>
      <c r="T59" s="17">
        <v>0</v>
      </c>
      <c r="U59" s="18">
        <v>0</v>
      </c>
      <c r="V59" s="18">
        <v>0</v>
      </c>
      <c r="W59" s="20">
        <v>0</v>
      </c>
    </row>
    <row r="60" spans="1:23" ht="12.75">
      <c r="A60" s="21"/>
      <c r="B60" s="22" t="s">
        <v>120</v>
      </c>
      <c r="C60" s="23"/>
      <c r="D60" s="24">
        <f>SUM(D56:D59)</f>
        <v>677068312</v>
      </c>
      <c r="E60" s="25">
        <f>SUM(E56:E59)</f>
        <v>683451138</v>
      </c>
      <c r="F60" s="25">
        <f>SUM(F56:F59)</f>
        <v>266918484</v>
      </c>
      <c r="G60" s="26">
        <f t="shared" si="9"/>
        <v>0.39054508677985406</v>
      </c>
      <c r="H60" s="24">
        <f aca="true" t="shared" si="11" ref="H60:W60">SUM(H56:H59)</f>
        <v>32080750</v>
      </c>
      <c r="I60" s="25">
        <f t="shared" si="11"/>
        <v>27079672</v>
      </c>
      <c r="J60" s="25">
        <f t="shared" si="11"/>
        <v>32678224</v>
      </c>
      <c r="K60" s="24">
        <f t="shared" si="11"/>
        <v>91838646</v>
      </c>
      <c r="L60" s="24">
        <f t="shared" si="11"/>
        <v>32502216</v>
      </c>
      <c r="M60" s="25">
        <f t="shared" si="11"/>
        <v>35778237</v>
      </c>
      <c r="N60" s="25">
        <f t="shared" si="11"/>
        <v>37820980</v>
      </c>
      <c r="O60" s="24">
        <f t="shared" si="11"/>
        <v>106101433</v>
      </c>
      <c r="P60" s="24">
        <f t="shared" si="11"/>
        <v>32877589</v>
      </c>
      <c r="Q60" s="25">
        <f t="shared" si="11"/>
        <v>21055081</v>
      </c>
      <c r="R60" s="25">
        <f t="shared" si="11"/>
        <v>15045735</v>
      </c>
      <c r="S60" s="27">
        <f t="shared" si="11"/>
        <v>68978405</v>
      </c>
      <c r="T60" s="24">
        <f t="shared" si="11"/>
        <v>0</v>
      </c>
      <c r="U60" s="25">
        <f t="shared" si="11"/>
        <v>0</v>
      </c>
      <c r="V60" s="25">
        <f t="shared" si="11"/>
        <v>0</v>
      </c>
      <c r="W60" s="27">
        <f t="shared" si="11"/>
        <v>0</v>
      </c>
    </row>
    <row r="61" spans="1:23" ht="12.75">
      <c r="A61" s="14" t="s">
        <v>26</v>
      </c>
      <c r="B61" s="15" t="s">
        <v>121</v>
      </c>
      <c r="C61" s="16" t="s">
        <v>122</v>
      </c>
      <c r="D61" s="17">
        <v>228102500</v>
      </c>
      <c r="E61" s="18">
        <v>261205040</v>
      </c>
      <c r="F61" s="18">
        <v>104549615</v>
      </c>
      <c r="G61" s="19">
        <f t="shared" si="9"/>
        <v>0.40025879669090614</v>
      </c>
      <c r="H61" s="17">
        <v>14772758</v>
      </c>
      <c r="I61" s="18">
        <v>8025091</v>
      </c>
      <c r="J61" s="18">
        <v>8105438</v>
      </c>
      <c r="K61" s="17">
        <v>30903287</v>
      </c>
      <c r="L61" s="17">
        <v>6636497</v>
      </c>
      <c r="M61" s="18">
        <v>8439660</v>
      </c>
      <c r="N61" s="18">
        <v>13961006</v>
      </c>
      <c r="O61" s="17">
        <v>29037163</v>
      </c>
      <c r="P61" s="17">
        <v>22811032</v>
      </c>
      <c r="Q61" s="18">
        <v>10706177</v>
      </c>
      <c r="R61" s="18">
        <v>11091956</v>
      </c>
      <c r="S61" s="20">
        <v>44609165</v>
      </c>
      <c r="T61" s="17">
        <v>0</v>
      </c>
      <c r="U61" s="18">
        <v>0</v>
      </c>
      <c r="V61" s="18">
        <v>0</v>
      </c>
      <c r="W61" s="20">
        <v>0</v>
      </c>
    </row>
    <row r="62" spans="1:23" ht="12.75">
      <c r="A62" s="14" t="s">
        <v>26</v>
      </c>
      <c r="B62" s="15" t="s">
        <v>123</v>
      </c>
      <c r="C62" s="16" t="s">
        <v>124</v>
      </c>
      <c r="D62" s="17">
        <v>83101806</v>
      </c>
      <c r="E62" s="18">
        <v>98250175</v>
      </c>
      <c r="F62" s="18">
        <v>71860044</v>
      </c>
      <c r="G62" s="19">
        <f t="shared" si="9"/>
        <v>0.7313986361856353</v>
      </c>
      <c r="H62" s="17">
        <v>4694985</v>
      </c>
      <c r="I62" s="18">
        <v>4761651</v>
      </c>
      <c r="J62" s="18">
        <v>8682452</v>
      </c>
      <c r="K62" s="17">
        <v>18139088</v>
      </c>
      <c r="L62" s="17">
        <v>5552590</v>
      </c>
      <c r="M62" s="18">
        <v>5110165</v>
      </c>
      <c r="N62" s="18">
        <v>7317992</v>
      </c>
      <c r="O62" s="17">
        <v>17980747</v>
      </c>
      <c r="P62" s="17">
        <v>14626552</v>
      </c>
      <c r="Q62" s="18">
        <v>8453408</v>
      </c>
      <c r="R62" s="18">
        <v>12660249</v>
      </c>
      <c r="S62" s="20">
        <v>35740209</v>
      </c>
      <c r="T62" s="17">
        <v>0</v>
      </c>
      <c r="U62" s="18">
        <v>0</v>
      </c>
      <c r="V62" s="18">
        <v>0</v>
      </c>
      <c r="W62" s="20">
        <v>0</v>
      </c>
    </row>
    <row r="63" spans="1:23" ht="12.75">
      <c r="A63" s="14" t="s">
        <v>26</v>
      </c>
      <c r="B63" s="15" t="s">
        <v>125</v>
      </c>
      <c r="C63" s="16" t="s">
        <v>126</v>
      </c>
      <c r="D63" s="17">
        <v>158209089</v>
      </c>
      <c r="E63" s="18">
        <v>158209089</v>
      </c>
      <c r="F63" s="18">
        <v>71003184</v>
      </c>
      <c r="G63" s="19">
        <f t="shared" si="9"/>
        <v>0.44879333070428085</v>
      </c>
      <c r="H63" s="17">
        <v>22197601</v>
      </c>
      <c r="I63" s="18">
        <v>10880293</v>
      </c>
      <c r="J63" s="18">
        <v>11011531</v>
      </c>
      <c r="K63" s="17">
        <v>44089425</v>
      </c>
      <c r="L63" s="17">
        <v>6483417</v>
      </c>
      <c r="M63" s="18">
        <v>11276212</v>
      </c>
      <c r="N63" s="18">
        <v>9154130</v>
      </c>
      <c r="O63" s="17">
        <v>26913759</v>
      </c>
      <c r="P63" s="17">
        <v>0</v>
      </c>
      <c r="Q63" s="18">
        <v>0</v>
      </c>
      <c r="R63" s="18">
        <v>0</v>
      </c>
      <c r="S63" s="20">
        <v>0</v>
      </c>
      <c r="T63" s="17">
        <v>0</v>
      </c>
      <c r="U63" s="18">
        <v>0</v>
      </c>
      <c r="V63" s="18">
        <v>0</v>
      </c>
      <c r="W63" s="20">
        <v>0</v>
      </c>
    </row>
    <row r="64" spans="1:23" ht="12.75">
      <c r="A64" s="14" t="s">
        <v>26</v>
      </c>
      <c r="B64" s="15" t="s">
        <v>127</v>
      </c>
      <c r="C64" s="16" t="s">
        <v>128</v>
      </c>
      <c r="D64" s="17">
        <v>2036734910</v>
      </c>
      <c r="E64" s="18">
        <v>2036734910</v>
      </c>
      <c r="F64" s="18">
        <v>1107576142</v>
      </c>
      <c r="G64" s="19">
        <f t="shared" si="9"/>
        <v>0.5437998516949857</v>
      </c>
      <c r="H64" s="17">
        <v>186628586</v>
      </c>
      <c r="I64" s="18">
        <v>88964121</v>
      </c>
      <c r="J64" s="18">
        <v>108827022</v>
      </c>
      <c r="K64" s="17">
        <v>384419729</v>
      </c>
      <c r="L64" s="17">
        <v>97293643</v>
      </c>
      <c r="M64" s="18">
        <v>108531233</v>
      </c>
      <c r="N64" s="18">
        <v>161817110</v>
      </c>
      <c r="O64" s="17">
        <v>367641986</v>
      </c>
      <c r="P64" s="17">
        <v>108470019</v>
      </c>
      <c r="Q64" s="18">
        <v>97305364</v>
      </c>
      <c r="R64" s="18">
        <v>149739044</v>
      </c>
      <c r="S64" s="20">
        <v>355514427</v>
      </c>
      <c r="T64" s="17">
        <v>0</v>
      </c>
      <c r="U64" s="18">
        <v>0</v>
      </c>
      <c r="V64" s="18">
        <v>0</v>
      </c>
      <c r="W64" s="20">
        <v>0</v>
      </c>
    </row>
    <row r="65" spans="1:23" ht="12.75">
      <c r="A65" s="14" t="s">
        <v>26</v>
      </c>
      <c r="B65" s="15" t="s">
        <v>129</v>
      </c>
      <c r="C65" s="16" t="s">
        <v>130</v>
      </c>
      <c r="D65" s="17">
        <v>388422242</v>
      </c>
      <c r="E65" s="18">
        <v>437203000</v>
      </c>
      <c r="F65" s="18">
        <v>262393914</v>
      </c>
      <c r="G65" s="19">
        <f t="shared" si="9"/>
        <v>0.6001649439733945</v>
      </c>
      <c r="H65" s="17">
        <v>17836287</v>
      </c>
      <c r="I65" s="18">
        <v>29761221</v>
      </c>
      <c r="J65" s="18">
        <v>25097625</v>
      </c>
      <c r="K65" s="17">
        <v>72695133</v>
      </c>
      <c r="L65" s="17">
        <v>34013126</v>
      </c>
      <c r="M65" s="18">
        <v>35577821</v>
      </c>
      <c r="N65" s="18">
        <v>33887493</v>
      </c>
      <c r="O65" s="17">
        <v>103478440</v>
      </c>
      <c r="P65" s="17">
        <v>30995886</v>
      </c>
      <c r="Q65" s="18">
        <v>27443407</v>
      </c>
      <c r="R65" s="18">
        <v>27781048</v>
      </c>
      <c r="S65" s="20">
        <v>86220341</v>
      </c>
      <c r="T65" s="17">
        <v>0</v>
      </c>
      <c r="U65" s="18">
        <v>0</v>
      </c>
      <c r="V65" s="18">
        <v>0</v>
      </c>
      <c r="W65" s="20">
        <v>0</v>
      </c>
    </row>
    <row r="66" spans="1:23" ht="12.75">
      <c r="A66" s="14" t="s">
        <v>41</v>
      </c>
      <c r="B66" s="15" t="s">
        <v>131</v>
      </c>
      <c r="C66" s="16" t="s">
        <v>132</v>
      </c>
      <c r="D66" s="17">
        <v>117700000</v>
      </c>
      <c r="E66" s="18">
        <v>117700000</v>
      </c>
      <c r="F66" s="18">
        <v>76410251</v>
      </c>
      <c r="G66" s="19">
        <f t="shared" si="9"/>
        <v>0.6491949957519116</v>
      </c>
      <c r="H66" s="17">
        <v>11435473</v>
      </c>
      <c r="I66" s="18">
        <v>8078673</v>
      </c>
      <c r="J66" s="18">
        <v>8083140</v>
      </c>
      <c r="K66" s="17">
        <v>27597286</v>
      </c>
      <c r="L66" s="17">
        <v>8536760</v>
      </c>
      <c r="M66" s="18">
        <v>7637327</v>
      </c>
      <c r="N66" s="18">
        <v>10114127</v>
      </c>
      <c r="O66" s="17">
        <v>26288214</v>
      </c>
      <c r="P66" s="17">
        <v>7188759</v>
      </c>
      <c r="Q66" s="18">
        <v>7257616</v>
      </c>
      <c r="R66" s="18">
        <v>8078376</v>
      </c>
      <c r="S66" s="20">
        <v>22524751</v>
      </c>
      <c r="T66" s="17">
        <v>0</v>
      </c>
      <c r="U66" s="18">
        <v>0</v>
      </c>
      <c r="V66" s="18">
        <v>0</v>
      </c>
      <c r="W66" s="20">
        <v>0</v>
      </c>
    </row>
    <row r="67" spans="1:23" ht="12.75">
      <c r="A67" s="21"/>
      <c r="B67" s="22" t="s">
        <v>133</v>
      </c>
      <c r="C67" s="23"/>
      <c r="D67" s="24">
        <f>SUM(D61:D66)</f>
        <v>3012270547</v>
      </c>
      <c r="E67" s="25">
        <f>SUM(E61:E66)</f>
        <v>3109302214</v>
      </c>
      <c r="F67" s="25">
        <f>SUM(F61:F66)</f>
        <v>1693793150</v>
      </c>
      <c r="G67" s="26">
        <f t="shared" si="9"/>
        <v>0.5447502472977688</v>
      </c>
      <c r="H67" s="24">
        <f aca="true" t="shared" si="12" ref="H67:W67">SUM(H61:H66)</f>
        <v>257565690</v>
      </c>
      <c r="I67" s="25">
        <f t="shared" si="12"/>
        <v>150471050</v>
      </c>
      <c r="J67" s="25">
        <f t="shared" si="12"/>
        <v>169807208</v>
      </c>
      <c r="K67" s="24">
        <f t="shared" si="12"/>
        <v>577843948</v>
      </c>
      <c r="L67" s="24">
        <f t="shared" si="12"/>
        <v>158516033</v>
      </c>
      <c r="M67" s="25">
        <f t="shared" si="12"/>
        <v>176572418</v>
      </c>
      <c r="N67" s="25">
        <f t="shared" si="12"/>
        <v>236251858</v>
      </c>
      <c r="O67" s="24">
        <f t="shared" si="12"/>
        <v>571340309</v>
      </c>
      <c r="P67" s="24">
        <f t="shared" si="12"/>
        <v>184092248</v>
      </c>
      <c r="Q67" s="25">
        <f t="shared" si="12"/>
        <v>151165972</v>
      </c>
      <c r="R67" s="25">
        <f t="shared" si="12"/>
        <v>209350673</v>
      </c>
      <c r="S67" s="27">
        <f t="shared" si="12"/>
        <v>544608893</v>
      </c>
      <c r="T67" s="24">
        <f t="shared" si="12"/>
        <v>0</v>
      </c>
      <c r="U67" s="25">
        <f t="shared" si="12"/>
        <v>0</v>
      </c>
      <c r="V67" s="25">
        <f t="shared" si="12"/>
        <v>0</v>
      </c>
      <c r="W67" s="27">
        <f t="shared" si="12"/>
        <v>0</v>
      </c>
    </row>
    <row r="68" spans="1:23" ht="12.75">
      <c r="A68" s="14" t="s">
        <v>26</v>
      </c>
      <c r="B68" s="15" t="s">
        <v>134</v>
      </c>
      <c r="C68" s="16" t="s">
        <v>135</v>
      </c>
      <c r="D68" s="17">
        <v>440992040</v>
      </c>
      <c r="E68" s="18">
        <v>440992040</v>
      </c>
      <c r="F68" s="18">
        <v>403084413</v>
      </c>
      <c r="G68" s="19">
        <f t="shared" si="9"/>
        <v>0.914040110565261</v>
      </c>
      <c r="H68" s="17">
        <v>23246754</v>
      </c>
      <c r="I68" s="18">
        <v>29856595</v>
      </c>
      <c r="J68" s="18">
        <v>27907355</v>
      </c>
      <c r="K68" s="17">
        <v>81010704</v>
      </c>
      <c r="L68" s="17">
        <v>22349908</v>
      </c>
      <c r="M68" s="18">
        <v>23670044</v>
      </c>
      <c r="N68" s="18">
        <v>170644421</v>
      </c>
      <c r="O68" s="17">
        <v>216664373</v>
      </c>
      <c r="P68" s="17">
        <v>21875014</v>
      </c>
      <c r="Q68" s="18">
        <v>26075767</v>
      </c>
      <c r="R68" s="18">
        <v>57458555</v>
      </c>
      <c r="S68" s="20">
        <v>105409336</v>
      </c>
      <c r="T68" s="17">
        <v>0</v>
      </c>
      <c r="U68" s="18">
        <v>0</v>
      </c>
      <c r="V68" s="18">
        <v>0</v>
      </c>
      <c r="W68" s="20">
        <v>0</v>
      </c>
    </row>
    <row r="69" spans="1:23" ht="12.75">
      <c r="A69" s="14" t="s">
        <v>26</v>
      </c>
      <c r="B69" s="15" t="s">
        <v>136</v>
      </c>
      <c r="C69" s="16" t="s">
        <v>137</v>
      </c>
      <c r="D69" s="17">
        <v>698504995</v>
      </c>
      <c r="E69" s="18">
        <v>698504995</v>
      </c>
      <c r="F69" s="18">
        <v>454450872</v>
      </c>
      <c r="G69" s="19">
        <f t="shared" si="9"/>
        <v>0.6506050425595024</v>
      </c>
      <c r="H69" s="17">
        <v>76172538</v>
      </c>
      <c r="I69" s="18">
        <v>53153766</v>
      </c>
      <c r="J69" s="18">
        <v>34588156</v>
      </c>
      <c r="K69" s="17">
        <v>163914460</v>
      </c>
      <c r="L69" s="17">
        <v>34193352</v>
      </c>
      <c r="M69" s="18">
        <v>45171433</v>
      </c>
      <c r="N69" s="18">
        <v>36507241</v>
      </c>
      <c r="O69" s="17">
        <v>115872026</v>
      </c>
      <c r="P69" s="17">
        <v>41244960</v>
      </c>
      <c r="Q69" s="18">
        <v>84518336</v>
      </c>
      <c r="R69" s="18">
        <v>48901090</v>
      </c>
      <c r="S69" s="20">
        <v>174664386</v>
      </c>
      <c r="T69" s="17">
        <v>0</v>
      </c>
      <c r="U69" s="18">
        <v>0</v>
      </c>
      <c r="V69" s="18">
        <v>0</v>
      </c>
      <c r="W69" s="20">
        <v>0</v>
      </c>
    </row>
    <row r="70" spans="1:23" ht="12.75">
      <c r="A70" s="14" t="s">
        <v>26</v>
      </c>
      <c r="B70" s="15" t="s">
        <v>138</v>
      </c>
      <c r="C70" s="16" t="s">
        <v>139</v>
      </c>
      <c r="D70" s="17">
        <v>307425180</v>
      </c>
      <c r="E70" s="18">
        <v>307425180</v>
      </c>
      <c r="F70" s="18">
        <v>346628184</v>
      </c>
      <c r="G70" s="19">
        <f t="shared" si="9"/>
        <v>1.1275204718104093</v>
      </c>
      <c r="H70" s="17">
        <v>11763738</v>
      </c>
      <c r="I70" s="18">
        <v>50934363</v>
      </c>
      <c r="J70" s="18">
        <v>23968548</v>
      </c>
      <c r="K70" s="17">
        <v>86666649</v>
      </c>
      <c r="L70" s="17">
        <v>21554904</v>
      </c>
      <c r="M70" s="18">
        <v>27018183</v>
      </c>
      <c r="N70" s="18">
        <v>140676389</v>
      </c>
      <c r="O70" s="17">
        <v>189249476</v>
      </c>
      <c r="P70" s="17">
        <v>19198078</v>
      </c>
      <c r="Q70" s="18">
        <v>26023641</v>
      </c>
      <c r="R70" s="18">
        <v>25490340</v>
      </c>
      <c r="S70" s="20">
        <v>70712059</v>
      </c>
      <c r="T70" s="17">
        <v>0</v>
      </c>
      <c r="U70" s="18">
        <v>0</v>
      </c>
      <c r="V70" s="18">
        <v>0</v>
      </c>
      <c r="W70" s="20">
        <v>0</v>
      </c>
    </row>
    <row r="71" spans="1:23" ht="12.75">
      <c r="A71" s="14" t="s">
        <v>26</v>
      </c>
      <c r="B71" s="15" t="s">
        <v>140</v>
      </c>
      <c r="C71" s="16" t="s">
        <v>141</v>
      </c>
      <c r="D71" s="17">
        <v>1555464780</v>
      </c>
      <c r="E71" s="18">
        <v>1535505779</v>
      </c>
      <c r="F71" s="18">
        <v>709570912</v>
      </c>
      <c r="G71" s="19">
        <f t="shared" si="9"/>
        <v>0.46210891662166775</v>
      </c>
      <c r="H71" s="17">
        <v>93433179</v>
      </c>
      <c r="I71" s="18">
        <v>86166438</v>
      </c>
      <c r="J71" s="18">
        <v>68091519</v>
      </c>
      <c r="K71" s="17">
        <v>247691136</v>
      </c>
      <c r="L71" s="17">
        <v>52200795</v>
      </c>
      <c r="M71" s="18">
        <v>47871699</v>
      </c>
      <c r="N71" s="18">
        <v>113580911</v>
      </c>
      <c r="O71" s="17">
        <v>213653405</v>
      </c>
      <c r="P71" s="17">
        <v>76213674</v>
      </c>
      <c r="Q71" s="18">
        <v>72755167</v>
      </c>
      <c r="R71" s="18">
        <v>99257530</v>
      </c>
      <c r="S71" s="20">
        <v>248226371</v>
      </c>
      <c r="T71" s="17">
        <v>0</v>
      </c>
      <c r="U71" s="18">
        <v>0</v>
      </c>
      <c r="V71" s="18">
        <v>0</v>
      </c>
      <c r="W71" s="20">
        <v>0</v>
      </c>
    </row>
    <row r="72" spans="1:23" ht="12.75">
      <c r="A72" s="14" t="s">
        <v>26</v>
      </c>
      <c r="B72" s="15" t="s">
        <v>142</v>
      </c>
      <c r="C72" s="16" t="s">
        <v>143</v>
      </c>
      <c r="D72" s="17">
        <v>125635347</v>
      </c>
      <c r="E72" s="18">
        <v>129675262</v>
      </c>
      <c r="F72" s="18">
        <v>97886049</v>
      </c>
      <c r="G72" s="19">
        <f t="shared" si="9"/>
        <v>0.7548552244297759</v>
      </c>
      <c r="H72" s="17">
        <v>6558966</v>
      </c>
      <c r="I72" s="18">
        <v>7092952</v>
      </c>
      <c r="J72" s="18">
        <v>13113243</v>
      </c>
      <c r="K72" s="17">
        <v>26765161</v>
      </c>
      <c r="L72" s="17">
        <v>16836361</v>
      </c>
      <c r="M72" s="18">
        <v>13546709</v>
      </c>
      <c r="N72" s="18">
        <v>8922219</v>
      </c>
      <c r="O72" s="17">
        <v>39305289</v>
      </c>
      <c r="P72" s="17">
        <v>10177969</v>
      </c>
      <c r="Q72" s="18">
        <v>11027893</v>
      </c>
      <c r="R72" s="18">
        <v>10609737</v>
      </c>
      <c r="S72" s="20">
        <v>31815599</v>
      </c>
      <c r="T72" s="17">
        <v>0</v>
      </c>
      <c r="U72" s="18">
        <v>0</v>
      </c>
      <c r="V72" s="18">
        <v>0</v>
      </c>
      <c r="W72" s="20">
        <v>0</v>
      </c>
    </row>
    <row r="73" spans="1:23" ht="12.75">
      <c r="A73" s="14" t="s">
        <v>26</v>
      </c>
      <c r="B73" s="15" t="s">
        <v>144</v>
      </c>
      <c r="C73" s="16" t="s">
        <v>145</v>
      </c>
      <c r="D73" s="17">
        <v>206239506</v>
      </c>
      <c r="E73" s="18">
        <v>206239506</v>
      </c>
      <c r="F73" s="18">
        <v>138666865</v>
      </c>
      <c r="G73" s="19">
        <f t="shared" si="9"/>
        <v>0.6723584035349658</v>
      </c>
      <c r="H73" s="17">
        <v>8670842</v>
      </c>
      <c r="I73" s="18">
        <v>14815754</v>
      </c>
      <c r="J73" s="18">
        <v>15713214</v>
      </c>
      <c r="K73" s="17">
        <v>39199810</v>
      </c>
      <c r="L73" s="17">
        <v>12911159</v>
      </c>
      <c r="M73" s="18">
        <v>15308239</v>
      </c>
      <c r="N73" s="18">
        <v>36112903</v>
      </c>
      <c r="O73" s="17">
        <v>64332301</v>
      </c>
      <c r="P73" s="17">
        <v>13283278</v>
      </c>
      <c r="Q73" s="18">
        <v>16175013</v>
      </c>
      <c r="R73" s="18">
        <v>5676463</v>
      </c>
      <c r="S73" s="20">
        <v>35134754</v>
      </c>
      <c r="T73" s="17">
        <v>0</v>
      </c>
      <c r="U73" s="18">
        <v>0</v>
      </c>
      <c r="V73" s="18">
        <v>0</v>
      </c>
      <c r="W73" s="20">
        <v>0</v>
      </c>
    </row>
    <row r="74" spans="1:23" ht="12.75">
      <c r="A74" s="14" t="s">
        <v>41</v>
      </c>
      <c r="B74" s="15" t="s">
        <v>146</v>
      </c>
      <c r="C74" s="16" t="s">
        <v>147</v>
      </c>
      <c r="D74" s="17">
        <v>104704077</v>
      </c>
      <c r="E74" s="18">
        <v>104704077</v>
      </c>
      <c r="F74" s="18">
        <v>81951048</v>
      </c>
      <c r="G74" s="19">
        <f t="shared" si="9"/>
        <v>0.7826920435963539</v>
      </c>
      <c r="H74" s="17">
        <v>10038346</v>
      </c>
      <c r="I74" s="18">
        <v>8216840</v>
      </c>
      <c r="J74" s="18">
        <v>8896561</v>
      </c>
      <c r="K74" s="17">
        <v>27151747</v>
      </c>
      <c r="L74" s="17">
        <v>10214322</v>
      </c>
      <c r="M74" s="18">
        <v>7962927</v>
      </c>
      <c r="N74" s="18">
        <v>10051375</v>
      </c>
      <c r="O74" s="17">
        <v>28228624</v>
      </c>
      <c r="P74" s="17">
        <v>7541772</v>
      </c>
      <c r="Q74" s="18">
        <v>7327847</v>
      </c>
      <c r="R74" s="18">
        <v>11701058</v>
      </c>
      <c r="S74" s="20">
        <v>26570677</v>
      </c>
      <c r="T74" s="17">
        <v>0</v>
      </c>
      <c r="U74" s="18">
        <v>0</v>
      </c>
      <c r="V74" s="18">
        <v>0</v>
      </c>
      <c r="W74" s="20">
        <v>0</v>
      </c>
    </row>
    <row r="75" spans="1:23" ht="12.75">
      <c r="A75" s="21"/>
      <c r="B75" s="22" t="s">
        <v>148</v>
      </c>
      <c r="C75" s="23"/>
      <c r="D75" s="24">
        <f>SUM(D68:D74)</f>
        <v>3438965925</v>
      </c>
      <c r="E75" s="25">
        <f>SUM(E68:E74)</f>
        <v>3423046839</v>
      </c>
      <c r="F75" s="25">
        <f>SUM(F68:F74)</f>
        <v>2232238343</v>
      </c>
      <c r="G75" s="26">
        <f t="shared" si="9"/>
        <v>0.6521203033412538</v>
      </c>
      <c r="H75" s="24">
        <f aca="true" t="shared" si="13" ref="H75:W75">SUM(H68:H74)</f>
        <v>229884363</v>
      </c>
      <c r="I75" s="25">
        <f t="shared" si="13"/>
        <v>250236708</v>
      </c>
      <c r="J75" s="25">
        <f t="shared" si="13"/>
        <v>192278596</v>
      </c>
      <c r="K75" s="24">
        <f t="shared" si="13"/>
        <v>672399667</v>
      </c>
      <c r="L75" s="24">
        <f t="shared" si="13"/>
        <v>170260801</v>
      </c>
      <c r="M75" s="25">
        <f t="shared" si="13"/>
        <v>180549234</v>
      </c>
      <c r="N75" s="25">
        <f t="shared" si="13"/>
        <v>516495459</v>
      </c>
      <c r="O75" s="24">
        <f t="shared" si="13"/>
        <v>867305494</v>
      </c>
      <c r="P75" s="24">
        <f t="shared" si="13"/>
        <v>189534745</v>
      </c>
      <c r="Q75" s="25">
        <f t="shared" si="13"/>
        <v>243903664</v>
      </c>
      <c r="R75" s="25">
        <f t="shared" si="13"/>
        <v>259094773</v>
      </c>
      <c r="S75" s="27">
        <f t="shared" si="13"/>
        <v>692533182</v>
      </c>
      <c r="T75" s="24">
        <f t="shared" si="13"/>
        <v>0</v>
      </c>
      <c r="U75" s="25">
        <f t="shared" si="13"/>
        <v>0</v>
      </c>
      <c r="V75" s="25">
        <f t="shared" si="13"/>
        <v>0</v>
      </c>
      <c r="W75" s="27">
        <f t="shared" si="13"/>
        <v>0</v>
      </c>
    </row>
    <row r="76" spans="1:23" ht="12.75">
      <c r="A76" s="14" t="s">
        <v>26</v>
      </c>
      <c r="B76" s="15" t="s">
        <v>149</v>
      </c>
      <c r="C76" s="16" t="s">
        <v>150</v>
      </c>
      <c r="D76" s="17">
        <v>720107870</v>
      </c>
      <c r="E76" s="18">
        <v>714889000</v>
      </c>
      <c r="F76" s="18">
        <v>355879017</v>
      </c>
      <c r="G76" s="19">
        <f t="shared" si="9"/>
        <v>0.4978101733276075</v>
      </c>
      <c r="H76" s="17">
        <v>27503777</v>
      </c>
      <c r="I76" s="18">
        <v>60505179</v>
      </c>
      <c r="J76" s="18">
        <v>35254755</v>
      </c>
      <c r="K76" s="17">
        <v>123263711</v>
      </c>
      <c r="L76" s="17">
        <v>34390291</v>
      </c>
      <c r="M76" s="18">
        <v>32465485</v>
      </c>
      <c r="N76" s="18">
        <v>58688203</v>
      </c>
      <c r="O76" s="17">
        <v>125543979</v>
      </c>
      <c r="P76" s="17">
        <v>15804694</v>
      </c>
      <c r="Q76" s="18">
        <v>33203542</v>
      </c>
      <c r="R76" s="18">
        <v>58063091</v>
      </c>
      <c r="S76" s="20">
        <v>107071327</v>
      </c>
      <c r="T76" s="17">
        <v>0</v>
      </c>
      <c r="U76" s="18">
        <v>0</v>
      </c>
      <c r="V76" s="18">
        <v>0</v>
      </c>
      <c r="W76" s="20">
        <v>0</v>
      </c>
    </row>
    <row r="77" spans="1:23" ht="12.75">
      <c r="A77" s="14" t="s">
        <v>26</v>
      </c>
      <c r="B77" s="15" t="s">
        <v>151</v>
      </c>
      <c r="C77" s="16" t="s">
        <v>152</v>
      </c>
      <c r="D77" s="17">
        <v>738410598</v>
      </c>
      <c r="E77" s="18">
        <v>794175392</v>
      </c>
      <c r="F77" s="18">
        <v>456877743</v>
      </c>
      <c r="G77" s="19">
        <f t="shared" si="9"/>
        <v>0.5752856958327915</v>
      </c>
      <c r="H77" s="17">
        <v>30833045</v>
      </c>
      <c r="I77" s="18">
        <v>29944226</v>
      </c>
      <c r="J77" s="18">
        <v>148155179</v>
      </c>
      <c r="K77" s="17">
        <v>208932450</v>
      </c>
      <c r="L77" s="17">
        <v>34649005</v>
      </c>
      <c r="M77" s="18">
        <v>34024699</v>
      </c>
      <c r="N77" s="18">
        <v>53721098</v>
      </c>
      <c r="O77" s="17">
        <v>122394802</v>
      </c>
      <c r="P77" s="17">
        <v>48645545</v>
      </c>
      <c r="Q77" s="18">
        <v>30564341</v>
      </c>
      <c r="R77" s="18">
        <v>46340605</v>
      </c>
      <c r="S77" s="20">
        <v>125550491</v>
      </c>
      <c r="T77" s="17">
        <v>0</v>
      </c>
      <c r="U77" s="18">
        <v>0</v>
      </c>
      <c r="V77" s="18">
        <v>0</v>
      </c>
      <c r="W77" s="20">
        <v>0</v>
      </c>
    </row>
    <row r="78" spans="1:23" ht="12.75">
      <c r="A78" s="14" t="s">
        <v>26</v>
      </c>
      <c r="B78" s="15" t="s">
        <v>153</v>
      </c>
      <c r="C78" s="16" t="s">
        <v>154</v>
      </c>
      <c r="D78" s="17">
        <v>998836490</v>
      </c>
      <c r="E78" s="18">
        <v>1002735920</v>
      </c>
      <c r="F78" s="18">
        <v>621385035</v>
      </c>
      <c r="G78" s="19">
        <f t="shared" si="9"/>
        <v>0.6196896137918346</v>
      </c>
      <c r="H78" s="17">
        <v>30299005</v>
      </c>
      <c r="I78" s="18">
        <v>71518152</v>
      </c>
      <c r="J78" s="18">
        <v>91021446</v>
      </c>
      <c r="K78" s="17">
        <v>192838603</v>
      </c>
      <c r="L78" s="17">
        <v>68648220</v>
      </c>
      <c r="M78" s="18">
        <v>60912747</v>
      </c>
      <c r="N78" s="18">
        <v>90955645</v>
      </c>
      <c r="O78" s="17">
        <v>220516612</v>
      </c>
      <c r="P78" s="17">
        <v>74359905</v>
      </c>
      <c r="Q78" s="18">
        <v>64847623</v>
      </c>
      <c r="R78" s="18">
        <v>68822292</v>
      </c>
      <c r="S78" s="20">
        <v>208029820</v>
      </c>
      <c r="T78" s="17">
        <v>0</v>
      </c>
      <c r="U78" s="18">
        <v>0</v>
      </c>
      <c r="V78" s="18">
        <v>0</v>
      </c>
      <c r="W78" s="20">
        <v>0</v>
      </c>
    </row>
    <row r="79" spans="1:23" ht="12.75">
      <c r="A79" s="14" t="s">
        <v>26</v>
      </c>
      <c r="B79" s="15" t="s">
        <v>155</v>
      </c>
      <c r="C79" s="16" t="s">
        <v>156</v>
      </c>
      <c r="D79" s="17">
        <v>186259230</v>
      </c>
      <c r="E79" s="18">
        <v>186259230</v>
      </c>
      <c r="F79" s="18">
        <v>127785409</v>
      </c>
      <c r="G79" s="19">
        <f t="shared" si="9"/>
        <v>0.6860621564901777</v>
      </c>
      <c r="H79" s="17">
        <v>19109881</v>
      </c>
      <c r="I79" s="18">
        <v>8915943</v>
      </c>
      <c r="J79" s="18">
        <v>9460385</v>
      </c>
      <c r="K79" s="17">
        <v>37486209</v>
      </c>
      <c r="L79" s="17">
        <v>8480587</v>
      </c>
      <c r="M79" s="18">
        <v>12754215</v>
      </c>
      <c r="N79" s="18">
        <v>11056356</v>
      </c>
      <c r="O79" s="17">
        <v>32291158</v>
      </c>
      <c r="P79" s="17">
        <v>14158677</v>
      </c>
      <c r="Q79" s="18">
        <v>14158677</v>
      </c>
      <c r="R79" s="18">
        <v>29690688</v>
      </c>
      <c r="S79" s="20">
        <v>58008042</v>
      </c>
      <c r="T79" s="17">
        <v>0</v>
      </c>
      <c r="U79" s="18">
        <v>0</v>
      </c>
      <c r="V79" s="18">
        <v>0</v>
      </c>
      <c r="W79" s="20">
        <v>0</v>
      </c>
    </row>
    <row r="80" spans="1:23" ht="12.75">
      <c r="A80" s="14" t="s">
        <v>41</v>
      </c>
      <c r="B80" s="15" t="s">
        <v>157</v>
      </c>
      <c r="C80" s="16" t="s">
        <v>158</v>
      </c>
      <c r="D80" s="17">
        <v>151616000</v>
      </c>
      <c r="E80" s="18">
        <v>165165283</v>
      </c>
      <c r="F80" s="18">
        <v>111985579</v>
      </c>
      <c r="G80" s="19">
        <f t="shared" si="9"/>
        <v>0.678021294584044</v>
      </c>
      <c r="H80" s="17">
        <v>13010107</v>
      </c>
      <c r="I80" s="18">
        <v>9604335</v>
      </c>
      <c r="J80" s="18">
        <v>12783023</v>
      </c>
      <c r="K80" s="17">
        <v>35397465</v>
      </c>
      <c r="L80" s="17">
        <v>12390677</v>
      </c>
      <c r="M80" s="18">
        <v>15002109</v>
      </c>
      <c r="N80" s="18">
        <v>14715833</v>
      </c>
      <c r="O80" s="17">
        <v>42108619</v>
      </c>
      <c r="P80" s="17">
        <v>10705323</v>
      </c>
      <c r="Q80" s="18">
        <v>12783023</v>
      </c>
      <c r="R80" s="18">
        <v>10991149</v>
      </c>
      <c r="S80" s="20">
        <v>34479495</v>
      </c>
      <c r="T80" s="17">
        <v>0</v>
      </c>
      <c r="U80" s="18">
        <v>0</v>
      </c>
      <c r="V80" s="18">
        <v>0</v>
      </c>
      <c r="W80" s="20">
        <v>0</v>
      </c>
    </row>
    <row r="81" spans="1:23" ht="12.75">
      <c r="A81" s="21"/>
      <c r="B81" s="22" t="s">
        <v>159</v>
      </c>
      <c r="C81" s="23"/>
      <c r="D81" s="24">
        <f>SUM(D76:D80)</f>
        <v>2795230188</v>
      </c>
      <c r="E81" s="25">
        <f>SUM(E76:E80)</f>
        <v>2863224825</v>
      </c>
      <c r="F81" s="25">
        <f>SUM(F76:F80)</f>
        <v>1673912783</v>
      </c>
      <c r="G81" s="26">
        <f t="shared" si="9"/>
        <v>0.5846249894120696</v>
      </c>
      <c r="H81" s="24">
        <f aca="true" t="shared" si="14" ref="H81:W81">SUM(H76:H80)</f>
        <v>120755815</v>
      </c>
      <c r="I81" s="25">
        <f t="shared" si="14"/>
        <v>180487835</v>
      </c>
      <c r="J81" s="25">
        <f t="shared" si="14"/>
        <v>296674788</v>
      </c>
      <c r="K81" s="24">
        <f t="shared" si="14"/>
        <v>597918438</v>
      </c>
      <c r="L81" s="24">
        <f t="shared" si="14"/>
        <v>158558780</v>
      </c>
      <c r="M81" s="25">
        <f t="shared" si="14"/>
        <v>155159255</v>
      </c>
      <c r="N81" s="25">
        <f t="shared" si="14"/>
        <v>229137135</v>
      </c>
      <c r="O81" s="24">
        <f t="shared" si="14"/>
        <v>542855170</v>
      </c>
      <c r="P81" s="24">
        <f t="shared" si="14"/>
        <v>163674144</v>
      </c>
      <c r="Q81" s="25">
        <f t="shared" si="14"/>
        <v>155557206</v>
      </c>
      <c r="R81" s="25">
        <f t="shared" si="14"/>
        <v>213907825</v>
      </c>
      <c r="S81" s="27">
        <f t="shared" si="14"/>
        <v>533139175</v>
      </c>
      <c r="T81" s="24">
        <f t="shared" si="14"/>
        <v>0</v>
      </c>
      <c r="U81" s="25">
        <f t="shared" si="14"/>
        <v>0</v>
      </c>
      <c r="V81" s="25">
        <f t="shared" si="14"/>
        <v>0</v>
      </c>
      <c r="W81" s="27">
        <f t="shared" si="14"/>
        <v>0</v>
      </c>
    </row>
    <row r="82" spans="1:23" ht="12.75">
      <c r="A82" s="21"/>
      <c r="B82" s="22" t="s">
        <v>160</v>
      </c>
      <c r="C82" s="23"/>
      <c r="D82" s="24">
        <f>SUM(D54,D56:D59,D61:D66,D68:D74,D76:D80)</f>
        <v>16522003246</v>
      </c>
      <c r="E82" s="25">
        <f>SUM(E54,E56:E59,E61:E66,E68:E74,E76:E80)</f>
        <v>16677493516</v>
      </c>
      <c r="F82" s="25">
        <f>SUM(F54,F56:F59,F61:F66,F68:F74,F76:F80)</f>
        <v>10219886087</v>
      </c>
      <c r="G82" s="26">
        <f t="shared" si="9"/>
        <v>0.6127950868153705</v>
      </c>
      <c r="H82" s="24">
        <f aca="true" t="shared" si="15" ref="H82:W82">SUM(H54,H56:H59,H61:H66,H68:H74,H76:H80)</f>
        <v>1029567368</v>
      </c>
      <c r="I82" s="25">
        <f t="shared" si="15"/>
        <v>1154409509</v>
      </c>
      <c r="J82" s="25">
        <f t="shared" si="15"/>
        <v>1290563383</v>
      </c>
      <c r="K82" s="24">
        <f t="shared" si="15"/>
        <v>3474540260</v>
      </c>
      <c r="L82" s="24">
        <f t="shared" si="15"/>
        <v>924810111</v>
      </c>
      <c r="M82" s="25">
        <f t="shared" si="15"/>
        <v>1146745061</v>
      </c>
      <c r="N82" s="25">
        <f t="shared" si="15"/>
        <v>1459766873</v>
      </c>
      <c r="O82" s="24">
        <f t="shared" si="15"/>
        <v>3531322045</v>
      </c>
      <c r="P82" s="24">
        <f t="shared" si="15"/>
        <v>1072059245</v>
      </c>
      <c r="Q82" s="25">
        <f t="shared" si="15"/>
        <v>921810784</v>
      </c>
      <c r="R82" s="25">
        <f t="shared" si="15"/>
        <v>1220153753</v>
      </c>
      <c r="S82" s="27">
        <f t="shared" si="15"/>
        <v>3214023782</v>
      </c>
      <c r="T82" s="24">
        <f t="shared" si="15"/>
        <v>0</v>
      </c>
      <c r="U82" s="25">
        <f t="shared" si="15"/>
        <v>0</v>
      </c>
      <c r="V82" s="25">
        <f t="shared" si="15"/>
        <v>0</v>
      </c>
      <c r="W82" s="27">
        <f t="shared" si="15"/>
        <v>0</v>
      </c>
    </row>
    <row r="83" spans="1:23" ht="12.75">
      <c r="A83" s="9"/>
      <c r="B83" s="10" t="s">
        <v>603</v>
      </c>
      <c r="C83" s="11"/>
      <c r="D83" s="28"/>
      <c r="E83" s="29"/>
      <c r="F83" s="29"/>
      <c r="G83" s="30"/>
      <c r="H83" s="28"/>
      <c r="I83" s="29"/>
      <c r="J83" s="29"/>
      <c r="K83" s="28"/>
      <c r="L83" s="28"/>
      <c r="M83" s="29"/>
      <c r="N83" s="29"/>
      <c r="O83" s="28"/>
      <c r="P83" s="28"/>
      <c r="Q83" s="29"/>
      <c r="R83" s="29"/>
      <c r="S83" s="31"/>
      <c r="T83" s="28"/>
      <c r="U83" s="29"/>
      <c r="V83" s="29"/>
      <c r="W83" s="31"/>
    </row>
    <row r="84" spans="1:23" ht="12.75">
      <c r="A84" s="13"/>
      <c r="B84" s="10" t="s">
        <v>161</v>
      </c>
      <c r="C84" s="11"/>
      <c r="D84" s="28"/>
      <c r="E84" s="29"/>
      <c r="F84" s="29"/>
      <c r="G84" s="30"/>
      <c r="H84" s="28"/>
      <c r="I84" s="29"/>
      <c r="J84" s="29"/>
      <c r="K84" s="28"/>
      <c r="L84" s="28"/>
      <c r="M84" s="29"/>
      <c r="N84" s="29"/>
      <c r="O84" s="28"/>
      <c r="P84" s="28"/>
      <c r="Q84" s="29"/>
      <c r="R84" s="29"/>
      <c r="S84" s="31"/>
      <c r="T84" s="28"/>
      <c r="U84" s="29"/>
      <c r="V84" s="29"/>
      <c r="W84" s="31"/>
    </row>
    <row r="85" spans="1:23" ht="12.75">
      <c r="A85" s="14" t="s">
        <v>20</v>
      </c>
      <c r="B85" s="15" t="s">
        <v>162</v>
      </c>
      <c r="C85" s="16" t="s">
        <v>163</v>
      </c>
      <c r="D85" s="17">
        <v>32378196760</v>
      </c>
      <c r="E85" s="18">
        <v>32358177071</v>
      </c>
      <c r="F85" s="18">
        <v>22432026538</v>
      </c>
      <c r="G85" s="19">
        <f aca="true" t="shared" si="16" ref="G85:G98">IF($E85=0,0,$F85/$E85)</f>
        <v>0.6932413556171556</v>
      </c>
      <c r="H85" s="17">
        <v>2320998239</v>
      </c>
      <c r="I85" s="18">
        <v>2986002178</v>
      </c>
      <c r="J85" s="18">
        <v>2444495069</v>
      </c>
      <c r="K85" s="17">
        <v>7751495486</v>
      </c>
      <c r="L85" s="17">
        <v>2519304965</v>
      </c>
      <c r="M85" s="18">
        <v>2550132976</v>
      </c>
      <c r="N85" s="18">
        <v>2516294163</v>
      </c>
      <c r="O85" s="17">
        <v>7585732104</v>
      </c>
      <c r="P85" s="17">
        <v>2284872822</v>
      </c>
      <c r="Q85" s="18">
        <v>2476366089</v>
      </c>
      <c r="R85" s="18">
        <v>2333560037</v>
      </c>
      <c r="S85" s="20">
        <v>7094798948</v>
      </c>
      <c r="T85" s="17">
        <v>0</v>
      </c>
      <c r="U85" s="18">
        <v>0</v>
      </c>
      <c r="V85" s="18">
        <v>0</v>
      </c>
      <c r="W85" s="20">
        <v>0</v>
      </c>
    </row>
    <row r="86" spans="1:23" ht="12.75">
      <c r="A86" s="14" t="s">
        <v>20</v>
      </c>
      <c r="B86" s="15" t="s">
        <v>164</v>
      </c>
      <c r="C86" s="16" t="s">
        <v>165</v>
      </c>
      <c r="D86" s="17">
        <v>45722358822</v>
      </c>
      <c r="E86" s="18">
        <v>45706981940</v>
      </c>
      <c r="F86" s="18">
        <v>31748472901</v>
      </c>
      <c r="G86" s="19">
        <f t="shared" si="16"/>
        <v>0.6946088224043436</v>
      </c>
      <c r="H86" s="17">
        <v>3115605176</v>
      </c>
      <c r="I86" s="18">
        <v>4236364131</v>
      </c>
      <c r="J86" s="18">
        <v>3861885445</v>
      </c>
      <c r="K86" s="17">
        <v>11213854752</v>
      </c>
      <c r="L86" s="17">
        <v>3471156105</v>
      </c>
      <c r="M86" s="18">
        <v>3573283966</v>
      </c>
      <c r="N86" s="18">
        <v>3472358252</v>
      </c>
      <c r="O86" s="17">
        <v>10516798323</v>
      </c>
      <c r="P86" s="17">
        <v>2966976679</v>
      </c>
      <c r="Q86" s="18">
        <v>3851430059</v>
      </c>
      <c r="R86" s="18">
        <v>3199413088</v>
      </c>
      <c r="S86" s="20">
        <v>10017819826</v>
      </c>
      <c r="T86" s="17">
        <v>0</v>
      </c>
      <c r="U86" s="18">
        <v>0</v>
      </c>
      <c r="V86" s="18">
        <v>0</v>
      </c>
      <c r="W86" s="20">
        <v>0</v>
      </c>
    </row>
    <row r="87" spans="1:23" ht="12.75">
      <c r="A87" s="14" t="s">
        <v>20</v>
      </c>
      <c r="B87" s="15" t="s">
        <v>166</v>
      </c>
      <c r="C87" s="16" t="s">
        <v>167</v>
      </c>
      <c r="D87" s="17">
        <v>28281450340</v>
      </c>
      <c r="E87" s="18">
        <v>28652335143</v>
      </c>
      <c r="F87" s="18">
        <v>19112106414</v>
      </c>
      <c r="G87" s="19">
        <f t="shared" si="16"/>
        <v>0.6670348618572977</v>
      </c>
      <c r="H87" s="17">
        <v>1986548431</v>
      </c>
      <c r="I87" s="18">
        <v>1721513288</v>
      </c>
      <c r="J87" s="18">
        <v>2436041180</v>
      </c>
      <c r="K87" s="17">
        <v>6144102899</v>
      </c>
      <c r="L87" s="17">
        <v>2357841752</v>
      </c>
      <c r="M87" s="18">
        <v>1985871631</v>
      </c>
      <c r="N87" s="18">
        <v>2459389802</v>
      </c>
      <c r="O87" s="17">
        <v>6803103185</v>
      </c>
      <c r="P87" s="17">
        <v>1949540418</v>
      </c>
      <c r="Q87" s="18">
        <v>2054777712</v>
      </c>
      <c r="R87" s="18">
        <v>2160582200</v>
      </c>
      <c r="S87" s="20">
        <v>6164900330</v>
      </c>
      <c r="T87" s="17">
        <v>0</v>
      </c>
      <c r="U87" s="18">
        <v>0</v>
      </c>
      <c r="V87" s="18">
        <v>0</v>
      </c>
      <c r="W87" s="20">
        <v>0</v>
      </c>
    </row>
    <row r="88" spans="1:23" ht="12.75">
      <c r="A88" s="21"/>
      <c r="B88" s="22" t="s">
        <v>25</v>
      </c>
      <c r="C88" s="23"/>
      <c r="D88" s="24">
        <f>SUM(D85:D87)</f>
        <v>106382005922</v>
      </c>
      <c r="E88" s="25">
        <f>SUM(E85:E87)</f>
        <v>106717494154</v>
      </c>
      <c r="F88" s="25">
        <f>SUM(F85:F87)</f>
        <v>73292605853</v>
      </c>
      <c r="G88" s="26">
        <f t="shared" si="16"/>
        <v>0.6867909187151097</v>
      </c>
      <c r="H88" s="24">
        <f aca="true" t="shared" si="17" ref="H88:W88">SUM(H85:H87)</f>
        <v>7423151846</v>
      </c>
      <c r="I88" s="25">
        <f t="shared" si="17"/>
        <v>8943879597</v>
      </c>
      <c r="J88" s="25">
        <f t="shared" si="17"/>
        <v>8742421694</v>
      </c>
      <c r="K88" s="24">
        <f t="shared" si="17"/>
        <v>25109453137</v>
      </c>
      <c r="L88" s="24">
        <f t="shared" si="17"/>
        <v>8348302822</v>
      </c>
      <c r="M88" s="25">
        <f t="shared" si="17"/>
        <v>8109288573</v>
      </c>
      <c r="N88" s="25">
        <f t="shared" si="17"/>
        <v>8448042217</v>
      </c>
      <c r="O88" s="24">
        <f t="shared" si="17"/>
        <v>24905633612</v>
      </c>
      <c r="P88" s="24">
        <f t="shared" si="17"/>
        <v>7201389919</v>
      </c>
      <c r="Q88" s="25">
        <f t="shared" si="17"/>
        <v>8382573860</v>
      </c>
      <c r="R88" s="25">
        <f t="shared" si="17"/>
        <v>7693555325</v>
      </c>
      <c r="S88" s="27">
        <f t="shared" si="17"/>
        <v>23277519104</v>
      </c>
      <c r="T88" s="24">
        <f t="shared" si="17"/>
        <v>0</v>
      </c>
      <c r="U88" s="25">
        <f t="shared" si="17"/>
        <v>0</v>
      </c>
      <c r="V88" s="25">
        <f t="shared" si="17"/>
        <v>0</v>
      </c>
      <c r="W88" s="27">
        <f t="shared" si="17"/>
        <v>0</v>
      </c>
    </row>
    <row r="89" spans="1:23" ht="12.75">
      <c r="A89" s="14" t="s">
        <v>26</v>
      </c>
      <c r="B89" s="15" t="s">
        <v>168</v>
      </c>
      <c r="C89" s="16" t="s">
        <v>169</v>
      </c>
      <c r="D89" s="17">
        <v>5937229250</v>
      </c>
      <c r="E89" s="18">
        <v>5958476020</v>
      </c>
      <c r="F89" s="18">
        <v>2721173084</v>
      </c>
      <c r="G89" s="19">
        <f t="shared" si="16"/>
        <v>0.4566894412037929</v>
      </c>
      <c r="H89" s="17">
        <v>127739525</v>
      </c>
      <c r="I89" s="18">
        <v>418214441</v>
      </c>
      <c r="J89" s="18">
        <v>236372650</v>
      </c>
      <c r="K89" s="17">
        <v>782326616</v>
      </c>
      <c r="L89" s="17">
        <v>173567791</v>
      </c>
      <c r="M89" s="18">
        <v>369799705</v>
      </c>
      <c r="N89" s="18">
        <v>831429592</v>
      </c>
      <c r="O89" s="17">
        <v>1374797088</v>
      </c>
      <c r="P89" s="17">
        <v>200773408</v>
      </c>
      <c r="Q89" s="18">
        <v>363275972</v>
      </c>
      <c r="R89" s="18">
        <v>0</v>
      </c>
      <c r="S89" s="20">
        <v>564049380</v>
      </c>
      <c r="T89" s="17">
        <v>0</v>
      </c>
      <c r="U89" s="18">
        <v>0</v>
      </c>
      <c r="V89" s="18">
        <v>0</v>
      </c>
      <c r="W89" s="20">
        <v>0</v>
      </c>
    </row>
    <row r="90" spans="1:23" ht="12.75">
      <c r="A90" s="14" t="s">
        <v>26</v>
      </c>
      <c r="B90" s="15" t="s">
        <v>170</v>
      </c>
      <c r="C90" s="16" t="s">
        <v>171</v>
      </c>
      <c r="D90" s="17">
        <v>1016496935</v>
      </c>
      <c r="E90" s="18">
        <v>1000135550</v>
      </c>
      <c r="F90" s="18">
        <v>660251182</v>
      </c>
      <c r="G90" s="19">
        <f t="shared" si="16"/>
        <v>0.6601616970819605</v>
      </c>
      <c r="H90" s="17">
        <v>21373419</v>
      </c>
      <c r="I90" s="18">
        <v>102689425</v>
      </c>
      <c r="J90" s="18">
        <v>102313770</v>
      </c>
      <c r="K90" s="17">
        <v>226376614</v>
      </c>
      <c r="L90" s="17">
        <v>70276943</v>
      </c>
      <c r="M90" s="18">
        <v>76935225</v>
      </c>
      <c r="N90" s="18">
        <v>72194176</v>
      </c>
      <c r="O90" s="17">
        <v>219406344</v>
      </c>
      <c r="P90" s="17">
        <v>80564695</v>
      </c>
      <c r="Q90" s="18">
        <v>68989174</v>
      </c>
      <c r="R90" s="18">
        <v>64914355</v>
      </c>
      <c r="S90" s="20">
        <v>214468224</v>
      </c>
      <c r="T90" s="17">
        <v>0</v>
      </c>
      <c r="U90" s="18">
        <v>0</v>
      </c>
      <c r="V90" s="18">
        <v>0</v>
      </c>
      <c r="W90" s="20">
        <v>0</v>
      </c>
    </row>
    <row r="91" spans="1:23" ht="12.75">
      <c r="A91" s="14" t="s">
        <v>26</v>
      </c>
      <c r="B91" s="15" t="s">
        <v>172</v>
      </c>
      <c r="C91" s="16" t="s">
        <v>173</v>
      </c>
      <c r="D91" s="17">
        <v>709230641</v>
      </c>
      <c r="E91" s="18">
        <v>714253303</v>
      </c>
      <c r="F91" s="18">
        <v>371215294</v>
      </c>
      <c r="G91" s="19">
        <f t="shared" si="16"/>
        <v>0.5197249945374072</v>
      </c>
      <c r="H91" s="17">
        <v>4396393</v>
      </c>
      <c r="I91" s="18">
        <v>67019776</v>
      </c>
      <c r="J91" s="18">
        <v>55101731</v>
      </c>
      <c r="K91" s="17">
        <v>126517900</v>
      </c>
      <c r="L91" s="17">
        <v>31608161</v>
      </c>
      <c r="M91" s="18">
        <v>61529762</v>
      </c>
      <c r="N91" s="18">
        <v>16601807</v>
      </c>
      <c r="O91" s="17">
        <v>109739730</v>
      </c>
      <c r="P91" s="17">
        <v>27645776</v>
      </c>
      <c r="Q91" s="18">
        <v>52065995</v>
      </c>
      <c r="R91" s="18">
        <v>55245893</v>
      </c>
      <c r="S91" s="20">
        <v>134957664</v>
      </c>
      <c r="T91" s="17">
        <v>0</v>
      </c>
      <c r="U91" s="18">
        <v>0</v>
      </c>
      <c r="V91" s="18">
        <v>0</v>
      </c>
      <c r="W91" s="20">
        <v>0</v>
      </c>
    </row>
    <row r="92" spans="1:23" ht="12.75">
      <c r="A92" s="14" t="s">
        <v>41</v>
      </c>
      <c r="B92" s="15" t="s">
        <v>174</v>
      </c>
      <c r="C92" s="16" t="s">
        <v>175</v>
      </c>
      <c r="D92" s="17">
        <v>365217386</v>
      </c>
      <c r="E92" s="18">
        <v>375331841</v>
      </c>
      <c r="F92" s="18">
        <v>229275164</v>
      </c>
      <c r="G92" s="19">
        <f t="shared" si="16"/>
        <v>0.610859881722638</v>
      </c>
      <c r="H92" s="17">
        <v>26715574</v>
      </c>
      <c r="I92" s="18">
        <v>28262933</v>
      </c>
      <c r="J92" s="18">
        <v>30874683</v>
      </c>
      <c r="K92" s="17">
        <v>85853190</v>
      </c>
      <c r="L92" s="17">
        <v>28869790</v>
      </c>
      <c r="M92" s="18">
        <v>28589220</v>
      </c>
      <c r="N92" s="18">
        <v>30527163</v>
      </c>
      <c r="O92" s="17">
        <v>87986173</v>
      </c>
      <c r="P92" s="17">
        <v>26482564</v>
      </c>
      <c r="Q92" s="18">
        <v>28953237</v>
      </c>
      <c r="R92" s="18">
        <v>0</v>
      </c>
      <c r="S92" s="20">
        <v>55435801</v>
      </c>
      <c r="T92" s="17">
        <v>0</v>
      </c>
      <c r="U92" s="18">
        <v>0</v>
      </c>
      <c r="V92" s="18">
        <v>0</v>
      </c>
      <c r="W92" s="20">
        <v>0</v>
      </c>
    </row>
    <row r="93" spans="1:23" ht="12.75">
      <c r="A93" s="21"/>
      <c r="B93" s="22" t="s">
        <v>176</v>
      </c>
      <c r="C93" s="23"/>
      <c r="D93" s="24">
        <f>SUM(D89:D92)</f>
        <v>8028174212</v>
      </c>
      <c r="E93" s="25">
        <f>SUM(E89:E92)</f>
        <v>8048196714</v>
      </c>
      <c r="F93" s="25">
        <f>SUM(F89:F92)</f>
        <v>3981914724</v>
      </c>
      <c r="G93" s="26">
        <f t="shared" si="16"/>
        <v>0.49475862301841844</v>
      </c>
      <c r="H93" s="24">
        <f aca="true" t="shared" si="18" ref="H93:W93">SUM(H89:H92)</f>
        <v>180224911</v>
      </c>
      <c r="I93" s="25">
        <f t="shared" si="18"/>
        <v>616186575</v>
      </c>
      <c r="J93" s="25">
        <f t="shared" si="18"/>
        <v>424662834</v>
      </c>
      <c r="K93" s="24">
        <f t="shared" si="18"/>
        <v>1221074320</v>
      </c>
      <c r="L93" s="24">
        <f t="shared" si="18"/>
        <v>304322685</v>
      </c>
      <c r="M93" s="25">
        <f t="shared" si="18"/>
        <v>536853912</v>
      </c>
      <c r="N93" s="25">
        <f t="shared" si="18"/>
        <v>950752738</v>
      </c>
      <c r="O93" s="24">
        <f t="shared" si="18"/>
        <v>1791929335</v>
      </c>
      <c r="P93" s="24">
        <f t="shared" si="18"/>
        <v>335466443</v>
      </c>
      <c r="Q93" s="25">
        <f t="shared" si="18"/>
        <v>513284378</v>
      </c>
      <c r="R93" s="25">
        <f t="shared" si="18"/>
        <v>120160248</v>
      </c>
      <c r="S93" s="27">
        <f t="shared" si="18"/>
        <v>968911069</v>
      </c>
      <c r="T93" s="24">
        <f t="shared" si="18"/>
        <v>0</v>
      </c>
      <c r="U93" s="25">
        <f t="shared" si="18"/>
        <v>0</v>
      </c>
      <c r="V93" s="25">
        <f t="shared" si="18"/>
        <v>0</v>
      </c>
      <c r="W93" s="27">
        <f t="shared" si="18"/>
        <v>0</v>
      </c>
    </row>
    <row r="94" spans="1:23" ht="12.75">
      <c r="A94" s="14" t="s">
        <v>26</v>
      </c>
      <c r="B94" s="15" t="s">
        <v>177</v>
      </c>
      <c r="C94" s="16" t="s">
        <v>178</v>
      </c>
      <c r="D94" s="17">
        <v>2783094307</v>
      </c>
      <c r="E94" s="18">
        <v>2661239344</v>
      </c>
      <c r="F94" s="18">
        <v>1908721199</v>
      </c>
      <c r="G94" s="19">
        <f t="shared" si="16"/>
        <v>0.7172301894992577</v>
      </c>
      <c r="H94" s="17">
        <v>216970574</v>
      </c>
      <c r="I94" s="18">
        <v>225728467</v>
      </c>
      <c r="J94" s="18">
        <v>194696093</v>
      </c>
      <c r="K94" s="17">
        <v>637395134</v>
      </c>
      <c r="L94" s="17">
        <v>229760131</v>
      </c>
      <c r="M94" s="18">
        <v>250913542</v>
      </c>
      <c r="N94" s="18">
        <v>150245465</v>
      </c>
      <c r="O94" s="17">
        <v>630919138</v>
      </c>
      <c r="P94" s="17">
        <v>214602515</v>
      </c>
      <c r="Q94" s="18">
        <v>184960217</v>
      </c>
      <c r="R94" s="18">
        <v>240844195</v>
      </c>
      <c r="S94" s="20">
        <v>640406927</v>
      </c>
      <c r="T94" s="17">
        <v>0</v>
      </c>
      <c r="U94" s="18">
        <v>0</v>
      </c>
      <c r="V94" s="18">
        <v>0</v>
      </c>
      <c r="W94" s="20">
        <v>0</v>
      </c>
    </row>
    <row r="95" spans="1:23" ht="12.75">
      <c r="A95" s="14" t="s">
        <v>26</v>
      </c>
      <c r="B95" s="15" t="s">
        <v>179</v>
      </c>
      <c r="C95" s="16" t="s">
        <v>180</v>
      </c>
      <c r="D95" s="17">
        <v>1452753952</v>
      </c>
      <c r="E95" s="18">
        <v>1452753952</v>
      </c>
      <c r="F95" s="18">
        <v>971413667</v>
      </c>
      <c r="G95" s="19">
        <f t="shared" si="16"/>
        <v>0.6686704693954947</v>
      </c>
      <c r="H95" s="17">
        <v>34057302</v>
      </c>
      <c r="I95" s="18">
        <v>87063549</v>
      </c>
      <c r="J95" s="18">
        <v>83625355</v>
      </c>
      <c r="K95" s="17">
        <v>204746206</v>
      </c>
      <c r="L95" s="17">
        <v>187939339</v>
      </c>
      <c r="M95" s="18">
        <v>121953074</v>
      </c>
      <c r="N95" s="18">
        <v>155602389</v>
      </c>
      <c r="O95" s="17">
        <v>465494802</v>
      </c>
      <c r="P95" s="17">
        <v>98831375</v>
      </c>
      <c r="Q95" s="18">
        <v>105557174</v>
      </c>
      <c r="R95" s="18">
        <v>96784110</v>
      </c>
      <c r="S95" s="20">
        <v>301172659</v>
      </c>
      <c r="T95" s="17">
        <v>0</v>
      </c>
      <c r="U95" s="18">
        <v>0</v>
      </c>
      <c r="V95" s="18">
        <v>0</v>
      </c>
      <c r="W95" s="20">
        <v>0</v>
      </c>
    </row>
    <row r="96" spans="1:23" ht="12.75">
      <c r="A96" s="14" t="s">
        <v>26</v>
      </c>
      <c r="B96" s="15" t="s">
        <v>181</v>
      </c>
      <c r="C96" s="16" t="s">
        <v>182</v>
      </c>
      <c r="D96" s="17">
        <v>1552642310</v>
      </c>
      <c r="E96" s="18">
        <v>1442804706</v>
      </c>
      <c r="F96" s="18">
        <v>789429306</v>
      </c>
      <c r="G96" s="19">
        <f t="shared" si="16"/>
        <v>0.547149106678891</v>
      </c>
      <c r="H96" s="17">
        <v>0</v>
      </c>
      <c r="I96" s="18">
        <v>0</v>
      </c>
      <c r="J96" s="18">
        <v>160152135</v>
      </c>
      <c r="K96" s="17">
        <v>160152135</v>
      </c>
      <c r="L96" s="17">
        <v>125404341</v>
      </c>
      <c r="M96" s="18">
        <v>98539559</v>
      </c>
      <c r="N96" s="18">
        <v>96363266</v>
      </c>
      <c r="O96" s="17">
        <v>320307166</v>
      </c>
      <c r="P96" s="17">
        <v>96647300</v>
      </c>
      <c r="Q96" s="18">
        <v>107494801</v>
      </c>
      <c r="R96" s="18">
        <v>104827904</v>
      </c>
      <c r="S96" s="20">
        <v>308970005</v>
      </c>
      <c r="T96" s="17">
        <v>0</v>
      </c>
      <c r="U96" s="18">
        <v>0</v>
      </c>
      <c r="V96" s="18">
        <v>0</v>
      </c>
      <c r="W96" s="20">
        <v>0</v>
      </c>
    </row>
    <row r="97" spans="1:23" ht="12.75">
      <c r="A97" s="14" t="s">
        <v>41</v>
      </c>
      <c r="B97" s="15" t="s">
        <v>183</v>
      </c>
      <c r="C97" s="16" t="s">
        <v>184</v>
      </c>
      <c r="D97" s="17">
        <v>299545488</v>
      </c>
      <c r="E97" s="18">
        <v>306884892</v>
      </c>
      <c r="F97" s="18">
        <v>241242287</v>
      </c>
      <c r="G97" s="19">
        <f t="shared" si="16"/>
        <v>0.786100239173716</v>
      </c>
      <c r="H97" s="17">
        <v>38939350</v>
      </c>
      <c r="I97" s="18">
        <v>25784707</v>
      </c>
      <c r="J97" s="18">
        <v>23296106</v>
      </c>
      <c r="K97" s="17">
        <v>88020163</v>
      </c>
      <c r="L97" s="17">
        <v>28345693</v>
      </c>
      <c r="M97" s="18">
        <v>20458102</v>
      </c>
      <c r="N97" s="18">
        <v>28821657</v>
      </c>
      <c r="O97" s="17">
        <v>77625452</v>
      </c>
      <c r="P97" s="17">
        <v>22318604</v>
      </c>
      <c r="Q97" s="18">
        <v>14300893</v>
      </c>
      <c r="R97" s="18">
        <v>38977175</v>
      </c>
      <c r="S97" s="20">
        <v>75596672</v>
      </c>
      <c r="T97" s="17">
        <v>0</v>
      </c>
      <c r="U97" s="18">
        <v>0</v>
      </c>
      <c r="V97" s="18">
        <v>0</v>
      </c>
      <c r="W97" s="20">
        <v>0</v>
      </c>
    </row>
    <row r="98" spans="1:23" ht="12.75">
      <c r="A98" s="21"/>
      <c r="B98" s="22" t="s">
        <v>185</v>
      </c>
      <c r="C98" s="23"/>
      <c r="D98" s="24">
        <f>SUM(D94:D97)</f>
        <v>6088036057</v>
      </c>
      <c r="E98" s="25">
        <f>SUM(E94:E97)</f>
        <v>5863682894</v>
      </c>
      <c r="F98" s="25">
        <f>SUM(F94:F97)</f>
        <v>3910806459</v>
      </c>
      <c r="G98" s="26">
        <f t="shared" si="16"/>
        <v>0.6669539485161661</v>
      </c>
      <c r="H98" s="24">
        <f aca="true" t="shared" si="19" ref="H98:W98">SUM(H94:H97)</f>
        <v>289967226</v>
      </c>
      <c r="I98" s="25">
        <f t="shared" si="19"/>
        <v>338576723</v>
      </c>
      <c r="J98" s="25">
        <f t="shared" si="19"/>
        <v>461769689</v>
      </c>
      <c r="K98" s="24">
        <f t="shared" si="19"/>
        <v>1090313638</v>
      </c>
      <c r="L98" s="24">
        <f t="shared" si="19"/>
        <v>571449504</v>
      </c>
      <c r="M98" s="25">
        <f t="shared" si="19"/>
        <v>491864277</v>
      </c>
      <c r="N98" s="25">
        <f t="shared" si="19"/>
        <v>431032777</v>
      </c>
      <c r="O98" s="24">
        <f t="shared" si="19"/>
        <v>1494346558</v>
      </c>
      <c r="P98" s="24">
        <f t="shared" si="19"/>
        <v>432399794</v>
      </c>
      <c r="Q98" s="25">
        <f t="shared" si="19"/>
        <v>412313085</v>
      </c>
      <c r="R98" s="25">
        <f t="shared" si="19"/>
        <v>481433384</v>
      </c>
      <c r="S98" s="27">
        <f t="shared" si="19"/>
        <v>1326146263</v>
      </c>
      <c r="T98" s="24">
        <f t="shared" si="19"/>
        <v>0</v>
      </c>
      <c r="U98" s="25">
        <f t="shared" si="19"/>
        <v>0</v>
      </c>
      <c r="V98" s="25">
        <f t="shared" si="19"/>
        <v>0</v>
      </c>
      <c r="W98" s="27">
        <f t="shared" si="19"/>
        <v>0</v>
      </c>
    </row>
    <row r="99" spans="1:23" ht="12.75">
      <c r="A99" s="21"/>
      <c r="B99" s="22" t="s">
        <v>186</v>
      </c>
      <c r="C99" s="23"/>
      <c r="D99" s="24">
        <f>SUM(D85:D87,D89:D92,D94:D97)</f>
        <v>120498216191</v>
      </c>
      <c r="E99" s="25">
        <f>SUM(E85:E87,E89:E92,E94:E97)</f>
        <v>120629373762</v>
      </c>
      <c r="F99" s="25">
        <f>SUM(F85:F87,F89:F92,F94:F97)</f>
        <v>81185327036</v>
      </c>
      <c r="G99" s="26">
        <f>IF($E99=0,0,$F99/$E99)</f>
        <v>0.6730145776614697</v>
      </c>
      <c r="H99" s="24">
        <f aca="true" t="shared" si="20" ref="H99:W99">SUM(H85:H87,H89:H92,H94:H97)</f>
        <v>7893343983</v>
      </c>
      <c r="I99" s="25">
        <f t="shared" si="20"/>
        <v>9898642895</v>
      </c>
      <c r="J99" s="25">
        <f t="shared" si="20"/>
        <v>9628854217</v>
      </c>
      <c r="K99" s="24">
        <f t="shared" si="20"/>
        <v>27420841095</v>
      </c>
      <c r="L99" s="24">
        <f t="shared" si="20"/>
        <v>9224075011</v>
      </c>
      <c r="M99" s="25">
        <f t="shared" si="20"/>
        <v>9138006762</v>
      </c>
      <c r="N99" s="25">
        <f t="shared" si="20"/>
        <v>9829827732</v>
      </c>
      <c r="O99" s="24">
        <f t="shared" si="20"/>
        <v>28191909505</v>
      </c>
      <c r="P99" s="24">
        <f t="shared" si="20"/>
        <v>7969256156</v>
      </c>
      <c r="Q99" s="25">
        <f t="shared" si="20"/>
        <v>9308171323</v>
      </c>
      <c r="R99" s="25">
        <f t="shared" si="20"/>
        <v>8295148957</v>
      </c>
      <c r="S99" s="27">
        <f t="shared" si="20"/>
        <v>25572576436</v>
      </c>
      <c r="T99" s="24">
        <f t="shared" si="20"/>
        <v>0</v>
      </c>
      <c r="U99" s="25">
        <f t="shared" si="20"/>
        <v>0</v>
      </c>
      <c r="V99" s="25">
        <f t="shared" si="20"/>
        <v>0</v>
      </c>
      <c r="W99" s="27">
        <f t="shared" si="20"/>
        <v>0</v>
      </c>
    </row>
    <row r="100" spans="1:23" ht="12.75">
      <c r="A100" s="9"/>
      <c r="B100" s="10" t="s">
        <v>603</v>
      </c>
      <c r="C100" s="11"/>
      <c r="D100" s="28"/>
      <c r="E100" s="29"/>
      <c r="F100" s="29"/>
      <c r="G100" s="30"/>
      <c r="H100" s="28"/>
      <c r="I100" s="29"/>
      <c r="J100" s="29"/>
      <c r="K100" s="28"/>
      <c r="L100" s="28"/>
      <c r="M100" s="29"/>
      <c r="N100" s="29"/>
      <c r="O100" s="28"/>
      <c r="P100" s="28"/>
      <c r="Q100" s="29"/>
      <c r="R100" s="29"/>
      <c r="S100" s="31"/>
      <c r="T100" s="28"/>
      <c r="U100" s="29"/>
      <c r="V100" s="29"/>
      <c r="W100" s="31"/>
    </row>
    <row r="101" spans="1:23" ht="12.75">
      <c r="A101" s="13"/>
      <c r="B101" s="10" t="s">
        <v>187</v>
      </c>
      <c r="C101" s="11"/>
      <c r="D101" s="28"/>
      <c r="E101" s="29"/>
      <c r="F101" s="29"/>
      <c r="G101" s="30"/>
      <c r="H101" s="28"/>
      <c r="I101" s="29"/>
      <c r="J101" s="29"/>
      <c r="K101" s="28"/>
      <c r="L101" s="28"/>
      <c r="M101" s="29"/>
      <c r="N101" s="29"/>
      <c r="O101" s="28"/>
      <c r="P101" s="28"/>
      <c r="Q101" s="29"/>
      <c r="R101" s="29"/>
      <c r="S101" s="31"/>
      <c r="T101" s="28"/>
      <c r="U101" s="29"/>
      <c r="V101" s="29"/>
      <c r="W101" s="31"/>
    </row>
    <row r="102" spans="1:23" ht="12.75">
      <c r="A102" s="14" t="s">
        <v>20</v>
      </c>
      <c r="B102" s="15" t="s">
        <v>188</v>
      </c>
      <c r="C102" s="16" t="s">
        <v>189</v>
      </c>
      <c r="D102" s="17">
        <v>30646274349</v>
      </c>
      <c r="E102" s="18">
        <v>30764277531</v>
      </c>
      <c r="F102" s="18">
        <v>19900969147</v>
      </c>
      <c r="G102" s="19">
        <f aca="true" t="shared" si="21" ref="G102:G133">IF($E102=0,0,$F102/$E102)</f>
        <v>0.6468856330835836</v>
      </c>
      <c r="H102" s="17">
        <v>2123336186</v>
      </c>
      <c r="I102" s="18">
        <v>2575038978</v>
      </c>
      <c r="J102" s="18">
        <v>1749990136</v>
      </c>
      <c r="K102" s="17">
        <v>6448365300</v>
      </c>
      <c r="L102" s="17">
        <v>2074941097</v>
      </c>
      <c r="M102" s="18">
        <v>2719637891</v>
      </c>
      <c r="N102" s="18">
        <v>2120717688</v>
      </c>
      <c r="O102" s="17">
        <v>6915296676</v>
      </c>
      <c r="P102" s="17">
        <v>1981552860</v>
      </c>
      <c r="Q102" s="18">
        <v>2536361589</v>
      </c>
      <c r="R102" s="18">
        <v>2019392722</v>
      </c>
      <c r="S102" s="20">
        <v>6537307171</v>
      </c>
      <c r="T102" s="17">
        <v>0</v>
      </c>
      <c r="U102" s="18">
        <v>0</v>
      </c>
      <c r="V102" s="18">
        <v>0</v>
      </c>
      <c r="W102" s="20">
        <v>0</v>
      </c>
    </row>
    <row r="103" spans="1:23" ht="12.75">
      <c r="A103" s="21"/>
      <c r="B103" s="22" t="s">
        <v>25</v>
      </c>
      <c r="C103" s="23"/>
      <c r="D103" s="24">
        <f>D102</f>
        <v>30646274349</v>
      </c>
      <c r="E103" s="25">
        <f>E102</f>
        <v>30764277531</v>
      </c>
      <c r="F103" s="25">
        <f>F102</f>
        <v>19900969147</v>
      </c>
      <c r="G103" s="26">
        <f t="shared" si="21"/>
        <v>0.6468856330835836</v>
      </c>
      <c r="H103" s="24">
        <f aca="true" t="shared" si="22" ref="H103:W103">H102</f>
        <v>2123336186</v>
      </c>
      <c r="I103" s="25">
        <f t="shared" si="22"/>
        <v>2575038978</v>
      </c>
      <c r="J103" s="25">
        <f t="shared" si="22"/>
        <v>1749990136</v>
      </c>
      <c r="K103" s="24">
        <f t="shared" si="22"/>
        <v>6448365300</v>
      </c>
      <c r="L103" s="24">
        <f t="shared" si="22"/>
        <v>2074941097</v>
      </c>
      <c r="M103" s="25">
        <f t="shared" si="22"/>
        <v>2719637891</v>
      </c>
      <c r="N103" s="25">
        <f t="shared" si="22"/>
        <v>2120717688</v>
      </c>
      <c r="O103" s="24">
        <f t="shared" si="22"/>
        <v>6915296676</v>
      </c>
      <c r="P103" s="24">
        <f t="shared" si="22"/>
        <v>1981552860</v>
      </c>
      <c r="Q103" s="25">
        <f t="shared" si="22"/>
        <v>2536361589</v>
      </c>
      <c r="R103" s="25">
        <f t="shared" si="22"/>
        <v>2019392722</v>
      </c>
      <c r="S103" s="27">
        <f t="shared" si="22"/>
        <v>6537307171</v>
      </c>
      <c r="T103" s="24">
        <f t="shared" si="22"/>
        <v>0</v>
      </c>
      <c r="U103" s="25">
        <f t="shared" si="22"/>
        <v>0</v>
      </c>
      <c r="V103" s="25">
        <f t="shared" si="22"/>
        <v>0</v>
      </c>
      <c r="W103" s="27">
        <f t="shared" si="22"/>
        <v>0</v>
      </c>
    </row>
    <row r="104" spans="1:23" ht="12.75">
      <c r="A104" s="14" t="s">
        <v>26</v>
      </c>
      <c r="B104" s="15" t="s">
        <v>190</v>
      </c>
      <c r="C104" s="16" t="s">
        <v>191</v>
      </c>
      <c r="D104" s="17">
        <v>285776058</v>
      </c>
      <c r="E104" s="18">
        <v>254350406</v>
      </c>
      <c r="F104" s="18">
        <v>139471465</v>
      </c>
      <c r="G104" s="19">
        <f t="shared" si="21"/>
        <v>0.5483437875856978</v>
      </c>
      <c r="H104" s="17">
        <v>7806551</v>
      </c>
      <c r="I104" s="18">
        <v>10125767</v>
      </c>
      <c r="J104" s="18">
        <v>14211187</v>
      </c>
      <c r="K104" s="17">
        <v>32143505</v>
      </c>
      <c r="L104" s="17">
        <v>18825570</v>
      </c>
      <c r="M104" s="18">
        <v>16867920</v>
      </c>
      <c r="N104" s="18">
        <v>19542204</v>
      </c>
      <c r="O104" s="17">
        <v>55235694</v>
      </c>
      <c r="P104" s="17">
        <v>15604332</v>
      </c>
      <c r="Q104" s="18">
        <v>16153602</v>
      </c>
      <c r="R104" s="18">
        <v>20334332</v>
      </c>
      <c r="S104" s="20">
        <v>52092266</v>
      </c>
      <c r="T104" s="17">
        <v>0</v>
      </c>
      <c r="U104" s="18">
        <v>0</v>
      </c>
      <c r="V104" s="18">
        <v>0</v>
      </c>
      <c r="W104" s="20">
        <v>0</v>
      </c>
    </row>
    <row r="105" spans="1:23" ht="12.75">
      <c r="A105" s="14" t="s">
        <v>26</v>
      </c>
      <c r="B105" s="15" t="s">
        <v>192</v>
      </c>
      <c r="C105" s="16" t="s">
        <v>193</v>
      </c>
      <c r="D105" s="17">
        <v>152247115</v>
      </c>
      <c r="E105" s="18">
        <v>155321275</v>
      </c>
      <c r="F105" s="18">
        <v>81048535</v>
      </c>
      <c r="G105" s="19">
        <f t="shared" si="21"/>
        <v>0.5218121921803693</v>
      </c>
      <c r="H105" s="17">
        <v>9303925</v>
      </c>
      <c r="I105" s="18">
        <v>11988330</v>
      </c>
      <c r="J105" s="18">
        <v>8176576</v>
      </c>
      <c r="K105" s="17">
        <v>29468831</v>
      </c>
      <c r="L105" s="17">
        <v>7064036</v>
      </c>
      <c r="M105" s="18">
        <v>9042539</v>
      </c>
      <c r="N105" s="18">
        <v>9250235</v>
      </c>
      <c r="O105" s="17">
        <v>25356810</v>
      </c>
      <c r="P105" s="17">
        <v>7322463</v>
      </c>
      <c r="Q105" s="18">
        <v>7968880</v>
      </c>
      <c r="R105" s="18">
        <v>10931551</v>
      </c>
      <c r="S105" s="20">
        <v>26222894</v>
      </c>
      <c r="T105" s="17">
        <v>0</v>
      </c>
      <c r="U105" s="18">
        <v>0</v>
      </c>
      <c r="V105" s="18">
        <v>0</v>
      </c>
      <c r="W105" s="20">
        <v>0</v>
      </c>
    </row>
    <row r="106" spans="1:23" ht="12.75">
      <c r="A106" s="14" t="s">
        <v>26</v>
      </c>
      <c r="B106" s="15" t="s">
        <v>194</v>
      </c>
      <c r="C106" s="16" t="s">
        <v>195</v>
      </c>
      <c r="D106" s="17">
        <v>137814222</v>
      </c>
      <c r="E106" s="18">
        <v>137814222</v>
      </c>
      <c r="F106" s="18">
        <v>101452130</v>
      </c>
      <c r="G106" s="19">
        <f t="shared" si="21"/>
        <v>0.7361513821120725</v>
      </c>
      <c r="H106" s="17">
        <v>13538633</v>
      </c>
      <c r="I106" s="18">
        <v>9321543</v>
      </c>
      <c r="J106" s="18">
        <v>9649555</v>
      </c>
      <c r="K106" s="17">
        <v>32509731</v>
      </c>
      <c r="L106" s="17">
        <v>16252800</v>
      </c>
      <c r="M106" s="18">
        <v>10793834</v>
      </c>
      <c r="N106" s="18">
        <v>17014530</v>
      </c>
      <c r="O106" s="17">
        <v>44061164</v>
      </c>
      <c r="P106" s="17">
        <v>6909053</v>
      </c>
      <c r="Q106" s="18">
        <v>8225743</v>
      </c>
      <c r="R106" s="18">
        <v>9746439</v>
      </c>
      <c r="S106" s="20">
        <v>24881235</v>
      </c>
      <c r="T106" s="17">
        <v>0</v>
      </c>
      <c r="U106" s="18">
        <v>0</v>
      </c>
      <c r="V106" s="18">
        <v>0</v>
      </c>
      <c r="W106" s="20">
        <v>0</v>
      </c>
    </row>
    <row r="107" spans="1:23" ht="12.75">
      <c r="A107" s="14" t="s">
        <v>26</v>
      </c>
      <c r="B107" s="15" t="s">
        <v>196</v>
      </c>
      <c r="C107" s="16" t="s">
        <v>197</v>
      </c>
      <c r="D107" s="17">
        <v>836393914</v>
      </c>
      <c r="E107" s="18">
        <v>836393914</v>
      </c>
      <c r="F107" s="18">
        <v>530148575</v>
      </c>
      <c r="G107" s="19">
        <f t="shared" si="21"/>
        <v>0.6338503498484328</v>
      </c>
      <c r="H107" s="17">
        <v>61055274</v>
      </c>
      <c r="I107" s="18">
        <v>47800808</v>
      </c>
      <c r="J107" s="18">
        <v>61055274</v>
      </c>
      <c r="K107" s="17">
        <v>169911356</v>
      </c>
      <c r="L107" s="17">
        <v>57287151</v>
      </c>
      <c r="M107" s="18">
        <v>60195020</v>
      </c>
      <c r="N107" s="18">
        <v>55865566</v>
      </c>
      <c r="O107" s="17">
        <v>173347737</v>
      </c>
      <c r="P107" s="17">
        <v>61971570</v>
      </c>
      <c r="Q107" s="18">
        <v>62979542</v>
      </c>
      <c r="R107" s="18">
        <v>61938370</v>
      </c>
      <c r="S107" s="20">
        <v>186889482</v>
      </c>
      <c r="T107" s="17">
        <v>0</v>
      </c>
      <c r="U107" s="18">
        <v>0</v>
      </c>
      <c r="V107" s="18">
        <v>0</v>
      </c>
      <c r="W107" s="20">
        <v>0</v>
      </c>
    </row>
    <row r="108" spans="1:23" ht="12.75">
      <c r="A108" s="14" t="s">
        <v>41</v>
      </c>
      <c r="B108" s="15" t="s">
        <v>198</v>
      </c>
      <c r="C108" s="16" t="s">
        <v>199</v>
      </c>
      <c r="D108" s="17">
        <v>912263325</v>
      </c>
      <c r="E108" s="18">
        <v>928221174</v>
      </c>
      <c r="F108" s="18">
        <v>730824573</v>
      </c>
      <c r="G108" s="19">
        <f t="shared" si="21"/>
        <v>0.7873388298724588</v>
      </c>
      <c r="H108" s="17">
        <v>64158839</v>
      </c>
      <c r="I108" s="18">
        <v>87659051</v>
      </c>
      <c r="J108" s="18">
        <v>74270767</v>
      </c>
      <c r="K108" s="17">
        <v>226088657</v>
      </c>
      <c r="L108" s="17">
        <v>72830734</v>
      </c>
      <c r="M108" s="18">
        <v>55062776</v>
      </c>
      <c r="N108" s="18">
        <v>125982584</v>
      </c>
      <c r="O108" s="17">
        <v>253876094</v>
      </c>
      <c r="P108" s="17">
        <v>80442050</v>
      </c>
      <c r="Q108" s="18">
        <v>82773002</v>
      </c>
      <c r="R108" s="18">
        <v>87644770</v>
      </c>
      <c r="S108" s="20">
        <v>250859822</v>
      </c>
      <c r="T108" s="17">
        <v>0</v>
      </c>
      <c r="U108" s="18">
        <v>0</v>
      </c>
      <c r="V108" s="18">
        <v>0</v>
      </c>
      <c r="W108" s="20">
        <v>0</v>
      </c>
    </row>
    <row r="109" spans="1:23" ht="12.75">
      <c r="A109" s="21"/>
      <c r="B109" s="22" t="s">
        <v>200</v>
      </c>
      <c r="C109" s="23"/>
      <c r="D109" s="24">
        <f>SUM(D104:D108)</f>
        <v>2324494634</v>
      </c>
      <c r="E109" s="25">
        <f>SUM(E104:E108)</f>
        <v>2312100991</v>
      </c>
      <c r="F109" s="25">
        <f>SUM(F104:F108)</f>
        <v>1582945278</v>
      </c>
      <c r="G109" s="26">
        <f t="shared" si="21"/>
        <v>0.6846350069316673</v>
      </c>
      <c r="H109" s="24">
        <f aca="true" t="shared" si="23" ref="H109:W109">SUM(H104:H108)</f>
        <v>155863222</v>
      </c>
      <c r="I109" s="25">
        <f t="shared" si="23"/>
        <v>166895499</v>
      </c>
      <c r="J109" s="25">
        <f t="shared" si="23"/>
        <v>167363359</v>
      </c>
      <c r="K109" s="24">
        <f t="shared" si="23"/>
        <v>490122080</v>
      </c>
      <c r="L109" s="24">
        <f t="shared" si="23"/>
        <v>172260291</v>
      </c>
      <c r="M109" s="25">
        <f t="shared" si="23"/>
        <v>151962089</v>
      </c>
      <c r="N109" s="25">
        <f t="shared" si="23"/>
        <v>227655119</v>
      </c>
      <c r="O109" s="24">
        <f t="shared" si="23"/>
        <v>551877499</v>
      </c>
      <c r="P109" s="24">
        <f t="shared" si="23"/>
        <v>172249468</v>
      </c>
      <c r="Q109" s="25">
        <f t="shared" si="23"/>
        <v>178100769</v>
      </c>
      <c r="R109" s="25">
        <f t="shared" si="23"/>
        <v>190595462</v>
      </c>
      <c r="S109" s="27">
        <f t="shared" si="23"/>
        <v>540945699</v>
      </c>
      <c r="T109" s="24">
        <f t="shared" si="23"/>
        <v>0</v>
      </c>
      <c r="U109" s="25">
        <f t="shared" si="23"/>
        <v>0</v>
      </c>
      <c r="V109" s="25">
        <f t="shared" si="23"/>
        <v>0</v>
      </c>
      <c r="W109" s="27">
        <f t="shared" si="23"/>
        <v>0</v>
      </c>
    </row>
    <row r="110" spans="1:23" ht="12.75">
      <c r="A110" s="14" t="s">
        <v>26</v>
      </c>
      <c r="B110" s="15" t="s">
        <v>201</v>
      </c>
      <c r="C110" s="16" t="s">
        <v>202</v>
      </c>
      <c r="D110" s="17">
        <v>136147000</v>
      </c>
      <c r="E110" s="18">
        <v>136147000</v>
      </c>
      <c r="F110" s="18">
        <v>94436110</v>
      </c>
      <c r="G110" s="19">
        <f t="shared" si="21"/>
        <v>0.6936334256355263</v>
      </c>
      <c r="H110" s="17">
        <v>9822392</v>
      </c>
      <c r="I110" s="18">
        <v>7414863</v>
      </c>
      <c r="J110" s="18">
        <v>10423474</v>
      </c>
      <c r="K110" s="17">
        <v>27660729</v>
      </c>
      <c r="L110" s="17">
        <v>9638463</v>
      </c>
      <c r="M110" s="18">
        <v>7316634</v>
      </c>
      <c r="N110" s="18">
        <v>18985820</v>
      </c>
      <c r="O110" s="17">
        <v>35940917</v>
      </c>
      <c r="P110" s="17">
        <v>8122561</v>
      </c>
      <c r="Q110" s="18">
        <v>9754275</v>
      </c>
      <c r="R110" s="18">
        <v>12957628</v>
      </c>
      <c r="S110" s="20">
        <v>30834464</v>
      </c>
      <c r="T110" s="17">
        <v>0</v>
      </c>
      <c r="U110" s="18">
        <v>0</v>
      </c>
      <c r="V110" s="18">
        <v>0</v>
      </c>
      <c r="W110" s="20">
        <v>0</v>
      </c>
    </row>
    <row r="111" spans="1:23" ht="12.75">
      <c r="A111" s="14" t="s">
        <v>26</v>
      </c>
      <c r="B111" s="15" t="s">
        <v>203</v>
      </c>
      <c r="C111" s="16" t="s">
        <v>204</v>
      </c>
      <c r="D111" s="17">
        <v>367656441</v>
      </c>
      <c r="E111" s="18">
        <v>382056877</v>
      </c>
      <c r="F111" s="18">
        <v>246012372</v>
      </c>
      <c r="G111" s="19">
        <f t="shared" si="21"/>
        <v>0.6439155707174982</v>
      </c>
      <c r="H111" s="17">
        <v>31387095</v>
      </c>
      <c r="I111" s="18">
        <v>28666840</v>
      </c>
      <c r="J111" s="18">
        <v>27686436</v>
      </c>
      <c r="K111" s="17">
        <v>87740371</v>
      </c>
      <c r="L111" s="17">
        <v>25741501</v>
      </c>
      <c r="M111" s="18">
        <v>18321815</v>
      </c>
      <c r="N111" s="18">
        <v>42072888</v>
      </c>
      <c r="O111" s="17">
        <v>86136204</v>
      </c>
      <c r="P111" s="17">
        <v>21257887</v>
      </c>
      <c r="Q111" s="18">
        <v>22212105</v>
      </c>
      <c r="R111" s="18">
        <v>28665805</v>
      </c>
      <c r="S111" s="20">
        <v>72135797</v>
      </c>
      <c r="T111" s="17">
        <v>0</v>
      </c>
      <c r="U111" s="18">
        <v>0</v>
      </c>
      <c r="V111" s="18">
        <v>0</v>
      </c>
      <c r="W111" s="20">
        <v>0</v>
      </c>
    </row>
    <row r="112" spans="1:23" ht="12.75">
      <c r="A112" s="14" t="s">
        <v>26</v>
      </c>
      <c r="B112" s="15" t="s">
        <v>205</v>
      </c>
      <c r="C112" s="16" t="s">
        <v>206</v>
      </c>
      <c r="D112" s="17">
        <v>133926175</v>
      </c>
      <c r="E112" s="18">
        <v>152179307</v>
      </c>
      <c r="F112" s="18">
        <v>87387397</v>
      </c>
      <c r="G112" s="19">
        <f t="shared" si="21"/>
        <v>0.5742396829287704</v>
      </c>
      <c r="H112" s="17">
        <v>10241482</v>
      </c>
      <c r="I112" s="18">
        <v>9005900</v>
      </c>
      <c r="J112" s="18">
        <v>7454210</v>
      </c>
      <c r="K112" s="17">
        <v>26701592</v>
      </c>
      <c r="L112" s="17">
        <v>7339000</v>
      </c>
      <c r="M112" s="18">
        <v>7339000</v>
      </c>
      <c r="N112" s="18">
        <v>14921000</v>
      </c>
      <c r="O112" s="17">
        <v>29599000</v>
      </c>
      <c r="P112" s="17">
        <v>21478000</v>
      </c>
      <c r="Q112" s="18">
        <v>9608805</v>
      </c>
      <c r="R112" s="18">
        <v>0</v>
      </c>
      <c r="S112" s="20">
        <v>31086805</v>
      </c>
      <c r="T112" s="17">
        <v>0</v>
      </c>
      <c r="U112" s="18">
        <v>0</v>
      </c>
      <c r="V112" s="18">
        <v>0</v>
      </c>
      <c r="W112" s="20">
        <v>0</v>
      </c>
    </row>
    <row r="113" spans="1:23" ht="12.75">
      <c r="A113" s="14" t="s">
        <v>26</v>
      </c>
      <c r="B113" s="15" t="s">
        <v>207</v>
      </c>
      <c r="C113" s="16" t="s">
        <v>208</v>
      </c>
      <c r="D113" s="17">
        <v>59274490</v>
      </c>
      <c r="E113" s="18">
        <v>63027566</v>
      </c>
      <c r="F113" s="18">
        <v>41770827</v>
      </c>
      <c r="G113" s="19">
        <f t="shared" si="21"/>
        <v>0.6627390148621637</v>
      </c>
      <c r="H113" s="17">
        <v>4506075</v>
      </c>
      <c r="I113" s="18">
        <v>7299254</v>
      </c>
      <c r="J113" s="18">
        <v>8024615</v>
      </c>
      <c r="K113" s="17">
        <v>19829944</v>
      </c>
      <c r="L113" s="17">
        <v>913277</v>
      </c>
      <c r="M113" s="18">
        <v>5163758</v>
      </c>
      <c r="N113" s="18">
        <v>5291518</v>
      </c>
      <c r="O113" s="17">
        <v>11368553</v>
      </c>
      <c r="P113" s="17">
        <v>2916377</v>
      </c>
      <c r="Q113" s="18">
        <v>3134968</v>
      </c>
      <c r="R113" s="18">
        <v>4520985</v>
      </c>
      <c r="S113" s="20">
        <v>10572330</v>
      </c>
      <c r="T113" s="17">
        <v>0</v>
      </c>
      <c r="U113" s="18">
        <v>0</v>
      </c>
      <c r="V113" s="18">
        <v>0</v>
      </c>
      <c r="W113" s="20">
        <v>0</v>
      </c>
    </row>
    <row r="114" spans="1:23" ht="12.75">
      <c r="A114" s="14" t="s">
        <v>26</v>
      </c>
      <c r="B114" s="15" t="s">
        <v>209</v>
      </c>
      <c r="C114" s="16" t="s">
        <v>210</v>
      </c>
      <c r="D114" s="17">
        <v>4453570140</v>
      </c>
      <c r="E114" s="18">
        <v>4453570140</v>
      </c>
      <c r="F114" s="18">
        <v>2660934773</v>
      </c>
      <c r="G114" s="19">
        <f t="shared" si="21"/>
        <v>0.597483522062594</v>
      </c>
      <c r="H114" s="17">
        <v>155341649</v>
      </c>
      <c r="I114" s="18">
        <v>544671338</v>
      </c>
      <c r="J114" s="18">
        <v>226290010</v>
      </c>
      <c r="K114" s="17">
        <v>926302997</v>
      </c>
      <c r="L114" s="17">
        <v>407558425</v>
      </c>
      <c r="M114" s="18">
        <v>637500167</v>
      </c>
      <c r="N114" s="18">
        <v>45531627</v>
      </c>
      <c r="O114" s="17">
        <v>1090590219</v>
      </c>
      <c r="P114" s="17">
        <v>328327646</v>
      </c>
      <c r="Q114" s="18">
        <v>315713911</v>
      </c>
      <c r="R114" s="18">
        <v>0</v>
      </c>
      <c r="S114" s="20">
        <v>644041557</v>
      </c>
      <c r="T114" s="17">
        <v>0</v>
      </c>
      <c r="U114" s="18">
        <v>0</v>
      </c>
      <c r="V114" s="18">
        <v>0</v>
      </c>
      <c r="W114" s="20">
        <v>0</v>
      </c>
    </row>
    <row r="115" spans="1:23" ht="12.75">
      <c r="A115" s="14" t="s">
        <v>26</v>
      </c>
      <c r="B115" s="15" t="s">
        <v>211</v>
      </c>
      <c r="C115" s="16" t="s">
        <v>212</v>
      </c>
      <c r="D115" s="17">
        <v>81503584</v>
      </c>
      <c r="E115" s="18">
        <v>84291824</v>
      </c>
      <c r="F115" s="18">
        <v>56303873</v>
      </c>
      <c r="G115" s="19">
        <f t="shared" si="21"/>
        <v>0.6679636331039651</v>
      </c>
      <c r="H115" s="17">
        <v>3589407</v>
      </c>
      <c r="I115" s="18">
        <v>4727595</v>
      </c>
      <c r="J115" s="18">
        <v>7503510</v>
      </c>
      <c r="K115" s="17">
        <v>15820512</v>
      </c>
      <c r="L115" s="17">
        <v>4017115</v>
      </c>
      <c r="M115" s="18">
        <v>8832323</v>
      </c>
      <c r="N115" s="18">
        <v>12981425</v>
      </c>
      <c r="O115" s="17">
        <v>25830863</v>
      </c>
      <c r="P115" s="17">
        <v>5110686</v>
      </c>
      <c r="Q115" s="18">
        <v>4155993</v>
      </c>
      <c r="R115" s="18">
        <v>5385819</v>
      </c>
      <c r="S115" s="20">
        <v>14652498</v>
      </c>
      <c r="T115" s="17">
        <v>0</v>
      </c>
      <c r="U115" s="18">
        <v>0</v>
      </c>
      <c r="V115" s="18">
        <v>0</v>
      </c>
      <c r="W115" s="20">
        <v>0</v>
      </c>
    </row>
    <row r="116" spans="1:23" ht="12.75">
      <c r="A116" s="14" t="s">
        <v>26</v>
      </c>
      <c r="B116" s="15" t="s">
        <v>213</v>
      </c>
      <c r="C116" s="16" t="s">
        <v>214</v>
      </c>
      <c r="D116" s="17">
        <v>98165275</v>
      </c>
      <c r="E116" s="18">
        <v>103559763</v>
      </c>
      <c r="F116" s="18">
        <v>69165587</v>
      </c>
      <c r="G116" s="19">
        <f t="shared" si="21"/>
        <v>0.6678808930839287</v>
      </c>
      <c r="H116" s="17">
        <v>10734283</v>
      </c>
      <c r="I116" s="18">
        <v>21837299</v>
      </c>
      <c r="J116" s="18">
        <v>9493645</v>
      </c>
      <c r="K116" s="17">
        <v>42065227</v>
      </c>
      <c r="L116" s="17">
        <v>7375802</v>
      </c>
      <c r="M116" s="18">
        <v>10346039</v>
      </c>
      <c r="N116" s="18">
        <v>5858479</v>
      </c>
      <c r="O116" s="17">
        <v>23580320</v>
      </c>
      <c r="P116" s="17">
        <v>8305535</v>
      </c>
      <c r="Q116" s="18">
        <v>-13466396</v>
      </c>
      <c r="R116" s="18">
        <v>8680901</v>
      </c>
      <c r="S116" s="20">
        <v>3520040</v>
      </c>
      <c r="T116" s="17">
        <v>0</v>
      </c>
      <c r="U116" s="18">
        <v>0</v>
      </c>
      <c r="V116" s="18">
        <v>0</v>
      </c>
      <c r="W116" s="20">
        <v>0</v>
      </c>
    </row>
    <row r="117" spans="1:23" ht="12.75">
      <c r="A117" s="14" t="s">
        <v>41</v>
      </c>
      <c r="B117" s="15" t="s">
        <v>215</v>
      </c>
      <c r="C117" s="16" t="s">
        <v>216</v>
      </c>
      <c r="D117" s="17">
        <v>612245997</v>
      </c>
      <c r="E117" s="18">
        <v>612245997</v>
      </c>
      <c r="F117" s="18">
        <v>421222562</v>
      </c>
      <c r="G117" s="19">
        <f t="shared" si="21"/>
        <v>0.6879956162457359</v>
      </c>
      <c r="H117" s="17">
        <v>42940741</v>
      </c>
      <c r="I117" s="18">
        <v>36940393</v>
      </c>
      <c r="J117" s="18">
        <v>38759823</v>
      </c>
      <c r="K117" s="17">
        <v>118640957</v>
      </c>
      <c r="L117" s="17">
        <v>63986891</v>
      </c>
      <c r="M117" s="18">
        <v>82252969</v>
      </c>
      <c r="N117" s="18">
        <v>66055064</v>
      </c>
      <c r="O117" s="17">
        <v>212294924</v>
      </c>
      <c r="P117" s="17">
        <v>35873214</v>
      </c>
      <c r="Q117" s="18">
        <v>32970443</v>
      </c>
      <c r="R117" s="18">
        <v>21443024</v>
      </c>
      <c r="S117" s="20">
        <v>90286681</v>
      </c>
      <c r="T117" s="17">
        <v>0</v>
      </c>
      <c r="U117" s="18">
        <v>0</v>
      </c>
      <c r="V117" s="18">
        <v>0</v>
      </c>
      <c r="W117" s="20">
        <v>0</v>
      </c>
    </row>
    <row r="118" spans="1:23" ht="12.75">
      <c r="A118" s="21"/>
      <c r="B118" s="22" t="s">
        <v>217</v>
      </c>
      <c r="C118" s="23"/>
      <c r="D118" s="24">
        <f>SUM(D110:D117)</f>
        <v>5942489102</v>
      </c>
      <c r="E118" s="25">
        <f>SUM(E110:E117)</f>
        <v>5987078474</v>
      </c>
      <c r="F118" s="25">
        <f>SUM(F110:F117)</f>
        <v>3677233501</v>
      </c>
      <c r="G118" s="26">
        <f t="shared" si="21"/>
        <v>0.6141949728852009</v>
      </c>
      <c r="H118" s="24">
        <f aca="true" t="shared" si="24" ref="H118:W118">SUM(H110:H117)</f>
        <v>268563124</v>
      </c>
      <c r="I118" s="25">
        <f t="shared" si="24"/>
        <v>660563482</v>
      </c>
      <c r="J118" s="25">
        <f t="shared" si="24"/>
        <v>335635723</v>
      </c>
      <c r="K118" s="24">
        <f t="shared" si="24"/>
        <v>1264762329</v>
      </c>
      <c r="L118" s="24">
        <f t="shared" si="24"/>
        <v>526570474</v>
      </c>
      <c r="M118" s="25">
        <f t="shared" si="24"/>
        <v>777072705</v>
      </c>
      <c r="N118" s="25">
        <f t="shared" si="24"/>
        <v>211697821</v>
      </c>
      <c r="O118" s="24">
        <f t="shared" si="24"/>
        <v>1515341000</v>
      </c>
      <c r="P118" s="24">
        <f t="shared" si="24"/>
        <v>431391906</v>
      </c>
      <c r="Q118" s="25">
        <f t="shared" si="24"/>
        <v>384084104</v>
      </c>
      <c r="R118" s="25">
        <f t="shared" si="24"/>
        <v>81654162</v>
      </c>
      <c r="S118" s="27">
        <f t="shared" si="24"/>
        <v>897130172</v>
      </c>
      <c r="T118" s="24">
        <f t="shared" si="24"/>
        <v>0</v>
      </c>
      <c r="U118" s="25">
        <f t="shared" si="24"/>
        <v>0</v>
      </c>
      <c r="V118" s="25">
        <f t="shared" si="24"/>
        <v>0</v>
      </c>
      <c r="W118" s="27">
        <f t="shared" si="24"/>
        <v>0</v>
      </c>
    </row>
    <row r="119" spans="1:23" ht="12.75">
      <c r="A119" s="14" t="s">
        <v>26</v>
      </c>
      <c r="B119" s="15" t="s">
        <v>218</v>
      </c>
      <c r="C119" s="16" t="s">
        <v>219</v>
      </c>
      <c r="D119" s="17">
        <v>174607461</v>
      </c>
      <c r="E119" s="18">
        <v>188914062</v>
      </c>
      <c r="F119" s="18">
        <v>110267580</v>
      </c>
      <c r="G119" s="19">
        <f t="shared" si="21"/>
        <v>0.583691752919907</v>
      </c>
      <c r="H119" s="17">
        <v>8792595</v>
      </c>
      <c r="I119" s="18">
        <v>9146947</v>
      </c>
      <c r="J119" s="18">
        <v>14365258</v>
      </c>
      <c r="K119" s="17">
        <v>32304800</v>
      </c>
      <c r="L119" s="17">
        <v>8299366</v>
      </c>
      <c r="M119" s="18">
        <v>10541522</v>
      </c>
      <c r="N119" s="18">
        <v>14403610</v>
      </c>
      <c r="O119" s="17">
        <v>33244498</v>
      </c>
      <c r="P119" s="17">
        <v>11961950</v>
      </c>
      <c r="Q119" s="18">
        <v>9867385</v>
      </c>
      <c r="R119" s="18">
        <v>22888947</v>
      </c>
      <c r="S119" s="20">
        <v>44718282</v>
      </c>
      <c r="T119" s="17">
        <v>0</v>
      </c>
      <c r="U119" s="18">
        <v>0</v>
      </c>
      <c r="V119" s="18">
        <v>0</v>
      </c>
      <c r="W119" s="20">
        <v>0</v>
      </c>
    </row>
    <row r="120" spans="1:23" ht="12.75">
      <c r="A120" s="14" t="s">
        <v>26</v>
      </c>
      <c r="B120" s="15" t="s">
        <v>220</v>
      </c>
      <c r="C120" s="16" t="s">
        <v>221</v>
      </c>
      <c r="D120" s="17">
        <v>500526000</v>
      </c>
      <c r="E120" s="18">
        <v>500526000</v>
      </c>
      <c r="F120" s="18">
        <v>185398305</v>
      </c>
      <c r="G120" s="19">
        <f t="shared" si="21"/>
        <v>0.3704069418971242</v>
      </c>
      <c r="H120" s="17">
        <v>24619621</v>
      </c>
      <c r="I120" s="18">
        <v>22803225</v>
      </c>
      <c r="J120" s="18">
        <v>20725276</v>
      </c>
      <c r="K120" s="17">
        <v>68148122</v>
      </c>
      <c r="L120" s="17">
        <v>33608651</v>
      </c>
      <c r="M120" s="18">
        <v>18456503</v>
      </c>
      <c r="N120" s="18">
        <v>0</v>
      </c>
      <c r="O120" s="17">
        <v>52065154</v>
      </c>
      <c r="P120" s="17">
        <v>15765189</v>
      </c>
      <c r="Q120" s="18">
        <v>19184246</v>
      </c>
      <c r="R120" s="18">
        <v>30235594</v>
      </c>
      <c r="S120" s="20">
        <v>65185029</v>
      </c>
      <c r="T120" s="17">
        <v>0</v>
      </c>
      <c r="U120" s="18">
        <v>0</v>
      </c>
      <c r="V120" s="18">
        <v>0</v>
      </c>
      <c r="W120" s="20">
        <v>0</v>
      </c>
    </row>
    <row r="121" spans="1:23" ht="12.75">
      <c r="A121" s="14" t="s">
        <v>26</v>
      </c>
      <c r="B121" s="15" t="s">
        <v>222</v>
      </c>
      <c r="C121" s="16" t="s">
        <v>223</v>
      </c>
      <c r="D121" s="17">
        <v>735159950</v>
      </c>
      <c r="E121" s="18">
        <v>655655094</v>
      </c>
      <c r="F121" s="18">
        <v>433771403</v>
      </c>
      <c r="G121" s="19">
        <f t="shared" si="21"/>
        <v>0.6615847371117961</v>
      </c>
      <c r="H121" s="17">
        <v>22534270</v>
      </c>
      <c r="I121" s="18">
        <v>52289783</v>
      </c>
      <c r="J121" s="18">
        <v>39978460</v>
      </c>
      <c r="K121" s="17">
        <v>114802513</v>
      </c>
      <c r="L121" s="17">
        <v>33180274</v>
      </c>
      <c r="M121" s="18">
        <v>47169680</v>
      </c>
      <c r="N121" s="18">
        <v>69628850</v>
      </c>
      <c r="O121" s="17">
        <v>149978804</v>
      </c>
      <c r="P121" s="17">
        <v>57500504</v>
      </c>
      <c r="Q121" s="18">
        <v>56653854</v>
      </c>
      <c r="R121" s="18">
        <v>54835728</v>
      </c>
      <c r="S121" s="20">
        <v>168990086</v>
      </c>
      <c r="T121" s="17">
        <v>0</v>
      </c>
      <c r="U121" s="18">
        <v>0</v>
      </c>
      <c r="V121" s="18">
        <v>0</v>
      </c>
      <c r="W121" s="20">
        <v>0</v>
      </c>
    </row>
    <row r="122" spans="1:23" ht="12.75">
      <c r="A122" s="14" t="s">
        <v>41</v>
      </c>
      <c r="B122" s="15" t="s">
        <v>224</v>
      </c>
      <c r="C122" s="16" t="s">
        <v>225</v>
      </c>
      <c r="D122" s="17">
        <v>548356443</v>
      </c>
      <c r="E122" s="18">
        <v>591557437</v>
      </c>
      <c r="F122" s="18">
        <v>428011247</v>
      </c>
      <c r="G122" s="19">
        <f t="shared" si="21"/>
        <v>0.7235328646540201</v>
      </c>
      <c r="H122" s="17">
        <v>1281000</v>
      </c>
      <c r="I122" s="18">
        <v>65293000</v>
      </c>
      <c r="J122" s="18">
        <v>47265000</v>
      </c>
      <c r="K122" s="17">
        <v>113839000</v>
      </c>
      <c r="L122" s="17">
        <v>36564792</v>
      </c>
      <c r="M122" s="18">
        <v>69462587</v>
      </c>
      <c r="N122" s="18">
        <v>32448938</v>
      </c>
      <c r="O122" s="17">
        <v>138476317</v>
      </c>
      <c r="P122" s="17">
        <v>39457000</v>
      </c>
      <c r="Q122" s="18">
        <v>53217408</v>
      </c>
      <c r="R122" s="18">
        <v>83021522</v>
      </c>
      <c r="S122" s="20">
        <v>175695930</v>
      </c>
      <c r="T122" s="17">
        <v>0</v>
      </c>
      <c r="U122" s="18">
        <v>0</v>
      </c>
      <c r="V122" s="18">
        <v>0</v>
      </c>
      <c r="W122" s="20">
        <v>0</v>
      </c>
    </row>
    <row r="123" spans="1:23" ht="12.75">
      <c r="A123" s="21"/>
      <c r="B123" s="22" t="s">
        <v>226</v>
      </c>
      <c r="C123" s="23"/>
      <c r="D123" s="24">
        <f>SUM(D119:D122)</f>
        <v>1958649854</v>
      </c>
      <c r="E123" s="25">
        <f>SUM(E119:E122)</f>
        <v>1936652593</v>
      </c>
      <c r="F123" s="25">
        <f>SUM(F119:F122)</f>
        <v>1157448535</v>
      </c>
      <c r="G123" s="26">
        <f t="shared" si="21"/>
        <v>0.5976541890804676</v>
      </c>
      <c r="H123" s="24">
        <f aca="true" t="shared" si="25" ref="H123:W123">SUM(H119:H122)</f>
        <v>57227486</v>
      </c>
      <c r="I123" s="25">
        <f t="shared" si="25"/>
        <v>149532955</v>
      </c>
      <c r="J123" s="25">
        <f t="shared" si="25"/>
        <v>122333994</v>
      </c>
      <c r="K123" s="24">
        <f t="shared" si="25"/>
        <v>329094435</v>
      </c>
      <c r="L123" s="24">
        <f t="shared" si="25"/>
        <v>111653083</v>
      </c>
      <c r="M123" s="25">
        <f t="shared" si="25"/>
        <v>145630292</v>
      </c>
      <c r="N123" s="25">
        <f t="shared" si="25"/>
        <v>116481398</v>
      </c>
      <c r="O123" s="24">
        <f t="shared" si="25"/>
        <v>373764773</v>
      </c>
      <c r="P123" s="24">
        <f t="shared" si="25"/>
        <v>124684643</v>
      </c>
      <c r="Q123" s="25">
        <f t="shared" si="25"/>
        <v>138922893</v>
      </c>
      <c r="R123" s="25">
        <f t="shared" si="25"/>
        <v>190981791</v>
      </c>
      <c r="S123" s="27">
        <f t="shared" si="25"/>
        <v>454589327</v>
      </c>
      <c r="T123" s="24">
        <f t="shared" si="25"/>
        <v>0</v>
      </c>
      <c r="U123" s="25">
        <f t="shared" si="25"/>
        <v>0</v>
      </c>
      <c r="V123" s="25">
        <f t="shared" si="25"/>
        <v>0</v>
      </c>
      <c r="W123" s="27">
        <f t="shared" si="25"/>
        <v>0</v>
      </c>
    </row>
    <row r="124" spans="1:23" ht="12.75">
      <c r="A124" s="14" t="s">
        <v>26</v>
      </c>
      <c r="B124" s="15" t="s">
        <v>227</v>
      </c>
      <c r="C124" s="16" t="s">
        <v>228</v>
      </c>
      <c r="D124" s="17">
        <v>255734660</v>
      </c>
      <c r="E124" s="18">
        <v>260583905</v>
      </c>
      <c r="F124" s="18">
        <v>184240449</v>
      </c>
      <c r="G124" s="19">
        <f t="shared" si="21"/>
        <v>0.7070292733543924</v>
      </c>
      <c r="H124" s="17">
        <v>10537645</v>
      </c>
      <c r="I124" s="18">
        <v>21913230</v>
      </c>
      <c r="J124" s="18">
        <v>27544927</v>
      </c>
      <c r="K124" s="17">
        <v>59995802</v>
      </c>
      <c r="L124" s="17">
        <v>18631029</v>
      </c>
      <c r="M124" s="18">
        <v>20511398</v>
      </c>
      <c r="N124" s="18">
        <v>23595889</v>
      </c>
      <c r="O124" s="17">
        <v>62738316</v>
      </c>
      <c r="P124" s="17">
        <v>16898503</v>
      </c>
      <c r="Q124" s="18">
        <v>25239736</v>
      </c>
      <c r="R124" s="18">
        <v>19368092</v>
      </c>
      <c r="S124" s="20">
        <v>61506331</v>
      </c>
      <c r="T124" s="17">
        <v>0</v>
      </c>
      <c r="U124" s="18">
        <v>0</v>
      </c>
      <c r="V124" s="18">
        <v>0</v>
      </c>
      <c r="W124" s="20">
        <v>0</v>
      </c>
    </row>
    <row r="125" spans="1:23" ht="12.75">
      <c r="A125" s="14" t="s">
        <v>26</v>
      </c>
      <c r="B125" s="15" t="s">
        <v>229</v>
      </c>
      <c r="C125" s="16" t="s">
        <v>230</v>
      </c>
      <c r="D125" s="17">
        <v>158461763</v>
      </c>
      <c r="E125" s="18">
        <v>158461763</v>
      </c>
      <c r="F125" s="18">
        <v>72157609</v>
      </c>
      <c r="G125" s="19">
        <f t="shared" si="21"/>
        <v>0.4553629066969298</v>
      </c>
      <c r="H125" s="17">
        <v>3471489</v>
      </c>
      <c r="I125" s="18">
        <v>11736208</v>
      </c>
      <c r="J125" s="18">
        <v>9853293</v>
      </c>
      <c r="K125" s="17">
        <v>25060990</v>
      </c>
      <c r="L125" s="17">
        <v>9076838</v>
      </c>
      <c r="M125" s="18">
        <v>7887573</v>
      </c>
      <c r="N125" s="18">
        <v>7271389</v>
      </c>
      <c r="O125" s="17">
        <v>24235800</v>
      </c>
      <c r="P125" s="17">
        <v>6915456</v>
      </c>
      <c r="Q125" s="18">
        <v>7788528</v>
      </c>
      <c r="R125" s="18">
        <v>8156835</v>
      </c>
      <c r="S125" s="20">
        <v>22860819</v>
      </c>
      <c r="T125" s="17">
        <v>0</v>
      </c>
      <c r="U125" s="18">
        <v>0</v>
      </c>
      <c r="V125" s="18">
        <v>0</v>
      </c>
      <c r="W125" s="20">
        <v>0</v>
      </c>
    </row>
    <row r="126" spans="1:23" ht="12.75">
      <c r="A126" s="14" t="s">
        <v>26</v>
      </c>
      <c r="B126" s="15" t="s">
        <v>231</v>
      </c>
      <c r="C126" s="16" t="s">
        <v>232</v>
      </c>
      <c r="D126" s="17">
        <v>183618638</v>
      </c>
      <c r="E126" s="18">
        <v>183618638</v>
      </c>
      <c r="F126" s="18">
        <v>30815891</v>
      </c>
      <c r="G126" s="19">
        <f t="shared" si="21"/>
        <v>0.1678255069074197</v>
      </c>
      <c r="H126" s="17">
        <v>5109647</v>
      </c>
      <c r="I126" s="18">
        <v>5174916</v>
      </c>
      <c r="J126" s="18">
        <v>5152836</v>
      </c>
      <c r="K126" s="17">
        <v>15437399</v>
      </c>
      <c r="L126" s="17">
        <v>5126164</v>
      </c>
      <c r="M126" s="18">
        <v>5126164</v>
      </c>
      <c r="N126" s="18">
        <v>5126164</v>
      </c>
      <c r="O126" s="17">
        <v>15378492</v>
      </c>
      <c r="P126" s="17">
        <v>0</v>
      </c>
      <c r="Q126" s="18">
        <v>0</v>
      </c>
      <c r="R126" s="18">
        <v>0</v>
      </c>
      <c r="S126" s="20">
        <v>0</v>
      </c>
      <c r="T126" s="17">
        <v>0</v>
      </c>
      <c r="U126" s="18">
        <v>0</v>
      </c>
      <c r="V126" s="18">
        <v>0</v>
      </c>
      <c r="W126" s="20">
        <v>0</v>
      </c>
    </row>
    <row r="127" spans="1:23" ht="12.75">
      <c r="A127" s="14" t="s">
        <v>26</v>
      </c>
      <c r="B127" s="15" t="s">
        <v>233</v>
      </c>
      <c r="C127" s="16" t="s">
        <v>234</v>
      </c>
      <c r="D127" s="17">
        <v>230801120</v>
      </c>
      <c r="E127" s="18">
        <v>230801120</v>
      </c>
      <c r="F127" s="18">
        <v>176628117</v>
      </c>
      <c r="G127" s="19">
        <f t="shared" si="21"/>
        <v>0.7652827551270115</v>
      </c>
      <c r="H127" s="17">
        <v>13505130</v>
      </c>
      <c r="I127" s="18">
        <v>18100479</v>
      </c>
      <c r="J127" s="18">
        <v>25213946</v>
      </c>
      <c r="K127" s="17">
        <v>56819555</v>
      </c>
      <c r="L127" s="17">
        <v>23613170</v>
      </c>
      <c r="M127" s="18">
        <v>25938638</v>
      </c>
      <c r="N127" s="18">
        <v>21083097</v>
      </c>
      <c r="O127" s="17">
        <v>70634905</v>
      </c>
      <c r="P127" s="17">
        <v>14802440</v>
      </c>
      <c r="Q127" s="18">
        <v>15731764</v>
      </c>
      <c r="R127" s="18">
        <v>18639453</v>
      </c>
      <c r="S127" s="20">
        <v>49173657</v>
      </c>
      <c r="T127" s="17">
        <v>0</v>
      </c>
      <c r="U127" s="18">
        <v>0</v>
      </c>
      <c r="V127" s="18">
        <v>0</v>
      </c>
      <c r="W127" s="20">
        <v>0</v>
      </c>
    </row>
    <row r="128" spans="1:23" ht="12.75">
      <c r="A128" s="14" t="s">
        <v>41</v>
      </c>
      <c r="B128" s="15" t="s">
        <v>235</v>
      </c>
      <c r="C128" s="16" t="s">
        <v>236</v>
      </c>
      <c r="D128" s="17">
        <v>394348398</v>
      </c>
      <c r="E128" s="18">
        <v>402519066</v>
      </c>
      <c r="F128" s="18">
        <v>337351130</v>
      </c>
      <c r="G128" s="19">
        <f t="shared" si="21"/>
        <v>0.838099753515775</v>
      </c>
      <c r="H128" s="17">
        <v>14389423</v>
      </c>
      <c r="I128" s="18">
        <v>30216298</v>
      </c>
      <c r="J128" s="18">
        <v>25834530</v>
      </c>
      <c r="K128" s="17">
        <v>70440251</v>
      </c>
      <c r="L128" s="17">
        <v>19967691</v>
      </c>
      <c r="M128" s="18">
        <v>48245860</v>
      </c>
      <c r="N128" s="18">
        <v>52343722</v>
      </c>
      <c r="O128" s="17">
        <v>120557273</v>
      </c>
      <c r="P128" s="17">
        <v>33890672</v>
      </c>
      <c r="Q128" s="18">
        <v>35941964</v>
      </c>
      <c r="R128" s="18">
        <v>76520970</v>
      </c>
      <c r="S128" s="20">
        <v>146353606</v>
      </c>
      <c r="T128" s="17">
        <v>0</v>
      </c>
      <c r="U128" s="18">
        <v>0</v>
      </c>
      <c r="V128" s="18">
        <v>0</v>
      </c>
      <c r="W128" s="20">
        <v>0</v>
      </c>
    </row>
    <row r="129" spans="1:23" ht="12.75">
      <c r="A129" s="21"/>
      <c r="B129" s="22" t="s">
        <v>237</v>
      </c>
      <c r="C129" s="23"/>
      <c r="D129" s="24">
        <f>SUM(D124:D128)</f>
        <v>1222964579</v>
      </c>
      <c r="E129" s="25">
        <f>SUM(E124:E128)</f>
        <v>1235984492</v>
      </c>
      <c r="F129" s="25">
        <f>SUM(F124:F128)</f>
        <v>801193196</v>
      </c>
      <c r="G129" s="26">
        <f t="shared" si="21"/>
        <v>0.6482226930724305</v>
      </c>
      <c r="H129" s="24">
        <f aca="true" t="shared" si="26" ref="H129:W129">SUM(H124:H128)</f>
        <v>47013334</v>
      </c>
      <c r="I129" s="25">
        <f t="shared" si="26"/>
        <v>87141131</v>
      </c>
      <c r="J129" s="25">
        <f t="shared" si="26"/>
        <v>93599532</v>
      </c>
      <c r="K129" s="24">
        <f t="shared" si="26"/>
        <v>227753997</v>
      </c>
      <c r="L129" s="24">
        <f t="shared" si="26"/>
        <v>76414892</v>
      </c>
      <c r="M129" s="25">
        <f t="shared" si="26"/>
        <v>107709633</v>
      </c>
      <c r="N129" s="25">
        <f t="shared" si="26"/>
        <v>109420261</v>
      </c>
      <c r="O129" s="24">
        <f t="shared" si="26"/>
        <v>293544786</v>
      </c>
      <c r="P129" s="24">
        <f t="shared" si="26"/>
        <v>72507071</v>
      </c>
      <c r="Q129" s="25">
        <f t="shared" si="26"/>
        <v>84701992</v>
      </c>
      <c r="R129" s="25">
        <f t="shared" si="26"/>
        <v>122685350</v>
      </c>
      <c r="S129" s="27">
        <f t="shared" si="26"/>
        <v>279894413</v>
      </c>
      <c r="T129" s="24">
        <f t="shared" si="26"/>
        <v>0</v>
      </c>
      <c r="U129" s="25">
        <f t="shared" si="26"/>
        <v>0</v>
      </c>
      <c r="V129" s="25">
        <f t="shared" si="26"/>
        <v>0</v>
      </c>
      <c r="W129" s="27">
        <f t="shared" si="26"/>
        <v>0</v>
      </c>
    </row>
    <row r="130" spans="1:23" ht="12.75">
      <c r="A130" s="14" t="s">
        <v>26</v>
      </c>
      <c r="B130" s="15" t="s">
        <v>238</v>
      </c>
      <c r="C130" s="16" t="s">
        <v>239</v>
      </c>
      <c r="D130" s="17">
        <v>1955731096</v>
      </c>
      <c r="E130" s="18">
        <v>1872487370</v>
      </c>
      <c r="F130" s="18">
        <v>1532075813</v>
      </c>
      <c r="G130" s="19">
        <f t="shared" si="21"/>
        <v>0.818203549752114</v>
      </c>
      <c r="H130" s="17">
        <v>74937785</v>
      </c>
      <c r="I130" s="18">
        <v>148088531</v>
      </c>
      <c r="J130" s="18">
        <v>289894157</v>
      </c>
      <c r="K130" s="17">
        <v>512920473</v>
      </c>
      <c r="L130" s="17">
        <v>153056257</v>
      </c>
      <c r="M130" s="18">
        <v>160772989</v>
      </c>
      <c r="N130" s="18">
        <v>208455322</v>
      </c>
      <c r="O130" s="17">
        <v>522284568</v>
      </c>
      <c r="P130" s="17">
        <v>170947001</v>
      </c>
      <c r="Q130" s="18">
        <v>167772810</v>
      </c>
      <c r="R130" s="18">
        <v>158150961</v>
      </c>
      <c r="S130" s="20">
        <v>496870772</v>
      </c>
      <c r="T130" s="17">
        <v>0</v>
      </c>
      <c r="U130" s="18">
        <v>0</v>
      </c>
      <c r="V130" s="18">
        <v>0</v>
      </c>
      <c r="W130" s="20">
        <v>0</v>
      </c>
    </row>
    <row r="131" spans="1:23" ht="12.75">
      <c r="A131" s="14" t="s">
        <v>26</v>
      </c>
      <c r="B131" s="15" t="s">
        <v>240</v>
      </c>
      <c r="C131" s="16" t="s">
        <v>241</v>
      </c>
      <c r="D131" s="17">
        <v>73334875</v>
      </c>
      <c r="E131" s="18">
        <v>73654835</v>
      </c>
      <c r="F131" s="18">
        <v>50244541</v>
      </c>
      <c r="G131" s="19">
        <f t="shared" si="21"/>
        <v>0.6821621554104357</v>
      </c>
      <c r="H131" s="17">
        <v>6016908</v>
      </c>
      <c r="I131" s="18">
        <v>5232090</v>
      </c>
      <c r="J131" s="18">
        <v>4350652</v>
      </c>
      <c r="K131" s="17">
        <v>15599650</v>
      </c>
      <c r="L131" s="17">
        <v>5618189</v>
      </c>
      <c r="M131" s="18">
        <v>6603451</v>
      </c>
      <c r="N131" s="18">
        <v>5448560</v>
      </c>
      <c r="O131" s="17">
        <v>17670200</v>
      </c>
      <c r="P131" s="17">
        <v>5750374</v>
      </c>
      <c r="Q131" s="18">
        <v>5114002</v>
      </c>
      <c r="R131" s="18">
        <v>6110315</v>
      </c>
      <c r="S131" s="20">
        <v>16974691</v>
      </c>
      <c r="T131" s="17">
        <v>0</v>
      </c>
      <c r="U131" s="18">
        <v>0</v>
      </c>
      <c r="V131" s="18">
        <v>0</v>
      </c>
      <c r="W131" s="20">
        <v>0</v>
      </c>
    </row>
    <row r="132" spans="1:23" ht="12.75">
      <c r="A132" s="14" t="s">
        <v>26</v>
      </c>
      <c r="B132" s="15" t="s">
        <v>242</v>
      </c>
      <c r="C132" s="16" t="s">
        <v>243</v>
      </c>
      <c r="D132" s="17">
        <v>99244582</v>
      </c>
      <c r="E132" s="18">
        <v>99244582</v>
      </c>
      <c r="F132" s="18">
        <v>65540739</v>
      </c>
      <c r="G132" s="19">
        <f t="shared" si="21"/>
        <v>0.6603961413228583</v>
      </c>
      <c r="H132" s="17">
        <v>8040613</v>
      </c>
      <c r="I132" s="18">
        <v>5244719</v>
      </c>
      <c r="J132" s="18">
        <v>6563982</v>
      </c>
      <c r="K132" s="17">
        <v>19849314</v>
      </c>
      <c r="L132" s="17">
        <v>4970046</v>
      </c>
      <c r="M132" s="18">
        <v>13463279</v>
      </c>
      <c r="N132" s="18">
        <v>8040332</v>
      </c>
      <c r="O132" s="17">
        <v>26473657</v>
      </c>
      <c r="P132" s="17">
        <v>8040332</v>
      </c>
      <c r="Q132" s="18">
        <v>6596993</v>
      </c>
      <c r="R132" s="18">
        <v>4580443</v>
      </c>
      <c r="S132" s="20">
        <v>19217768</v>
      </c>
      <c r="T132" s="17">
        <v>0</v>
      </c>
      <c r="U132" s="18">
        <v>0</v>
      </c>
      <c r="V132" s="18">
        <v>0</v>
      </c>
      <c r="W132" s="20">
        <v>0</v>
      </c>
    </row>
    <row r="133" spans="1:23" ht="12.75">
      <c r="A133" s="14" t="s">
        <v>41</v>
      </c>
      <c r="B133" s="15" t="s">
        <v>244</v>
      </c>
      <c r="C133" s="16" t="s">
        <v>245</v>
      </c>
      <c r="D133" s="17">
        <v>172169279</v>
      </c>
      <c r="E133" s="18">
        <v>172169279</v>
      </c>
      <c r="F133" s="18">
        <v>126497101</v>
      </c>
      <c r="G133" s="19">
        <f t="shared" si="21"/>
        <v>0.7347251596494169</v>
      </c>
      <c r="H133" s="17">
        <v>11431853</v>
      </c>
      <c r="I133" s="18">
        <v>9915222</v>
      </c>
      <c r="J133" s="18">
        <v>14073836</v>
      </c>
      <c r="K133" s="17">
        <v>35420911</v>
      </c>
      <c r="L133" s="17">
        <v>10982830</v>
      </c>
      <c r="M133" s="18">
        <v>11060248</v>
      </c>
      <c r="N133" s="18">
        <v>25394366</v>
      </c>
      <c r="O133" s="17">
        <v>47437444</v>
      </c>
      <c r="P133" s="17">
        <v>16275985</v>
      </c>
      <c r="Q133" s="18">
        <v>12461112</v>
      </c>
      <c r="R133" s="18">
        <v>14901649</v>
      </c>
      <c r="S133" s="20">
        <v>43638746</v>
      </c>
      <c r="T133" s="17">
        <v>0</v>
      </c>
      <c r="U133" s="18">
        <v>0</v>
      </c>
      <c r="V133" s="18">
        <v>0</v>
      </c>
      <c r="W133" s="20">
        <v>0</v>
      </c>
    </row>
    <row r="134" spans="1:23" ht="12.75">
      <c r="A134" s="21"/>
      <c r="B134" s="22" t="s">
        <v>246</v>
      </c>
      <c r="C134" s="23"/>
      <c r="D134" s="24">
        <f>SUM(D130:D133)</f>
        <v>2300479832</v>
      </c>
      <c r="E134" s="25">
        <f>SUM(E130:E133)</f>
        <v>2217556066</v>
      </c>
      <c r="F134" s="25">
        <f>SUM(F130:F133)</f>
        <v>1774358194</v>
      </c>
      <c r="G134" s="26">
        <f aca="true" t="shared" si="27" ref="G134:G167">IF($E134=0,0,$F134/$E134)</f>
        <v>0.8001413002380432</v>
      </c>
      <c r="H134" s="24">
        <f aca="true" t="shared" si="28" ref="H134:W134">SUM(H130:H133)</f>
        <v>100427159</v>
      </c>
      <c r="I134" s="25">
        <f t="shared" si="28"/>
        <v>168480562</v>
      </c>
      <c r="J134" s="25">
        <f t="shared" si="28"/>
        <v>314882627</v>
      </c>
      <c r="K134" s="24">
        <f t="shared" si="28"/>
        <v>583790348</v>
      </c>
      <c r="L134" s="24">
        <f t="shared" si="28"/>
        <v>174627322</v>
      </c>
      <c r="M134" s="25">
        <f t="shared" si="28"/>
        <v>191899967</v>
      </c>
      <c r="N134" s="25">
        <f t="shared" si="28"/>
        <v>247338580</v>
      </c>
      <c r="O134" s="24">
        <f t="shared" si="28"/>
        <v>613865869</v>
      </c>
      <c r="P134" s="24">
        <f t="shared" si="28"/>
        <v>201013692</v>
      </c>
      <c r="Q134" s="25">
        <f t="shared" si="28"/>
        <v>191944917</v>
      </c>
      <c r="R134" s="25">
        <f t="shared" si="28"/>
        <v>183743368</v>
      </c>
      <c r="S134" s="27">
        <f t="shared" si="28"/>
        <v>576701977</v>
      </c>
      <c r="T134" s="24">
        <f t="shared" si="28"/>
        <v>0</v>
      </c>
      <c r="U134" s="25">
        <f t="shared" si="28"/>
        <v>0</v>
      </c>
      <c r="V134" s="25">
        <f t="shared" si="28"/>
        <v>0</v>
      </c>
      <c r="W134" s="27">
        <f t="shared" si="28"/>
        <v>0</v>
      </c>
    </row>
    <row r="135" spans="1:23" ht="12.75">
      <c r="A135" s="14" t="s">
        <v>26</v>
      </c>
      <c r="B135" s="15" t="s">
        <v>247</v>
      </c>
      <c r="C135" s="16" t="s">
        <v>248</v>
      </c>
      <c r="D135" s="17">
        <v>127198386</v>
      </c>
      <c r="E135" s="18">
        <v>106292940</v>
      </c>
      <c r="F135" s="18">
        <v>76755051</v>
      </c>
      <c r="G135" s="19">
        <f t="shared" si="27"/>
        <v>0.7221086461622004</v>
      </c>
      <c r="H135" s="17">
        <v>4938233</v>
      </c>
      <c r="I135" s="18">
        <v>7879659</v>
      </c>
      <c r="J135" s="18">
        <v>9013365</v>
      </c>
      <c r="K135" s="17">
        <v>21831257</v>
      </c>
      <c r="L135" s="17">
        <v>7897340</v>
      </c>
      <c r="M135" s="18">
        <v>9125668</v>
      </c>
      <c r="N135" s="18">
        <v>13061394</v>
      </c>
      <c r="O135" s="17">
        <v>30084402</v>
      </c>
      <c r="P135" s="17">
        <v>9803064</v>
      </c>
      <c r="Q135" s="18">
        <v>8099093</v>
      </c>
      <c r="R135" s="18">
        <v>6937235</v>
      </c>
      <c r="S135" s="20">
        <v>24839392</v>
      </c>
      <c r="T135" s="17">
        <v>0</v>
      </c>
      <c r="U135" s="18">
        <v>0</v>
      </c>
      <c r="V135" s="18">
        <v>0</v>
      </c>
      <c r="W135" s="20">
        <v>0</v>
      </c>
    </row>
    <row r="136" spans="1:23" ht="12.75">
      <c r="A136" s="14" t="s">
        <v>26</v>
      </c>
      <c r="B136" s="15" t="s">
        <v>249</v>
      </c>
      <c r="C136" s="16" t="s">
        <v>250</v>
      </c>
      <c r="D136" s="17">
        <v>196749153</v>
      </c>
      <c r="E136" s="18">
        <v>209066414</v>
      </c>
      <c r="F136" s="18">
        <v>145803238</v>
      </c>
      <c r="G136" s="19">
        <f t="shared" si="27"/>
        <v>0.697401534806064</v>
      </c>
      <c r="H136" s="17">
        <v>13710618</v>
      </c>
      <c r="I136" s="18">
        <v>14623684</v>
      </c>
      <c r="J136" s="18">
        <v>18987774</v>
      </c>
      <c r="K136" s="17">
        <v>47322076</v>
      </c>
      <c r="L136" s="17">
        <v>14104187</v>
      </c>
      <c r="M136" s="18">
        <v>13327743</v>
      </c>
      <c r="N136" s="18">
        <v>23506164</v>
      </c>
      <c r="O136" s="17">
        <v>50938094</v>
      </c>
      <c r="P136" s="17">
        <v>15160807</v>
      </c>
      <c r="Q136" s="18">
        <v>16064796</v>
      </c>
      <c r="R136" s="18">
        <v>16317465</v>
      </c>
      <c r="S136" s="20">
        <v>47543068</v>
      </c>
      <c r="T136" s="17">
        <v>0</v>
      </c>
      <c r="U136" s="18">
        <v>0</v>
      </c>
      <c r="V136" s="18">
        <v>0</v>
      </c>
      <c r="W136" s="20">
        <v>0</v>
      </c>
    </row>
    <row r="137" spans="1:23" ht="12.75">
      <c r="A137" s="14" t="s">
        <v>26</v>
      </c>
      <c r="B137" s="15" t="s">
        <v>251</v>
      </c>
      <c r="C137" s="16" t="s">
        <v>252</v>
      </c>
      <c r="D137" s="17">
        <v>645614782</v>
      </c>
      <c r="E137" s="18">
        <v>568127787</v>
      </c>
      <c r="F137" s="18">
        <v>328310110</v>
      </c>
      <c r="G137" s="19">
        <f t="shared" si="27"/>
        <v>0.5778807471002998</v>
      </c>
      <c r="H137" s="17">
        <v>6879283</v>
      </c>
      <c r="I137" s="18">
        <v>30410610</v>
      </c>
      <c r="J137" s="18">
        <v>28450650</v>
      </c>
      <c r="K137" s="17">
        <v>65740543</v>
      </c>
      <c r="L137" s="17">
        <v>48123106</v>
      </c>
      <c r="M137" s="18">
        <v>38892981</v>
      </c>
      <c r="N137" s="18">
        <v>54982432</v>
      </c>
      <c r="O137" s="17">
        <v>141998519</v>
      </c>
      <c r="P137" s="17">
        <v>36186570</v>
      </c>
      <c r="Q137" s="18">
        <v>42934798</v>
      </c>
      <c r="R137" s="18">
        <v>41449680</v>
      </c>
      <c r="S137" s="20">
        <v>120571048</v>
      </c>
      <c r="T137" s="17">
        <v>0</v>
      </c>
      <c r="U137" s="18">
        <v>0</v>
      </c>
      <c r="V137" s="18">
        <v>0</v>
      </c>
      <c r="W137" s="20">
        <v>0</v>
      </c>
    </row>
    <row r="138" spans="1:23" ht="12.75">
      <c r="A138" s="14" t="s">
        <v>26</v>
      </c>
      <c r="B138" s="15" t="s">
        <v>253</v>
      </c>
      <c r="C138" s="16" t="s">
        <v>254</v>
      </c>
      <c r="D138" s="17">
        <v>147898864</v>
      </c>
      <c r="E138" s="18">
        <v>147898864</v>
      </c>
      <c r="F138" s="18">
        <v>120651505</v>
      </c>
      <c r="G138" s="19">
        <f t="shared" si="27"/>
        <v>0.8157703293785948</v>
      </c>
      <c r="H138" s="17">
        <v>11767451</v>
      </c>
      <c r="I138" s="18">
        <v>12327976</v>
      </c>
      <c r="J138" s="18">
        <v>11997162</v>
      </c>
      <c r="K138" s="17">
        <v>36092589</v>
      </c>
      <c r="L138" s="17">
        <v>14592859</v>
      </c>
      <c r="M138" s="18">
        <v>15765714</v>
      </c>
      <c r="N138" s="18">
        <v>14628023</v>
      </c>
      <c r="O138" s="17">
        <v>44986596</v>
      </c>
      <c r="P138" s="17">
        <v>13221395</v>
      </c>
      <c r="Q138" s="18">
        <v>13096077</v>
      </c>
      <c r="R138" s="18">
        <v>13254848</v>
      </c>
      <c r="S138" s="20">
        <v>39572320</v>
      </c>
      <c r="T138" s="17">
        <v>0</v>
      </c>
      <c r="U138" s="18">
        <v>0</v>
      </c>
      <c r="V138" s="18">
        <v>0</v>
      </c>
      <c r="W138" s="20">
        <v>0</v>
      </c>
    </row>
    <row r="139" spans="1:23" ht="12.75">
      <c r="A139" s="14" t="s">
        <v>26</v>
      </c>
      <c r="B139" s="15" t="s">
        <v>255</v>
      </c>
      <c r="C139" s="16" t="s">
        <v>256</v>
      </c>
      <c r="D139" s="17">
        <v>325330220</v>
      </c>
      <c r="E139" s="18">
        <v>325330220</v>
      </c>
      <c r="F139" s="18">
        <v>286825369</v>
      </c>
      <c r="G139" s="19">
        <f t="shared" si="27"/>
        <v>0.8816437925748183</v>
      </c>
      <c r="H139" s="17">
        <v>34938889</v>
      </c>
      <c r="I139" s="18">
        <v>39821592</v>
      </c>
      <c r="J139" s="18">
        <v>35573088</v>
      </c>
      <c r="K139" s="17">
        <v>110333569</v>
      </c>
      <c r="L139" s="17">
        <v>18554470</v>
      </c>
      <c r="M139" s="18">
        <v>30410085</v>
      </c>
      <c r="N139" s="18">
        <v>33288513</v>
      </c>
      <c r="O139" s="17">
        <v>82253068</v>
      </c>
      <c r="P139" s="17">
        <v>10351728</v>
      </c>
      <c r="Q139" s="18">
        <v>27889774</v>
      </c>
      <c r="R139" s="18">
        <v>55997230</v>
      </c>
      <c r="S139" s="20">
        <v>94238732</v>
      </c>
      <c r="T139" s="17">
        <v>0</v>
      </c>
      <c r="U139" s="18">
        <v>0</v>
      </c>
      <c r="V139" s="18">
        <v>0</v>
      </c>
      <c r="W139" s="20">
        <v>0</v>
      </c>
    </row>
    <row r="140" spans="1:23" ht="12.75">
      <c r="A140" s="14" t="s">
        <v>41</v>
      </c>
      <c r="B140" s="15" t="s">
        <v>257</v>
      </c>
      <c r="C140" s="16" t="s">
        <v>258</v>
      </c>
      <c r="D140" s="17">
        <v>462344600</v>
      </c>
      <c r="E140" s="18">
        <v>480103720</v>
      </c>
      <c r="F140" s="18">
        <v>392675663</v>
      </c>
      <c r="G140" s="19">
        <f t="shared" si="27"/>
        <v>0.8178975638847372</v>
      </c>
      <c r="H140" s="17">
        <v>34422401</v>
      </c>
      <c r="I140" s="18">
        <v>44186153</v>
      </c>
      <c r="J140" s="18">
        <v>46596855</v>
      </c>
      <c r="K140" s="17">
        <v>125205409</v>
      </c>
      <c r="L140" s="17">
        <v>41531383</v>
      </c>
      <c r="M140" s="18">
        <v>32102135</v>
      </c>
      <c r="N140" s="18">
        <v>46114767</v>
      </c>
      <c r="O140" s="17">
        <v>119748285</v>
      </c>
      <c r="P140" s="17">
        <v>66124112</v>
      </c>
      <c r="Q140" s="18">
        <v>31969263</v>
      </c>
      <c r="R140" s="18">
        <v>49628594</v>
      </c>
      <c r="S140" s="20">
        <v>147721969</v>
      </c>
      <c r="T140" s="17">
        <v>0</v>
      </c>
      <c r="U140" s="18">
        <v>0</v>
      </c>
      <c r="V140" s="18">
        <v>0</v>
      </c>
      <c r="W140" s="20">
        <v>0</v>
      </c>
    </row>
    <row r="141" spans="1:23" ht="12.75">
      <c r="A141" s="21"/>
      <c r="B141" s="22" t="s">
        <v>259</v>
      </c>
      <c r="C141" s="23"/>
      <c r="D141" s="24">
        <f>SUM(D135:D140)</f>
        <v>1905136005</v>
      </c>
      <c r="E141" s="25">
        <f>SUM(E135:E140)</f>
        <v>1836819945</v>
      </c>
      <c r="F141" s="25">
        <f>SUM(F135:F140)</f>
        <v>1351020936</v>
      </c>
      <c r="G141" s="26">
        <f t="shared" si="27"/>
        <v>0.7355217040612002</v>
      </c>
      <c r="H141" s="24">
        <f aca="true" t="shared" si="29" ref="H141:W141">SUM(H135:H140)</f>
        <v>106656875</v>
      </c>
      <c r="I141" s="25">
        <f t="shared" si="29"/>
        <v>149249674</v>
      </c>
      <c r="J141" s="25">
        <f t="shared" si="29"/>
        <v>150618894</v>
      </c>
      <c r="K141" s="24">
        <f t="shared" si="29"/>
        <v>406525443</v>
      </c>
      <c r="L141" s="24">
        <f t="shared" si="29"/>
        <v>144803345</v>
      </c>
      <c r="M141" s="25">
        <f t="shared" si="29"/>
        <v>139624326</v>
      </c>
      <c r="N141" s="25">
        <f t="shared" si="29"/>
        <v>185581293</v>
      </c>
      <c r="O141" s="24">
        <f t="shared" si="29"/>
        <v>470008964</v>
      </c>
      <c r="P141" s="24">
        <f t="shared" si="29"/>
        <v>150847676</v>
      </c>
      <c r="Q141" s="25">
        <f t="shared" si="29"/>
        <v>140053801</v>
      </c>
      <c r="R141" s="25">
        <f t="shared" si="29"/>
        <v>183585052</v>
      </c>
      <c r="S141" s="27">
        <f t="shared" si="29"/>
        <v>474486529</v>
      </c>
      <c r="T141" s="24">
        <f t="shared" si="29"/>
        <v>0</v>
      </c>
      <c r="U141" s="25">
        <f t="shared" si="29"/>
        <v>0</v>
      </c>
      <c r="V141" s="25">
        <f t="shared" si="29"/>
        <v>0</v>
      </c>
      <c r="W141" s="27">
        <f t="shared" si="29"/>
        <v>0</v>
      </c>
    </row>
    <row r="142" spans="1:23" ht="12.75">
      <c r="A142" s="14" t="s">
        <v>26</v>
      </c>
      <c r="B142" s="15" t="s">
        <v>260</v>
      </c>
      <c r="C142" s="16" t="s">
        <v>261</v>
      </c>
      <c r="D142" s="17">
        <v>211550879</v>
      </c>
      <c r="E142" s="18">
        <v>211550879</v>
      </c>
      <c r="F142" s="18">
        <v>107300369</v>
      </c>
      <c r="G142" s="19">
        <f t="shared" si="27"/>
        <v>0.507208334501886</v>
      </c>
      <c r="H142" s="17">
        <v>16752126</v>
      </c>
      <c r="I142" s="18">
        <v>9556550</v>
      </c>
      <c r="J142" s="18">
        <v>9660564</v>
      </c>
      <c r="K142" s="17">
        <v>35969240</v>
      </c>
      <c r="L142" s="17">
        <v>12837876</v>
      </c>
      <c r="M142" s="18">
        <v>11951810</v>
      </c>
      <c r="N142" s="18">
        <v>19626318</v>
      </c>
      <c r="O142" s="17">
        <v>44416004</v>
      </c>
      <c r="P142" s="17">
        <v>11793106</v>
      </c>
      <c r="Q142" s="18">
        <v>9017270</v>
      </c>
      <c r="R142" s="18">
        <v>6104749</v>
      </c>
      <c r="S142" s="20">
        <v>26915125</v>
      </c>
      <c r="T142" s="17">
        <v>0</v>
      </c>
      <c r="U142" s="18">
        <v>0</v>
      </c>
      <c r="V142" s="18">
        <v>0</v>
      </c>
      <c r="W142" s="20">
        <v>0</v>
      </c>
    </row>
    <row r="143" spans="1:23" ht="12.75">
      <c r="A143" s="14" t="s">
        <v>26</v>
      </c>
      <c r="B143" s="15" t="s">
        <v>262</v>
      </c>
      <c r="C143" s="16" t="s">
        <v>263</v>
      </c>
      <c r="D143" s="17">
        <v>194209032</v>
      </c>
      <c r="E143" s="18">
        <v>194209032</v>
      </c>
      <c r="F143" s="18">
        <v>108520712</v>
      </c>
      <c r="G143" s="19">
        <f t="shared" si="27"/>
        <v>0.5587830333246293</v>
      </c>
      <c r="H143" s="17">
        <v>12723642</v>
      </c>
      <c r="I143" s="18">
        <v>10454979</v>
      </c>
      <c r="J143" s="18">
        <v>11955913</v>
      </c>
      <c r="K143" s="17">
        <v>35134534</v>
      </c>
      <c r="L143" s="17">
        <v>9900261</v>
      </c>
      <c r="M143" s="18">
        <v>10340593</v>
      </c>
      <c r="N143" s="18">
        <v>14386054</v>
      </c>
      <c r="O143" s="17">
        <v>34626908</v>
      </c>
      <c r="P143" s="17">
        <v>9234071</v>
      </c>
      <c r="Q143" s="18">
        <v>13078763</v>
      </c>
      <c r="R143" s="18">
        <v>16446436</v>
      </c>
      <c r="S143" s="20">
        <v>38759270</v>
      </c>
      <c r="T143" s="17">
        <v>0</v>
      </c>
      <c r="U143" s="18">
        <v>0</v>
      </c>
      <c r="V143" s="18">
        <v>0</v>
      </c>
      <c r="W143" s="20">
        <v>0</v>
      </c>
    </row>
    <row r="144" spans="1:23" ht="12.75">
      <c r="A144" s="14" t="s">
        <v>26</v>
      </c>
      <c r="B144" s="15" t="s">
        <v>264</v>
      </c>
      <c r="C144" s="16" t="s">
        <v>265</v>
      </c>
      <c r="D144" s="17">
        <v>158394519</v>
      </c>
      <c r="E144" s="18">
        <v>175547769</v>
      </c>
      <c r="F144" s="18">
        <v>131361019</v>
      </c>
      <c r="G144" s="19">
        <f t="shared" si="27"/>
        <v>0.7482921585861909</v>
      </c>
      <c r="H144" s="17">
        <v>17069610</v>
      </c>
      <c r="I144" s="18">
        <v>13999511</v>
      </c>
      <c r="J144" s="18">
        <v>12904182</v>
      </c>
      <c r="K144" s="17">
        <v>43973303</v>
      </c>
      <c r="L144" s="17">
        <v>13730130</v>
      </c>
      <c r="M144" s="18">
        <v>11345366</v>
      </c>
      <c r="N144" s="18">
        <v>20174310</v>
      </c>
      <c r="O144" s="17">
        <v>45249806</v>
      </c>
      <c r="P144" s="17">
        <v>14380872</v>
      </c>
      <c r="Q144" s="18">
        <v>17342375</v>
      </c>
      <c r="R144" s="18">
        <v>10414663</v>
      </c>
      <c r="S144" s="20">
        <v>42137910</v>
      </c>
      <c r="T144" s="17">
        <v>0</v>
      </c>
      <c r="U144" s="18">
        <v>0</v>
      </c>
      <c r="V144" s="18">
        <v>0</v>
      </c>
      <c r="W144" s="20">
        <v>0</v>
      </c>
    </row>
    <row r="145" spans="1:23" ht="12.75">
      <c r="A145" s="14" t="s">
        <v>26</v>
      </c>
      <c r="B145" s="15" t="s">
        <v>266</v>
      </c>
      <c r="C145" s="16" t="s">
        <v>267</v>
      </c>
      <c r="D145" s="17">
        <v>142352900</v>
      </c>
      <c r="E145" s="18">
        <v>142352900</v>
      </c>
      <c r="F145" s="18">
        <v>82678924</v>
      </c>
      <c r="G145" s="19">
        <f t="shared" si="27"/>
        <v>0.5808025266784168</v>
      </c>
      <c r="H145" s="17">
        <v>0</v>
      </c>
      <c r="I145" s="18">
        <v>7281472</v>
      </c>
      <c r="J145" s="18">
        <v>9473691</v>
      </c>
      <c r="K145" s="17">
        <v>16755163</v>
      </c>
      <c r="L145" s="17">
        <v>10895646</v>
      </c>
      <c r="M145" s="18">
        <v>9508099</v>
      </c>
      <c r="N145" s="18">
        <v>13270087</v>
      </c>
      <c r="O145" s="17">
        <v>33673832</v>
      </c>
      <c r="P145" s="17">
        <v>14095913</v>
      </c>
      <c r="Q145" s="18">
        <v>9077008</v>
      </c>
      <c r="R145" s="18">
        <v>9077008</v>
      </c>
      <c r="S145" s="20">
        <v>32249929</v>
      </c>
      <c r="T145" s="17">
        <v>0</v>
      </c>
      <c r="U145" s="18">
        <v>0</v>
      </c>
      <c r="V145" s="18">
        <v>0</v>
      </c>
      <c r="W145" s="20">
        <v>0</v>
      </c>
    </row>
    <row r="146" spans="1:23" ht="12.75">
      <c r="A146" s="14" t="s">
        <v>41</v>
      </c>
      <c r="B146" s="15" t="s">
        <v>268</v>
      </c>
      <c r="C146" s="16" t="s">
        <v>269</v>
      </c>
      <c r="D146" s="17">
        <v>374807570</v>
      </c>
      <c r="E146" s="18">
        <v>379104469</v>
      </c>
      <c r="F146" s="18">
        <v>284622369</v>
      </c>
      <c r="G146" s="19">
        <f t="shared" si="27"/>
        <v>0.7507755573306101</v>
      </c>
      <c r="H146" s="17">
        <v>37507427</v>
      </c>
      <c r="I146" s="18">
        <v>31296988</v>
      </c>
      <c r="J146" s="18">
        <v>29762743</v>
      </c>
      <c r="K146" s="17">
        <v>98567158</v>
      </c>
      <c r="L146" s="17">
        <v>27358910</v>
      </c>
      <c r="M146" s="18">
        <v>22935156</v>
      </c>
      <c r="N146" s="18">
        <v>25688118</v>
      </c>
      <c r="O146" s="17">
        <v>75982184</v>
      </c>
      <c r="P146" s="17">
        <v>31892122</v>
      </c>
      <c r="Q146" s="18">
        <v>41170058</v>
      </c>
      <c r="R146" s="18">
        <v>37010847</v>
      </c>
      <c r="S146" s="20">
        <v>110073027</v>
      </c>
      <c r="T146" s="17">
        <v>0</v>
      </c>
      <c r="U146" s="18">
        <v>0</v>
      </c>
      <c r="V146" s="18">
        <v>0</v>
      </c>
      <c r="W146" s="20">
        <v>0</v>
      </c>
    </row>
    <row r="147" spans="1:23" ht="12.75">
      <c r="A147" s="21"/>
      <c r="B147" s="22" t="s">
        <v>270</v>
      </c>
      <c r="C147" s="23"/>
      <c r="D147" s="24">
        <f>SUM(D142:D146)</f>
        <v>1081314900</v>
      </c>
      <c r="E147" s="25">
        <f>SUM(E142:E146)</f>
        <v>1102765049</v>
      </c>
      <c r="F147" s="25">
        <f>SUM(F142:F146)</f>
        <v>714483393</v>
      </c>
      <c r="G147" s="26">
        <f t="shared" si="27"/>
        <v>0.6479017390403348</v>
      </c>
      <c r="H147" s="24">
        <f aca="true" t="shared" si="30" ref="H147:W147">SUM(H142:H146)</f>
        <v>84052805</v>
      </c>
      <c r="I147" s="25">
        <f t="shared" si="30"/>
        <v>72589500</v>
      </c>
      <c r="J147" s="25">
        <f t="shared" si="30"/>
        <v>73757093</v>
      </c>
      <c r="K147" s="24">
        <f t="shared" si="30"/>
        <v>230399398</v>
      </c>
      <c r="L147" s="24">
        <f t="shared" si="30"/>
        <v>74722823</v>
      </c>
      <c r="M147" s="25">
        <f t="shared" si="30"/>
        <v>66081024</v>
      </c>
      <c r="N147" s="25">
        <f t="shared" si="30"/>
        <v>93144887</v>
      </c>
      <c r="O147" s="24">
        <f t="shared" si="30"/>
        <v>233948734</v>
      </c>
      <c r="P147" s="24">
        <f t="shared" si="30"/>
        <v>81396084</v>
      </c>
      <c r="Q147" s="25">
        <f t="shared" si="30"/>
        <v>89685474</v>
      </c>
      <c r="R147" s="25">
        <f t="shared" si="30"/>
        <v>79053703</v>
      </c>
      <c r="S147" s="27">
        <f t="shared" si="30"/>
        <v>250135261</v>
      </c>
      <c r="T147" s="24">
        <f t="shared" si="30"/>
        <v>0</v>
      </c>
      <c r="U147" s="25">
        <f t="shared" si="30"/>
        <v>0</v>
      </c>
      <c r="V147" s="25">
        <f t="shared" si="30"/>
        <v>0</v>
      </c>
      <c r="W147" s="27">
        <f t="shared" si="30"/>
        <v>0</v>
      </c>
    </row>
    <row r="148" spans="1:23" ht="12.75">
      <c r="A148" s="14" t="s">
        <v>26</v>
      </c>
      <c r="B148" s="15" t="s">
        <v>271</v>
      </c>
      <c r="C148" s="16" t="s">
        <v>272</v>
      </c>
      <c r="D148" s="17">
        <v>112951000</v>
      </c>
      <c r="E148" s="18">
        <v>117351000</v>
      </c>
      <c r="F148" s="18">
        <v>99897425</v>
      </c>
      <c r="G148" s="19">
        <f t="shared" si="27"/>
        <v>0.8512703342962565</v>
      </c>
      <c r="H148" s="17">
        <v>22678812</v>
      </c>
      <c r="I148" s="18">
        <v>16769626</v>
      </c>
      <c r="J148" s="18">
        <v>12805370</v>
      </c>
      <c r="K148" s="17">
        <v>52253808</v>
      </c>
      <c r="L148" s="17">
        <v>5247514</v>
      </c>
      <c r="M148" s="18">
        <v>9544411</v>
      </c>
      <c r="N148" s="18">
        <v>5139153</v>
      </c>
      <c r="O148" s="17">
        <v>19931078</v>
      </c>
      <c r="P148" s="17">
        <v>9640375</v>
      </c>
      <c r="Q148" s="18">
        <v>7672277</v>
      </c>
      <c r="R148" s="18">
        <v>10399887</v>
      </c>
      <c r="S148" s="20">
        <v>27712539</v>
      </c>
      <c r="T148" s="17">
        <v>0</v>
      </c>
      <c r="U148" s="18">
        <v>0</v>
      </c>
      <c r="V148" s="18">
        <v>0</v>
      </c>
      <c r="W148" s="20">
        <v>0</v>
      </c>
    </row>
    <row r="149" spans="1:23" ht="12.75">
      <c r="A149" s="14" t="s">
        <v>26</v>
      </c>
      <c r="B149" s="15" t="s">
        <v>273</v>
      </c>
      <c r="C149" s="16" t="s">
        <v>274</v>
      </c>
      <c r="D149" s="17">
        <v>2629336500</v>
      </c>
      <c r="E149" s="18">
        <v>2842746200</v>
      </c>
      <c r="F149" s="18">
        <v>2078229175</v>
      </c>
      <c r="G149" s="19">
        <f t="shared" si="27"/>
        <v>0.731063918052199</v>
      </c>
      <c r="H149" s="17">
        <v>218628072</v>
      </c>
      <c r="I149" s="18">
        <v>231188209</v>
      </c>
      <c r="J149" s="18">
        <v>220272811</v>
      </c>
      <c r="K149" s="17">
        <v>670089092</v>
      </c>
      <c r="L149" s="17">
        <v>227511314</v>
      </c>
      <c r="M149" s="18">
        <v>232434878</v>
      </c>
      <c r="N149" s="18">
        <v>217080953</v>
      </c>
      <c r="O149" s="17">
        <v>677027145</v>
      </c>
      <c r="P149" s="17">
        <v>235838025</v>
      </c>
      <c r="Q149" s="18">
        <v>251328259</v>
      </c>
      <c r="R149" s="18">
        <v>243946654</v>
      </c>
      <c r="S149" s="20">
        <v>731112938</v>
      </c>
      <c r="T149" s="17">
        <v>0</v>
      </c>
      <c r="U149" s="18">
        <v>0</v>
      </c>
      <c r="V149" s="18">
        <v>0</v>
      </c>
      <c r="W149" s="20">
        <v>0</v>
      </c>
    </row>
    <row r="150" spans="1:23" ht="12.75">
      <c r="A150" s="14" t="s">
        <v>26</v>
      </c>
      <c r="B150" s="15" t="s">
        <v>275</v>
      </c>
      <c r="C150" s="16" t="s">
        <v>276</v>
      </c>
      <c r="D150" s="17">
        <v>354775810</v>
      </c>
      <c r="E150" s="18">
        <v>354775810</v>
      </c>
      <c r="F150" s="18">
        <v>243463764</v>
      </c>
      <c r="G150" s="19">
        <f t="shared" si="27"/>
        <v>0.6862467990700944</v>
      </c>
      <c r="H150" s="17">
        <v>21439926</v>
      </c>
      <c r="I150" s="18">
        <v>29764588</v>
      </c>
      <c r="J150" s="18">
        <v>33666936</v>
      </c>
      <c r="K150" s="17">
        <v>84871450</v>
      </c>
      <c r="L150" s="17">
        <v>21193630</v>
      </c>
      <c r="M150" s="18">
        <v>30933469</v>
      </c>
      <c r="N150" s="18">
        <v>28269871</v>
      </c>
      <c r="O150" s="17">
        <v>80396970</v>
      </c>
      <c r="P150" s="17">
        <v>25425711</v>
      </c>
      <c r="Q150" s="18">
        <v>26693529</v>
      </c>
      <c r="R150" s="18">
        <v>26076104</v>
      </c>
      <c r="S150" s="20">
        <v>78195344</v>
      </c>
      <c r="T150" s="17">
        <v>0</v>
      </c>
      <c r="U150" s="18">
        <v>0</v>
      </c>
      <c r="V150" s="18">
        <v>0</v>
      </c>
      <c r="W150" s="20">
        <v>0</v>
      </c>
    </row>
    <row r="151" spans="1:23" ht="12.75">
      <c r="A151" s="14" t="s">
        <v>26</v>
      </c>
      <c r="B151" s="15" t="s">
        <v>277</v>
      </c>
      <c r="C151" s="16" t="s">
        <v>278</v>
      </c>
      <c r="D151" s="17">
        <v>138899721</v>
      </c>
      <c r="E151" s="18">
        <v>150786968</v>
      </c>
      <c r="F151" s="18">
        <v>85619449</v>
      </c>
      <c r="G151" s="19">
        <f t="shared" si="27"/>
        <v>0.5678172997019212</v>
      </c>
      <c r="H151" s="17">
        <v>7490631</v>
      </c>
      <c r="I151" s="18">
        <v>8166839</v>
      </c>
      <c r="J151" s="18">
        <v>9267856</v>
      </c>
      <c r="K151" s="17">
        <v>24925326</v>
      </c>
      <c r="L151" s="17">
        <v>6162038</v>
      </c>
      <c r="M151" s="18">
        <v>10743060</v>
      </c>
      <c r="N151" s="18">
        <v>11206891</v>
      </c>
      <c r="O151" s="17">
        <v>28111989</v>
      </c>
      <c r="P151" s="17">
        <v>7871654</v>
      </c>
      <c r="Q151" s="18">
        <v>13588297</v>
      </c>
      <c r="R151" s="18">
        <v>11122183</v>
      </c>
      <c r="S151" s="20">
        <v>32582134</v>
      </c>
      <c r="T151" s="17">
        <v>0</v>
      </c>
      <c r="U151" s="18">
        <v>0</v>
      </c>
      <c r="V151" s="18">
        <v>0</v>
      </c>
      <c r="W151" s="20">
        <v>0</v>
      </c>
    </row>
    <row r="152" spans="1:23" ht="12.75">
      <c r="A152" s="14" t="s">
        <v>26</v>
      </c>
      <c r="B152" s="15" t="s">
        <v>279</v>
      </c>
      <c r="C152" s="16" t="s">
        <v>280</v>
      </c>
      <c r="D152" s="17">
        <v>117422000</v>
      </c>
      <c r="E152" s="18">
        <v>122698738</v>
      </c>
      <c r="F152" s="18">
        <v>109370931</v>
      </c>
      <c r="G152" s="19">
        <f t="shared" si="27"/>
        <v>0.8913777988490803</v>
      </c>
      <c r="H152" s="17">
        <v>14904144</v>
      </c>
      <c r="I152" s="18">
        <v>13300721</v>
      </c>
      <c r="J152" s="18">
        <v>12944399</v>
      </c>
      <c r="K152" s="17">
        <v>41149264</v>
      </c>
      <c r="L152" s="17">
        <v>13016202</v>
      </c>
      <c r="M152" s="18">
        <v>13791805</v>
      </c>
      <c r="N152" s="18">
        <v>10565325</v>
      </c>
      <c r="O152" s="17">
        <v>37373332</v>
      </c>
      <c r="P152" s="17">
        <v>10568721</v>
      </c>
      <c r="Q152" s="18">
        <v>4977455</v>
      </c>
      <c r="R152" s="18">
        <v>15302159</v>
      </c>
      <c r="S152" s="20">
        <v>30848335</v>
      </c>
      <c r="T152" s="17">
        <v>0</v>
      </c>
      <c r="U152" s="18">
        <v>0</v>
      </c>
      <c r="V152" s="18">
        <v>0</v>
      </c>
      <c r="W152" s="20">
        <v>0</v>
      </c>
    </row>
    <row r="153" spans="1:23" ht="12.75">
      <c r="A153" s="14" t="s">
        <v>41</v>
      </c>
      <c r="B153" s="15" t="s">
        <v>281</v>
      </c>
      <c r="C153" s="16" t="s">
        <v>282</v>
      </c>
      <c r="D153" s="17">
        <v>669484137</v>
      </c>
      <c r="E153" s="18">
        <v>750954512</v>
      </c>
      <c r="F153" s="18">
        <v>476051560</v>
      </c>
      <c r="G153" s="19">
        <f t="shared" si="27"/>
        <v>0.633928623362476</v>
      </c>
      <c r="H153" s="17">
        <v>28298626</v>
      </c>
      <c r="I153" s="18">
        <v>54635041</v>
      </c>
      <c r="J153" s="18">
        <v>56445704</v>
      </c>
      <c r="K153" s="17">
        <v>139379371</v>
      </c>
      <c r="L153" s="17">
        <v>62740952</v>
      </c>
      <c r="M153" s="18">
        <v>52717762</v>
      </c>
      <c r="N153" s="18">
        <v>66583582</v>
      </c>
      <c r="O153" s="17">
        <v>182042296</v>
      </c>
      <c r="P153" s="17">
        <v>46170642</v>
      </c>
      <c r="Q153" s="18">
        <v>53601634</v>
      </c>
      <c r="R153" s="18">
        <v>54857617</v>
      </c>
      <c r="S153" s="20">
        <v>154629893</v>
      </c>
      <c r="T153" s="17">
        <v>0</v>
      </c>
      <c r="U153" s="18">
        <v>0</v>
      </c>
      <c r="V153" s="18">
        <v>0</v>
      </c>
      <c r="W153" s="20">
        <v>0</v>
      </c>
    </row>
    <row r="154" spans="1:23" ht="12.75">
      <c r="A154" s="21"/>
      <c r="B154" s="22" t="s">
        <v>283</v>
      </c>
      <c r="C154" s="23"/>
      <c r="D154" s="24">
        <f>SUM(D148:D153)</f>
        <v>4022869168</v>
      </c>
      <c r="E154" s="25">
        <f>SUM(E148:E153)</f>
        <v>4339313228</v>
      </c>
      <c r="F154" s="25">
        <f>SUM(F148:F153)</f>
        <v>3092632304</v>
      </c>
      <c r="G154" s="26">
        <f t="shared" si="27"/>
        <v>0.7127008679724652</v>
      </c>
      <c r="H154" s="24">
        <f aca="true" t="shared" si="31" ref="H154:W154">SUM(H148:H153)</f>
        <v>313440211</v>
      </c>
      <c r="I154" s="25">
        <f t="shared" si="31"/>
        <v>353825024</v>
      </c>
      <c r="J154" s="25">
        <f t="shared" si="31"/>
        <v>345403076</v>
      </c>
      <c r="K154" s="24">
        <f t="shared" si="31"/>
        <v>1012668311</v>
      </c>
      <c r="L154" s="24">
        <f t="shared" si="31"/>
        <v>335871650</v>
      </c>
      <c r="M154" s="25">
        <f t="shared" si="31"/>
        <v>350165385</v>
      </c>
      <c r="N154" s="25">
        <f t="shared" si="31"/>
        <v>338845775</v>
      </c>
      <c r="O154" s="24">
        <f t="shared" si="31"/>
        <v>1024882810</v>
      </c>
      <c r="P154" s="24">
        <f t="shared" si="31"/>
        <v>335515128</v>
      </c>
      <c r="Q154" s="25">
        <f t="shared" si="31"/>
        <v>357861451</v>
      </c>
      <c r="R154" s="25">
        <f t="shared" si="31"/>
        <v>361704604</v>
      </c>
      <c r="S154" s="27">
        <f t="shared" si="31"/>
        <v>1055081183</v>
      </c>
      <c r="T154" s="24">
        <f t="shared" si="31"/>
        <v>0</v>
      </c>
      <c r="U154" s="25">
        <f t="shared" si="31"/>
        <v>0</v>
      </c>
      <c r="V154" s="25">
        <f t="shared" si="31"/>
        <v>0</v>
      </c>
      <c r="W154" s="27">
        <f t="shared" si="31"/>
        <v>0</v>
      </c>
    </row>
    <row r="155" spans="1:23" ht="12.75">
      <c r="A155" s="14" t="s">
        <v>26</v>
      </c>
      <c r="B155" s="15" t="s">
        <v>284</v>
      </c>
      <c r="C155" s="16" t="s">
        <v>285</v>
      </c>
      <c r="D155" s="17">
        <v>203740361</v>
      </c>
      <c r="E155" s="18">
        <v>202740361</v>
      </c>
      <c r="F155" s="18">
        <v>160460312</v>
      </c>
      <c r="G155" s="19">
        <f t="shared" si="27"/>
        <v>0.7914571682152622</v>
      </c>
      <c r="H155" s="17">
        <v>17249797</v>
      </c>
      <c r="I155" s="18">
        <v>15505300</v>
      </c>
      <c r="J155" s="18">
        <v>12416964</v>
      </c>
      <c r="K155" s="17">
        <v>45172061</v>
      </c>
      <c r="L155" s="17">
        <v>19662381</v>
      </c>
      <c r="M155" s="18">
        <v>13826368</v>
      </c>
      <c r="N155" s="18">
        <v>26555031</v>
      </c>
      <c r="O155" s="17">
        <v>60043780</v>
      </c>
      <c r="P155" s="17">
        <v>14547086</v>
      </c>
      <c r="Q155" s="18">
        <v>21567354</v>
      </c>
      <c r="R155" s="18">
        <v>19130031</v>
      </c>
      <c r="S155" s="20">
        <v>55244471</v>
      </c>
      <c r="T155" s="17">
        <v>0</v>
      </c>
      <c r="U155" s="18">
        <v>0</v>
      </c>
      <c r="V155" s="18">
        <v>0</v>
      </c>
      <c r="W155" s="20">
        <v>0</v>
      </c>
    </row>
    <row r="156" spans="1:23" ht="12.75">
      <c r="A156" s="14" t="s">
        <v>26</v>
      </c>
      <c r="B156" s="15" t="s">
        <v>286</v>
      </c>
      <c r="C156" s="16" t="s">
        <v>287</v>
      </c>
      <c r="D156" s="17">
        <v>1338193446</v>
      </c>
      <c r="E156" s="18">
        <v>1361154008</v>
      </c>
      <c r="F156" s="18">
        <v>948601380</v>
      </c>
      <c r="G156" s="19">
        <f t="shared" si="27"/>
        <v>0.6969096622606425</v>
      </c>
      <c r="H156" s="17">
        <v>97268997</v>
      </c>
      <c r="I156" s="18">
        <v>109853704</v>
      </c>
      <c r="J156" s="18">
        <v>110551798</v>
      </c>
      <c r="K156" s="17">
        <v>317674499</v>
      </c>
      <c r="L156" s="17">
        <v>88442870</v>
      </c>
      <c r="M156" s="18">
        <v>95054293</v>
      </c>
      <c r="N156" s="18">
        <v>140792197</v>
      </c>
      <c r="O156" s="17">
        <v>324289360</v>
      </c>
      <c r="P156" s="17">
        <v>94558891</v>
      </c>
      <c r="Q156" s="18">
        <v>92004669</v>
      </c>
      <c r="R156" s="18">
        <v>120073961</v>
      </c>
      <c r="S156" s="20">
        <v>306637521</v>
      </c>
      <c r="T156" s="17">
        <v>0</v>
      </c>
      <c r="U156" s="18">
        <v>0</v>
      </c>
      <c r="V156" s="18">
        <v>0</v>
      </c>
      <c r="W156" s="20">
        <v>0</v>
      </c>
    </row>
    <row r="157" spans="1:23" ht="12.75">
      <c r="A157" s="14" t="s">
        <v>26</v>
      </c>
      <c r="B157" s="15" t="s">
        <v>288</v>
      </c>
      <c r="C157" s="16" t="s">
        <v>289</v>
      </c>
      <c r="D157" s="17">
        <v>127456776</v>
      </c>
      <c r="E157" s="18">
        <v>132151776</v>
      </c>
      <c r="F157" s="18">
        <v>81190614</v>
      </c>
      <c r="G157" s="19">
        <f t="shared" si="27"/>
        <v>0.6143739907059592</v>
      </c>
      <c r="H157" s="17">
        <v>6898150</v>
      </c>
      <c r="I157" s="18">
        <v>5095845</v>
      </c>
      <c r="J157" s="18">
        <v>10423875</v>
      </c>
      <c r="K157" s="17">
        <v>22417870</v>
      </c>
      <c r="L157" s="17">
        <v>7385494</v>
      </c>
      <c r="M157" s="18">
        <v>9839149</v>
      </c>
      <c r="N157" s="18">
        <v>14135574</v>
      </c>
      <c r="O157" s="17">
        <v>31360217</v>
      </c>
      <c r="P157" s="17">
        <v>6300526</v>
      </c>
      <c r="Q157" s="18">
        <v>11496366</v>
      </c>
      <c r="R157" s="18">
        <v>9615635</v>
      </c>
      <c r="S157" s="20">
        <v>27412527</v>
      </c>
      <c r="T157" s="17">
        <v>0</v>
      </c>
      <c r="U157" s="18">
        <v>0</v>
      </c>
      <c r="V157" s="18">
        <v>0</v>
      </c>
      <c r="W157" s="20">
        <v>0</v>
      </c>
    </row>
    <row r="158" spans="1:23" ht="12.75">
      <c r="A158" s="14" t="s">
        <v>26</v>
      </c>
      <c r="B158" s="15" t="s">
        <v>290</v>
      </c>
      <c r="C158" s="16" t="s">
        <v>291</v>
      </c>
      <c r="D158" s="17">
        <v>98728637</v>
      </c>
      <c r="E158" s="18">
        <v>98728637</v>
      </c>
      <c r="F158" s="18">
        <v>64763143</v>
      </c>
      <c r="G158" s="19">
        <f t="shared" si="27"/>
        <v>0.6559712051934841</v>
      </c>
      <c r="H158" s="17">
        <v>4981606</v>
      </c>
      <c r="I158" s="18">
        <v>4940342</v>
      </c>
      <c r="J158" s="18">
        <v>7023668</v>
      </c>
      <c r="K158" s="17">
        <v>16945616</v>
      </c>
      <c r="L158" s="17">
        <v>5674687</v>
      </c>
      <c r="M158" s="18">
        <v>11465686</v>
      </c>
      <c r="N158" s="18">
        <v>8124935</v>
      </c>
      <c r="O158" s="17">
        <v>25265308</v>
      </c>
      <c r="P158" s="17">
        <v>6243496</v>
      </c>
      <c r="Q158" s="18">
        <v>8975358</v>
      </c>
      <c r="R158" s="18">
        <v>7333365</v>
      </c>
      <c r="S158" s="20">
        <v>22552219</v>
      </c>
      <c r="T158" s="17">
        <v>0</v>
      </c>
      <c r="U158" s="18">
        <v>0</v>
      </c>
      <c r="V158" s="18">
        <v>0</v>
      </c>
      <c r="W158" s="20">
        <v>0</v>
      </c>
    </row>
    <row r="159" spans="1:23" ht="12.75">
      <c r="A159" s="14" t="s">
        <v>41</v>
      </c>
      <c r="B159" s="15" t="s">
        <v>292</v>
      </c>
      <c r="C159" s="16" t="s">
        <v>293</v>
      </c>
      <c r="D159" s="17">
        <v>579600491</v>
      </c>
      <c r="E159" s="18">
        <v>584381459</v>
      </c>
      <c r="F159" s="18">
        <v>410098000</v>
      </c>
      <c r="G159" s="19">
        <f t="shared" si="27"/>
        <v>0.7017642221260137</v>
      </c>
      <c r="H159" s="17">
        <v>66709242</v>
      </c>
      <c r="I159" s="18">
        <v>39707884</v>
      </c>
      <c r="J159" s="18">
        <v>21727612</v>
      </c>
      <c r="K159" s="17">
        <v>128144738</v>
      </c>
      <c r="L159" s="17">
        <v>31495928</v>
      </c>
      <c r="M159" s="18">
        <v>59216264</v>
      </c>
      <c r="N159" s="18">
        <v>52659354</v>
      </c>
      <c r="O159" s="17">
        <v>143371546</v>
      </c>
      <c r="P159" s="17">
        <v>55600883</v>
      </c>
      <c r="Q159" s="18">
        <v>38510004</v>
      </c>
      <c r="R159" s="18">
        <v>44470829</v>
      </c>
      <c r="S159" s="20">
        <v>138581716</v>
      </c>
      <c r="T159" s="17">
        <v>0</v>
      </c>
      <c r="U159" s="18">
        <v>0</v>
      </c>
      <c r="V159" s="18">
        <v>0</v>
      </c>
      <c r="W159" s="20">
        <v>0</v>
      </c>
    </row>
    <row r="160" spans="1:23" ht="12.75">
      <c r="A160" s="21"/>
      <c r="B160" s="22" t="s">
        <v>294</v>
      </c>
      <c r="C160" s="23"/>
      <c r="D160" s="24">
        <f>SUM(D155:D159)</f>
        <v>2347719711</v>
      </c>
      <c r="E160" s="25">
        <f>SUM(E155:E159)</f>
        <v>2379156241</v>
      </c>
      <c r="F160" s="25">
        <f>SUM(F155:F159)</f>
        <v>1665113449</v>
      </c>
      <c r="G160" s="26">
        <f t="shared" si="27"/>
        <v>0.6998756198962891</v>
      </c>
      <c r="H160" s="24">
        <f aca="true" t="shared" si="32" ref="H160:W160">SUM(H155:H159)</f>
        <v>193107792</v>
      </c>
      <c r="I160" s="25">
        <f t="shared" si="32"/>
        <v>175103075</v>
      </c>
      <c r="J160" s="25">
        <f t="shared" si="32"/>
        <v>162143917</v>
      </c>
      <c r="K160" s="24">
        <f t="shared" si="32"/>
        <v>530354784</v>
      </c>
      <c r="L160" s="24">
        <f t="shared" si="32"/>
        <v>152661360</v>
      </c>
      <c r="M160" s="25">
        <f t="shared" si="32"/>
        <v>189401760</v>
      </c>
      <c r="N160" s="25">
        <f t="shared" si="32"/>
        <v>242267091</v>
      </c>
      <c r="O160" s="24">
        <f t="shared" si="32"/>
        <v>584330211</v>
      </c>
      <c r="P160" s="24">
        <f t="shared" si="32"/>
        <v>177250882</v>
      </c>
      <c r="Q160" s="25">
        <f t="shared" si="32"/>
        <v>172553751</v>
      </c>
      <c r="R160" s="25">
        <f t="shared" si="32"/>
        <v>200623821</v>
      </c>
      <c r="S160" s="27">
        <f t="shared" si="32"/>
        <v>550428454</v>
      </c>
      <c r="T160" s="24">
        <f t="shared" si="32"/>
        <v>0</v>
      </c>
      <c r="U160" s="25">
        <f t="shared" si="32"/>
        <v>0</v>
      </c>
      <c r="V160" s="25">
        <f t="shared" si="32"/>
        <v>0</v>
      </c>
      <c r="W160" s="27">
        <f t="shared" si="32"/>
        <v>0</v>
      </c>
    </row>
    <row r="161" spans="1:23" ht="12.75">
      <c r="A161" s="14" t="s">
        <v>26</v>
      </c>
      <c r="B161" s="15" t="s">
        <v>295</v>
      </c>
      <c r="C161" s="16" t="s">
        <v>296</v>
      </c>
      <c r="D161" s="17">
        <v>374137885</v>
      </c>
      <c r="E161" s="18">
        <v>368560633</v>
      </c>
      <c r="F161" s="18">
        <v>226792464</v>
      </c>
      <c r="G161" s="19">
        <f t="shared" si="27"/>
        <v>0.6153464143849569</v>
      </c>
      <c r="H161" s="17">
        <v>26478959</v>
      </c>
      <c r="I161" s="18">
        <v>26892492</v>
      </c>
      <c r="J161" s="18">
        <v>28884329</v>
      </c>
      <c r="K161" s="17">
        <v>82255780</v>
      </c>
      <c r="L161" s="17">
        <v>22115303</v>
      </c>
      <c r="M161" s="18">
        <v>23402375</v>
      </c>
      <c r="N161" s="18">
        <v>22295128</v>
      </c>
      <c r="O161" s="17">
        <v>67812806</v>
      </c>
      <c r="P161" s="17">
        <v>26181836</v>
      </c>
      <c r="Q161" s="18">
        <v>30525532</v>
      </c>
      <c r="R161" s="18">
        <v>20016510</v>
      </c>
      <c r="S161" s="20">
        <v>76723878</v>
      </c>
      <c r="T161" s="17">
        <v>0</v>
      </c>
      <c r="U161" s="18">
        <v>0</v>
      </c>
      <c r="V161" s="18">
        <v>0</v>
      </c>
      <c r="W161" s="20">
        <v>0</v>
      </c>
    </row>
    <row r="162" spans="1:23" ht="12.75">
      <c r="A162" s="14" t="s">
        <v>26</v>
      </c>
      <c r="B162" s="15" t="s">
        <v>297</v>
      </c>
      <c r="C162" s="16" t="s">
        <v>298</v>
      </c>
      <c r="D162" s="17">
        <v>134696102</v>
      </c>
      <c r="E162" s="18">
        <v>130414364</v>
      </c>
      <c r="F162" s="18">
        <v>76230847</v>
      </c>
      <c r="G162" s="19">
        <f t="shared" si="27"/>
        <v>0.5845279972380957</v>
      </c>
      <c r="H162" s="17">
        <v>5716810</v>
      </c>
      <c r="I162" s="18">
        <v>8569429</v>
      </c>
      <c r="J162" s="18">
        <v>8430749</v>
      </c>
      <c r="K162" s="17">
        <v>22716988</v>
      </c>
      <c r="L162" s="17">
        <v>8767534</v>
      </c>
      <c r="M162" s="18">
        <v>9384765</v>
      </c>
      <c r="N162" s="18">
        <v>8741930</v>
      </c>
      <c r="O162" s="17">
        <v>26894229</v>
      </c>
      <c r="P162" s="17">
        <v>8829417</v>
      </c>
      <c r="Q162" s="18">
        <v>8573801</v>
      </c>
      <c r="R162" s="18">
        <v>9216412</v>
      </c>
      <c r="S162" s="20">
        <v>26619630</v>
      </c>
      <c r="T162" s="17">
        <v>0</v>
      </c>
      <c r="U162" s="18">
        <v>0</v>
      </c>
      <c r="V162" s="18">
        <v>0</v>
      </c>
      <c r="W162" s="20">
        <v>0</v>
      </c>
    </row>
    <row r="163" spans="1:23" ht="12.75">
      <c r="A163" s="14" t="s">
        <v>26</v>
      </c>
      <c r="B163" s="15" t="s">
        <v>299</v>
      </c>
      <c r="C163" s="16" t="s">
        <v>300</v>
      </c>
      <c r="D163" s="17">
        <v>242638529</v>
      </c>
      <c r="E163" s="18">
        <v>221549246</v>
      </c>
      <c r="F163" s="18">
        <v>139614242</v>
      </c>
      <c r="G163" s="19">
        <f t="shared" si="27"/>
        <v>0.6301724989847178</v>
      </c>
      <c r="H163" s="17">
        <v>13444438</v>
      </c>
      <c r="I163" s="18">
        <v>14008939</v>
      </c>
      <c r="J163" s="18">
        <v>15691625</v>
      </c>
      <c r="K163" s="17">
        <v>43145002</v>
      </c>
      <c r="L163" s="17">
        <v>16399418</v>
      </c>
      <c r="M163" s="18">
        <v>15083317</v>
      </c>
      <c r="N163" s="18">
        <v>18488448</v>
      </c>
      <c r="O163" s="17">
        <v>49971183</v>
      </c>
      <c r="P163" s="17">
        <v>14247039</v>
      </c>
      <c r="Q163" s="18">
        <v>16525847</v>
      </c>
      <c r="R163" s="18">
        <v>15725171</v>
      </c>
      <c r="S163" s="20">
        <v>46498057</v>
      </c>
      <c r="T163" s="17">
        <v>0</v>
      </c>
      <c r="U163" s="18">
        <v>0</v>
      </c>
      <c r="V163" s="18">
        <v>0</v>
      </c>
      <c r="W163" s="20">
        <v>0</v>
      </c>
    </row>
    <row r="164" spans="1:23" ht="12.75">
      <c r="A164" s="14" t="s">
        <v>26</v>
      </c>
      <c r="B164" s="15" t="s">
        <v>301</v>
      </c>
      <c r="C164" s="16" t="s">
        <v>302</v>
      </c>
      <c r="D164" s="17">
        <v>141997102</v>
      </c>
      <c r="E164" s="18">
        <v>137857968</v>
      </c>
      <c r="F164" s="18">
        <v>90861376</v>
      </c>
      <c r="G164" s="19">
        <f t="shared" si="27"/>
        <v>0.6590941192459764</v>
      </c>
      <c r="H164" s="17">
        <v>8605663</v>
      </c>
      <c r="I164" s="18">
        <v>6885800</v>
      </c>
      <c r="J164" s="18">
        <v>10101754</v>
      </c>
      <c r="K164" s="17">
        <v>25593217</v>
      </c>
      <c r="L164" s="17">
        <v>11312035</v>
      </c>
      <c r="M164" s="18">
        <v>14872410</v>
      </c>
      <c r="N164" s="18">
        <v>12130110</v>
      </c>
      <c r="O164" s="17">
        <v>38314555</v>
      </c>
      <c r="P164" s="17">
        <v>4889985</v>
      </c>
      <c r="Q164" s="18">
        <v>20657953</v>
      </c>
      <c r="R164" s="18">
        <v>1405666</v>
      </c>
      <c r="S164" s="20">
        <v>26953604</v>
      </c>
      <c r="T164" s="17">
        <v>0</v>
      </c>
      <c r="U164" s="18">
        <v>0</v>
      </c>
      <c r="V164" s="18">
        <v>0</v>
      </c>
      <c r="W164" s="20">
        <v>0</v>
      </c>
    </row>
    <row r="165" spans="1:23" ht="12.75">
      <c r="A165" s="14" t="s">
        <v>41</v>
      </c>
      <c r="B165" s="15" t="s">
        <v>303</v>
      </c>
      <c r="C165" s="16" t="s">
        <v>304</v>
      </c>
      <c r="D165" s="17">
        <v>393940913</v>
      </c>
      <c r="E165" s="18">
        <v>433107531</v>
      </c>
      <c r="F165" s="18">
        <v>286589194</v>
      </c>
      <c r="G165" s="19">
        <f t="shared" si="27"/>
        <v>0.6617044809594872</v>
      </c>
      <c r="H165" s="17">
        <v>23998286</v>
      </c>
      <c r="I165" s="18">
        <v>24444172</v>
      </c>
      <c r="J165" s="18">
        <v>23770462</v>
      </c>
      <c r="K165" s="17">
        <v>72212920</v>
      </c>
      <c r="L165" s="17">
        <v>24916201</v>
      </c>
      <c r="M165" s="18">
        <v>32642718</v>
      </c>
      <c r="N165" s="18">
        <v>49987125</v>
      </c>
      <c r="O165" s="17">
        <v>107546044</v>
      </c>
      <c r="P165" s="17">
        <v>27540545</v>
      </c>
      <c r="Q165" s="18">
        <v>36712844</v>
      </c>
      <c r="R165" s="18">
        <v>42576841</v>
      </c>
      <c r="S165" s="20">
        <v>106830230</v>
      </c>
      <c r="T165" s="17">
        <v>0</v>
      </c>
      <c r="U165" s="18">
        <v>0</v>
      </c>
      <c r="V165" s="18">
        <v>0</v>
      </c>
      <c r="W165" s="20">
        <v>0</v>
      </c>
    </row>
    <row r="166" spans="1:23" ht="12.75">
      <c r="A166" s="21"/>
      <c r="B166" s="22" t="s">
        <v>305</v>
      </c>
      <c r="C166" s="23"/>
      <c r="D166" s="24">
        <f>SUM(D161:D165)</f>
        <v>1287410531</v>
      </c>
      <c r="E166" s="25">
        <f>SUM(E161:E165)</f>
        <v>1291489742</v>
      </c>
      <c r="F166" s="25">
        <f>SUM(F161:F165)</f>
        <v>820088123</v>
      </c>
      <c r="G166" s="26">
        <f t="shared" si="27"/>
        <v>0.6349939115505573</v>
      </c>
      <c r="H166" s="24">
        <f aca="true" t="shared" si="33" ref="H166:W166">SUM(H161:H165)</f>
        <v>78244156</v>
      </c>
      <c r="I166" s="25">
        <f t="shared" si="33"/>
        <v>80800832</v>
      </c>
      <c r="J166" s="25">
        <f t="shared" si="33"/>
        <v>86878919</v>
      </c>
      <c r="K166" s="24">
        <f t="shared" si="33"/>
        <v>245923907</v>
      </c>
      <c r="L166" s="24">
        <f t="shared" si="33"/>
        <v>83510491</v>
      </c>
      <c r="M166" s="25">
        <f t="shared" si="33"/>
        <v>95385585</v>
      </c>
      <c r="N166" s="25">
        <f t="shared" si="33"/>
        <v>111642741</v>
      </c>
      <c r="O166" s="24">
        <f t="shared" si="33"/>
        <v>290538817</v>
      </c>
      <c r="P166" s="24">
        <f t="shared" si="33"/>
        <v>81688822</v>
      </c>
      <c r="Q166" s="25">
        <f t="shared" si="33"/>
        <v>112995977</v>
      </c>
      <c r="R166" s="25">
        <f t="shared" si="33"/>
        <v>88940600</v>
      </c>
      <c r="S166" s="27">
        <f t="shared" si="33"/>
        <v>283625399</v>
      </c>
      <c r="T166" s="24">
        <f t="shared" si="33"/>
        <v>0</v>
      </c>
      <c r="U166" s="25">
        <f t="shared" si="33"/>
        <v>0</v>
      </c>
      <c r="V166" s="25">
        <f t="shared" si="33"/>
        <v>0</v>
      </c>
      <c r="W166" s="27">
        <f t="shared" si="33"/>
        <v>0</v>
      </c>
    </row>
    <row r="167" spans="1:23" ht="12.75">
      <c r="A167" s="21"/>
      <c r="B167" s="22" t="s">
        <v>306</v>
      </c>
      <c r="C167" s="23"/>
      <c r="D167" s="24">
        <f>SUM(D102,D104:D108,D110:D117,D119:D122,D124:D128,D130:D133,D135:D140,D142:D146,D148:D153,D155:D159,D161:D165)</f>
        <v>55039802665</v>
      </c>
      <c r="E167" s="25">
        <f>SUM(E102,E104:E108,E110:E117,E119:E122,E124:E128,E130:E133,E135:E140,E142:E146,E148:E153,E155:E159,E161:E165)</f>
        <v>55403194352</v>
      </c>
      <c r="F167" s="25">
        <f>SUM(F102,F104:F108,F110:F117,F119:F122,F124:F128,F130:F133,F135:F140,F142:F146,F148:F153,F155:F159,F161:F165)</f>
        <v>36537486056</v>
      </c>
      <c r="G167" s="26">
        <f t="shared" si="27"/>
        <v>0.6594833832840368</v>
      </c>
      <c r="H167" s="24">
        <f aca="true" t="shared" si="34" ref="H167:W167">SUM(H102,H104:H108,H110:H117,H119:H122,H124:H128,H130:H133,H135:H140,H142:H146,H148:H153,H155:H159,H161:H165)</f>
        <v>3527932350</v>
      </c>
      <c r="I167" s="25">
        <f t="shared" si="34"/>
        <v>4639220712</v>
      </c>
      <c r="J167" s="25">
        <f t="shared" si="34"/>
        <v>3602607270</v>
      </c>
      <c r="K167" s="24">
        <f t="shared" si="34"/>
        <v>11769760332</v>
      </c>
      <c r="L167" s="24">
        <f t="shared" si="34"/>
        <v>3928036828</v>
      </c>
      <c r="M167" s="25">
        <f t="shared" si="34"/>
        <v>4934570657</v>
      </c>
      <c r="N167" s="25">
        <f t="shared" si="34"/>
        <v>4004792654</v>
      </c>
      <c r="O167" s="24">
        <f t="shared" si="34"/>
        <v>12867400139</v>
      </c>
      <c r="P167" s="24">
        <f t="shared" si="34"/>
        <v>3810098232</v>
      </c>
      <c r="Q167" s="25">
        <f t="shared" si="34"/>
        <v>4387266718</v>
      </c>
      <c r="R167" s="25">
        <f t="shared" si="34"/>
        <v>3702960635</v>
      </c>
      <c r="S167" s="27">
        <f t="shared" si="34"/>
        <v>11900325585</v>
      </c>
      <c r="T167" s="24">
        <f t="shared" si="34"/>
        <v>0</v>
      </c>
      <c r="U167" s="25">
        <f t="shared" si="34"/>
        <v>0</v>
      </c>
      <c r="V167" s="25">
        <f t="shared" si="34"/>
        <v>0</v>
      </c>
      <c r="W167" s="27">
        <f t="shared" si="34"/>
        <v>0</v>
      </c>
    </row>
    <row r="168" spans="1:23" ht="12.75">
      <c r="A168" s="9"/>
      <c r="B168" s="10" t="s">
        <v>603</v>
      </c>
      <c r="C168" s="11"/>
      <c r="D168" s="28"/>
      <c r="E168" s="29"/>
      <c r="F168" s="29"/>
      <c r="G168" s="30"/>
      <c r="H168" s="28"/>
      <c r="I168" s="29"/>
      <c r="J168" s="29"/>
      <c r="K168" s="28"/>
      <c r="L168" s="28"/>
      <c r="M168" s="29"/>
      <c r="N168" s="29"/>
      <c r="O168" s="28"/>
      <c r="P168" s="28"/>
      <c r="Q168" s="29"/>
      <c r="R168" s="29"/>
      <c r="S168" s="31"/>
      <c r="T168" s="28"/>
      <c r="U168" s="29"/>
      <c r="V168" s="29"/>
      <c r="W168" s="31"/>
    </row>
    <row r="169" spans="1:23" ht="12.75">
      <c r="A169" s="13"/>
      <c r="B169" s="10" t="s">
        <v>307</v>
      </c>
      <c r="C169" s="11"/>
      <c r="D169" s="28"/>
      <c r="E169" s="29"/>
      <c r="F169" s="29"/>
      <c r="G169" s="30"/>
      <c r="H169" s="28"/>
      <c r="I169" s="29"/>
      <c r="J169" s="29"/>
      <c r="K169" s="28"/>
      <c r="L169" s="28"/>
      <c r="M169" s="29"/>
      <c r="N169" s="29"/>
      <c r="O169" s="28"/>
      <c r="P169" s="28"/>
      <c r="Q169" s="29"/>
      <c r="R169" s="29"/>
      <c r="S169" s="31"/>
      <c r="T169" s="28"/>
      <c r="U169" s="29"/>
      <c r="V169" s="29"/>
      <c r="W169" s="31"/>
    </row>
    <row r="170" spans="1:23" ht="12.75">
      <c r="A170" s="14" t="s">
        <v>26</v>
      </c>
      <c r="B170" s="15" t="s">
        <v>308</v>
      </c>
      <c r="C170" s="16" t="s">
        <v>309</v>
      </c>
      <c r="D170" s="17">
        <v>286559851</v>
      </c>
      <c r="E170" s="18">
        <v>279623921</v>
      </c>
      <c r="F170" s="18">
        <v>164272857</v>
      </c>
      <c r="G170" s="19">
        <f aca="true" t="shared" si="35" ref="G170:G202">IF($E170=0,0,$F170/$E170)</f>
        <v>0.5874778395658073</v>
      </c>
      <c r="H170" s="17">
        <v>14311285</v>
      </c>
      <c r="I170" s="18">
        <v>18117118</v>
      </c>
      <c r="J170" s="18">
        <v>17198196</v>
      </c>
      <c r="K170" s="17">
        <v>49626599</v>
      </c>
      <c r="L170" s="17">
        <v>24993758</v>
      </c>
      <c r="M170" s="18">
        <v>17539596</v>
      </c>
      <c r="N170" s="18">
        <v>25240506</v>
      </c>
      <c r="O170" s="17">
        <v>67773860</v>
      </c>
      <c r="P170" s="17">
        <v>15753872</v>
      </c>
      <c r="Q170" s="18">
        <v>15043276</v>
      </c>
      <c r="R170" s="18">
        <v>16075250</v>
      </c>
      <c r="S170" s="20">
        <v>46872398</v>
      </c>
      <c r="T170" s="17">
        <v>0</v>
      </c>
      <c r="U170" s="18">
        <v>0</v>
      </c>
      <c r="V170" s="18">
        <v>0</v>
      </c>
      <c r="W170" s="20">
        <v>0</v>
      </c>
    </row>
    <row r="171" spans="1:23" ht="12.75">
      <c r="A171" s="14" t="s">
        <v>26</v>
      </c>
      <c r="B171" s="15" t="s">
        <v>310</v>
      </c>
      <c r="C171" s="16" t="s">
        <v>311</v>
      </c>
      <c r="D171" s="17">
        <v>207296549</v>
      </c>
      <c r="E171" s="18">
        <v>204819434</v>
      </c>
      <c r="F171" s="18">
        <v>128102824</v>
      </c>
      <c r="G171" s="19">
        <f t="shared" si="35"/>
        <v>0.6254427204402879</v>
      </c>
      <c r="H171" s="17">
        <v>11187567</v>
      </c>
      <c r="I171" s="18">
        <v>13384188</v>
      </c>
      <c r="J171" s="18">
        <v>13745753</v>
      </c>
      <c r="K171" s="17">
        <v>38317508</v>
      </c>
      <c r="L171" s="17">
        <v>14236154</v>
      </c>
      <c r="M171" s="18">
        <v>11690942</v>
      </c>
      <c r="N171" s="18">
        <v>15659818</v>
      </c>
      <c r="O171" s="17">
        <v>41586914</v>
      </c>
      <c r="P171" s="17">
        <v>21491996</v>
      </c>
      <c r="Q171" s="18">
        <v>12682547</v>
      </c>
      <c r="R171" s="18">
        <v>14023859</v>
      </c>
      <c r="S171" s="20">
        <v>48198402</v>
      </c>
      <c r="T171" s="17">
        <v>0</v>
      </c>
      <c r="U171" s="18">
        <v>0</v>
      </c>
      <c r="V171" s="18">
        <v>0</v>
      </c>
      <c r="W171" s="20">
        <v>0</v>
      </c>
    </row>
    <row r="172" spans="1:23" ht="12.75">
      <c r="A172" s="14" t="s">
        <v>26</v>
      </c>
      <c r="B172" s="15" t="s">
        <v>312</v>
      </c>
      <c r="C172" s="16" t="s">
        <v>313</v>
      </c>
      <c r="D172" s="17">
        <v>1046702386</v>
      </c>
      <c r="E172" s="18">
        <v>1049697972</v>
      </c>
      <c r="F172" s="18">
        <v>621569035</v>
      </c>
      <c r="G172" s="19">
        <f t="shared" si="35"/>
        <v>0.592140836297624</v>
      </c>
      <c r="H172" s="17">
        <v>31178441</v>
      </c>
      <c r="I172" s="18">
        <v>84753376</v>
      </c>
      <c r="J172" s="18">
        <v>90167845</v>
      </c>
      <c r="K172" s="17">
        <v>206099662</v>
      </c>
      <c r="L172" s="17">
        <v>66917019</v>
      </c>
      <c r="M172" s="18">
        <v>49134176</v>
      </c>
      <c r="N172" s="18">
        <v>99979158</v>
      </c>
      <c r="O172" s="17">
        <v>216030353</v>
      </c>
      <c r="P172" s="17">
        <v>66777836</v>
      </c>
      <c r="Q172" s="18">
        <v>54133280</v>
      </c>
      <c r="R172" s="18">
        <v>78527904</v>
      </c>
      <c r="S172" s="20">
        <v>199439020</v>
      </c>
      <c r="T172" s="17">
        <v>0</v>
      </c>
      <c r="U172" s="18">
        <v>0</v>
      </c>
      <c r="V172" s="18">
        <v>0</v>
      </c>
      <c r="W172" s="20">
        <v>0</v>
      </c>
    </row>
    <row r="173" spans="1:23" ht="12.75">
      <c r="A173" s="14" t="s">
        <v>26</v>
      </c>
      <c r="B173" s="15" t="s">
        <v>314</v>
      </c>
      <c r="C173" s="16" t="s">
        <v>315</v>
      </c>
      <c r="D173" s="17">
        <v>476355057</v>
      </c>
      <c r="E173" s="18">
        <v>476355057</v>
      </c>
      <c r="F173" s="18">
        <v>278171489</v>
      </c>
      <c r="G173" s="19">
        <f t="shared" si="35"/>
        <v>0.5839582994077462</v>
      </c>
      <c r="H173" s="17">
        <v>28140887</v>
      </c>
      <c r="I173" s="18">
        <v>25532665</v>
      </c>
      <c r="J173" s="18">
        <v>34736053</v>
      </c>
      <c r="K173" s="17">
        <v>88409605</v>
      </c>
      <c r="L173" s="17">
        <v>30311081</v>
      </c>
      <c r="M173" s="18">
        <v>23894921</v>
      </c>
      <c r="N173" s="18">
        <v>43023644</v>
      </c>
      <c r="O173" s="17">
        <v>97229646</v>
      </c>
      <c r="P173" s="17">
        <v>27328595</v>
      </c>
      <c r="Q173" s="18">
        <v>24869172</v>
      </c>
      <c r="R173" s="18">
        <v>40334471</v>
      </c>
      <c r="S173" s="20">
        <v>92532238</v>
      </c>
      <c r="T173" s="17">
        <v>0</v>
      </c>
      <c r="U173" s="18">
        <v>0</v>
      </c>
      <c r="V173" s="18">
        <v>0</v>
      </c>
      <c r="W173" s="20">
        <v>0</v>
      </c>
    </row>
    <row r="174" spans="1:23" ht="12.75">
      <c r="A174" s="14" t="s">
        <v>26</v>
      </c>
      <c r="B174" s="15" t="s">
        <v>316</v>
      </c>
      <c r="C174" s="16" t="s">
        <v>317</v>
      </c>
      <c r="D174" s="17">
        <v>148303318</v>
      </c>
      <c r="E174" s="18">
        <v>169125414</v>
      </c>
      <c r="F174" s="18">
        <v>74338898</v>
      </c>
      <c r="G174" s="19">
        <f t="shared" si="35"/>
        <v>0.4395489491602959</v>
      </c>
      <c r="H174" s="17">
        <v>7851627</v>
      </c>
      <c r="I174" s="18">
        <v>8172802</v>
      </c>
      <c r="J174" s="18">
        <v>7745415</v>
      </c>
      <c r="K174" s="17">
        <v>23769844</v>
      </c>
      <c r="L174" s="17">
        <v>8925673</v>
      </c>
      <c r="M174" s="18">
        <v>7135839</v>
      </c>
      <c r="N174" s="18">
        <v>7376254</v>
      </c>
      <c r="O174" s="17">
        <v>23437766</v>
      </c>
      <c r="P174" s="17">
        <v>7895148</v>
      </c>
      <c r="Q174" s="18">
        <v>10450216</v>
      </c>
      <c r="R174" s="18">
        <v>8785924</v>
      </c>
      <c r="S174" s="20">
        <v>27131288</v>
      </c>
      <c r="T174" s="17">
        <v>0</v>
      </c>
      <c r="U174" s="18">
        <v>0</v>
      </c>
      <c r="V174" s="18">
        <v>0</v>
      </c>
      <c r="W174" s="20">
        <v>0</v>
      </c>
    </row>
    <row r="175" spans="1:23" ht="12.75">
      <c r="A175" s="14" t="s">
        <v>41</v>
      </c>
      <c r="B175" s="15" t="s">
        <v>318</v>
      </c>
      <c r="C175" s="16" t="s">
        <v>319</v>
      </c>
      <c r="D175" s="17">
        <v>1063921138</v>
      </c>
      <c r="E175" s="18">
        <v>790374866</v>
      </c>
      <c r="F175" s="18">
        <v>458845589</v>
      </c>
      <c r="G175" s="19">
        <f t="shared" si="35"/>
        <v>0.5805417261332801</v>
      </c>
      <c r="H175" s="17">
        <v>31044446</v>
      </c>
      <c r="I175" s="18">
        <v>50356009</v>
      </c>
      <c r="J175" s="18">
        <v>57955583</v>
      </c>
      <c r="K175" s="17">
        <v>139356038</v>
      </c>
      <c r="L175" s="17">
        <v>47475151</v>
      </c>
      <c r="M175" s="18">
        <v>64224166</v>
      </c>
      <c r="N175" s="18">
        <v>46920844</v>
      </c>
      <c r="O175" s="17">
        <v>158620161</v>
      </c>
      <c r="P175" s="17">
        <v>88297506</v>
      </c>
      <c r="Q175" s="18">
        <v>0</v>
      </c>
      <c r="R175" s="18">
        <v>72571884</v>
      </c>
      <c r="S175" s="20">
        <v>160869390</v>
      </c>
      <c r="T175" s="17">
        <v>0</v>
      </c>
      <c r="U175" s="18">
        <v>0</v>
      </c>
      <c r="V175" s="18">
        <v>0</v>
      </c>
      <c r="W175" s="20">
        <v>0</v>
      </c>
    </row>
    <row r="176" spans="1:23" ht="12.75">
      <c r="A176" s="21"/>
      <c r="B176" s="22" t="s">
        <v>320</v>
      </c>
      <c r="C176" s="23"/>
      <c r="D176" s="24">
        <f>SUM(D170:D175)</f>
        <v>3229138299</v>
      </c>
      <c r="E176" s="25">
        <f>SUM(E170:E175)</f>
        <v>2969996664</v>
      </c>
      <c r="F176" s="25">
        <f>SUM(F170:F175)</f>
        <v>1725300692</v>
      </c>
      <c r="G176" s="26">
        <f t="shared" si="35"/>
        <v>0.5809099764025862</v>
      </c>
      <c r="H176" s="24">
        <f aca="true" t="shared" si="36" ref="H176:W176">SUM(H170:H175)</f>
        <v>123714253</v>
      </c>
      <c r="I176" s="25">
        <f t="shared" si="36"/>
        <v>200316158</v>
      </c>
      <c r="J176" s="25">
        <f t="shared" si="36"/>
        <v>221548845</v>
      </c>
      <c r="K176" s="24">
        <f t="shared" si="36"/>
        <v>545579256</v>
      </c>
      <c r="L176" s="24">
        <f t="shared" si="36"/>
        <v>192858836</v>
      </c>
      <c r="M176" s="25">
        <f t="shared" si="36"/>
        <v>173619640</v>
      </c>
      <c r="N176" s="25">
        <f t="shared" si="36"/>
        <v>238200224</v>
      </c>
      <c r="O176" s="24">
        <f t="shared" si="36"/>
        <v>604678700</v>
      </c>
      <c r="P176" s="24">
        <f t="shared" si="36"/>
        <v>227544953</v>
      </c>
      <c r="Q176" s="25">
        <f t="shared" si="36"/>
        <v>117178491</v>
      </c>
      <c r="R176" s="25">
        <f t="shared" si="36"/>
        <v>230319292</v>
      </c>
      <c r="S176" s="27">
        <f t="shared" si="36"/>
        <v>575042736</v>
      </c>
      <c r="T176" s="24">
        <f t="shared" si="36"/>
        <v>0</v>
      </c>
      <c r="U176" s="25">
        <f t="shared" si="36"/>
        <v>0</v>
      </c>
      <c r="V176" s="25">
        <f t="shared" si="36"/>
        <v>0</v>
      </c>
      <c r="W176" s="27">
        <f t="shared" si="36"/>
        <v>0</v>
      </c>
    </row>
    <row r="177" spans="1:23" ht="12.75">
      <c r="A177" s="14" t="s">
        <v>26</v>
      </c>
      <c r="B177" s="15" t="s">
        <v>321</v>
      </c>
      <c r="C177" s="16" t="s">
        <v>322</v>
      </c>
      <c r="D177" s="17">
        <v>251259825</v>
      </c>
      <c r="E177" s="18">
        <v>283454466</v>
      </c>
      <c r="F177" s="18">
        <v>218559898</v>
      </c>
      <c r="G177" s="19">
        <f t="shared" si="35"/>
        <v>0.7710582270381303</v>
      </c>
      <c r="H177" s="17">
        <v>11277626</v>
      </c>
      <c r="I177" s="18">
        <v>15328940</v>
      </c>
      <c r="J177" s="18">
        <v>21513242</v>
      </c>
      <c r="K177" s="17">
        <v>48119808</v>
      </c>
      <c r="L177" s="17">
        <v>19538218</v>
      </c>
      <c r="M177" s="18">
        <v>17553997</v>
      </c>
      <c r="N177" s="18">
        <v>41598229</v>
      </c>
      <c r="O177" s="17">
        <v>78690444</v>
      </c>
      <c r="P177" s="17">
        <v>16065470</v>
      </c>
      <c r="Q177" s="18">
        <v>28171366</v>
      </c>
      <c r="R177" s="18">
        <v>47512810</v>
      </c>
      <c r="S177" s="20">
        <v>91749646</v>
      </c>
      <c r="T177" s="17">
        <v>0</v>
      </c>
      <c r="U177" s="18">
        <v>0</v>
      </c>
      <c r="V177" s="18">
        <v>0</v>
      </c>
      <c r="W177" s="20">
        <v>0</v>
      </c>
    </row>
    <row r="178" spans="1:23" ht="12.75">
      <c r="A178" s="14" t="s">
        <v>26</v>
      </c>
      <c r="B178" s="15" t="s">
        <v>323</v>
      </c>
      <c r="C178" s="16" t="s">
        <v>324</v>
      </c>
      <c r="D178" s="17">
        <v>612847769</v>
      </c>
      <c r="E178" s="18">
        <v>612847769</v>
      </c>
      <c r="F178" s="18">
        <v>248950865</v>
      </c>
      <c r="G178" s="19">
        <f t="shared" si="35"/>
        <v>0.4062197459023466</v>
      </c>
      <c r="H178" s="17">
        <v>23515883</v>
      </c>
      <c r="I178" s="18">
        <v>27888859</v>
      </c>
      <c r="J178" s="18">
        <v>26700880</v>
      </c>
      <c r="K178" s="17">
        <v>78105622</v>
      </c>
      <c r="L178" s="17">
        <v>29895746</v>
      </c>
      <c r="M178" s="18">
        <v>30927891</v>
      </c>
      <c r="N178" s="18">
        <v>34424030</v>
      </c>
      <c r="O178" s="17">
        <v>95247667</v>
      </c>
      <c r="P178" s="17">
        <v>22049854</v>
      </c>
      <c r="Q178" s="18">
        <v>22499359</v>
      </c>
      <c r="R178" s="18">
        <v>31048363</v>
      </c>
      <c r="S178" s="20">
        <v>75597576</v>
      </c>
      <c r="T178" s="17">
        <v>0</v>
      </c>
      <c r="U178" s="18">
        <v>0</v>
      </c>
      <c r="V178" s="18">
        <v>0</v>
      </c>
      <c r="W178" s="20">
        <v>0</v>
      </c>
    </row>
    <row r="179" spans="1:23" ht="12.75">
      <c r="A179" s="14" t="s">
        <v>26</v>
      </c>
      <c r="B179" s="15" t="s">
        <v>325</v>
      </c>
      <c r="C179" s="16" t="s">
        <v>326</v>
      </c>
      <c r="D179" s="17">
        <v>846250454</v>
      </c>
      <c r="E179" s="18">
        <v>846250454</v>
      </c>
      <c r="F179" s="18">
        <v>460868537</v>
      </c>
      <c r="G179" s="19">
        <f t="shared" si="35"/>
        <v>0.5446006378154333</v>
      </c>
      <c r="H179" s="17">
        <v>33715000</v>
      </c>
      <c r="I179" s="18">
        <v>49106018</v>
      </c>
      <c r="J179" s="18">
        <v>64020448</v>
      </c>
      <c r="K179" s="17">
        <v>146841466</v>
      </c>
      <c r="L179" s="17">
        <v>51807931</v>
      </c>
      <c r="M179" s="18">
        <v>48222281</v>
      </c>
      <c r="N179" s="18">
        <v>50976800</v>
      </c>
      <c r="O179" s="17">
        <v>151007012</v>
      </c>
      <c r="P179" s="17">
        <v>48769240</v>
      </c>
      <c r="Q179" s="18">
        <v>46949565</v>
      </c>
      <c r="R179" s="18">
        <v>67301254</v>
      </c>
      <c r="S179" s="20">
        <v>163020059</v>
      </c>
      <c r="T179" s="17">
        <v>0</v>
      </c>
      <c r="U179" s="18">
        <v>0</v>
      </c>
      <c r="V179" s="18">
        <v>0</v>
      </c>
      <c r="W179" s="20">
        <v>0</v>
      </c>
    </row>
    <row r="180" spans="1:23" ht="12.75">
      <c r="A180" s="14" t="s">
        <v>26</v>
      </c>
      <c r="B180" s="15" t="s">
        <v>327</v>
      </c>
      <c r="C180" s="16" t="s">
        <v>328</v>
      </c>
      <c r="D180" s="17">
        <v>252963710</v>
      </c>
      <c r="E180" s="18">
        <v>252963710</v>
      </c>
      <c r="F180" s="18">
        <v>27440948</v>
      </c>
      <c r="G180" s="19">
        <f t="shared" si="35"/>
        <v>0.10847780497842952</v>
      </c>
      <c r="H180" s="17">
        <v>0</v>
      </c>
      <c r="I180" s="18">
        <v>0</v>
      </c>
      <c r="J180" s="18">
        <v>2809740</v>
      </c>
      <c r="K180" s="17">
        <v>2809740</v>
      </c>
      <c r="L180" s="17">
        <v>1793048</v>
      </c>
      <c r="M180" s="18">
        <v>3017876</v>
      </c>
      <c r="N180" s="18">
        <v>7194135</v>
      </c>
      <c r="O180" s="17">
        <v>12005059</v>
      </c>
      <c r="P180" s="17">
        <v>5370680</v>
      </c>
      <c r="Q180" s="18">
        <v>7255469</v>
      </c>
      <c r="R180" s="18">
        <v>0</v>
      </c>
      <c r="S180" s="20">
        <v>12626149</v>
      </c>
      <c r="T180" s="17">
        <v>0</v>
      </c>
      <c r="U180" s="18">
        <v>0</v>
      </c>
      <c r="V180" s="18">
        <v>0</v>
      </c>
      <c r="W180" s="20">
        <v>0</v>
      </c>
    </row>
    <row r="181" spans="1:23" ht="12.75">
      <c r="A181" s="14" t="s">
        <v>41</v>
      </c>
      <c r="B181" s="15" t="s">
        <v>329</v>
      </c>
      <c r="C181" s="16" t="s">
        <v>330</v>
      </c>
      <c r="D181" s="17">
        <v>758962333</v>
      </c>
      <c r="E181" s="18">
        <v>758962333</v>
      </c>
      <c r="F181" s="18">
        <v>464095550</v>
      </c>
      <c r="G181" s="19">
        <f t="shared" si="35"/>
        <v>0.6114869339635595</v>
      </c>
      <c r="H181" s="17">
        <v>37579281</v>
      </c>
      <c r="I181" s="18">
        <v>53157521</v>
      </c>
      <c r="J181" s="18">
        <v>53045958</v>
      </c>
      <c r="K181" s="17">
        <v>143782760</v>
      </c>
      <c r="L181" s="17">
        <v>69911901</v>
      </c>
      <c r="M181" s="18">
        <v>47960065</v>
      </c>
      <c r="N181" s="18">
        <v>45015268</v>
      </c>
      <c r="O181" s="17">
        <v>162887234</v>
      </c>
      <c r="P181" s="17">
        <v>58269212</v>
      </c>
      <c r="Q181" s="18">
        <v>60277810</v>
      </c>
      <c r="R181" s="18">
        <v>38878534</v>
      </c>
      <c r="S181" s="20">
        <v>157425556</v>
      </c>
      <c r="T181" s="17">
        <v>0</v>
      </c>
      <c r="U181" s="18">
        <v>0</v>
      </c>
      <c r="V181" s="18">
        <v>0</v>
      </c>
      <c r="W181" s="20">
        <v>0</v>
      </c>
    </row>
    <row r="182" spans="1:23" ht="12.75">
      <c r="A182" s="21"/>
      <c r="B182" s="22" t="s">
        <v>331</v>
      </c>
      <c r="C182" s="23"/>
      <c r="D182" s="24">
        <f>SUM(D177:D181)</f>
        <v>2722284091</v>
      </c>
      <c r="E182" s="25">
        <f>SUM(E177:E181)</f>
        <v>2754478732</v>
      </c>
      <c r="F182" s="25">
        <f>SUM(F177:F181)</f>
        <v>1419915798</v>
      </c>
      <c r="G182" s="26">
        <f t="shared" si="35"/>
        <v>0.5154934694191714</v>
      </c>
      <c r="H182" s="24">
        <f aca="true" t="shared" si="37" ref="H182:W182">SUM(H177:H181)</f>
        <v>106087790</v>
      </c>
      <c r="I182" s="25">
        <f t="shared" si="37"/>
        <v>145481338</v>
      </c>
      <c r="J182" s="25">
        <f t="shared" si="37"/>
        <v>168090268</v>
      </c>
      <c r="K182" s="24">
        <f t="shared" si="37"/>
        <v>419659396</v>
      </c>
      <c r="L182" s="24">
        <f t="shared" si="37"/>
        <v>172946844</v>
      </c>
      <c r="M182" s="25">
        <f t="shared" si="37"/>
        <v>147682110</v>
      </c>
      <c r="N182" s="25">
        <f t="shared" si="37"/>
        <v>179208462</v>
      </c>
      <c r="O182" s="24">
        <f t="shared" si="37"/>
        <v>499837416</v>
      </c>
      <c r="P182" s="24">
        <f t="shared" si="37"/>
        <v>150524456</v>
      </c>
      <c r="Q182" s="25">
        <f t="shared" si="37"/>
        <v>165153569</v>
      </c>
      <c r="R182" s="25">
        <f t="shared" si="37"/>
        <v>184740961</v>
      </c>
      <c r="S182" s="27">
        <f t="shared" si="37"/>
        <v>500418986</v>
      </c>
      <c r="T182" s="24">
        <f t="shared" si="37"/>
        <v>0</v>
      </c>
      <c r="U182" s="25">
        <f t="shared" si="37"/>
        <v>0</v>
      </c>
      <c r="V182" s="25">
        <f t="shared" si="37"/>
        <v>0</v>
      </c>
      <c r="W182" s="27">
        <f t="shared" si="37"/>
        <v>0</v>
      </c>
    </row>
    <row r="183" spans="1:23" ht="12.75">
      <c r="A183" s="14" t="s">
        <v>26</v>
      </c>
      <c r="B183" s="15" t="s">
        <v>332</v>
      </c>
      <c r="C183" s="16" t="s">
        <v>333</v>
      </c>
      <c r="D183" s="17">
        <v>247642064</v>
      </c>
      <c r="E183" s="18">
        <v>281291068</v>
      </c>
      <c r="F183" s="18">
        <v>148578081</v>
      </c>
      <c r="G183" s="19">
        <f t="shared" si="35"/>
        <v>0.5282004937319944</v>
      </c>
      <c r="H183" s="17">
        <v>9843921</v>
      </c>
      <c r="I183" s="18">
        <v>15313129</v>
      </c>
      <c r="J183" s="18">
        <v>16388800</v>
      </c>
      <c r="K183" s="17">
        <v>41545850</v>
      </c>
      <c r="L183" s="17">
        <v>14606228</v>
      </c>
      <c r="M183" s="18">
        <v>14627011</v>
      </c>
      <c r="N183" s="18">
        <v>20803873</v>
      </c>
      <c r="O183" s="17">
        <v>50037112</v>
      </c>
      <c r="P183" s="17">
        <v>17425616</v>
      </c>
      <c r="Q183" s="18">
        <v>22644028</v>
      </c>
      <c r="R183" s="18">
        <v>16925475</v>
      </c>
      <c r="S183" s="20">
        <v>56995119</v>
      </c>
      <c r="T183" s="17">
        <v>0</v>
      </c>
      <c r="U183" s="18">
        <v>0</v>
      </c>
      <c r="V183" s="18">
        <v>0</v>
      </c>
      <c r="W183" s="20">
        <v>0</v>
      </c>
    </row>
    <row r="184" spans="1:23" ht="12.75">
      <c r="A184" s="14" t="s">
        <v>26</v>
      </c>
      <c r="B184" s="15" t="s">
        <v>334</v>
      </c>
      <c r="C184" s="16" t="s">
        <v>335</v>
      </c>
      <c r="D184" s="17">
        <v>155915220</v>
      </c>
      <c r="E184" s="18">
        <v>155915220</v>
      </c>
      <c r="F184" s="18">
        <v>100949199</v>
      </c>
      <c r="G184" s="19">
        <f t="shared" si="35"/>
        <v>0.6474621207602439</v>
      </c>
      <c r="H184" s="17">
        <v>10064509</v>
      </c>
      <c r="I184" s="18">
        <v>9883888</v>
      </c>
      <c r="J184" s="18">
        <v>11810438</v>
      </c>
      <c r="K184" s="17">
        <v>31758835</v>
      </c>
      <c r="L184" s="17">
        <v>10602440</v>
      </c>
      <c r="M184" s="18">
        <v>11789042</v>
      </c>
      <c r="N184" s="18">
        <v>13398415</v>
      </c>
      <c r="O184" s="17">
        <v>35789897</v>
      </c>
      <c r="P184" s="17">
        <v>10136618</v>
      </c>
      <c r="Q184" s="18">
        <v>12393091</v>
      </c>
      <c r="R184" s="18">
        <v>10870758</v>
      </c>
      <c r="S184" s="20">
        <v>33400467</v>
      </c>
      <c r="T184" s="17">
        <v>0</v>
      </c>
      <c r="U184" s="18">
        <v>0</v>
      </c>
      <c r="V184" s="18">
        <v>0</v>
      </c>
      <c r="W184" s="20">
        <v>0</v>
      </c>
    </row>
    <row r="185" spans="1:23" ht="12.75">
      <c r="A185" s="14" t="s">
        <v>26</v>
      </c>
      <c r="B185" s="15" t="s">
        <v>336</v>
      </c>
      <c r="C185" s="16" t="s">
        <v>337</v>
      </c>
      <c r="D185" s="17">
        <v>2578556000</v>
      </c>
      <c r="E185" s="18">
        <v>2661611000</v>
      </c>
      <c r="F185" s="18">
        <v>1809750552</v>
      </c>
      <c r="G185" s="19">
        <f t="shared" si="35"/>
        <v>0.6799455487672691</v>
      </c>
      <c r="H185" s="17">
        <v>167704725</v>
      </c>
      <c r="I185" s="18">
        <v>226883695</v>
      </c>
      <c r="J185" s="18">
        <v>204972886</v>
      </c>
      <c r="K185" s="17">
        <v>599561306</v>
      </c>
      <c r="L185" s="17">
        <v>204412566</v>
      </c>
      <c r="M185" s="18">
        <v>221354774</v>
      </c>
      <c r="N185" s="18">
        <v>215468831</v>
      </c>
      <c r="O185" s="17">
        <v>641236171</v>
      </c>
      <c r="P185" s="17">
        <v>177108800</v>
      </c>
      <c r="Q185" s="18">
        <v>184856872</v>
      </c>
      <c r="R185" s="18">
        <v>206987403</v>
      </c>
      <c r="S185" s="20">
        <v>568953075</v>
      </c>
      <c r="T185" s="17">
        <v>0</v>
      </c>
      <c r="U185" s="18">
        <v>0</v>
      </c>
      <c r="V185" s="18">
        <v>0</v>
      </c>
      <c r="W185" s="20">
        <v>0</v>
      </c>
    </row>
    <row r="186" spans="1:23" ht="12.75">
      <c r="A186" s="14" t="s">
        <v>26</v>
      </c>
      <c r="B186" s="15" t="s">
        <v>338</v>
      </c>
      <c r="C186" s="16" t="s">
        <v>339</v>
      </c>
      <c r="D186" s="17">
        <v>305439890</v>
      </c>
      <c r="E186" s="18">
        <v>305439890</v>
      </c>
      <c r="F186" s="18">
        <v>147320407</v>
      </c>
      <c r="G186" s="19">
        <f t="shared" si="35"/>
        <v>0.4823220929001775</v>
      </c>
      <c r="H186" s="17">
        <v>10984025</v>
      </c>
      <c r="I186" s="18">
        <v>14723292</v>
      </c>
      <c r="J186" s="18">
        <v>18535041</v>
      </c>
      <c r="K186" s="17">
        <v>44242358</v>
      </c>
      <c r="L186" s="17">
        <v>19754784</v>
      </c>
      <c r="M186" s="18">
        <v>13790513</v>
      </c>
      <c r="N186" s="18">
        <v>17464911</v>
      </c>
      <c r="O186" s="17">
        <v>51010208</v>
      </c>
      <c r="P186" s="17">
        <v>15301847</v>
      </c>
      <c r="Q186" s="18">
        <v>22023921</v>
      </c>
      <c r="R186" s="18">
        <v>14742073</v>
      </c>
      <c r="S186" s="20">
        <v>52067841</v>
      </c>
      <c r="T186" s="17">
        <v>0</v>
      </c>
      <c r="U186" s="18">
        <v>0</v>
      </c>
      <c r="V186" s="18">
        <v>0</v>
      </c>
      <c r="W186" s="20">
        <v>0</v>
      </c>
    </row>
    <row r="187" spans="1:23" ht="12.75">
      <c r="A187" s="14" t="s">
        <v>41</v>
      </c>
      <c r="B187" s="15" t="s">
        <v>340</v>
      </c>
      <c r="C187" s="16" t="s">
        <v>341</v>
      </c>
      <c r="D187" s="17">
        <v>740662000</v>
      </c>
      <c r="E187" s="18">
        <v>706685139</v>
      </c>
      <c r="F187" s="18">
        <v>767145581</v>
      </c>
      <c r="G187" s="19">
        <f t="shared" si="35"/>
        <v>1.0855549928296993</v>
      </c>
      <c r="H187" s="17">
        <v>22157884</v>
      </c>
      <c r="I187" s="18">
        <v>59507665</v>
      </c>
      <c r="J187" s="18">
        <v>45038528</v>
      </c>
      <c r="K187" s="17">
        <v>126704077</v>
      </c>
      <c r="L187" s="17">
        <v>74966535</v>
      </c>
      <c r="M187" s="18">
        <v>52449770</v>
      </c>
      <c r="N187" s="18">
        <v>49323151</v>
      </c>
      <c r="O187" s="17">
        <v>176739456</v>
      </c>
      <c r="P187" s="17">
        <v>28153194</v>
      </c>
      <c r="Q187" s="18">
        <v>82639691</v>
      </c>
      <c r="R187" s="18">
        <v>352909163</v>
      </c>
      <c r="S187" s="20">
        <v>463702048</v>
      </c>
      <c r="T187" s="17">
        <v>0</v>
      </c>
      <c r="U187" s="18">
        <v>0</v>
      </c>
      <c r="V187" s="18">
        <v>0</v>
      </c>
      <c r="W187" s="20">
        <v>0</v>
      </c>
    </row>
    <row r="188" spans="1:23" ht="12.75">
      <c r="A188" s="21"/>
      <c r="B188" s="22" t="s">
        <v>342</v>
      </c>
      <c r="C188" s="23"/>
      <c r="D188" s="24">
        <f>SUM(D183:D187)</f>
        <v>4028215174</v>
      </c>
      <c r="E188" s="25">
        <f>SUM(E183:E187)</f>
        <v>4110942317</v>
      </c>
      <c r="F188" s="25">
        <f>SUM(F183:F187)</f>
        <v>2973743820</v>
      </c>
      <c r="G188" s="26">
        <f t="shared" si="35"/>
        <v>0.7233727916109799</v>
      </c>
      <c r="H188" s="24">
        <f aca="true" t="shared" si="38" ref="H188:W188">SUM(H183:H187)</f>
        <v>220755064</v>
      </c>
      <c r="I188" s="25">
        <f t="shared" si="38"/>
        <v>326311669</v>
      </c>
      <c r="J188" s="25">
        <f t="shared" si="38"/>
        <v>296745693</v>
      </c>
      <c r="K188" s="24">
        <f t="shared" si="38"/>
        <v>843812426</v>
      </c>
      <c r="L188" s="24">
        <f t="shared" si="38"/>
        <v>324342553</v>
      </c>
      <c r="M188" s="25">
        <f t="shared" si="38"/>
        <v>314011110</v>
      </c>
      <c r="N188" s="25">
        <f t="shared" si="38"/>
        <v>316459181</v>
      </c>
      <c r="O188" s="24">
        <f t="shared" si="38"/>
        <v>954812844</v>
      </c>
      <c r="P188" s="24">
        <f t="shared" si="38"/>
        <v>248126075</v>
      </c>
      <c r="Q188" s="25">
        <f t="shared" si="38"/>
        <v>324557603</v>
      </c>
      <c r="R188" s="25">
        <f t="shared" si="38"/>
        <v>602434872</v>
      </c>
      <c r="S188" s="27">
        <f t="shared" si="38"/>
        <v>1175118550</v>
      </c>
      <c r="T188" s="24">
        <f t="shared" si="38"/>
        <v>0</v>
      </c>
      <c r="U188" s="25">
        <f t="shared" si="38"/>
        <v>0</v>
      </c>
      <c r="V188" s="25">
        <f t="shared" si="38"/>
        <v>0</v>
      </c>
      <c r="W188" s="27">
        <f t="shared" si="38"/>
        <v>0</v>
      </c>
    </row>
    <row r="189" spans="1:23" ht="12.75">
      <c r="A189" s="14" t="s">
        <v>26</v>
      </c>
      <c r="B189" s="15" t="s">
        <v>343</v>
      </c>
      <c r="C189" s="16" t="s">
        <v>344</v>
      </c>
      <c r="D189" s="17">
        <v>281954643</v>
      </c>
      <c r="E189" s="18">
        <v>281954643</v>
      </c>
      <c r="F189" s="18">
        <v>184581001</v>
      </c>
      <c r="G189" s="19">
        <f t="shared" si="35"/>
        <v>0.6546478505764489</v>
      </c>
      <c r="H189" s="17">
        <v>11032709</v>
      </c>
      <c r="I189" s="18">
        <v>13135989</v>
      </c>
      <c r="J189" s="18">
        <v>19285801</v>
      </c>
      <c r="K189" s="17">
        <v>43454499</v>
      </c>
      <c r="L189" s="17">
        <v>22007843</v>
      </c>
      <c r="M189" s="18">
        <v>22394855</v>
      </c>
      <c r="N189" s="18">
        <v>24583534</v>
      </c>
      <c r="O189" s="17">
        <v>68986232</v>
      </c>
      <c r="P189" s="17">
        <v>27351400</v>
      </c>
      <c r="Q189" s="18">
        <v>25879866</v>
      </c>
      <c r="R189" s="18">
        <v>18909004</v>
      </c>
      <c r="S189" s="20">
        <v>72140270</v>
      </c>
      <c r="T189" s="17">
        <v>0</v>
      </c>
      <c r="U189" s="18">
        <v>0</v>
      </c>
      <c r="V189" s="18">
        <v>0</v>
      </c>
      <c r="W189" s="20">
        <v>0</v>
      </c>
    </row>
    <row r="190" spans="1:23" ht="12.75">
      <c r="A190" s="14" t="s">
        <v>26</v>
      </c>
      <c r="B190" s="15" t="s">
        <v>345</v>
      </c>
      <c r="C190" s="16" t="s">
        <v>346</v>
      </c>
      <c r="D190" s="17">
        <v>465577939</v>
      </c>
      <c r="E190" s="18">
        <v>465577939</v>
      </c>
      <c r="F190" s="18">
        <v>45138283</v>
      </c>
      <c r="G190" s="19">
        <f t="shared" si="35"/>
        <v>0.09695107783017184</v>
      </c>
      <c r="H190" s="17">
        <v>45138283</v>
      </c>
      <c r="I190" s="18">
        <v>0</v>
      </c>
      <c r="J190" s="18">
        <v>0</v>
      </c>
      <c r="K190" s="17">
        <v>45138283</v>
      </c>
      <c r="L190" s="17">
        <v>0</v>
      </c>
      <c r="M190" s="18">
        <v>0</v>
      </c>
      <c r="N190" s="18">
        <v>0</v>
      </c>
      <c r="O190" s="17">
        <v>0</v>
      </c>
      <c r="P190" s="17">
        <v>0</v>
      </c>
      <c r="Q190" s="18">
        <v>0</v>
      </c>
      <c r="R190" s="18">
        <v>0</v>
      </c>
      <c r="S190" s="20">
        <v>0</v>
      </c>
      <c r="T190" s="17">
        <v>0</v>
      </c>
      <c r="U190" s="18">
        <v>0</v>
      </c>
      <c r="V190" s="18">
        <v>0</v>
      </c>
      <c r="W190" s="20">
        <v>0</v>
      </c>
    </row>
    <row r="191" spans="1:23" ht="12.75">
      <c r="A191" s="14" t="s">
        <v>26</v>
      </c>
      <c r="B191" s="15" t="s">
        <v>347</v>
      </c>
      <c r="C191" s="16" t="s">
        <v>348</v>
      </c>
      <c r="D191" s="17">
        <v>376202813</v>
      </c>
      <c r="E191" s="18">
        <v>376202813</v>
      </c>
      <c r="F191" s="18">
        <v>198930177</v>
      </c>
      <c r="G191" s="19">
        <f t="shared" si="35"/>
        <v>0.528784395346879</v>
      </c>
      <c r="H191" s="17">
        <v>15126633</v>
      </c>
      <c r="I191" s="18">
        <v>45632690</v>
      </c>
      <c r="J191" s="18">
        <v>15177973</v>
      </c>
      <c r="K191" s="17">
        <v>75937296</v>
      </c>
      <c r="L191" s="17">
        <v>14861203</v>
      </c>
      <c r="M191" s="18">
        <v>17884631</v>
      </c>
      <c r="N191" s="18">
        <v>39612650</v>
      </c>
      <c r="O191" s="17">
        <v>72358484</v>
      </c>
      <c r="P191" s="17">
        <v>24161148</v>
      </c>
      <c r="Q191" s="18">
        <v>26473249</v>
      </c>
      <c r="R191" s="18">
        <v>0</v>
      </c>
      <c r="S191" s="20">
        <v>50634397</v>
      </c>
      <c r="T191" s="17">
        <v>0</v>
      </c>
      <c r="U191" s="18">
        <v>0</v>
      </c>
      <c r="V191" s="18">
        <v>0</v>
      </c>
      <c r="W191" s="20">
        <v>0</v>
      </c>
    </row>
    <row r="192" spans="1:23" ht="12.75">
      <c r="A192" s="14" t="s">
        <v>26</v>
      </c>
      <c r="B192" s="15" t="s">
        <v>349</v>
      </c>
      <c r="C192" s="16" t="s">
        <v>350</v>
      </c>
      <c r="D192" s="17">
        <v>848802694</v>
      </c>
      <c r="E192" s="18">
        <v>848802694</v>
      </c>
      <c r="F192" s="18">
        <v>476339764</v>
      </c>
      <c r="G192" s="19">
        <f t="shared" si="35"/>
        <v>0.5611902122450144</v>
      </c>
      <c r="H192" s="17">
        <v>45884484</v>
      </c>
      <c r="I192" s="18">
        <v>104662689</v>
      </c>
      <c r="J192" s="18">
        <v>57916443</v>
      </c>
      <c r="K192" s="17">
        <v>208463616</v>
      </c>
      <c r="L192" s="17">
        <v>68748161</v>
      </c>
      <c r="M192" s="18">
        <v>84451906</v>
      </c>
      <c r="N192" s="18">
        <v>65016764</v>
      </c>
      <c r="O192" s="17">
        <v>218216831</v>
      </c>
      <c r="P192" s="17">
        <v>49659317</v>
      </c>
      <c r="Q192" s="18">
        <v>0</v>
      </c>
      <c r="R192" s="18">
        <v>0</v>
      </c>
      <c r="S192" s="20">
        <v>49659317</v>
      </c>
      <c r="T192" s="17">
        <v>0</v>
      </c>
      <c r="U192" s="18">
        <v>0</v>
      </c>
      <c r="V192" s="18">
        <v>0</v>
      </c>
      <c r="W192" s="20">
        <v>0</v>
      </c>
    </row>
    <row r="193" spans="1:23" ht="12.75">
      <c r="A193" s="14" t="s">
        <v>26</v>
      </c>
      <c r="B193" s="15" t="s">
        <v>351</v>
      </c>
      <c r="C193" s="16" t="s">
        <v>352</v>
      </c>
      <c r="D193" s="17">
        <v>554885906</v>
      </c>
      <c r="E193" s="18">
        <v>528016140</v>
      </c>
      <c r="F193" s="18">
        <v>307223905</v>
      </c>
      <c r="G193" s="19">
        <f t="shared" si="35"/>
        <v>0.5818456704751487</v>
      </c>
      <c r="H193" s="17">
        <v>0</v>
      </c>
      <c r="I193" s="18">
        <v>11808997</v>
      </c>
      <c r="J193" s="18">
        <v>23012099</v>
      </c>
      <c r="K193" s="17">
        <v>34821096</v>
      </c>
      <c r="L193" s="17">
        <v>54785614</v>
      </c>
      <c r="M193" s="18">
        <v>58522903</v>
      </c>
      <c r="N193" s="18">
        <v>39442905</v>
      </c>
      <c r="O193" s="17">
        <v>152751422</v>
      </c>
      <c r="P193" s="17">
        <v>38393147</v>
      </c>
      <c r="Q193" s="18">
        <v>38445498</v>
      </c>
      <c r="R193" s="18">
        <v>42812742</v>
      </c>
      <c r="S193" s="20">
        <v>119651387</v>
      </c>
      <c r="T193" s="17">
        <v>0</v>
      </c>
      <c r="U193" s="18">
        <v>0</v>
      </c>
      <c r="V193" s="18">
        <v>0</v>
      </c>
      <c r="W193" s="20">
        <v>0</v>
      </c>
    </row>
    <row r="194" spans="1:23" ht="12.75">
      <c r="A194" s="14" t="s">
        <v>41</v>
      </c>
      <c r="B194" s="15" t="s">
        <v>353</v>
      </c>
      <c r="C194" s="16" t="s">
        <v>354</v>
      </c>
      <c r="D194" s="17">
        <v>153800927</v>
      </c>
      <c r="E194" s="18">
        <v>153800901</v>
      </c>
      <c r="F194" s="18">
        <v>103021439</v>
      </c>
      <c r="G194" s="19">
        <f t="shared" si="35"/>
        <v>0.669836381517687</v>
      </c>
      <c r="H194" s="17">
        <v>563803</v>
      </c>
      <c r="I194" s="18">
        <v>1525759</v>
      </c>
      <c r="J194" s="18">
        <v>28717585</v>
      </c>
      <c r="K194" s="17">
        <v>30807147</v>
      </c>
      <c r="L194" s="17">
        <v>15608927</v>
      </c>
      <c r="M194" s="18">
        <v>10744983</v>
      </c>
      <c r="N194" s="18">
        <v>11297812</v>
      </c>
      <c r="O194" s="17">
        <v>37651722</v>
      </c>
      <c r="P194" s="17">
        <v>7009430</v>
      </c>
      <c r="Q194" s="18">
        <v>14033652</v>
      </c>
      <c r="R194" s="18">
        <v>13519488</v>
      </c>
      <c r="S194" s="20">
        <v>34562570</v>
      </c>
      <c r="T194" s="17">
        <v>0</v>
      </c>
      <c r="U194" s="18">
        <v>0</v>
      </c>
      <c r="V194" s="18">
        <v>0</v>
      </c>
      <c r="W194" s="20">
        <v>0</v>
      </c>
    </row>
    <row r="195" spans="1:23" ht="12.75">
      <c r="A195" s="21"/>
      <c r="B195" s="22" t="s">
        <v>355</v>
      </c>
      <c r="C195" s="23"/>
      <c r="D195" s="24">
        <f>SUM(D189:D194)</f>
        <v>2681224922</v>
      </c>
      <c r="E195" s="25">
        <f>SUM(E189:E194)</f>
        <v>2654355130</v>
      </c>
      <c r="F195" s="25">
        <f>SUM(F189:F194)</f>
        <v>1315234569</v>
      </c>
      <c r="G195" s="26">
        <f t="shared" si="35"/>
        <v>0.49550060356844566</v>
      </c>
      <c r="H195" s="24">
        <f aca="true" t="shared" si="39" ref="H195:W195">SUM(H189:H194)</f>
        <v>117745912</v>
      </c>
      <c r="I195" s="25">
        <f t="shared" si="39"/>
        <v>176766124</v>
      </c>
      <c r="J195" s="25">
        <f t="shared" si="39"/>
        <v>144109901</v>
      </c>
      <c r="K195" s="24">
        <f t="shared" si="39"/>
        <v>438621937</v>
      </c>
      <c r="L195" s="24">
        <f t="shared" si="39"/>
        <v>176011748</v>
      </c>
      <c r="M195" s="25">
        <f t="shared" si="39"/>
        <v>193999278</v>
      </c>
      <c r="N195" s="25">
        <f t="shared" si="39"/>
        <v>179953665</v>
      </c>
      <c r="O195" s="24">
        <f t="shared" si="39"/>
        <v>549964691</v>
      </c>
      <c r="P195" s="24">
        <f t="shared" si="39"/>
        <v>146574442</v>
      </c>
      <c r="Q195" s="25">
        <f t="shared" si="39"/>
        <v>104832265</v>
      </c>
      <c r="R195" s="25">
        <f t="shared" si="39"/>
        <v>75241234</v>
      </c>
      <c r="S195" s="27">
        <f t="shared" si="39"/>
        <v>326647941</v>
      </c>
      <c r="T195" s="24">
        <f t="shared" si="39"/>
        <v>0</v>
      </c>
      <c r="U195" s="25">
        <f t="shared" si="39"/>
        <v>0</v>
      </c>
      <c r="V195" s="25">
        <f t="shared" si="39"/>
        <v>0</v>
      </c>
      <c r="W195" s="27">
        <f t="shared" si="39"/>
        <v>0</v>
      </c>
    </row>
    <row r="196" spans="1:23" ht="12.75">
      <c r="A196" s="14" t="s">
        <v>26</v>
      </c>
      <c r="B196" s="15" t="s">
        <v>356</v>
      </c>
      <c r="C196" s="16" t="s">
        <v>357</v>
      </c>
      <c r="D196" s="17">
        <v>248255849</v>
      </c>
      <c r="E196" s="18">
        <v>250704796</v>
      </c>
      <c r="F196" s="18">
        <v>118980122</v>
      </c>
      <c r="G196" s="19">
        <f t="shared" si="35"/>
        <v>0.4745825524614216</v>
      </c>
      <c r="H196" s="17">
        <v>8247970</v>
      </c>
      <c r="I196" s="18">
        <v>13986510</v>
      </c>
      <c r="J196" s="18">
        <v>11230633</v>
      </c>
      <c r="K196" s="17">
        <v>33465113</v>
      </c>
      <c r="L196" s="17">
        <v>13862000</v>
      </c>
      <c r="M196" s="18">
        <v>13754017</v>
      </c>
      <c r="N196" s="18">
        <v>13737741</v>
      </c>
      <c r="O196" s="17">
        <v>41353758</v>
      </c>
      <c r="P196" s="17">
        <v>14252000</v>
      </c>
      <c r="Q196" s="18">
        <v>12008000</v>
      </c>
      <c r="R196" s="18">
        <v>17901251</v>
      </c>
      <c r="S196" s="20">
        <v>44161251</v>
      </c>
      <c r="T196" s="17">
        <v>0</v>
      </c>
      <c r="U196" s="18">
        <v>0</v>
      </c>
      <c r="V196" s="18">
        <v>0</v>
      </c>
      <c r="W196" s="20">
        <v>0</v>
      </c>
    </row>
    <row r="197" spans="1:23" ht="12.75">
      <c r="A197" s="14" t="s">
        <v>26</v>
      </c>
      <c r="B197" s="15" t="s">
        <v>358</v>
      </c>
      <c r="C197" s="16" t="s">
        <v>359</v>
      </c>
      <c r="D197" s="17">
        <v>328915031</v>
      </c>
      <c r="E197" s="18">
        <v>378433577</v>
      </c>
      <c r="F197" s="18">
        <v>203421697</v>
      </c>
      <c r="G197" s="19">
        <f t="shared" si="35"/>
        <v>0.5375360680534962</v>
      </c>
      <c r="H197" s="17">
        <v>28910276</v>
      </c>
      <c r="I197" s="18">
        <v>30092692</v>
      </c>
      <c r="J197" s="18">
        <v>27767958</v>
      </c>
      <c r="K197" s="17">
        <v>86770926</v>
      </c>
      <c r="L197" s="17">
        <v>16152989</v>
      </c>
      <c r="M197" s="18">
        <v>20652887</v>
      </c>
      <c r="N197" s="18">
        <v>35585258</v>
      </c>
      <c r="O197" s="17">
        <v>72391134</v>
      </c>
      <c r="P197" s="17">
        <v>16436748</v>
      </c>
      <c r="Q197" s="18">
        <v>27822889</v>
      </c>
      <c r="R197" s="18">
        <v>0</v>
      </c>
      <c r="S197" s="20">
        <v>44259637</v>
      </c>
      <c r="T197" s="17">
        <v>0</v>
      </c>
      <c r="U197" s="18">
        <v>0</v>
      </c>
      <c r="V197" s="18">
        <v>0</v>
      </c>
      <c r="W197" s="20">
        <v>0</v>
      </c>
    </row>
    <row r="198" spans="1:23" ht="12.75">
      <c r="A198" s="14" t="s">
        <v>26</v>
      </c>
      <c r="B198" s="15" t="s">
        <v>360</v>
      </c>
      <c r="C198" s="16" t="s">
        <v>361</v>
      </c>
      <c r="D198" s="17">
        <v>231113769</v>
      </c>
      <c r="E198" s="18">
        <v>231113769</v>
      </c>
      <c r="F198" s="18">
        <v>139224227</v>
      </c>
      <c r="G198" s="19">
        <f t="shared" si="35"/>
        <v>0.6024055927191426</v>
      </c>
      <c r="H198" s="17">
        <v>13148674</v>
      </c>
      <c r="I198" s="18">
        <v>10104425</v>
      </c>
      <c r="J198" s="18">
        <v>17351159</v>
      </c>
      <c r="K198" s="17">
        <v>40604258</v>
      </c>
      <c r="L198" s="17">
        <v>16440176</v>
      </c>
      <c r="M198" s="18">
        <v>16948695</v>
      </c>
      <c r="N198" s="18">
        <v>17749492</v>
      </c>
      <c r="O198" s="17">
        <v>51138363</v>
      </c>
      <c r="P198" s="17">
        <v>15771544</v>
      </c>
      <c r="Q198" s="18">
        <v>17330541</v>
      </c>
      <c r="R198" s="18">
        <v>14379521</v>
      </c>
      <c r="S198" s="20">
        <v>47481606</v>
      </c>
      <c r="T198" s="17">
        <v>0</v>
      </c>
      <c r="U198" s="18">
        <v>0</v>
      </c>
      <c r="V198" s="18">
        <v>0</v>
      </c>
      <c r="W198" s="20">
        <v>0</v>
      </c>
    </row>
    <row r="199" spans="1:23" ht="12.75">
      <c r="A199" s="14" t="s">
        <v>26</v>
      </c>
      <c r="B199" s="15" t="s">
        <v>362</v>
      </c>
      <c r="C199" s="16" t="s">
        <v>363</v>
      </c>
      <c r="D199" s="17">
        <v>481092254</v>
      </c>
      <c r="E199" s="18">
        <v>509906010</v>
      </c>
      <c r="F199" s="18">
        <v>244796419</v>
      </c>
      <c r="G199" s="19">
        <f t="shared" si="35"/>
        <v>0.48008145461945034</v>
      </c>
      <c r="H199" s="17">
        <v>0</v>
      </c>
      <c r="I199" s="18">
        <v>0</v>
      </c>
      <c r="J199" s="18">
        <v>21657489</v>
      </c>
      <c r="K199" s="17">
        <v>21657489</v>
      </c>
      <c r="L199" s="17">
        <v>44647472</v>
      </c>
      <c r="M199" s="18">
        <v>28121001</v>
      </c>
      <c r="N199" s="18">
        <v>26563819</v>
      </c>
      <c r="O199" s="17">
        <v>99332292</v>
      </c>
      <c r="P199" s="17">
        <v>28674981</v>
      </c>
      <c r="Q199" s="18">
        <v>22961562</v>
      </c>
      <c r="R199" s="18">
        <v>72170095</v>
      </c>
      <c r="S199" s="20">
        <v>123806638</v>
      </c>
      <c r="T199" s="17">
        <v>0</v>
      </c>
      <c r="U199" s="18">
        <v>0</v>
      </c>
      <c r="V199" s="18">
        <v>0</v>
      </c>
      <c r="W199" s="20">
        <v>0</v>
      </c>
    </row>
    <row r="200" spans="1:23" ht="12.75">
      <c r="A200" s="14" t="s">
        <v>41</v>
      </c>
      <c r="B200" s="15" t="s">
        <v>364</v>
      </c>
      <c r="C200" s="16" t="s">
        <v>365</v>
      </c>
      <c r="D200" s="17">
        <v>911854668</v>
      </c>
      <c r="E200" s="18">
        <v>944205128</v>
      </c>
      <c r="F200" s="18">
        <v>728560875</v>
      </c>
      <c r="G200" s="19">
        <f t="shared" si="35"/>
        <v>0.7716129190520559</v>
      </c>
      <c r="H200" s="17">
        <v>62486216</v>
      </c>
      <c r="I200" s="18">
        <v>83948115</v>
      </c>
      <c r="J200" s="18">
        <v>94920070</v>
      </c>
      <c r="K200" s="17">
        <v>241354401</v>
      </c>
      <c r="L200" s="17">
        <v>82379658</v>
      </c>
      <c r="M200" s="18">
        <v>82909187</v>
      </c>
      <c r="N200" s="18">
        <v>82497891</v>
      </c>
      <c r="O200" s="17">
        <v>247786736</v>
      </c>
      <c r="P200" s="17">
        <v>64005345</v>
      </c>
      <c r="Q200" s="18">
        <v>87228336</v>
      </c>
      <c r="R200" s="18">
        <v>88186057</v>
      </c>
      <c r="S200" s="20">
        <v>239419738</v>
      </c>
      <c r="T200" s="17">
        <v>0</v>
      </c>
      <c r="U200" s="18">
        <v>0</v>
      </c>
      <c r="V200" s="18">
        <v>0</v>
      </c>
      <c r="W200" s="20">
        <v>0</v>
      </c>
    </row>
    <row r="201" spans="1:23" ht="12.75">
      <c r="A201" s="21"/>
      <c r="B201" s="22" t="s">
        <v>366</v>
      </c>
      <c r="C201" s="23"/>
      <c r="D201" s="24">
        <f>SUM(D196:D200)</f>
        <v>2201231571</v>
      </c>
      <c r="E201" s="25">
        <f>SUM(E196:E200)</f>
        <v>2314363280</v>
      </c>
      <c r="F201" s="25">
        <f>SUM(F196:F200)</f>
        <v>1434983340</v>
      </c>
      <c r="G201" s="26">
        <f t="shared" si="35"/>
        <v>0.6200337485478944</v>
      </c>
      <c r="H201" s="24">
        <f aca="true" t="shared" si="40" ref="H201:W201">SUM(H196:H200)</f>
        <v>112793136</v>
      </c>
      <c r="I201" s="25">
        <f t="shared" si="40"/>
        <v>138131742</v>
      </c>
      <c r="J201" s="25">
        <f t="shared" si="40"/>
        <v>172927309</v>
      </c>
      <c r="K201" s="24">
        <f t="shared" si="40"/>
        <v>423852187</v>
      </c>
      <c r="L201" s="24">
        <f t="shared" si="40"/>
        <v>173482295</v>
      </c>
      <c r="M201" s="25">
        <f t="shared" si="40"/>
        <v>162385787</v>
      </c>
      <c r="N201" s="25">
        <f t="shared" si="40"/>
        <v>176134201</v>
      </c>
      <c r="O201" s="24">
        <f t="shared" si="40"/>
        <v>512002283</v>
      </c>
      <c r="P201" s="24">
        <f t="shared" si="40"/>
        <v>139140618</v>
      </c>
      <c r="Q201" s="25">
        <f t="shared" si="40"/>
        <v>167351328</v>
      </c>
      <c r="R201" s="25">
        <f t="shared" si="40"/>
        <v>192636924</v>
      </c>
      <c r="S201" s="27">
        <f t="shared" si="40"/>
        <v>499128870</v>
      </c>
      <c r="T201" s="24">
        <f t="shared" si="40"/>
        <v>0</v>
      </c>
      <c r="U201" s="25">
        <f t="shared" si="40"/>
        <v>0</v>
      </c>
      <c r="V201" s="25">
        <f t="shared" si="40"/>
        <v>0</v>
      </c>
      <c r="W201" s="27">
        <f t="shared" si="40"/>
        <v>0</v>
      </c>
    </row>
    <row r="202" spans="1:23" ht="12.75">
      <c r="A202" s="21"/>
      <c r="B202" s="22" t="s">
        <v>367</v>
      </c>
      <c r="C202" s="23"/>
      <c r="D202" s="24">
        <f>SUM(D170:D175,D177:D181,D183:D187,D189:D194,D196:D200)</f>
        <v>14862094057</v>
      </c>
      <c r="E202" s="25">
        <f>SUM(E170:E175,E177:E181,E183:E187,E189:E194,E196:E200)</f>
        <v>14804136123</v>
      </c>
      <c r="F202" s="25">
        <f>SUM(F170:F175,F177:F181,F183:F187,F189:F194,F196:F200)</f>
        <v>8869178219</v>
      </c>
      <c r="G202" s="26">
        <f t="shared" si="35"/>
        <v>0.5991013690573048</v>
      </c>
      <c r="H202" s="24">
        <f aca="true" t="shared" si="41" ref="H202:W202">SUM(H170:H175,H177:H181,H183:H187,H189:H194,H196:H200)</f>
        <v>681096155</v>
      </c>
      <c r="I202" s="25">
        <f t="shared" si="41"/>
        <v>987007031</v>
      </c>
      <c r="J202" s="25">
        <f t="shared" si="41"/>
        <v>1003422016</v>
      </c>
      <c r="K202" s="24">
        <f t="shared" si="41"/>
        <v>2671525202</v>
      </c>
      <c r="L202" s="24">
        <f t="shared" si="41"/>
        <v>1039642276</v>
      </c>
      <c r="M202" s="25">
        <f t="shared" si="41"/>
        <v>991697925</v>
      </c>
      <c r="N202" s="25">
        <f t="shared" si="41"/>
        <v>1089955733</v>
      </c>
      <c r="O202" s="24">
        <f t="shared" si="41"/>
        <v>3121295934</v>
      </c>
      <c r="P202" s="24">
        <f t="shared" si="41"/>
        <v>911910544</v>
      </c>
      <c r="Q202" s="25">
        <f t="shared" si="41"/>
        <v>879073256</v>
      </c>
      <c r="R202" s="25">
        <f t="shared" si="41"/>
        <v>1285373283</v>
      </c>
      <c r="S202" s="27">
        <f t="shared" si="41"/>
        <v>3076357083</v>
      </c>
      <c r="T202" s="24">
        <f t="shared" si="41"/>
        <v>0</v>
      </c>
      <c r="U202" s="25">
        <f t="shared" si="41"/>
        <v>0</v>
      </c>
      <c r="V202" s="25">
        <f t="shared" si="41"/>
        <v>0</v>
      </c>
      <c r="W202" s="27">
        <f t="shared" si="41"/>
        <v>0</v>
      </c>
    </row>
    <row r="203" spans="1:23" ht="12.75">
      <c r="A203" s="9"/>
      <c r="B203" s="10" t="s">
        <v>603</v>
      </c>
      <c r="C203" s="11"/>
      <c r="D203" s="28"/>
      <c r="E203" s="29"/>
      <c r="F203" s="29"/>
      <c r="G203" s="30"/>
      <c r="H203" s="28"/>
      <c r="I203" s="29"/>
      <c r="J203" s="29"/>
      <c r="K203" s="28"/>
      <c r="L203" s="28"/>
      <c r="M203" s="29"/>
      <c r="N203" s="29"/>
      <c r="O203" s="28"/>
      <c r="P203" s="28"/>
      <c r="Q203" s="29"/>
      <c r="R203" s="29"/>
      <c r="S203" s="31"/>
      <c r="T203" s="28"/>
      <c r="U203" s="29"/>
      <c r="V203" s="29"/>
      <c r="W203" s="31"/>
    </row>
    <row r="204" spans="1:23" ht="12.75">
      <c r="A204" s="13"/>
      <c r="B204" s="10" t="s">
        <v>368</v>
      </c>
      <c r="C204" s="11"/>
      <c r="D204" s="28"/>
      <c r="E204" s="29"/>
      <c r="F204" s="29"/>
      <c r="G204" s="30"/>
      <c r="H204" s="28"/>
      <c r="I204" s="29"/>
      <c r="J204" s="29"/>
      <c r="K204" s="28"/>
      <c r="L204" s="28"/>
      <c r="M204" s="29"/>
      <c r="N204" s="29"/>
      <c r="O204" s="28"/>
      <c r="P204" s="28"/>
      <c r="Q204" s="29"/>
      <c r="R204" s="29"/>
      <c r="S204" s="31"/>
      <c r="T204" s="28"/>
      <c r="U204" s="29"/>
      <c r="V204" s="29"/>
      <c r="W204" s="31"/>
    </row>
    <row r="205" spans="1:23" ht="12.75">
      <c r="A205" s="14" t="s">
        <v>26</v>
      </c>
      <c r="B205" s="15" t="s">
        <v>369</v>
      </c>
      <c r="C205" s="16" t="s">
        <v>370</v>
      </c>
      <c r="D205" s="17">
        <v>381928172</v>
      </c>
      <c r="E205" s="18">
        <v>392896538</v>
      </c>
      <c r="F205" s="18">
        <v>148857172</v>
      </c>
      <c r="G205" s="19">
        <f aca="true" t="shared" si="42" ref="G205:G228">IF($E205=0,0,$F205/$E205)</f>
        <v>0.3788711724408221</v>
      </c>
      <c r="H205" s="17">
        <v>19428115</v>
      </c>
      <c r="I205" s="18">
        <v>0</v>
      </c>
      <c r="J205" s="18">
        <v>20010465</v>
      </c>
      <c r="K205" s="17">
        <v>39438580</v>
      </c>
      <c r="L205" s="17">
        <v>14829927</v>
      </c>
      <c r="M205" s="18">
        <v>17680160</v>
      </c>
      <c r="N205" s="18">
        <v>24068993</v>
      </c>
      <c r="O205" s="17">
        <v>56579080</v>
      </c>
      <c r="P205" s="17">
        <v>52839512</v>
      </c>
      <c r="Q205" s="18">
        <v>0</v>
      </c>
      <c r="R205" s="18">
        <v>0</v>
      </c>
      <c r="S205" s="20">
        <v>52839512</v>
      </c>
      <c r="T205" s="17">
        <v>0</v>
      </c>
      <c r="U205" s="18">
        <v>0</v>
      </c>
      <c r="V205" s="18">
        <v>0</v>
      </c>
      <c r="W205" s="20">
        <v>0</v>
      </c>
    </row>
    <row r="206" spans="1:23" ht="12.75">
      <c r="A206" s="14" t="s">
        <v>26</v>
      </c>
      <c r="B206" s="15" t="s">
        <v>371</v>
      </c>
      <c r="C206" s="16" t="s">
        <v>372</v>
      </c>
      <c r="D206" s="17">
        <v>738223842</v>
      </c>
      <c r="E206" s="18">
        <v>738223842</v>
      </c>
      <c r="F206" s="18">
        <v>429561299</v>
      </c>
      <c r="G206" s="19">
        <f t="shared" si="42"/>
        <v>0.581884889867862</v>
      </c>
      <c r="H206" s="17">
        <v>28129868</v>
      </c>
      <c r="I206" s="18">
        <v>35342757</v>
      </c>
      <c r="J206" s="18">
        <v>33974087</v>
      </c>
      <c r="K206" s="17">
        <v>97446712</v>
      </c>
      <c r="L206" s="17">
        <v>37471955</v>
      </c>
      <c r="M206" s="18">
        <v>40133044</v>
      </c>
      <c r="N206" s="18">
        <v>116151354</v>
      </c>
      <c r="O206" s="17">
        <v>193756353</v>
      </c>
      <c r="P206" s="17">
        <v>43319767</v>
      </c>
      <c r="Q206" s="18">
        <v>42829726</v>
      </c>
      <c r="R206" s="18">
        <v>52208741</v>
      </c>
      <c r="S206" s="20">
        <v>138358234</v>
      </c>
      <c r="T206" s="17">
        <v>0</v>
      </c>
      <c r="U206" s="18">
        <v>0</v>
      </c>
      <c r="V206" s="18">
        <v>0</v>
      </c>
      <c r="W206" s="20">
        <v>0</v>
      </c>
    </row>
    <row r="207" spans="1:23" ht="12.75">
      <c r="A207" s="14" t="s">
        <v>26</v>
      </c>
      <c r="B207" s="15" t="s">
        <v>373</v>
      </c>
      <c r="C207" s="16" t="s">
        <v>374</v>
      </c>
      <c r="D207" s="17">
        <v>479434127</v>
      </c>
      <c r="E207" s="18">
        <v>515348257</v>
      </c>
      <c r="F207" s="18">
        <v>348617816</v>
      </c>
      <c r="G207" s="19">
        <f t="shared" si="42"/>
        <v>0.6764703504178147</v>
      </c>
      <c r="H207" s="17">
        <v>36590497</v>
      </c>
      <c r="I207" s="18">
        <v>39973059</v>
      </c>
      <c r="J207" s="18">
        <v>32446305</v>
      </c>
      <c r="K207" s="17">
        <v>109009861</v>
      </c>
      <c r="L207" s="17">
        <v>22763218</v>
      </c>
      <c r="M207" s="18">
        <v>40958738</v>
      </c>
      <c r="N207" s="18">
        <v>51061572</v>
      </c>
      <c r="O207" s="17">
        <v>114783528</v>
      </c>
      <c r="P207" s="17">
        <v>32558512</v>
      </c>
      <c r="Q207" s="18">
        <v>33006044</v>
      </c>
      <c r="R207" s="18">
        <v>59259871</v>
      </c>
      <c r="S207" s="20">
        <v>124824427</v>
      </c>
      <c r="T207" s="17">
        <v>0</v>
      </c>
      <c r="U207" s="18">
        <v>0</v>
      </c>
      <c r="V207" s="18">
        <v>0</v>
      </c>
      <c r="W207" s="20">
        <v>0</v>
      </c>
    </row>
    <row r="208" spans="1:23" ht="12.75">
      <c r="A208" s="14" t="s">
        <v>26</v>
      </c>
      <c r="B208" s="15" t="s">
        <v>375</v>
      </c>
      <c r="C208" s="16" t="s">
        <v>376</v>
      </c>
      <c r="D208" s="17">
        <v>304743255</v>
      </c>
      <c r="E208" s="18">
        <v>304743255</v>
      </c>
      <c r="F208" s="18">
        <v>146732313</v>
      </c>
      <c r="G208" s="19">
        <f t="shared" si="42"/>
        <v>0.48149486688392823</v>
      </c>
      <c r="H208" s="17">
        <v>12580733</v>
      </c>
      <c r="I208" s="18">
        <v>18682966</v>
      </c>
      <c r="J208" s="18">
        <v>17513555</v>
      </c>
      <c r="K208" s="17">
        <v>48777254</v>
      </c>
      <c r="L208" s="17">
        <v>19926677</v>
      </c>
      <c r="M208" s="18">
        <v>14913102</v>
      </c>
      <c r="N208" s="18">
        <v>16785253</v>
      </c>
      <c r="O208" s="17">
        <v>51625032</v>
      </c>
      <c r="P208" s="17">
        <v>14413531</v>
      </c>
      <c r="Q208" s="18">
        <v>18760606</v>
      </c>
      <c r="R208" s="18">
        <v>13155890</v>
      </c>
      <c r="S208" s="20">
        <v>46330027</v>
      </c>
      <c r="T208" s="17">
        <v>0</v>
      </c>
      <c r="U208" s="18">
        <v>0</v>
      </c>
      <c r="V208" s="18">
        <v>0</v>
      </c>
      <c r="W208" s="20">
        <v>0</v>
      </c>
    </row>
    <row r="209" spans="1:23" ht="12.75">
      <c r="A209" s="14" t="s">
        <v>26</v>
      </c>
      <c r="B209" s="15" t="s">
        <v>377</v>
      </c>
      <c r="C209" s="16" t="s">
        <v>378</v>
      </c>
      <c r="D209" s="17">
        <v>925995000</v>
      </c>
      <c r="E209" s="18">
        <v>908022035</v>
      </c>
      <c r="F209" s="18">
        <v>462663174</v>
      </c>
      <c r="G209" s="19">
        <f t="shared" si="42"/>
        <v>0.5095285754822018</v>
      </c>
      <c r="H209" s="17">
        <v>61494833</v>
      </c>
      <c r="I209" s="18">
        <v>72144631</v>
      </c>
      <c r="J209" s="18">
        <v>33220770</v>
      </c>
      <c r="K209" s="17">
        <v>166860234</v>
      </c>
      <c r="L209" s="17">
        <v>84463206</v>
      </c>
      <c r="M209" s="18">
        <v>56784370</v>
      </c>
      <c r="N209" s="18">
        <v>0</v>
      </c>
      <c r="O209" s="17">
        <v>141247576</v>
      </c>
      <c r="P209" s="17">
        <v>39500442</v>
      </c>
      <c r="Q209" s="18">
        <v>47548018</v>
      </c>
      <c r="R209" s="18">
        <v>67506904</v>
      </c>
      <c r="S209" s="20">
        <v>154555364</v>
      </c>
      <c r="T209" s="17">
        <v>0</v>
      </c>
      <c r="U209" s="18">
        <v>0</v>
      </c>
      <c r="V209" s="18">
        <v>0</v>
      </c>
      <c r="W209" s="20">
        <v>0</v>
      </c>
    </row>
    <row r="210" spans="1:23" ht="12.75">
      <c r="A210" s="14" t="s">
        <v>26</v>
      </c>
      <c r="B210" s="15" t="s">
        <v>379</v>
      </c>
      <c r="C210" s="16" t="s">
        <v>380</v>
      </c>
      <c r="D210" s="17">
        <v>208489614</v>
      </c>
      <c r="E210" s="18">
        <v>208489614</v>
      </c>
      <c r="F210" s="18">
        <v>82519206</v>
      </c>
      <c r="G210" s="19">
        <f t="shared" si="42"/>
        <v>0.3957952840758773</v>
      </c>
      <c r="H210" s="17">
        <v>0</v>
      </c>
      <c r="I210" s="18">
        <v>15507892</v>
      </c>
      <c r="J210" s="18">
        <v>10217427</v>
      </c>
      <c r="K210" s="17">
        <v>25725319</v>
      </c>
      <c r="L210" s="17">
        <v>12012755</v>
      </c>
      <c r="M210" s="18">
        <v>4600317</v>
      </c>
      <c r="N210" s="18">
        <v>21246741</v>
      </c>
      <c r="O210" s="17">
        <v>37859813</v>
      </c>
      <c r="P210" s="17">
        <v>9995550</v>
      </c>
      <c r="Q210" s="18">
        <v>8938524</v>
      </c>
      <c r="R210" s="18">
        <v>0</v>
      </c>
      <c r="S210" s="20">
        <v>18934074</v>
      </c>
      <c r="T210" s="17">
        <v>0</v>
      </c>
      <c r="U210" s="18">
        <v>0</v>
      </c>
      <c r="V210" s="18">
        <v>0</v>
      </c>
      <c r="W210" s="20">
        <v>0</v>
      </c>
    </row>
    <row r="211" spans="1:23" ht="12.75">
      <c r="A211" s="14" t="s">
        <v>26</v>
      </c>
      <c r="B211" s="15" t="s">
        <v>381</v>
      </c>
      <c r="C211" s="16" t="s">
        <v>382</v>
      </c>
      <c r="D211" s="17">
        <v>1708278686</v>
      </c>
      <c r="E211" s="18">
        <v>1708278686</v>
      </c>
      <c r="F211" s="18">
        <v>1103907011</v>
      </c>
      <c r="G211" s="19">
        <f t="shared" si="42"/>
        <v>0.6462101412649716</v>
      </c>
      <c r="H211" s="17">
        <v>147525508</v>
      </c>
      <c r="I211" s="18">
        <v>174245060</v>
      </c>
      <c r="J211" s="18">
        <v>268173558</v>
      </c>
      <c r="K211" s="17">
        <v>589944126</v>
      </c>
      <c r="L211" s="17">
        <v>116252262</v>
      </c>
      <c r="M211" s="18">
        <v>149225631</v>
      </c>
      <c r="N211" s="18">
        <v>113620830</v>
      </c>
      <c r="O211" s="17">
        <v>379098723</v>
      </c>
      <c r="P211" s="17">
        <v>134864162</v>
      </c>
      <c r="Q211" s="18">
        <v>0</v>
      </c>
      <c r="R211" s="18">
        <v>0</v>
      </c>
      <c r="S211" s="20">
        <v>134864162</v>
      </c>
      <c r="T211" s="17">
        <v>0</v>
      </c>
      <c r="U211" s="18">
        <v>0</v>
      </c>
      <c r="V211" s="18">
        <v>0</v>
      </c>
      <c r="W211" s="20">
        <v>0</v>
      </c>
    </row>
    <row r="212" spans="1:23" ht="12.75">
      <c r="A212" s="14" t="s">
        <v>41</v>
      </c>
      <c r="B212" s="15" t="s">
        <v>383</v>
      </c>
      <c r="C212" s="16" t="s">
        <v>384</v>
      </c>
      <c r="D212" s="17">
        <v>419448665</v>
      </c>
      <c r="E212" s="18">
        <v>421291024</v>
      </c>
      <c r="F212" s="18">
        <v>252070345</v>
      </c>
      <c r="G212" s="19">
        <f t="shared" si="42"/>
        <v>0.5983283066576799</v>
      </c>
      <c r="H212" s="17">
        <v>16062981</v>
      </c>
      <c r="I212" s="18">
        <v>16040754</v>
      </c>
      <c r="J212" s="18">
        <v>21142846</v>
      </c>
      <c r="K212" s="17">
        <v>53246581</v>
      </c>
      <c r="L212" s="17">
        <v>23053396</v>
      </c>
      <c r="M212" s="18">
        <v>32209569</v>
      </c>
      <c r="N212" s="18">
        <v>23942842</v>
      </c>
      <c r="O212" s="17">
        <v>79205807</v>
      </c>
      <c r="P212" s="17">
        <v>26012558</v>
      </c>
      <c r="Q212" s="18">
        <v>67206130</v>
      </c>
      <c r="R212" s="18">
        <v>26399269</v>
      </c>
      <c r="S212" s="20">
        <v>119617957</v>
      </c>
      <c r="T212" s="17">
        <v>0</v>
      </c>
      <c r="U212" s="18">
        <v>0</v>
      </c>
      <c r="V212" s="18">
        <v>0</v>
      </c>
      <c r="W212" s="20">
        <v>0</v>
      </c>
    </row>
    <row r="213" spans="1:23" ht="12.75">
      <c r="A213" s="21"/>
      <c r="B213" s="22" t="s">
        <v>385</v>
      </c>
      <c r="C213" s="23"/>
      <c r="D213" s="24">
        <f>SUM(D205:D212)</f>
        <v>5166541361</v>
      </c>
      <c r="E213" s="25">
        <f>SUM(E205:E212)</f>
        <v>5197293251</v>
      </c>
      <c r="F213" s="25">
        <f>SUM(F205:F212)</f>
        <v>2974928336</v>
      </c>
      <c r="G213" s="26">
        <f t="shared" si="42"/>
        <v>0.5723995534459404</v>
      </c>
      <c r="H213" s="24">
        <f aca="true" t="shared" si="43" ref="H213:W213">SUM(H205:H212)</f>
        <v>321812535</v>
      </c>
      <c r="I213" s="25">
        <f t="shared" si="43"/>
        <v>371937119</v>
      </c>
      <c r="J213" s="25">
        <f t="shared" si="43"/>
        <v>436699013</v>
      </c>
      <c r="K213" s="24">
        <f t="shared" si="43"/>
        <v>1130448667</v>
      </c>
      <c r="L213" s="24">
        <f t="shared" si="43"/>
        <v>330773396</v>
      </c>
      <c r="M213" s="25">
        <f t="shared" si="43"/>
        <v>356504931</v>
      </c>
      <c r="N213" s="25">
        <f t="shared" si="43"/>
        <v>366877585</v>
      </c>
      <c r="O213" s="24">
        <f t="shared" si="43"/>
        <v>1054155912</v>
      </c>
      <c r="P213" s="24">
        <f t="shared" si="43"/>
        <v>353504034</v>
      </c>
      <c r="Q213" s="25">
        <f t="shared" si="43"/>
        <v>218289048</v>
      </c>
      <c r="R213" s="25">
        <f t="shared" si="43"/>
        <v>218530675</v>
      </c>
      <c r="S213" s="27">
        <f t="shared" si="43"/>
        <v>790323757</v>
      </c>
      <c r="T213" s="24">
        <f t="shared" si="43"/>
        <v>0</v>
      </c>
      <c r="U213" s="25">
        <f t="shared" si="43"/>
        <v>0</v>
      </c>
      <c r="V213" s="25">
        <f t="shared" si="43"/>
        <v>0</v>
      </c>
      <c r="W213" s="27">
        <f t="shared" si="43"/>
        <v>0</v>
      </c>
    </row>
    <row r="214" spans="1:23" ht="12.75">
      <c r="A214" s="14" t="s">
        <v>26</v>
      </c>
      <c r="B214" s="15" t="s">
        <v>386</v>
      </c>
      <c r="C214" s="16" t="s">
        <v>387</v>
      </c>
      <c r="D214" s="17">
        <v>455075564</v>
      </c>
      <c r="E214" s="18">
        <v>455075564</v>
      </c>
      <c r="F214" s="18">
        <v>271445296</v>
      </c>
      <c r="G214" s="19">
        <f t="shared" si="42"/>
        <v>0.5964840072142392</v>
      </c>
      <c r="H214" s="17">
        <v>44667665</v>
      </c>
      <c r="I214" s="18">
        <v>26202172</v>
      </c>
      <c r="J214" s="18">
        <v>0</v>
      </c>
      <c r="K214" s="17">
        <v>70869837</v>
      </c>
      <c r="L214" s="17">
        <v>36992025</v>
      </c>
      <c r="M214" s="18">
        <v>39120470</v>
      </c>
      <c r="N214" s="18">
        <v>24689017</v>
      </c>
      <c r="O214" s="17">
        <v>100801512</v>
      </c>
      <c r="P214" s="17">
        <v>29434730</v>
      </c>
      <c r="Q214" s="18">
        <v>32579767</v>
      </c>
      <c r="R214" s="18">
        <v>37759450</v>
      </c>
      <c r="S214" s="20">
        <v>99773947</v>
      </c>
      <c r="T214" s="17">
        <v>0</v>
      </c>
      <c r="U214" s="18">
        <v>0</v>
      </c>
      <c r="V214" s="18">
        <v>0</v>
      </c>
      <c r="W214" s="20">
        <v>0</v>
      </c>
    </row>
    <row r="215" spans="1:23" ht="12.75">
      <c r="A215" s="14" t="s">
        <v>26</v>
      </c>
      <c r="B215" s="15" t="s">
        <v>388</v>
      </c>
      <c r="C215" s="16" t="s">
        <v>389</v>
      </c>
      <c r="D215" s="17">
        <v>2696508340</v>
      </c>
      <c r="E215" s="18">
        <v>2712206848</v>
      </c>
      <c r="F215" s="18">
        <v>1439124149</v>
      </c>
      <c r="G215" s="19">
        <f t="shared" si="42"/>
        <v>0.5306100270564614</v>
      </c>
      <c r="H215" s="17">
        <v>75480496</v>
      </c>
      <c r="I215" s="18">
        <v>87250937</v>
      </c>
      <c r="J215" s="18">
        <v>103734386</v>
      </c>
      <c r="K215" s="17">
        <v>266465819</v>
      </c>
      <c r="L215" s="17">
        <v>97474462</v>
      </c>
      <c r="M215" s="18">
        <v>122413780</v>
      </c>
      <c r="N215" s="18">
        <v>152735257</v>
      </c>
      <c r="O215" s="17">
        <v>372623499</v>
      </c>
      <c r="P215" s="17">
        <v>89153656</v>
      </c>
      <c r="Q215" s="18">
        <v>79073648</v>
      </c>
      <c r="R215" s="18">
        <v>631807527</v>
      </c>
      <c r="S215" s="20">
        <v>800034831</v>
      </c>
      <c r="T215" s="17">
        <v>0</v>
      </c>
      <c r="U215" s="18">
        <v>0</v>
      </c>
      <c r="V215" s="18">
        <v>0</v>
      </c>
      <c r="W215" s="20">
        <v>0</v>
      </c>
    </row>
    <row r="216" spans="1:23" ht="12.75">
      <c r="A216" s="14" t="s">
        <v>26</v>
      </c>
      <c r="B216" s="15" t="s">
        <v>390</v>
      </c>
      <c r="C216" s="16" t="s">
        <v>391</v>
      </c>
      <c r="D216" s="17">
        <v>1404161111</v>
      </c>
      <c r="E216" s="18">
        <v>1404161111</v>
      </c>
      <c r="F216" s="18">
        <v>914366994</v>
      </c>
      <c r="G216" s="19">
        <f t="shared" si="42"/>
        <v>0.6511838184642617</v>
      </c>
      <c r="H216" s="17">
        <v>71324508</v>
      </c>
      <c r="I216" s="18">
        <v>112718815</v>
      </c>
      <c r="J216" s="18">
        <v>117949138</v>
      </c>
      <c r="K216" s="17">
        <v>301992461</v>
      </c>
      <c r="L216" s="17">
        <v>99819830</v>
      </c>
      <c r="M216" s="18">
        <v>100899688</v>
      </c>
      <c r="N216" s="18">
        <v>110699971</v>
      </c>
      <c r="O216" s="17">
        <v>311419489</v>
      </c>
      <c r="P216" s="17">
        <v>96924648</v>
      </c>
      <c r="Q216" s="18">
        <v>99426809</v>
      </c>
      <c r="R216" s="18">
        <v>104603587</v>
      </c>
      <c r="S216" s="20">
        <v>300955044</v>
      </c>
      <c r="T216" s="17">
        <v>0</v>
      </c>
      <c r="U216" s="18">
        <v>0</v>
      </c>
      <c r="V216" s="18">
        <v>0</v>
      </c>
      <c r="W216" s="20">
        <v>0</v>
      </c>
    </row>
    <row r="217" spans="1:23" ht="12.75">
      <c r="A217" s="14" t="s">
        <v>26</v>
      </c>
      <c r="B217" s="15" t="s">
        <v>392</v>
      </c>
      <c r="C217" s="16" t="s">
        <v>393</v>
      </c>
      <c r="D217" s="17">
        <v>260881343</v>
      </c>
      <c r="E217" s="18">
        <v>264300943</v>
      </c>
      <c r="F217" s="18">
        <v>134415796</v>
      </c>
      <c r="G217" s="19">
        <f t="shared" si="42"/>
        <v>0.5085710042283126</v>
      </c>
      <c r="H217" s="17">
        <v>7280696</v>
      </c>
      <c r="I217" s="18">
        <v>24214731</v>
      </c>
      <c r="J217" s="18">
        <v>8561983</v>
      </c>
      <c r="K217" s="17">
        <v>40057410</v>
      </c>
      <c r="L217" s="17">
        <v>18073970</v>
      </c>
      <c r="M217" s="18">
        <v>15706189</v>
      </c>
      <c r="N217" s="18">
        <v>17245469</v>
      </c>
      <c r="O217" s="17">
        <v>51025628</v>
      </c>
      <c r="P217" s="17">
        <v>13753726</v>
      </c>
      <c r="Q217" s="18">
        <v>12993130</v>
      </c>
      <c r="R217" s="18">
        <v>16585902</v>
      </c>
      <c r="S217" s="20">
        <v>43332758</v>
      </c>
      <c r="T217" s="17">
        <v>0</v>
      </c>
      <c r="U217" s="18">
        <v>0</v>
      </c>
      <c r="V217" s="18">
        <v>0</v>
      </c>
      <c r="W217" s="20">
        <v>0</v>
      </c>
    </row>
    <row r="218" spans="1:23" ht="12.75">
      <c r="A218" s="14" t="s">
        <v>26</v>
      </c>
      <c r="B218" s="15" t="s">
        <v>394</v>
      </c>
      <c r="C218" s="16" t="s">
        <v>395</v>
      </c>
      <c r="D218" s="17">
        <v>613285341</v>
      </c>
      <c r="E218" s="18">
        <v>765750378</v>
      </c>
      <c r="F218" s="18">
        <v>273445041</v>
      </c>
      <c r="G218" s="19">
        <f t="shared" si="42"/>
        <v>0.35709422921107586</v>
      </c>
      <c r="H218" s="17">
        <v>19047879</v>
      </c>
      <c r="I218" s="18">
        <v>28914136</v>
      </c>
      <c r="J218" s="18">
        <v>28203817</v>
      </c>
      <c r="K218" s="17">
        <v>76165832</v>
      </c>
      <c r="L218" s="17">
        <v>27535744</v>
      </c>
      <c r="M218" s="18">
        <v>24539857</v>
      </c>
      <c r="N218" s="18">
        <v>38389233</v>
      </c>
      <c r="O218" s="17">
        <v>90464834</v>
      </c>
      <c r="P218" s="17">
        <v>31488892</v>
      </c>
      <c r="Q218" s="18">
        <v>28271752</v>
      </c>
      <c r="R218" s="18">
        <v>47053731</v>
      </c>
      <c r="S218" s="20">
        <v>106814375</v>
      </c>
      <c r="T218" s="17">
        <v>0</v>
      </c>
      <c r="U218" s="18">
        <v>0</v>
      </c>
      <c r="V218" s="18">
        <v>0</v>
      </c>
      <c r="W218" s="20">
        <v>0</v>
      </c>
    </row>
    <row r="219" spans="1:23" ht="12.75">
      <c r="A219" s="14" t="s">
        <v>26</v>
      </c>
      <c r="B219" s="15" t="s">
        <v>396</v>
      </c>
      <c r="C219" s="16" t="s">
        <v>397</v>
      </c>
      <c r="D219" s="17">
        <v>621258000</v>
      </c>
      <c r="E219" s="18">
        <v>621258000</v>
      </c>
      <c r="F219" s="18">
        <v>283959494</v>
      </c>
      <c r="G219" s="19">
        <f t="shared" si="42"/>
        <v>0.4570717705043637</v>
      </c>
      <c r="H219" s="17">
        <v>25556448</v>
      </c>
      <c r="I219" s="18">
        <v>37237031</v>
      </c>
      <c r="J219" s="18">
        <v>49492092</v>
      </c>
      <c r="K219" s="17">
        <v>112285571</v>
      </c>
      <c r="L219" s="17">
        <v>26018372</v>
      </c>
      <c r="M219" s="18">
        <v>29048574</v>
      </c>
      <c r="N219" s="18">
        <v>44595141</v>
      </c>
      <c r="O219" s="17">
        <v>99662087</v>
      </c>
      <c r="P219" s="17">
        <v>25752411</v>
      </c>
      <c r="Q219" s="18">
        <v>46259425</v>
      </c>
      <c r="R219" s="18">
        <v>0</v>
      </c>
      <c r="S219" s="20">
        <v>72011836</v>
      </c>
      <c r="T219" s="17">
        <v>0</v>
      </c>
      <c r="U219" s="18">
        <v>0</v>
      </c>
      <c r="V219" s="18">
        <v>0</v>
      </c>
      <c r="W219" s="20">
        <v>0</v>
      </c>
    </row>
    <row r="220" spans="1:23" ht="12.75">
      <c r="A220" s="14" t="s">
        <v>41</v>
      </c>
      <c r="B220" s="15" t="s">
        <v>398</v>
      </c>
      <c r="C220" s="16" t="s">
        <v>399</v>
      </c>
      <c r="D220" s="17">
        <v>441906402</v>
      </c>
      <c r="E220" s="18">
        <v>487830812</v>
      </c>
      <c r="F220" s="18">
        <v>257412006</v>
      </c>
      <c r="G220" s="19">
        <f t="shared" si="42"/>
        <v>0.5276665591184511</v>
      </c>
      <c r="H220" s="17">
        <v>14681254</v>
      </c>
      <c r="I220" s="18">
        <v>18457264</v>
      </c>
      <c r="J220" s="18">
        <v>21191904</v>
      </c>
      <c r="K220" s="17">
        <v>54330422</v>
      </c>
      <c r="L220" s="17">
        <v>28885567</v>
      </c>
      <c r="M220" s="18">
        <v>27865994</v>
      </c>
      <c r="N220" s="18">
        <v>59494187</v>
      </c>
      <c r="O220" s="17">
        <v>116245748</v>
      </c>
      <c r="P220" s="17">
        <v>20522256</v>
      </c>
      <c r="Q220" s="18">
        <v>27828246</v>
      </c>
      <c r="R220" s="18">
        <v>38485334</v>
      </c>
      <c r="S220" s="20">
        <v>86835836</v>
      </c>
      <c r="T220" s="17">
        <v>0</v>
      </c>
      <c r="U220" s="18">
        <v>0</v>
      </c>
      <c r="V220" s="18">
        <v>0</v>
      </c>
      <c r="W220" s="20">
        <v>0</v>
      </c>
    </row>
    <row r="221" spans="1:23" ht="12.75">
      <c r="A221" s="21"/>
      <c r="B221" s="22" t="s">
        <v>400</v>
      </c>
      <c r="C221" s="23"/>
      <c r="D221" s="24">
        <f>SUM(D214:D220)</f>
        <v>6493076101</v>
      </c>
      <c r="E221" s="25">
        <f>SUM(E214:E220)</f>
        <v>6710583656</v>
      </c>
      <c r="F221" s="25">
        <f>SUM(F214:F220)</f>
        <v>3574168776</v>
      </c>
      <c r="G221" s="26">
        <f t="shared" si="42"/>
        <v>0.5326166782533588</v>
      </c>
      <c r="H221" s="24">
        <f aca="true" t="shared" si="44" ref="H221:W221">SUM(H214:H220)</f>
        <v>258038946</v>
      </c>
      <c r="I221" s="25">
        <f t="shared" si="44"/>
        <v>334995086</v>
      </c>
      <c r="J221" s="25">
        <f t="shared" si="44"/>
        <v>329133320</v>
      </c>
      <c r="K221" s="24">
        <f t="shared" si="44"/>
        <v>922167352</v>
      </c>
      <c r="L221" s="24">
        <f t="shared" si="44"/>
        <v>334799970</v>
      </c>
      <c r="M221" s="25">
        <f t="shared" si="44"/>
        <v>359594552</v>
      </c>
      <c r="N221" s="25">
        <f t="shared" si="44"/>
        <v>447848275</v>
      </c>
      <c r="O221" s="24">
        <f t="shared" si="44"/>
        <v>1142242797</v>
      </c>
      <c r="P221" s="24">
        <f t="shared" si="44"/>
        <v>307030319</v>
      </c>
      <c r="Q221" s="25">
        <f t="shared" si="44"/>
        <v>326432777</v>
      </c>
      <c r="R221" s="25">
        <f t="shared" si="44"/>
        <v>876295531</v>
      </c>
      <c r="S221" s="27">
        <f t="shared" si="44"/>
        <v>1509758627</v>
      </c>
      <c r="T221" s="24">
        <f t="shared" si="44"/>
        <v>0</v>
      </c>
      <c r="U221" s="25">
        <f t="shared" si="44"/>
        <v>0</v>
      </c>
      <c r="V221" s="25">
        <f t="shared" si="44"/>
        <v>0</v>
      </c>
      <c r="W221" s="27">
        <f t="shared" si="44"/>
        <v>0</v>
      </c>
    </row>
    <row r="222" spans="1:23" ht="12.75">
      <c r="A222" s="14" t="s">
        <v>26</v>
      </c>
      <c r="B222" s="15" t="s">
        <v>401</v>
      </c>
      <c r="C222" s="16" t="s">
        <v>402</v>
      </c>
      <c r="D222" s="17">
        <v>505139098</v>
      </c>
      <c r="E222" s="18">
        <v>585499021</v>
      </c>
      <c r="F222" s="18">
        <v>321042370</v>
      </c>
      <c r="G222" s="19">
        <f t="shared" si="42"/>
        <v>0.5483226418580126</v>
      </c>
      <c r="H222" s="17">
        <v>20729659</v>
      </c>
      <c r="I222" s="18">
        <v>43479115</v>
      </c>
      <c r="J222" s="18">
        <v>46583897</v>
      </c>
      <c r="K222" s="17">
        <v>110792671</v>
      </c>
      <c r="L222" s="17">
        <v>37311477</v>
      </c>
      <c r="M222" s="18">
        <v>36060675</v>
      </c>
      <c r="N222" s="18">
        <v>31944624</v>
      </c>
      <c r="O222" s="17">
        <v>105316776</v>
      </c>
      <c r="P222" s="17">
        <v>35779448</v>
      </c>
      <c r="Q222" s="18">
        <v>31619700</v>
      </c>
      <c r="R222" s="18">
        <v>37533775</v>
      </c>
      <c r="S222" s="20">
        <v>104932923</v>
      </c>
      <c r="T222" s="17">
        <v>0</v>
      </c>
      <c r="U222" s="18">
        <v>0</v>
      </c>
      <c r="V222" s="18">
        <v>0</v>
      </c>
      <c r="W222" s="20">
        <v>0</v>
      </c>
    </row>
    <row r="223" spans="1:23" ht="12.75">
      <c r="A223" s="14" t="s">
        <v>26</v>
      </c>
      <c r="B223" s="15" t="s">
        <v>403</v>
      </c>
      <c r="C223" s="16" t="s">
        <v>404</v>
      </c>
      <c r="D223" s="17">
        <v>709944449</v>
      </c>
      <c r="E223" s="18">
        <v>709944449</v>
      </c>
      <c r="F223" s="18">
        <v>395870059</v>
      </c>
      <c r="G223" s="19">
        <f t="shared" si="42"/>
        <v>0.5576070910303011</v>
      </c>
      <c r="H223" s="17">
        <v>30840668</v>
      </c>
      <c r="I223" s="18">
        <v>50520256</v>
      </c>
      <c r="J223" s="18">
        <v>58221147</v>
      </c>
      <c r="K223" s="17">
        <v>139582071</v>
      </c>
      <c r="L223" s="17">
        <v>44439683</v>
      </c>
      <c r="M223" s="18">
        <v>77774830</v>
      </c>
      <c r="N223" s="18">
        <v>37509138</v>
      </c>
      <c r="O223" s="17">
        <v>159723651</v>
      </c>
      <c r="P223" s="17">
        <v>50862118</v>
      </c>
      <c r="Q223" s="18">
        <v>45702219</v>
      </c>
      <c r="R223" s="18">
        <v>0</v>
      </c>
      <c r="S223" s="20">
        <v>96564337</v>
      </c>
      <c r="T223" s="17">
        <v>0</v>
      </c>
      <c r="U223" s="18">
        <v>0</v>
      </c>
      <c r="V223" s="18">
        <v>0</v>
      </c>
      <c r="W223" s="20">
        <v>0</v>
      </c>
    </row>
    <row r="224" spans="1:23" ht="12.75">
      <c r="A224" s="14" t="s">
        <v>26</v>
      </c>
      <c r="B224" s="15" t="s">
        <v>405</v>
      </c>
      <c r="C224" s="16" t="s">
        <v>406</v>
      </c>
      <c r="D224" s="17">
        <v>879460146</v>
      </c>
      <c r="E224" s="18">
        <v>972069129</v>
      </c>
      <c r="F224" s="18">
        <v>638159105</v>
      </c>
      <c r="G224" s="19">
        <f t="shared" si="42"/>
        <v>0.656495598884511</v>
      </c>
      <c r="H224" s="17">
        <v>36305259</v>
      </c>
      <c r="I224" s="18">
        <v>70696247</v>
      </c>
      <c r="J224" s="18">
        <v>37199490</v>
      </c>
      <c r="K224" s="17">
        <v>144200996</v>
      </c>
      <c r="L224" s="17">
        <v>76267629</v>
      </c>
      <c r="M224" s="18">
        <v>66059496</v>
      </c>
      <c r="N224" s="18">
        <v>148167000</v>
      </c>
      <c r="O224" s="17">
        <v>290494125</v>
      </c>
      <c r="P224" s="17">
        <v>59732973</v>
      </c>
      <c r="Q224" s="18">
        <v>73261012</v>
      </c>
      <c r="R224" s="18">
        <v>70469999</v>
      </c>
      <c r="S224" s="20">
        <v>203463984</v>
      </c>
      <c r="T224" s="17">
        <v>0</v>
      </c>
      <c r="U224" s="18">
        <v>0</v>
      </c>
      <c r="V224" s="18">
        <v>0</v>
      </c>
      <c r="W224" s="20">
        <v>0</v>
      </c>
    </row>
    <row r="225" spans="1:23" ht="12.75">
      <c r="A225" s="14" t="s">
        <v>26</v>
      </c>
      <c r="B225" s="15" t="s">
        <v>407</v>
      </c>
      <c r="C225" s="16" t="s">
        <v>408</v>
      </c>
      <c r="D225" s="17">
        <v>2675594822</v>
      </c>
      <c r="E225" s="18">
        <v>2403490977</v>
      </c>
      <c r="F225" s="18">
        <v>1650906519</v>
      </c>
      <c r="G225" s="19">
        <f t="shared" si="42"/>
        <v>0.6868786006680315</v>
      </c>
      <c r="H225" s="17">
        <v>0</v>
      </c>
      <c r="I225" s="18">
        <v>355224517</v>
      </c>
      <c r="J225" s="18">
        <v>182681639</v>
      </c>
      <c r="K225" s="17">
        <v>537906156</v>
      </c>
      <c r="L225" s="17">
        <v>162681263</v>
      </c>
      <c r="M225" s="18">
        <v>0</v>
      </c>
      <c r="N225" s="18">
        <v>304233284</v>
      </c>
      <c r="O225" s="17">
        <v>466914547</v>
      </c>
      <c r="P225" s="17">
        <v>192609930</v>
      </c>
      <c r="Q225" s="18">
        <v>190268645</v>
      </c>
      <c r="R225" s="18">
        <v>263207241</v>
      </c>
      <c r="S225" s="20">
        <v>646085816</v>
      </c>
      <c r="T225" s="17">
        <v>0</v>
      </c>
      <c r="U225" s="18">
        <v>0</v>
      </c>
      <c r="V225" s="18">
        <v>0</v>
      </c>
      <c r="W225" s="20">
        <v>0</v>
      </c>
    </row>
    <row r="226" spans="1:23" ht="12.75">
      <c r="A226" s="14" t="s">
        <v>41</v>
      </c>
      <c r="B226" s="15" t="s">
        <v>409</v>
      </c>
      <c r="C226" s="16" t="s">
        <v>410</v>
      </c>
      <c r="D226" s="17">
        <v>209928368</v>
      </c>
      <c r="E226" s="18">
        <v>209928368</v>
      </c>
      <c r="F226" s="18">
        <v>129295196</v>
      </c>
      <c r="G226" s="19">
        <f t="shared" si="42"/>
        <v>0.6159014964571153</v>
      </c>
      <c r="H226" s="17">
        <v>13624940</v>
      </c>
      <c r="I226" s="18">
        <v>12953545</v>
      </c>
      <c r="J226" s="18">
        <v>11648539</v>
      </c>
      <c r="K226" s="17">
        <v>38227024</v>
      </c>
      <c r="L226" s="17">
        <v>12982056</v>
      </c>
      <c r="M226" s="18">
        <v>13653861</v>
      </c>
      <c r="N226" s="18">
        <v>25778320</v>
      </c>
      <c r="O226" s="17">
        <v>52414237</v>
      </c>
      <c r="P226" s="17">
        <v>12263593</v>
      </c>
      <c r="Q226" s="18">
        <v>13269918</v>
      </c>
      <c r="R226" s="18">
        <v>13120424</v>
      </c>
      <c r="S226" s="20">
        <v>38653935</v>
      </c>
      <c r="T226" s="17">
        <v>0</v>
      </c>
      <c r="U226" s="18">
        <v>0</v>
      </c>
      <c r="V226" s="18">
        <v>0</v>
      </c>
      <c r="W226" s="20">
        <v>0</v>
      </c>
    </row>
    <row r="227" spans="1:23" ht="12.75">
      <c r="A227" s="21"/>
      <c r="B227" s="22" t="s">
        <v>411</v>
      </c>
      <c r="C227" s="23"/>
      <c r="D227" s="24">
        <f>SUM(D222:D226)</f>
        <v>4980066883</v>
      </c>
      <c r="E227" s="25">
        <f>SUM(E222:E226)</f>
        <v>4880931944</v>
      </c>
      <c r="F227" s="25">
        <f>SUM(F222:F226)</f>
        <v>3135273249</v>
      </c>
      <c r="G227" s="26">
        <f t="shared" si="42"/>
        <v>0.642351355227173</v>
      </c>
      <c r="H227" s="24">
        <f aca="true" t="shared" si="45" ref="H227:W227">SUM(H222:H226)</f>
        <v>101500526</v>
      </c>
      <c r="I227" s="25">
        <f t="shared" si="45"/>
        <v>532873680</v>
      </c>
      <c r="J227" s="25">
        <f t="shared" si="45"/>
        <v>336334712</v>
      </c>
      <c r="K227" s="24">
        <f t="shared" si="45"/>
        <v>970708918</v>
      </c>
      <c r="L227" s="24">
        <f t="shared" si="45"/>
        <v>333682108</v>
      </c>
      <c r="M227" s="25">
        <f t="shared" si="45"/>
        <v>193548862</v>
      </c>
      <c r="N227" s="25">
        <f t="shared" si="45"/>
        <v>547632366</v>
      </c>
      <c r="O227" s="24">
        <f t="shared" si="45"/>
        <v>1074863336</v>
      </c>
      <c r="P227" s="24">
        <f t="shared" si="45"/>
        <v>351248062</v>
      </c>
      <c r="Q227" s="25">
        <f t="shared" si="45"/>
        <v>354121494</v>
      </c>
      <c r="R227" s="25">
        <f t="shared" si="45"/>
        <v>384331439</v>
      </c>
      <c r="S227" s="27">
        <f t="shared" si="45"/>
        <v>1089700995</v>
      </c>
      <c r="T227" s="24">
        <f t="shared" si="45"/>
        <v>0</v>
      </c>
      <c r="U227" s="25">
        <f t="shared" si="45"/>
        <v>0</v>
      </c>
      <c r="V227" s="25">
        <f t="shared" si="45"/>
        <v>0</v>
      </c>
      <c r="W227" s="27">
        <f t="shared" si="45"/>
        <v>0</v>
      </c>
    </row>
    <row r="228" spans="1:23" ht="12.75">
      <c r="A228" s="21"/>
      <c r="B228" s="22" t="s">
        <v>412</v>
      </c>
      <c r="C228" s="23"/>
      <c r="D228" s="24">
        <f>SUM(D205:D212,D214:D220,D222:D226)</f>
        <v>16639684345</v>
      </c>
      <c r="E228" s="25">
        <f>SUM(E205:E212,E214:E220,E222:E226)</f>
        <v>16788808851</v>
      </c>
      <c r="F228" s="25">
        <f>SUM(F205:F212,F214:F220,F222:F226)</f>
        <v>9684370361</v>
      </c>
      <c r="G228" s="26">
        <f t="shared" si="42"/>
        <v>0.5768348694030884</v>
      </c>
      <c r="H228" s="24">
        <f aca="true" t="shared" si="46" ref="H228:W228">SUM(H205:H212,H214:H220,H222:H226)</f>
        <v>681352007</v>
      </c>
      <c r="I228" s="25">
        <f t="shared" si="46"/>
        <v>1239805885</v>
      </c>
      <c r="J228" s="25">
        <f t="shared" si="46"/>
        <v>1102167045</v>
      </c>
      <c r="K228" s="24">
        <f t="shared" si="46"/>
        <v>3023324937</v>
      </c>
      <c r="L228" s="24">
        <f t="shared" si="46"/>
        <v>999255474</v>
      </c>
      <c r="M228" s="25">
        <f t="shared" si="46"/>
        <v>909648345</v>
      </c>
      <c r="N228" s="25">
        <f t="shared" si="46"/>
        <v>1362358226</v>
      </c>
      <c r="O228" s="24">
        <f t="shared" si="46"/>
        <v>3271262045</v>
      </c>
      <c r="P228" s="24">
        <f t="shared" si="46"/>
        <v>1011782415</v>
      </c>
      <c r="Q228" s="25">
        <f t="shared" si="46"/>
        <v>898843319</v>
      </c>
      <c r="R228" s="25">
        <f t="shared" si="46"/>
        <v>1479157645</v>
      </c>
      <c r="S228" s="27">
        <f t="shared" si="46"/>
        <v>3389783379</v>
      </c>
      <c r="T228" s="24">
        <f t="shared" si="46"/>
        <v>0</v>
      </c>
      <c r="U228" s="25">
        <f t="shared" si="46"/>
        <v>0</v>
      </c>
      <c r="V228" s="25">
        <f t="shared" si="46"/>
        <v>0</v>
      </c>
      <c r="W228" s="27">
        <f t="shared" si="46"/>
        <v>0</v>
      </c>
    </row>
    <row r="229" spans="1:23" ht="12.75">
      <c r="A229" s="9"/>
      <c r="B229" s="10" t="s">
        <v>603</v>
      </c>
      <c r="C229" s="11"/>
      <c r="D229" s="28"/>
      <c r="E229" s="29"/>
      <c r="F229" s="29"/>
      <c r="G229" s="30"/>
      <c r="H229" s="28"/>
      <c r="I229" s="29"/>
      <c r="J229" s="29"/>
      <c r="K229" s="28"/>
      <c r="L229" s="28"/>
      <c r="M229" s="29"/>
      <c r="N229" s="29"/>
      <c r="O229" s="28"/>
      <c r="P229" s="28"/>
      <c r="Q229" s="29"/>
      <c r="R229" s="29"/>
      <c r="S229" s="31"/>
      <c r="T229" s="28"/>
      <c r="U229" s="29"/>
      <c r="V229" s="29"/>
      <c r="W229" s="31"/>
    </row>
    <row r="230" spans="1:23" ht="12.75">
      <c r="A230" s="13"/>
      <c r="B230" s="10" t="s">
        <v>413</v>
      </c>
      <c r="C230" s="11"/>
      <c r="D230" s="28"/>
      <c r="E230" s="29"/>
      <c r="F230" s="29"/>
      <c r="G230" s="30"/>
      <c r="H230" s="28"/>
      <c r="I230" s="29"/>
      <c r="J230" s="29"/>
      <c r="K230" s="28"/>
      <c r="L230" s="28"/>
      <c r="M230" s="29"/>
      <c r="N230" s="29"/>
      <c r="O230" s="28"/>
      <c r="P230" s="28"/>
      <c r="Q230" s="29"/>
      <c r="R230" s="29"/>
      <c r="S230" s="31"/>
      <c r="T230" s="28"/>
      <c r="U230" s="29"/>
      <c r="V230" s="29"/>
      <c r="W230" s="31"/>
    </row>
    <row r="231" spans="1:23" ht="12.75">
      <c r="A231" s="14" t="s">
        <v>26</v>
      </c>
      <c r="B231" s="15" t="s">
        <v>414</v>
      </c>
      <c r="C231" s="16" t="s">
        <v>415</v>
      </c>
      <c r="D231" s="17">
        <v>382495234</v>
      </c>
      <c r="E231" s="18">
        <v>382495234</v>
      </c>
      <c r="F231" s="18">
        <v>243429348</v>
      </c>
      <c r="G231" s="19">
        <f aca="true" t="shared" si="47" ref="G231:G257">IF($E231=0,0,$F231/$E231)</f>
        <v>0.6364245260112182</v>
      </c>
      <c r="H231" s="17">
        <v>38931531</v>
      </c>
      <c r="I231" s="18">
        <v>21022913</v>
      </c>
      <c r="J231" s="18">
        <v>26691990</v>
      </c>
      <c r="K231" s="17">
        <v>86646434</v>
      </c>
      <c r="L231" s="17">
        <v>20174474</v>
      </c>
      <c r="M231" s="18">
        <v>28118703</v>
      </c>
      <c r="N231" s="18">
        <v>27628903</v>
      </c>
      <c r="O231" s="17">
        <v>75922080</v>
      </c>
      <c r="P231" s="17">
        <v>26870902</v>
      </c>
      <c r="Q231" s="18">
        <v>26866262</v>
      </c>
      <c r="R231" s="18">
        <v>27123670</v>
      </c>
      <c r="S231" s="20">
        <v>80860834</v>
      </c>
      <c r="T231" s="17">
        <v>0</v>
      </c>
      <c r="U231" s="18">
        <v>0</v>
      </c>
      <c r="V231" s="18">
        <v>0</v>
      </c>
      <c r="W231" s="20">
        <v>0</v>
      </c>
    </row>
    <row r="232" spans="1:23" ht="12.75">
      <c r="A232" s="14" t="s">
        <v>26</v>
      </c>
      <c r="B232" s="15" t="s">
        <v>416</v>
      </c>
      <c r="C232" s="16" t="s">
        <v>417</v>
      </c>
      <c r="D232" s="17">
        <v>1582851000</v>
      </c>
      <c r="E232" s="18">
        <v>1582851000</v>
      </c>
      <c r="F232" s="18">
        <v>1049858934</v>
      </c>
      <c r="G232" s="19">
        <f t="shared" si="47"/>
        <v>0.6632708536684754</v>
      </c>
      <c r="H232" s="17">
        <v>97932932</v>
      </c>
      <c r="I232" s="18">
        <v>109058691</v>
      </c>
      <c r="J232" s="18">
        <v>134827616</v>
      </c>
      <c r="K232" s="17">
        <v>341819239</v>
      </c>
      <c r="L232" s="17">
        <v>77677827</v>
      </c>
      <c r="M232" s="18">
        <v>52567663</v>
      </c>
      <c r="N232" s="18">
        <v>188698507</v>
      </c>
      <c r="O232" s="17">
        <v>318943997</v>
      </c>
      <c r="P232" s="17">
        <v>164411122</v>
      </c>
      <c r="Q232" s="18">
        <v>76195436</v>
      </c>
      <c r="R232" s="18">
        <v>148489140</v>
      </c>
      <c r="S232" s="20">
        <v>389095698</v>
      </c>
      <c r="T232" s="17">
        <v>0</v>
      </c>
      <c r="U232" s="18">
        <v>0</v>
      </c>
      <c r="V232" s="18">
        <v>0</v>
      </c>
      <c r="W232" s="20">
        <v>0</v>
      </c>
    </row>
    <row r="233" spans="1:23" ht="12.75">
      <c r="A233" s="14" t="s">
        <v>26</v>
      </c>
      <c r="B233" s="15" t="s">
        <v>418</v>
      </c>
      <c r="C233" s="16" t="s">
        <v>419</v>
      </c>
      <c r="D233" s="17">
        <v>3886035043</v>
      </c>
      <c r="E233" s="18">
        <v>4296346244</v>
      </c>
      <c r="F233" s="18">
        <v>2758453270</v>
      </c>
      <c r="G233" s="19">
        <f t="shared" si="47"/>
        <v>0.6420463140865981</v>
      </c>
      <c r="H233" s="17">
        <v>191171779</v>
      </c>
      <c r="I233" s="18">
        <v>359128993</v>
      </c>
      <c r="J233" s="18">
        <v>290288002</v>
      </c>
      <c r="K233" s="17">
        <v>840588774</v>
      </c>
      <c r="L233" s="17">
        <v>243589660</v>
      </c>
      <c r="M233" s="18">
        <v>234655852</v>
      </c>
      <c r="N233" s="18">
        <v>282657810</v>
      </c>
      <c r="O233" s="17">
        <v>760903322</v>
      </c>
      <c r="P233" s="17">
        <v>230168800</v>
      </c>
      <c r="Q233" s="18">
        <v>244248926</v>
      </c>
      <c r="R233" s="18">
        <v>682543448</v>
      </c>
      <c r="S233" s="20">
        <v>1156961174</v>
      </c>
      <c r="T233" s="17">
        <v>0</v>
      </c>
      <c r="U233" s="18">
        <v>0</v>
      </c>
      <c r="V233" s="18">
        <v>0</v>
      </c>
      <c r="W233" s="20">
        <v>0</v>
      </c>
    </row>
    <row r="234" spans="1:23" ht="12.75">
      <c r="A234" s="14" t="s">
        <v>26</v>
      </c>
      <c r="B234" s="15" t="s">
        <v>420</v>
      </c>
      <c r="C234" s="16" t="s">
        <v>421</v>
      </c>
      <c r="D234" s="17">
        <v>158059931</v>
      </c>
      <c r="E234" s="18">
        <v>158059931</v>
      </c>
      <c r="F234" s="18">
        <v>83044272</v>
      </c>
      <c r="G234" s="19">
        <f t="shared" si="47"/>
        <v>0.5253973696850469</v>
      </c>
      <c r="H234" s="17">
        <v>24043602</v>
      </c>
      <c r="I234" s="18">
        <v>13644464</v>
      </c>
      <c r="J234" s="18">
        <v>10126750</v>
      </c>
      <c r="K234" s="17">
        <v>47814816</v>
      </c>
      <c r="L234" s="17">
        <v>-8690777</v>
      </c>
      <c r="M234" s="18">
        <v>10353638</v>
      </c>
      <c r="N234" s="18">
        <v>11029899</v>
      </c>
      <c r="O234" s="17">
        <v>12692760</v>
      </c>
      <c r="P234" s="17">
        <v>5468736</v>
      </c>
      <c r="Q234" s="18">
        <v>9999676</v>
      </c>
      <c r="R234" s="18">
        <v>7068284</v>
      </c>
      <c r="S234" s="20">
        <v>22536696</v>
      </c>
      <c r="T234" s="17">
        <v>0</v>
      </c>
      <c r="U234" s="18">
        <v>0</v>
      </c>
      <c r="V234" s="18">
        <v>0</v>
      </c>
      <c r="W234" s="20">
        <v>0</v>
      </c>
    </row>
    <row r="235" spans="1:23" ht="12.75">
      <c r="A235" s="14" t="s">
        <v>26</v>
      </c>
      <c r="B235" s="15" t="s">
        <v>422</v>
      </c>
      <c r="C235" s="16" t="s">
        <v>423</v>
      </c>
      <c r="D235" s="17">
        <v>762027556</v>
      </c>
      <c r="E235" s="18">
        <v>762027556</v>
      </c>
      <c r="F235" s="18">
        <v>494026956</v>
      </c>
      <c r="G235" s="19">
        <f t="shared" si="47"/>
        <v>0.6483058940718937</v>
      </c>
      <c r="H235" s="17">
        <v>62253591</v>
      </c>
      <c r="I235" s="18">
        <v>40883750</v>
      </c>
      <c r="J235" s="18">
        <v>57993349</v>
      </c>
      <c r="K235" s="17">
        <v>161130690</v>
      </c>
      <c r="L235" s="17">
        <v>48598458</v>
      </c>
      <c r="M235" s="18">
        <v>49430032</v>
      </c>
      <c r="N235" s="18">
        <v>73619800</v>
      </c>
      <c r="O235" s="17">
        <v>171648290</v>
      </c>
      <c r="P235" s="17">
        <v>53601176</v>
      </c>
      <c r="Q235" s="18">
        <v>45118504</v>
      </c>
      <c r="R235" s="18">
        <v>62528296</v>
      </c>
      <c r="S235" s="20">
        <v>161247976</v>
      </c>
      <c r="T235" s="17">
        <v>0</v>
      </c>
      <c r="U235" s="18">
        <v>0</v>
      </c>
      <c r="V235" s="18">
        <v>0</v>
      </c>
      <c r="W235" s="20">
        <v>0</v>
      </c>
    </row>
    <row r="236" spans="1:23" ht="12.75">
      <c r="A236" s="14" t="s">
        <v>41</v>
      </c>
      <c r="B236" s="15" t="s">
        <v>424</v>
      </c>
      <c r="C236" s="16" t="s">
        <v>425</v>
      </c>
      <c r="D236" s="17">
        <v>298800000</v>
      </c>
      <c r="E236" s="18">
        <v>307218457</v>
      </c>
      <c r="F236" s="18">
        <v>207145413</v>
      </c>
      <c r="G236" s="19">
        <f t="shared" si="47"/>
        <v>0.6742609640800324</v>
      </c>
      <c r="H236" s="17">
        <v>27854954</v>
      </c>
      <c r="I236" s="18">
        <v>29644770</v>
      </c>
      <c r="J236" s="18">
        <v>23948821</v>
      </c>
      <c r="K236" s="17">
        <v>81448545</v>
      </c>
      <c r="L236" s="17">
        <v>22495559</v>
      </c>
      <c r="M236" s="18">
        <v>28506648</v>
      </c>
      <c r="N236" s="18">
        <v>20894580</v>
      </c>
      <c r="O236" s="17">
        <v>71896787</v>
      </c>
      <c r="P236" s="17">
        <v>27220310</v>
      </c>
      <c r="Q236" s="18">
        <v>0</v>
      </c>
      <c r="R236" s="18">
        <v>26579771</v>
      </c>
      <c r="S236" s="20">
        <v>53800081</v>
      </c>
      <c r="T236" s="17">
        <v>0</v>
      </c>
      <c r="U236" s="18">
        <v>0</v>
      </c>
      <c r="V236" s="18">
        <v>0</v>
      </c>
      <c r="W236" s="20">
        <v>0</v>
      </c>
    </row>
    <row r="237" spans="1:23" ht="12.75">
      <c r="A237" s="21"/>
      <c r="B237" s="22" t="s">
        <v>426</v>
      </c>
      <c r="C237" s="23"/>
      <c r="D237" s="24">
        <f>SUM(D231:D236)</f>
        <v>7070268764</v>
      </c>
      <c r="E237" s="25">
        <f>SUM(E231:E236)</f>
        <v>7488998422</v>
      </c>
      <c r="F237" s="25">
        <f>SUM(F231:F236)</f>
        <v>4835958193</v>
      </c>
      <c r="G237" s="26">
        <f t="shared" si="47"/>
        <v>0.645741649349756</v>
      </c>
      <c r="H237" s="24">
        <f aca="true" t="shared" si="48" ref="H237:W237">SUM(H231:H236)</f>
        <v>442188389</v>
      </c>
      <c r="I237" s="25">
        <f t="shared" si="48"/>
        <v>573383581</v>
      </c>
      <c r="J237" s="25">
        <f t="shared" si="48"/>
        <v>543876528</v>
      </c>
      <c r="K237" s="24">
        <f t="shared" si="48"/>
        <v>1559448498</v>
      </c>
      <c r="L237" s="24">
        <f t="shared" si="48"/>
        <v>403845201</v>
      </c>
      <c r="M237" s="25">
        <f t="shared" si="48"/>
        <v>403632536</v>
      </c>
      <c r="N237" s="25">
        <f t="shared" si="48"/>
        <v>604529499</v>
      </c>
      <c r="O237" s="24">
        <f t="shared" si="48"/>
        <v>1412007236</v>
      </c>
      <c r="P237" s="24">
        <f t="shared" si="48"/>
        <v>507741046</v>
      </c>
      <c r="Q237" s="25">
        <f t="shared" si="48"/>
        <v>402428804</v>
      </c>
      <c r="R237" s="25">
        <f t="shared" si="48"/>
        <v>954332609</v>
      </c>
      <c r="S237" s="27">
        <f t="shared" si="48"/>
        <v>1864502459</v>
      </c>
      <c r="T237" s="24">
        <f t="shared" si="48"/>
        <v>0</v>
      </c>
      <c r="U237" s="25">
        <f t="shared" si="48"/>
        <v>0</v>
      </c>
      <c r="V237" s="25">
        <f t="shared" si="48"/>
        <v>0</v>
      </c>
      <c r="W237" s="27">
        <f t="shared" si="48"/>
        <v>0</v>
      </c>
    </row>
    <row r="238" spans="1:23" ht="12.75">
      <c r="A238" s="14" t="s">
        <v>26</v>
      </c>
      <c r="B238" s="15" t="s">
        <v>427</v>
      </c>
      <c r="C238" s="16" t="s">
        <v>428</v>
      </c>
      <c r="D238" s="17">
        <v>114676990</v>
      </c>
      <c r="E238" s="18">
        <v>114676990</v>
      </c>
      <c r="F238" s="18">
        <v>94615177</v>
      </c>
      <c r="G238" s="19">
        <f t="shared" si="47"/>
        <v>0.8250580783468419</v>
      </c>
      <c r="H238" s="17">
        <v>9232739</v>
      </c>
      <c r="I238" s="18">
        <v>12625577</v>
      </c>
      <c r="J238" s="18">
        <v>9456713</v>
      </c>
      <c r="K238" s="17">
        <v>31315029</v>
      </c>
      <c r="L238" s="17">
        <v>10871182</v>
      </c>
      <c r="M238" s="18">
        <v>14240787</v>
      </c>
      <c r="N238" s="18">
        <v>9386318</v>
      </c>
      <c r="O238" s="17">
        <v>34498287</v>
      </c>
      <c r="P238" s="17">
        <v>8838711</v>
      </c>
      <c r="Q238" s="18">
        <v>9108121</v>
      </c>
      <c r="R238" s="18">
        <v>10855029</v>
      </c>
      <c r="S238" s="20">
        <v>28801861</v>
      </c>
      <c r="T238" s="17">
        <v>0</v>
      </c>
      <c r="U238" s="18">
        <v>0</v>
      </c>
      <c r="V238" s="18">
        <v>0</v>
      </c>
      <c r="W238" s="20">
        <v>0</v>
      </c>
    </row>
    <row r="239" spans="1:23" ht="12.75">
      <c r="A239" s="14" t="s">
        <v>26</v>
      </c>
      <c r="B239" s="15" t="s">
        <v>429</v>
      </c>
      <c r="C239" s="16" t="s">
        <v>430</v>
      </c>
      <c r="D239" s="17">
        <v>167040886</v>
      </c>
      <c r="E239" s="18">
        <v>167040886</v>
      </c>
      <c r="F239" s="18">
        <v>80474803</v>
      </c>
      <c r="G239" s="19">
        <f t="shared" si="47"/>
        <v>0.4817670986251833</v>
      </c>
      <c r="H239" s="17">
        <v>6585393</v>
      </c>
      <c r="I239" s="18">
        <v>8924806</v>
      </c>
      <c r="J239" s="18">
        <v>7786997</v>
      </c>
      <c r="K239" s="17">
        <v>23297196</v>
      </c>
      <c r="L239" s="17">
        <v>21542404</v>
      </c>
      <c r="M239" s="18">
        <v>7773038</v>
      </c>
      <c r="N239" s="18">
        <v>9553459</v>
      </c>
      <c r="O239" s="17">
        <v>38868901</v>
      </c>
      <c r="P239" s="17">
        <v>8672751</v>
      </c>
      <c r="Q239" s="18">
        <v>9635955</v>
      </c>
      <c r="R239" s="18">
        <v>0</v>
      </c>
      <c r="S239" s="20">
        <v>18308706</v>
      </c>
      <c r="T239" s="17">
        <v>0</v>
      </c>
      <c r="U239" s="18">
        <v>0</v>
      </c>
      <c r="V239" s="18">
        <v>0</v>
      </c>
      <c r="W239" s="20">
        <v>0</v>
      </c>
    </row>
    <row r="240" spans="1:23" ht="12.75">
      <c r="A240" s="14" t="s">
        <v>26</v>
      </c>
      <c r="B240" s="15" t="s">
        <v>431</v>
      </c>
      <c r="C240" s="16" t="s">
        <v>432</v>
      </c>
      <c r="D240" s="17">
        <v>638269096</v>
      </c>
      <c r="E240" s="18">
        <v>638269096</v>
      </c>
      <c r="F240" s="18">
        <v>293029733</v>
      </c>
      <c r="G240" s="19">
        <f t="shared" si="47"/>
        <v>0.45910061263564605</v>
      </c>
      <c r="H240" s="17">
        <v>34403723</v>
      </c>
      <c r="I240" s="18">
        <v>32915998</v>
      </c>
      <c r="J240" s="18">
        <v>30546213</v>
      </c>
      <c r="K240" s="17">
        <v>97865934</v>
      </c>
      <c r="L240" s="17">
        <v>55363075</v>
      </c>
      <c r="M240" s="18">
        <v>23753908</v>
      </c>
      <c r="N240" s="18">
        <v>59173176</v>
      </c>
      <c r="O240" s="17">
        <v>138290159</v>
      </c>
      <c r="P240" s="17">
        <v>29742199</v>
      </c>
      <c r="Q240" s="18">
        <v>27131441</v>
      </c>
      <c r="R240" s="18">
        <v>0</v>
      </c>
      <c r="S240" s="20">
        <v>56873640</v>
      </c>
      <c r="T240" s="17">
        <v>0</v>
      </c>
      <c r="U240" s="18">
        <v>0</v>
      </c>
      <c r="V240" s="18">
        <v>0</v>
      </c>
      <c r="W240" s="20">
        <v>0</v>
      </c>
    </row>
    <row r="241" spans="1:23" ht="12.75">
      <c r="A241" s="14" t="s">
        <v>26</v>
      </c>
      <c r="B241" s="15" t="s">
        <v>433</v>
      </c>
      <c r="C241" s="16" t="s">
        <v>434</v>
      </c>
      <c r="D241" s="17">
        <v>406246000</v>
      </c>
      <c r="E241" s="18">
        <v>406246000</v>
      </c>
      <c r="F241" s="18">
        <v>253445271</v>
      </c>
      <c r="G241" s="19">
        <f t="shared" si="47"/>
        <v>0.6238714251955711</v>
      </c>
      <c r="H241" s="17">
        <v>16230795</v>
      </c>
      <c r="I241" s="18">
        <v>39592347</v>
      </c>
      <c r="J241" s="18">
        <v>34418863</v>
      </c>
      <c r="K241" s="17">
        <v>90242005</v>
      </c>
      <c r="L241" s="17">
        <v>42106408</v>
      </c>
      <c r="M241" s="18">
        <v>29108695</v>
      </c>
      <c r="N241" s="18">
        <v>38343651</v>
      </c>
      <c r="O241" s="17">
        <v>109558754</v>
      </c>
      <c r="P241" s="17">
        <v>20963682</v>
      </c>
      <c r="Q241" s="18">
        <v>0</v>
      </c>
      <c r="R241" s="18">
        <v>32680830</v>
      </c>
      <c r="S241" s="20">
        <v>53644512</v>
      </c>
      <c r="T241" s="17">
        <v>0</v>
      </c>
      <c r="U241" s="18">
        <v>0</v>
      </c>
      <c r="V241" s="18">
        <v>0</v>
      </c>
      <c r="W241" s="20">
        <v>0</v>
      </c>
    </row>
    <row r="242" spans="1:23" ht="12.75">
      <c r="A242" s="14" t="s">
        <v>26</v>
      </c>
      <c r="B242" s="15" t="s">
        <v>435</v>
      </c>
      <c r="C242" s="16" t="s">
        <v>436</v>
      </c>
      <c r="D242" s="17">
        <v>293237993</v>
      </c>
      <c r="E242" s="18">
        <v>293237993</v>
      </c>
      <c r="F242" s="18">
        <v>153679024</v>
      </c>
      <c r="G242" s="19">
        <f t="shared" si="47"/>
        <v>0.5240761008755097</v>
      </c>
      <c r="H242" s="17">
        <v>20771864</v>
      </c>
      <c r="I242" s="18">
        <v>18648095</v>
      </c>
      <c r="J242" s="18">
        <v>17647439</v>
      </c>
      <c r="K242" s="17">
        <v>57067398</v>
      </c>
      <c r="L242" s="17">
        <v>14265412</v>
      </c>
      <c r="M242" s="18">
        <v>16586283</v>
      </c>
      <c r="N242" s="18">
        <v>19109231</v>
      </c>
      <c r="O242" s="17">
        <v>49960926</v>
      </c>
      <c r="P242" s="17">
        <v>16247313</v>
      </c>
      <c r="Q242" s="18">
        <v>15555100</v>
      </c>
      <c r="R242" s="18">
        <v>14848287</v>
      </c>
      <c r="S242" s="20">
        <v>46650700</v>
      </c>
      <c r="T242" s="17">
        <v>0</v>
      </c>
      <c r="U242" s="18">
        <v>0</v>
      </c>
      <c r="V242" s="18">
        <v>0</v>
      </c>
      <c r="W242" s="20">
        <v>0</v>
      </c>
    </row>
    <row r="243" spans="1:23" ht="12.75">
      <c r="A243" s="14" t="s">
        <v>41</v>
      </c>
      <c r="B243" s="15" t="s">
        <v>437</v>
      </c>
      <c r="C243" s="16" t="s">
        <v>438</v>
      </c>
      <c r="D243" s="17">
        <v>705105016</v>
      </c>
      <c r="E243" s="18">
        <v>705105016</v>
      </c>
      <c r="F243" s="18">
        <v>319611884</v>
      </c>
      <c r="G243" s="19">
        <f t="shared" si="47"/>
        <v>0.45328266959882185</v>
      </c>
      <c r="H243" s="17">
        <v>30927719</v>
      </c>
      <c r="I243" s="18">
        <v>30339629</v>
      </c>
      <c r="J243" s="18">
        <v>37539340</v>
      </c>
      <c r="K243" s="17">
        <v>98806688</v>
      </c>
      <c r="L243" s="17">
        <v>35334147</v>
      </c>
      <c r="M243" s="18">
        <v>42851568</v>
      </c>
      <c r="N243" s="18">
        <v>30716481</v>
      </c>
      <c r="O243" s="17">
        <v>108902196</v>
      </c>
      <c r="P243" s="17">
        <v>55717559</v>
      </c>
      <c r="Q243" s="18">
        <v>25381176</v>
      </c>
      <c r="R243" s="18">
        <v>30804265</v>
      </c>
      <c r="S243" s="20">
        <v>111903000</v>
      </c>
      <c r="T243" s="17">
        <v>0</v>
      </c>
      <c r="U243" s="18">
        <v>0</v>
      </c>
      <c r="V243" s="18">
        <v>0</v>
      </c>
      <c r="W243" s="20">
        <v>0</v>
      </c>
    </row>
    <row r="244" spans="1:23" ht="12.75">
      <c r="A244" s="21"/>
      <c r="B244" s="22" t="s">
        <v>439</v>
      </c>
      <c r="C244" s="23"/>
      <c r="D244" s="24">
        <f>SUM(D238:D243)</f>
        <v>2324575981</v>
      </c>
      <c r="E244" s="25">
        <f>SUM(E238:E243)</f>
        <v>2324575981</v>
      </c>
      <c r="F244" s="25">
        <f>SUM(F238:F243)</f>
        <v>1194855892</v>
      </c>
      <c r="G244" s="26">
        <f t="shared" si="47"/>
        <v>0.514010254672764</v>
      </c>
      <c r="H244" s="24">
        <f aca="true" t="shared" si="49" ref="H244:W244">SUM(H238:H243)</f>
        <v>118152233</v>
      </c>
      <c r="I244" s="25">
        <f t="shared" si="49"/>
        <v>143046452</v>
      </c>
      <c r="J244" s="25">
        <f t="shared" si="49"/>
        <v>137395565</v>
      </c>
      <c r="K244" s="24">
        <f t="shared" si="49"/>
        <v>398594250</v>
      </c>
      <c r="L244" s="24">
        <f t="shared" si="49"/>
        <v>179482628</v>
      </c>
      <c r="M244" s="25">
        <f t="shared" si="49"/>
        <v>134314279</v>
      </c>
      <c r="N244" s="25">
        <f t="shared" si="49"/>
        <v>166282316</v>
      </c>
      <c r="O244" s="24">
        <f t="shared" si="49"/>
        <v>480079223</v>
      </c>
      <c r="P244" s="24">
        <f t="shared" si="49"/>
        <v>140182215</v>
      </c>
      <c r="Q244" s="25">
        <f t="shared" si="49"/>
        <v>86811793</v>
      </c>
      <c r="R244" s="25">
        <f t="shared" si="49"/>
        <v>89188411</v>
      </c>
      <c r="S244" s="27">
        <f t="shared" si="49"/>
        <v>316182419</v>
      </c>
      <c r="T244" s="24">
        <f t="shared" si="49"/>
        <v>0</v>
      </c>
      <c r="U244" s="25">
        <f t="shared" si="49"/>
        <v>0</v>
      </c>
      <c r="V244" s="25">
        <f t="shared" si="49"/>
        <v>0</v>
      </c>
      <c r="W244" s="27">
        <f t="shared" si="49"/>
        <v>0</v>
      </c>
    </row>
    <row r="245" spans="1:23" ht="12.75">
      <c r="A245" s="14" t="s">
        <v>26</v>
      </c>
      <c r="B245" s="15" t="s">
        <v>440</v>
      </c>
      <c r="C245" s="16" t="s">
        <v>441</v>
      </c>
      <c r="D245" s="17">
        <v>404097798</v>
      </c>
      <c r="E245" s="18">
        <v>404097798</v>
      </c>
      <c r="F245" s="18">
        <v>258332774</v>
      </c>
      <c r="G245" s="19">
        <f t="shared" si="47"/>
        <v>0.6392828054955152</v>
      </c>
      <c r="H245" s="17">
        <v>31626301</v>
      </c>
      <c r="I245" s="18">
        <v>32495776</v>
      </c>
      <c r="J245" s="18">
        <v>34102536</v>
      </c>
      <c r="K245" s="17">
        <v>98224613</v>
      </c>
      <c r="L245" s="17">
        <v>34102536</v>
      </c>
      <c r="M245" s="18">
        <v>34102536</v>
      </c>
      <c r="N245" s="18">
        <v>31615419</v>
      </c>
      <c r="O245" s="17">
        <v>99820491</v>
      </c>
      <c r="P245" s="17">
        <v>30383376</v>
      </c>
      <c r="Q245" s="18">
        <v>0</v>
      </c>
      <c r="R245" s="18">
        <v>29904294</v>
      </c>
      <c r="S245" s="20">
        <v>60287670</v>
      </c>
      <c r="T245" s="17">
        <v>0</v>
      </c>
      <c r="U245" s="18">
        <v>0</v>
      </c>
      <c r="V245" s="18">
        <v>0</v>
      </c>
      <c r="W245" s="20">
        <v>0</v>
      </c>
    </row>
    <row r="246" spans="1:23" ht="12.75">
      <c r="A246" s="14" t="s">
        <v>26</v>
      </c>
      <c r="B246" s="15" t="s">
        <v>442</v>
      </c>
      <c r="C246" s="16" t="s">
        <v>443</v>
      </c>
      <c r="D246" s="17">
        <v>179701424</v>
      </c>
      <c r="E246" s="18">
        <v>165893520</v>
      </c>
      <c r="F246" s="18">
        <v>78543914</v>
      </c>
      <c r="G246" s="19">
        <f t="shared" si="47"/>
        <v>0.47345980723056574</v>
      </c>
      <c r="H246" s="17">
        <v>5023943</v>
      </c>
      <c r="I246" s="18">
        <v>14364095</v>
      </c>
      <c r="J246" s="18">
        <v>10903757</v>
      </c>
      <c r="K246" s="17">
        <v>30291795</v>
      </c>
      <c r="L246" s="17">
        <v>4266508</v>
      </c>
      <c r="M246" s="18">
        <v>4925373</v>
      </c>
      <c r="N246" s="18">
        <v>14287763</v>
      </c>
      <c r="O246" s="17">
        <v>23479644</v>
      </c>
      <c r="P246" s="17">
        <v>13390144</v>
      </c>
      <c r="Q246" s="18">
        <v>5714597</v>
      </c>
      <c r="R246" s="18">
        <v>5667734</v>
      </c>
      <c r="S246" s="20">
        <v>24772475</v>
      </c>
      <c r="T246" s="17">
        <v>0</v>
      </c>
      <c r="U246" s="18">
        <v>0</v>
      </c>
      <c r="V246" s="18">
        <v>0</v>
      </c>
      <c r="W246" s="20">
        <v>0</v>
      </c>
    </row>
    <row r="247" spans="1:23" ht="12.75">
      <c r="A247" s="14" t="s">
        <v>26</v>
      </c>
      <c r="B247" s="15" t="s">
        <v>444</v>
      </c>
      <c r="C247" s="16" t="s">
        <v>445</v>
      </c>
      <c r="D247" s="17">
        <v>188140720</v>
      </c>
      <c r="E247" s="18">
        <v>225350966</v>
      </c>
      <c r="F247" s="18">
        <v>115627720</v>
      </c>
      <c r="G247" s="19">
        <f t="shared" si="47"/>
        <v>0.5131006183483589</v>
      </c>
      <c r="H247" s="17">
        <v>11926368</v>
      </c>
      <c r="I247" s="18">
        <v>12233270</v>
      </c>
      <c r="J247" s="18">
        <v>17592996</v>
      </c>
      <c r="K247" s="17">
        <v>41752634</v>
      </c>
      <c r="L247" s="17">
        <v>12442224</v>
      </c>
      <c r="M247" s="18">
        <v>12978404</v>
      </c>
      <c r="N247" s="18">
        <v>11999782</v>
      </c>
      <c r="O247" s="17">
        <v>37420410</v>
      </c>
      <c r="P247" s="17">
        <v>11210290</v>
      </c>
      <c r="Q247" s="18">
        <v>10964345</v>
      </c>
      <c r="R247" s="18">
        <v>14280041</v>
      </c>
      <c r="S247" s="20">
        <v>36454676</v>
      </c>
      <c r="T247" s="17">
        <v>0</v>
      </c>
      <c r="U247" s="18">
        <v>0</v>
      </c>
      <c r="V247" s="18">
        <v>0</v>
      </c>
      <c r="W247" s="20">
        <v>0</v>
      </c>
    </row>
    <row r="248" spans="1:23" ht="12.75">
      <c r="A248" s="14" t="s">
        <v>26</v>
      </c>
      <c r="B248" s="15" t="s">
        <v>446</v>
      </c>
      <c r="C248" s="16" t="s">
        <v>447</v>
      </c>
      <c r="D248" s="17">
        <v>312932290</v>
      </c>
      <c r="E248" s="18">
        <v>305105598</v>
      </c>
      <c r="F248" s="18">
        <v>128012139</v>
      </c>
      <c r="G248" s="19">
        <f t="shared" si="47"/>
        <v>0.41956666753784044</v>
      </c>
      <c r="H248" s="17">
        <v>7412639</v>
      </c>
      <c r="I248" s="18">
        <v>22313488</v>
      </c>
      <c r="J248" s="18">
        <v>8701146</v>
      </c>
      <c r="K248" s="17">
        <v>38427273</v>
      </c>
      <c r="L248" s="17">
        <v>17489909</v>
      </c>
      <c r="M248" s="18">
        <v>20752899</v>
      </c>
      <c r="N248" s="18">
        <v>20714474</v>
      </c>
      <c r="O248" s="17">
        <v>58957282</v>
      </c>
      <c r="P248" s="17">
        <v>10841561</v>
      </c>
      <c r="Q248" s="18">
        <v>17857576</v>
      </c>
      <c r="R248" s="18">
        <v>1928447</v>
      </c>
      <c r="S248" s="20">
        <v>30627584</v>
      </c>
      <c r="T248" s="17">
        <v>0</v>
      </c>
      <c r="U248" s="18">
        <v>0</v>
      </c>
      <c r="V248" s="18">
        <v>0</v>
      </c>
      <c r="W248" s="20">
        <v>0</v>
      </c>
    </row>
    <row r="249" spans="1:23" ht="12.75">
      <c r="A249" s="14" t="s">
        <v>26</v>
      </c>
      <c r="B249" s="15" t="s">
        <v>448</v>
      </c>
      <c r="C249" s="16" t="s">
        <v>449</v>
      </c>
      <c r="D249" s="17">
        <v>169319724</v>
      </c>
      <c r="E249" s="18">
        <v>169319724</v>
      </c>
      <c r="F249" s="18">
        <v>87833311</v>
      </c>
      <c r="G249" s="19">
        <f t="shared" si="47"/>
        <v>0.5187423468750753</v>
      </c>
      <c r="H249" s="17">
        <v>9940922</v>
      </c>
      <c r="I249" s="18">
        <v>16468301</v>
      </c>
      <c r="J249" s="18">
        <v>6794470</v>
      </c>
      <c r="K249" s="17">
        <v>33203693</v>
      </c>
      <c r="L249" s="17">
        <v>9317908</v>
      </c>
      <c r="M249" s="18">
        <v>10643199</v>
      </c>
      <c r="N249" s="18">
        <v>11600142</v>
      </c>
      <c r="O249" s="17">
        <v>31561249</v>
      </c>
      <c r="P249" s="17">
        <v>4719607</v>
      </c>
      <c r="Q249" s="18">
        <v>5943221</v>
      </c>
      <c r="R249" s="18">
        <v>12405541</v>
      </c>
      <c r="S249" s="20">
        <v>23068369</v>
      </c>
      <c r="T249" s="17">
        <v>0</v>
      </c>
      <c r="U249" s="18">
        <v>0</v>
      </c>
      <c r="V249" s="18">
        <v>0</v>
      </c>
      <c r="W249" s="20">
        <v>0</v>
      </c>
    </row>
    <row r="250" spans="1:23" ht="12.75">
      <c r="A250" s="14" t="s">
        <v>41</v>
      </c>
      <c r="B250" s="15" t="s">
        <v>450</v>
      </c>
      <c r="C250" s="16" t="s">
        <v>451</v>
      </c>
      <c r="D250" s="17">
        <v>306476281</v>
      </c>
      <c r="E250" s="18">
        <v>306476281</v>
      </c>
      <c r="F250" s="18">
        <v>207952116</v>
      </c>
      <c r="G250" s="19">
        <f t="shared" si="47"/>
        <v>0.6785259704975342</v>
      </c>
      <c r="H250" s="17">
        <v>10492304</v>
      </c>
      <c r="I250" s="18">
        <v>13857263</v>
      </c>
      <c r="J250" s="18">
        <v>13678406</v>
      </c>
      <c r="K250" s="17">
        <v>38027973</v>
      </c>
      <c r="L250" s="17">
        <v>16705989</v>
      </c>
      <c r="M250" s="18">
        <v>26648252</v>
      </c>
      <c r="N250" s="18">
        <v>43702882</v>
      </c>
      <c r="O250" s="17">
        <v>87057123</v>
      </c>
      <c r="P250" s="17">
        <v>16060131</v>
      </c>
      <c r="Q250" s="18">
        <v>29015064</v>
      </c>
      <c r="R250" s="18">
        <v>37791825</v>
      </c>
      <c r="S250" s="20">
        <v>82867020</v>
      </c>
      <c r="T250" s="17">
        <v>0</v>
      </c>
      <c r="U250" s="18">
        <v>0</v>
      </c>
      <c r="V250" s="18">
        <v>0</v>
      </c>
      <c r="W250" s="20">
        <v>0</v>
      </c>
    </row>
    <row r="251" spans="1:23" ht="12.75">
      <c r="A251" s="21"/>
      <c r="B251" s="22" t="s">
        <v>452</v>
      </c>
      <c r="C251" s="23"/>
      <c r="D251" s="24">
        <f>SUM(D245:D250)</f>
        <v>1560668237</v>
      </c>
      <c r="E251" s="25">
        <f>SUM(E245:E250)</f>
        <v>1576243887</v>
      </c>
      <c r="F251" s="25">
        <f>SUM(F245:F250)</f>
        <v>876301974</v>
      </c>
      <c r="G251" s="26">
        <f t="shared" si="47"/>
        <v>0.5559431387663171</v>
      </c>
      <c r="H251" s="24">
        <f aca="true" t="shared" si="50" ref="H251:W251">SUM(H245:H250)</f>
        <v>76422477</v>
      </c>
      <c r="I251" s="25">
        <f t="shared" si="50"/>
        <v>111732193</v>
      </c>
      <c r="J251" s="25">
        <f t="shared" si="50"/>
        <v>91773311</v>
      </c>
      <c r="K251" s="24">
        <f t="shared" si="50"/>
        <v>279927981</v>
      </c>
      <c r="L251" s="24">
        <f t="shared" si="50"/>
        <v>94325074</v>
      </c>
      <c r="M251" s="25">
        <f t="shared" si="50"/>
        <v>110050663</v>
      </c>
      <c r="N251" s="25">
        <f t="shared" si="50"/>
        <v>133920462</v>
      </c>
      <c r="O251" s="24">
        <f t="shared" si="50"/>
        <v>338296199</v>
      </c>
      <c r="P251" s="24">
        <f t="shared" si="50"/>
        <v>86605109</v>
      </c>
      <c r="Q251" s="25">
        <f t="shared" si="50"/>
        <v>69494803</v>
      </c>
      <c r="R251" s="25">
        <f t="shared" si="50"/>
        <v>101977882</v>
      </c>
      <c r="S251" s="27">
        <f t="shared" si="50"/>
        <v>258077794</v>
      </c>
      <c r="T251" s="24">
        <f t="shared" si="50"/>
        <v>0</v>
      </c>
      <c r="U251" s="25">
        <f t="shared" si="50"/>
        <v>0</v>
      </c>
      <c r="V251" s="25">
        <f t="shared" si="50"/>
        <v>0</v>
      </c>
      <c r="W251" s="27">
        <f t="shared" si="50"/>
        <v>0</v>
      </c>
    </row>
    <row r="252" spans="1:23" ht="12.75">
      <c r="A252" s="14" t="s">
        <v>26</v>
      </c>
      <c r="B252" s="15" t="s">
        <v>453</v>
      </c>
      <c r="C252" s="16" t="s">
        <v>454</v>
      </c>
      <c r="D252" s="17">
        <v>2818956041</v>
      </c>
      <c r="E252" s="18">
        <v>2853430679</v>
      </c>
      <c r="F252" s="18">
        <v>1872951586</v>
      </c>
      <c r="G252" s="19">
        <f t="shared" si="47"/>
        <v>0.6563858725512778</v>
      </c>
      <c r="H252" s="17">
        <v>89687528</v>
      </c>
      <c r="I252" s="18">
        <v>186206968</v>
      </c>
      <c r="J252" s="18">
        <v>248753242</v>
      </c>
      <c r="K252" s="17">
        <v>524647738</v>
      </c>
      <c r="L252" s="17">
        <v>178776943</v>
      </c>
      <c r="M252" s="18">
        <v>366151091</v>
      </c>
      <c r="N252" s="18">
        <v>217676013</v>
      </c>
      <c r="O252" s="17">
        <v>762604047</v>
      </c>
      <c r="P252" s="17">
        <v>222380358</v>
      </c>
      <c r="Q252" s="18">
        <v>182392586</v>
      </c>
      <c r="R252" s="18">
        <v>180926857</v>
      </c>
      <c r="S252" s="20">
        <v>585699801</v>
      </c>
      <c r="T252" s="17">
        <v>0</v>
      </c>
      <c r="U252" s="18">
        <v>0</v>
      </c>
      <c r="V252" s="18">
        <v>0</v>
      </c>
      <c r="W252" s="20">
        <v>0</v>
      </c>
    </row>
    <row r="253" spans="1:23" ht="12.75">
      <c r="A253" s="14" t="s">
        <v>26</v>
      </c>
      <c r="B253" s="15" t="s">
        <v>455</v>
      </c>
      <c r="C253" s="16" t="s">
        <v>456</v>
      </c>
      <c r="D253" s="17">
        <v>299005336</v>
      </c>
      <c r="E253" s="18">
        <v>299005336</v>
      </c>
      <c r="F253" s="18">
        <v>155518157</v>
      </c>
      <c r="G253" s="19">
        <f t="shared" si="47"/>
        <v>0.5201183332728216</v>
      </c>
      <c r="H253" s="17">
        <v>6772001</v>
      </c>
      <c r="I253" s="18">
        <v>17729165</v>
      </c>
      <c r="J253" s="18">
        <v>19234603</v>
      </c>
      <c r="K253" s="17">
        <v>43735769</v>
      </c>
      <c r="L253" s="17">
        <v>17669749</v>
      </c>
      <c r="M253" s="18">
        <v>17275724</v>
      </c>
      <c r="N253" s="18">
        <v>14253182</v>
      </c>
      <c r="O253" s="17">
        <v>49198655</v>
      </c>
      <c r="P253" s="17">
        <v>21204388</v>
      </c>
      <c r="Q253" s="18">
        <v>20438522</v>
      </c>
      <c r="R253" s="18">
        <v>20940823</v>
      </c>
      <c r="S253" s="20">
        <v>62583733</v>
      </c>
      <c r="T253" s="17">
        <v>0</v>
      </c>
      <c r="U253" s="18">
        <v>0</v>
      </c>
      <c r="V253" s="18">
        <v>0</v>
      </c>
      <c r="W253" s="20">
        <v>0</v>
      </c>
    </row>
    <row r="254" spans="1:23" ht="12.75">
      <c r="A254" s="14" t="s">
        <v>26</v>
      </c>
      <c r="B254" s="15" t="s">
        <v>457</v>
      </c>
      <c r="C254" s="16" t="s">
        <v>458</v>
      </c>
      <c r="D254" s="17">
        <v>0</v>
      </c>
      <c r="E254" s="18">
        <v>1724929986</v>
      </c>
      <c r="F254" s="18">
        <v>1058404510</v>
      </c>
      <c r="G254" s="19">
        <f t="shared" si="47"/>
        <v>0.6135927362793263</v>
      </c>
      <c r="H254" s="17">
        <v>120953782</v>
      </c>
      <c r="I254" s="18">
        <v>118518795</v>
      </c>
      <c r="J254" s="18">
        <v>147145893</v>
      </c>
      <c r="K254" s="17">
        <v>386618470</v>
      </c>
      <c r="L254" s="17">
        <v>122304796</v>
      </c>
      <c r="M254" s="18">
        <v>117468977</v>
      </c>
      <c r="N254" s="18">
        <v>102494078</v>
      </c>
      <c r="O254" s="17">
        <v>342267851</v>
      </c>
      <c r="P254" s="17">
        <v>116368715</v>
      </c>
      <c r="Q254" s="18">
        <v>108953700</v>
      </c>
      <c r="R254" s="18">
        <v>104195774</v>
      </c>
      <c r="S254" s="20">
        <v>329518189</v>
      </c>
      <c r="T254" s="17">
        <v>0</v>
      </c>
      <c r="U254" s="18">
        <v>0</v>
      </c>
      <c r="V254" s="18">
        <v>0</v>
      </c>
      <c r="W254" s="20">
        <v>0</v>
      </c>
    </row>
    <row r="255" spans="1:23" ht="12.75">
      <c r="A255" s="14" t="s">
        <v>41</v>
      </c>
      <c r="B255" s="15" t="s">
        <v>459</v>
      </c>
      <c r="C255" s="16" t="s">
        <v>460</v>
      </c>
      <c r="D255" s="17">
        <v>172328595</v>
      </c>
      <c r="E255" s="18">
        <v>172328595</v>
      </c>
      <c r="F255" s="18">
        <v>120331558</v>
      </c>
      <c r="G255" s="19">
        <f t="shared" si="47"/>
        <v>0.6982680848758733</v>
      </c>
      <c r="H255" s="17">
        <v>10373720</v>
      </c>
      <c r="I255" s="18">
        <v>10155184</v>
      </c>
      <c r="J255" s="18">
        <v>11796831</v>
      </c>
      <c r="K255" s="17">
        <v>32325735</v>
      </c>
      <c r="L255" s="17">
        <v>17606924</v>
      </c>
      <c r="M255" s="18">
        <v>15556074</v>
      </c>
      <c r="N255" s="18">
        <v>15710704</v>
      </c>
      <c r="O255" s="17">
        <v>48873702</v>
      </c>
      <c r="P255" s="17">
        <v>10969082</v>
      </c>
      <c r="Q255" s="18">
        <v>15022222</v>
      </c>
      <c r="R255" s="18">
        <v>13140817</v>
      </c>
      <c r="S255" s="20">
        <v>39132121</v>
      </c>
      <c r="T255" s="17">
        <v>0</v>
      </c>
      <c r="U255" s="18">
        <v>0</v>
      </c>
      <c r="V255" s="18">
        <v>0</v>
      </c>
      <c r="W255" s="20">
        <v>0</v>
      </c>
    </row>
    <row r="256" spans="1:23" ht="12.75">
      <c r="A256" s="21"/>
      <c r="B256" s="22" t="s">
        <v>461</v>
      </c>
      <c r="C256" s="23"/>
      <c r="D256" s="24">
        <f>SUM(D252:D255)</f>
        <v>3290289972</v>
      </c>
      <c r="E256" s="25">
        <f>SUM(E252:E255)</f>
        <v>5049694596</v>
      </c>
      <c r="F256" s="25">
        <f>SUM(F252:F255)</f>
        <v>3207205811</v>
      </c>
      <c r="G256" s="26">
        <f t="shared" si="47"/>
        <v>0.635128669670541</v>
      </c>
      <c r="H256" s="24">
        <f aca="true" t="shared" si="51" ref="H256:W256">SUM(H252:H255)</f>
        <v>227787031</v>
      </c>
      <c r="I256" s="25">
        <f t="shared" si="51"/>
        <v>332610112</v>
      </c>
      <c r="J256" s="25">
        <f t="shared" si="51"/>
        <v>426930569</v>
      </c>
      <c r="K256" s="24">
        <f t="shared" si="51"/>
        <v>987327712</v>
      </c>
      <c r="L256" s="24">
        <f t="shared" si="51"/>
        <v>336358412</v>
      </c>
      <c r="M256" s="25">
        <f t="shared" si="51"/>
        <v>516451866</v>
      </c>
      <c r="N256" s="25">
        <f t="shared" si="51"/>
        <v>350133977</v>
      </c>
      <c r="O256" s="24">
        <f t="shared" si="51"/>
        <v>1202944255</v>
      </c>
      <c r="P256" s="24">
        <f t="shared" si="51"/>
        <v>370922543</v>
      </c>
      <c r="Q256" s="25">
        <f t="shared" si="51"/>
        <v>326807030</v>
      </c>
      <c r="R256" s="25">
        <f t="shared" si="51"/>
        <v>319204271</v>
      </c>
      <c r="S256" s="27">
        <f t="shared" si="51"/>
        <v>1016933844</v>
      </c>
      <c r="T256" s="24">
        <f t="shared" si="51"/>
        <v>0</v>
      </c>
      <c r="U256" s="25">
        <f t="shared" si="51"/>
        <v>0</v>
      </c>
      <c r="V256" s="25">
        <f t="shared" si="51"/>
        <v>0</v>
      </c>
      <c r="W256" s="27">
        <f t="shared" si="51"/>
        <v>0</v>
      </c>
    </row>
    <row r="257" spans="1:23" ht="12.75">
      <c r="A257" s="21"/>
      <c r="B257" s="22" t="s">
        <v>462</v>
      </c>
      <c r="C257" s="23"/>
      <c r="D257" s="24">
        <f>SUM(D231:D236,D238:D243,D245:D250,D252:D255)</f>
        <v>14245802954</v>
      </c>
      <c r="E257" s="25">
        <f>SUM(E231:E236,E238:E243,E245:E250,E252:E255)</f>
        <v>16439512886</v>
      </c>
      <c r="F257" s="25">
        <f>SUM(F231:F236,F238:F243,F245:F250,F252:F255)</f>
        <v>10114321870</v>
      </c>
      <c r="G257" s="26">
        <f t="shared" si="47"/>
        <v>0.615244620697577</v>
      </c>
      <c r="H257" s="24">
        <f aca="true" t="shared" si="52" ref="H257:W257">SUM(H231:H236,H238:H243,H245:H250,H252:H255)</f>
        <v>864550130</v>
      </c>
      <c r="I257" s="25">
        <f t="shared" si="52"/>
        <v>1160772338</v>
      </c>
      <c r="J257" s="25">
        <f t="shared" si="52"/>
        <v>1199975973</v>
      </c>
      <c r="K257" s="24">
        <f t="shared" si="52"/>
        <v>3225298441</v>
      </c>
      <c r="L257" s="24">
        <f t="shared" si="52"/>
        <v>1014011315</v>
      </c>
      <c r="M257" s="25">
        <f t="shared" si="52"/>
        <v>1164449344</v>
      </c>
      <c r="N257" s="25">
        <f t="shared" si="52"/>
        <v>1254866254</v>
      </c>
      <c r="O257" s="24">
        <f t="shared" si="52"/>
        <v>3433326913</v>
      </c>
      <c r="P257" s="24">
        <f t="shared" si="52"/>
        <v>1105450913</v>
      </c>
      <c r="Q257" s="25">
        <f t="shared" si="52"/>
        <v>885542430</v>
      </c>
      <c r="R257" s="25">
        <f t="shared" si="52"/>
        <v>1464703173</v>
      </c>
      <c r="S257" s="27">
        <f t="shared" si="52"/>
        <v>3455696516</v>
      </c>
      <c r="T257" s="24">
        <f t="shared" si="52"/>
        <v>0</v>
      </c>
      <c r="U257" s="25">
        <f t="shared" si="52"/>
        <v>0</v>
      </c>
      <c r="V257" s="25">
        <f t="shared" si="52"/>
        <v>0</v>
      </c>
      <c r="W257" s="27">
        <f t="shared" si="52"/>
        <v>0</v>
      </c>
    </row>
    <row r="258" spans="1:23" ht="12.75">
      <c r="A258" s="9"/>
      <c r="B258" s="10" t="s">
        <v>603</v>
      </c>
      <c r="C258" s="11"/>
      <c r="D258" s="28"/>
      <c r="E258" s="29"/>
      <c r="F258" s="29"/>
      <c r="G258" s="30"/>
      <c r="H258" s="28"/>
      <c r="I258" s="29"/>
      <c r="J258" s="29"/>
      <c r="K258" s="28"/>
      <c r="L258" s="28"/>
      <c r="M258" s="29"/>
      <c r="N258" s="29"/>
      <c r="O258" s="28"/>
      <c r="P258" s="28"/>
      <c r="Q258" s="29"/>
      <c r="R258" s="29"/>
      <c r="S258" s="31"/>
      <c r="T258" s="28"/>
      <c r="U258" s="29"/>
      <c r="V258" s="29"/>
      <c r="W258" s="31"/>
    </row>
    <row r="259" spans="1:23" ht="12.75">
      <c r="A259" s="13"/>
      <c r="B259" s="10" t="s">
        <v>463</v>
      </c>
      <c r="C259" s="11"/>
      <c r="D259" s="28"/>
      <c r="E259" s="29"/>
      <c r="F259" s="29"/>
      <c r="G259" s="30"/>
      <c r="H259" s="28"/>
      <c r="I259" s="29"/>
      <c r="J259" s="29"/>
      <c r="K259" s="28"/>
      <c r="L259" s="28"/>
      <c r="M259" s="29"/>
      <c r="N259" s="29"/>
      <c r="O259" s="28"/>
      <c r="P259" s="28"/>
      <c r="Q259" s="29"/>
      <c r="R259" s="29"/>
      <c r="S259" s="31"/>
      <c r="T259" s="28"/>
      <c r="U259" s="29"/>
      <c r="V259" s="29"/>
      <c r="W259" s="31"/>
    </row>
    <row r="260" spans="1:23" ht="12.75">
      <c r="A260" s="14" t="s">
        <v>26</v>
      </c>
      <c r="B260" s="15" t="s">
        <v>464</v>
      </c>
      <c r="C260" s="16" t="s">
        <v>465</v>
      </c>
      <c r="D260" s="17">
        <v>160944839</v>
      </c>
      <c r="E260" s="18">
        <v>160944839</v>
      </c>
      <c r="F260" s="18">
        <v>121785634</v>
      </c>
      <c r="G260" s="19">
        <f aca="true" t="shared" si="53" ref="G260:G296">IF($E260=0,0,$F260/$E260)</f>
        <v>0.7566917631947179</v>
      </c>
      <c r="H260" s="17">
        <v>14980170</v>
      </c>
      <c r="I260" s="18">
        <v>13397309</v>
      </c>
      <c r="J260" s="18">
        <v>13421586</v>
      </c>
      <c r="K260" s="17">
        <v>41799065</v>
      </c>
      <c r="L260" s="17">
        <v>18294265</v>
      </c>
      <c r="M260" s="18">
        <v>14898291</v>
      </c>
      <c r="N260" s="18">
        <v>18982160</v>
      </c>
      <c r="O260" s="17">
        <v>52174716</v>
      </c>
      <c r="P260" s="17">
        <v>15741817</v>
      </c>
      <c r="Q260" s="18">
        <v>12070036</v>
      </c>
      <c r="R260" s="18">
        <v>0</v>
      </c>
      <c r="S260" s="20">
        <v>27811853</v>
      </c>
      <c r="T260" s="17">
        <v>0</v>
      </c>
      <c r="U260" s="18">
        <v>0</v>
      </c>
      <c r="V260" s="18">
        <v>0</v>
      </c>
      <c r="W260" s="20">
        <v>0</v>
      </c>
    </row>
    <row r="261" spans="1:23" ht="12.75">
      <c r="A261" s="14" t="s">
        <v>26</v>
      </c>
      <c r="B261" s="15" t="s">
        <v>466</v>
      </c>
      <c r="C261" s="16" t="s">
        <v>467</v>
      </c>
      <c r="D261" s="17">
        <v>314077676</v>
      </c>
      <c r="E261" s="18">
        <v>312157610</v>
      </c>
      <c r="F261" s="18">
        <v>181669679</v>
      </c>
      <c r="G261" s="19">
        <f t="shared" si="53"/>
        <v>0.5819806187009184</v>
      </c>
      <c r="H261" s="17">
        <v>11554635</v>
      </c>
      <c r="I261" s="18">
        <v>13812986</v>
      </c>
      <c r="J261" s="18">
        <v>18711670</v>
      </c>
      <c r="K261" s="17">
        <v>44079291</v>
      </c>
      <c r="L261" s="17">
        <v>24127887</v>
      </c>
      <c r="M261" s="18">
        <v>14658452</v>
      </c>
      <c r="N261" s="18">
        <v>32461597</v>
      </c>
      <c r="O261" s="17">
        <v>71247936</v>
      </c>
      <c r="P261" s="17">
        <v>16021773</v>
      </c>
      <c r="Q261" s="18">
        <v>17535222</v>
      </c>
      <c r="R261" s="18">
        <v>32785457</v>
      </c>
      <c r="S261" s="20">
        <v>66342452</v>
      </c>
      <c r="T261" s="17">
        <v>0</v>
      </c>
      <c r="U261" s="18">
        <v>0</v>
      </c>
      <c r="V261" s="18">
        <v>0</v>
      </c>
      <c r="W261" s="20">
        <v>0</v>
      </c>
    </row>
    <row r="262" spans="1:23" ht="12.75">
      <c r="A262" s="14" t="s">
        <v>26</v>
      </c>
      <c r="B262" s="15" t="s">
        <v>468</v>
      </c>
      <c r="C262" s="16" t="s">
        <v>469</v>
      </c>
      <c r="D262" s="17">
        <v>528998501</v>
      </c>
      <c r="E262" s="18">
        <v>464839712</v>
      </c>
      <c r="F262" s="18">
        <v>175634716</v>
      </c>
      <c r="G262" s="19">
        <f t="shared" si="53"/>
        <v>0.37783930990818615</v>
      </c>
      <c r="H262" s="17">
        <v>11933624</v>
      </c>
      <c r="I262" s="18">
        <v>25493693</v>
      </c>
      <c r="J262" s="18">
        <v>26638109</v>
      </c>
      <c r="K262" s="17">
        <v>64065426</v>
      </c>
      <c r="L262" s="17">
        <v>29990726</v>
      </c>
      <c r="M262" s="18">
        <v>27802951</v>
      </c>
      <c r="N262" s="18">
        <v>0</v>
      </c>
      <c r="O262" s="17">
        <v>57793677</v>
      </c>
      <c r="P262" s="17">
        <v>19457044</v>
      </c>
      <c r="Q262" s="18">
        <v>11756194</v>
      </c>
      <c r="R262" s="18">
        <v>22562375</v>
      </c>
      <c r="S262" s="20">
        <v>53775613</v>
      </c>
      <c r="T262" s="17">
        <v>0</v>
      </c>
      <c r="U262" s="18">
        <v>0</v>
      </c>
      <c r="V262" s="18">
        <v>0</v>
      </c>
      <c r="W262" s="20">
        <v>0</v>
      </c>
    </row>
    <row r="263" spans="1:23" ht="12.75">
      <c r="A263" s="14" t="s">
        <v>41</v>
      </c>
      <c r="B263" s="15" t="s">
        <v>470</v>
      </c>
      <c r="C263" s="16" t="s">
        <v>471</v>
      </c>
      <c r="D263" s="17">
        <v>96728279</v>
      </c>
      <c r="E263" s="18">
        <v>92416154</v>
      </c>
      <c r="F263" s="18">
        <v>60213460</v>
      </c>
      <c r="G263" s="19">
        <f t="shared" si="53"/>
        <v>0.6515469146227401</v>
      </c>
      <c r="H263" s="17">
        <v>5123201</v>
      </c>
      <c r="I263" s="18">
        <v>6909368</v>
      </c>
      <c r="J263" s="18">
        <v>6847754</v>
      </c>
      <c r="K263" s="17">
        <v>18880323</v>
      </c>
      <c r="L263" s="17">
        <v>7008899</v>
      </c>
      <c r="M263" s="18">
        <v>9057376</v>
      </c>
      <c r="N263" s="18">
        <v>8120778</v>
      </c>
      <c r="O263" s="17">
        <v>24187053</v>
      </c>
      <c r="P263" s="17">
        <v>5797467</v>
      </c>
      <c r="Q263" s="18">
        <v>5275289</v>
      </c>
      <c r="R263" s="18">
        <v>6073328</v>
      </c>
      <c r="S263" s="20">
        <v>17146084</v>
      </c>
      <c r="T263" s="17">
        <v>0</v>
      </c>
      <c r="U263" s="18">
        <v>0</v>
      </c>
      <c r="V263" s="18">
        <v>0</v>
      </c>
      <c r="W263" s="20">
        <v>0</v>
      </c>
    </row>
    <row r="264" spans="1:23" ht="12.75">
      <c r="A264" s="21"/>
      <c r="B264" s="22" t="s">
        <v>472</v>
      </c>
      <c r="C264" s="23"/>
      <c r="D264" s="24">
        <f>SUM(D260:D263)</f>
        <v>1100749295</v>
      </c>
      <c r="E264" s="25">
        <f>SUM(E260:E263)</f>
        <v>1030358315</v>
      </c>
      <c r="F264" s="25">
        <f>SUM(F260:F263)</f>
        <v>539303489</v>
      </c>
      <c r="G264" s="26">
        <f t="shared" si="53"/>
        <v>0.5234135359988821</v>
      </c>
      <c r="H264" s="24">
        <f aca="true" t="shared" si="54" ref="H264:W264">SUM(H260:H263)</f>
        <v>43591630</v>
      </c>
      <c r="I264" s="25">
        <f t="shared" si="54"/>
        <v>59613356</v>
      </c>
      <c r="J264" s="25">
        <f t="shared" si="54"/>
        <v>65619119</v>
      </c>
      <c r="K264" s="24">
        <f t="shared" si="54"/>
        <v>168824105</v>
      </c>
      <c r="L264" s="24">
        <f t="shared" si="54"/>
        <v>79421777</v>
      </c>
      <c r="M264" s="25">
        <f t="shared" si="54"/>
        <v>66417070</v>
      </c>
      <c r="N264" s="25">
        <f t="shared" si="54"/>
        <v>59564535</v>
      </c>
      <c r="O264" s="24">
        <f t="shared" si="54"/>
        <v>205403382</v>
      </c>
      <c r="P264" s="24">
        <f t="shared" si="54"/>
        <v>57018101</v>
      </c>
      <c r="Q264" s="25">
        <f t="shared" si="54"/>
        <v>46636741</v>
      </c>
      <c r="R264" s="25">
        <f t="shared" si="54"/>
        <v>61421160</v>
      </c>
      <c r="S264" s="27">
        <f t="shared" si="54"/>
        <v>165076002</v>
      </c>
      <c r="T264" s="24">
        <f t="shared" si="54"/>
        <v>0</v>
      </c>
      <c r="U264" s="25">
        <f t="shared" si="54"/>
        <v>0</v>
      </c>
      <c r="V264" s="25">
        <f t="shared" si="54"/>
        <v>0</v>
      </c>
      <c r="W264" s="27">
        <f t="shared" si="54"/>
        <v>0</v>
      </c>
    </row>
    <row r="265" spans="1:23" ht="12.75">
      <c r="A265" s="14" t="s">
        <v>26</v>
      </c>
      <c r="B265" s="15" t="s">
        <v>473</v>
      </c>
      <c r="C265" s="16" t="s">
        <v>474</v>
      </c>
      <c r="D265" s="17">
        <v>62448602</v>
      </c>
      <c r="E265" s="18">
        <v>64423930</v>
      </c>
      <c r="F265" s="18">
        <v>37873975</v>
      </c>
      <c r="G265" s="19">
        <f t="shared" si="53"/>
        <v>0.5878867526398964</v>
      </c>
      <c r="H265" s="17">
        <v>4108368</v>
      </c>
      <c r="I265" s="18">
        <v>3907068</v>
      </c>
      <c r="J265" s="18">
        <v>4123028</v>
      </c>
      <c r="K265" s="17">
        <v>12138464</v>
      </c>
      <c r="L265" s="17">
        <v>3766674</v>
      </c>
      <c r="M265" s="18">
        <v>3812763</v>
      </c>
      <c r="N265" s="18">
        <v>4028210</v>
      </c>
      <c r="O265" s="17">
        <v>11607647</v>
      </c>
      <c r="P265" s="17">
        <v>4244081</v>
      </c>
      <c r="Q265" s="18">
        <v>6121598</v>
      </c>
      <c r="R265" s="18">
        <v>3762185</v>
      </c>
      <c r="S265" s="20">
        <v>14127864</v>
      </c>
      <c r="T265" s="17">
        <v>0</v>
      </c>
      <c r="U265" s="18">
        <v>0</v>
      </c>
      <c r="V265" s="18">
        <v>0</v>
      </c>
      <c r="W265" s="20">
        <v>0</v>
      </c>
    </row>
    <row r="266" spans="1:23" ht="12.75">
      <c r="A266" s="14" t="s">
        <v>26</v>
      </c>
      <c r="B266" s="15" t="s">
        <v>475</v>
      </c>
      <c r="C266" s="16" t="s">
        <v>476</v>
      </c>
      <c r="D266" s="17">
        <v>299276247</v>
      </c>
      <c r="E266" s="18">
        <v>306374618</v>
      </c>
      <c r="F266" s="18">
        <v>191700494</v>
      </c>
      <c r="G266" s="19">
        <f t="shared" si="53"/>
        <v>0.6257061869270123</v>
      </c>
      <c r="H266" s="17">
        <v>21468112</v>
      </c>
      <c r="I266" s="18">
        <v>21954720</v>
      </c>
      <c r="J266" s="18">
        <v>20793648</v>
      </c>
      <c r="K266" s="17">
        <v>64216480</v>
      </c>
      <c r="L266" s="17">
        <v>15986838</v>
      </c>
      <c r="M266" s="18">
        <v>20126142</v>
      </c>
      <c r="N266" s="18">
        <v>19651787</v>
      </c>
      <c r="O266" s="17">
        <v>55764767</v>
      </c>
      <c r="P266" s="17">
        <v>16815641</v>
      </c>
      <c r="Q266" s="18">
        <v>24417510</v>
      </c>
      <c r="R266" s="18">
        <v>30486096</v>
      </c>
      <c r="S266" s="20">
        <v>71719247</v>
      </c>
      <c r="T266" s="17">
        <v>0</v>
      </c>
      <c r="U266" s="18">
        <v>0</v>
      </c>
      <c r="V266" s="18">
        <v>0</v>
      </c>
      <c r="W266" s="20">
        <v>0</v>
      </c>
    </row>
    <row r="267" spans="1:23" ht="12.75">
      <c r="A267" s="14" t="s">
        <v>26</v>
      </c>
      <c r="B267" s="15" t="s">
        <v>477</v>
      </c>
      <c r="C267" s="16" t="s">
        <v>478</v>
      </c>
      <c r="D267" s="17">
        <v>50636500</v>
      </c>
      <c r="E267" s="18">
        <v>53732000</v>
      </c>
      <c r="F267" s="18">
        <v>26936201</v>
      </c>
      <c r="G267" s="19">
        <f t="shared" si="53"/>
        <v>0.5013065026427455</v>
      </c>
      <c r="H267" s="17">
        <v>2239449</v>
      </c>
      <c r="I267" s="18">
        <v>2950438</v>
      </c>
      <c r="J267" s="18">
        <v>3394005</v>
      </c>
      <c r="K267" s="17">
        <v>8583892</v>
      </c>
      <c r="L267" s="17">
        <v>3456499</v>
      </c>
      <c r="M267" s="18">
        <v>2409420</v>
      </c>
      <c r="N267" s="18">
        <v>3112619</v>
      </c>
      <c r="O267" s="17">
        <v>8978538</v>
      </c>
      <c r="P267" s="17">
        <v>3453316</v>
      </c>
      <c r="Q267" s="18">
        <v>2783943</v>
      </c>
      <c r="R267" s="18">
        <v>3136512</v>
      </c>
      <c r="S267" s="20">
        <v>9373771</v>
      </c>
      <c r="T267" s="17">
        <v>0</v>
      </c>
      <c r="U267" s="18">
        <v>0</v>
      </c>
      <c r="V267" s="18">
        <v>0</v>
      </c>
      <c r="W267" s="20">
        <v>0</v>
      </c>
    </row>
    <row r="268" spans="1:23" ht="12.75">
      <c r="A268" s="14" t="s">
        <v>26</v>
      </c>
      <c r="B268" s="15" t="s">
        <v>479</v>
      </c>
      <c r="C268" s="16" t="s">
        <v>480</v>
      </c>
      <c r="D268" s="17">
        <v>90644495</v>
      </c>
      <c r="E268" s="18">
        <v>90644495</v>
      </c>
      <c r="F268" s="18">
        <v>48891344</v>
      </c>
      <c r="G268" s="19">
        <f t="shared" si="53"/>
        <v>0.5393746636240844</v>
      </c>
      <c r="H268" s="17">
        <v>3570198</v>
      </c>
      <c r="I268" s="18">
        <v>5346316</v>
      </c>
      <c r="J268" s="18">
        <v>6056361</v>
      </c>
      <c r="K268" s="17">
        <v>14972875</v>
      </c>
      <c r="L268" s="17">
        <v>6539184</v>
      </c>
      <c r="M268" s="18">
        <v>6820076</v>
      </c>
      <c r="N268" s="18">
        <v>8104409</v>
      </c>
      <c r="O268" s="17">
        <v>21463669</v>
      </c>
      <c r="P268" s="17">
        <v>5060854</v>
      </c>
      <c r="Q268" s="18">
        <v>4911557</v>
      </c>
      <c r="R268" s="18">
        <v>2482389</v>
      </c>
      <c r="S268" s="20">
        <v>12454800</v>
      </c>
      <c r="T268" s="17">
        <v>0</v>
      </c>
      <c r="U268" s="18">
        <v>0</v>
      </c>
      <c r="V268" s="18">
        <v>0</v>
      </c>
      <c r="W268" s="20">
        <v>0</v>
      </c>
    </row>
    <row r="269" spans="1:23" ht="12.75">
      <c r="A269" s="14" t="s">
        <v>26</v>
      </c>
      <c r="B269" s="15" t="s">
        <v>481</v>
      </c>
      <c r="C269" s="16" t="s">
        <v>482</v>
      </c>
      <c r="D269" s="17">
        <v>51635800</v>
      </c>
      <c r="E269" s="18">
        <v>53095400</v>
      </c>
      <c r="F269" s="18">
        <v>29144081</v>
      </c>
      <c r="G269" s="19">
        <f t="shared" si="53"/>
        <v>0.5489003002143312</v>
      </c>
      <c r="H269" s="17">
        <v>2118864</v>
      </c>
      <c r="I269" s="18">
        <v>3040960</v>
      </c>
      <c r="J269" s="18">
        <v>3488396</v>
      </c>
      <c r="K269" s="17">
        <v>8648220</v>
      </c>
      <c r="L269" s="17">
        <v>3082238</v>
      </c>
      <c r="M269" s="18">
        <v>3545767</v>
      </c>
      <c r="N269" s="18">
        <v>4391403</v>
      </c>
      <c r="O269" s="17">
        <v>11019408</v>
      </c>
      <c r="P269" s="17">
        <v>3333499</v>
      </c>
      <c r="Q269" s="18">
        <v>2960584</v>
      </c>
      <c r="R269" s="18">
        <v>3182370</v>
      </c>
      <c r="S269" s="20">
        <v>9476453</v>
      </c>
      <c r="T269" s="17">
        <v>0</v>
      </c>
      <c r="U269" s="18">
        <v>0</v>
      </c>
      <c r="V269" s="18">
        <v>0</v>
      </c>
      <c r="W269" s="20">
        <v>0</v>
      </c>
    </row>
    <row r="270" spans="1:23" ht="12.75">
      <c r="A270" s="14" t="s">
        <v>26</v>
      </c>
      <c r="B270" s="15" t="s">
        <v>483</v>
      </c>
      <c r="C270" s="16" t="s">
        <v>484</v>
      </c>
      <c r="D270" s="17">
        <v>52440260</v>
      </c>
      <c r="E270" s="18">
        <v>54613717</v>
      </c>
      <c r="F270" s="18">
        <v>23551056</v>
      </c>
      <c r="G270" s="19">
        <f t="shared" si="53"/>
        <v>0.4312296853920417</v>
      </c>
      <c r="H270" s="17">
        <v>1599360</v>
      </c>
      <c r="I270" s="18">
        <v>2080485</v>
      </c>
      <c r="J270" s="18">
        <v>2318559</v>
      </c>
      <c r="K270" s="17">
        <v>5998404</v>
      </c>
      <c r="L270" s="17">
        <v>2563821</v>
      </c>
      <c r="M270" s="18">
        <v>2482740</v>
      </c>
      <c r="N270" s="18">
        <v>4505317</v>
      </c>
      <c r="O270" s="17">
        <v>9551878</v>
      </c>
      <c r="P270" s="17">
        <v>2673310</v>
      </c>
      <c r="Q270" s="18">
        <v>2650114</v>
      </c>
      <c r="R270" s="18">
        <v>2677350</v>
      </c>
      <c r="S270" s="20">
        <v>8000774</v>
      </c>
      <c r="T270" s="17">
        <v>0</v>
      </c>
      <c r="U270" s="18">
        <v>0</v>
      </c>
      <c r="V270" s="18">
        <v>0</v>
      </c>
      <c r="W270" s="20">
        <v>0</v>
      </c>
    </row>
    <row r="271" spans="1:23" ht="12.75">
      <c r="A271" s="14" t="s">
        <v>41</v>
      </c>
      <c r="B271" s="15" t="s">
        <v>485</v>
      </c>
      <c r="C271" s="16" t="s">
        <v>486</v>
      </c>
      <c r="D271" s="17">
        <v>100409335</v>
      </c>
      <c r="E271" s="18">
        <v>102374656</v>
      </c>
      <c r="F271" s="18">
        <v>44660352</v>
      </c>
      <c r="G271" s="19">
        <f t="shared" si="53"/>
        <v>0.43624422044456</v>
      </c>
      <c r="H271" s="17">
        <v>4495483</v>
      </c>
      <c r="I271" s="18">
        <v>3393417</v>
      </c>
      <c r="J271" s="18">
        <v>3922315</v>
      </c>
      <c r="K271" s="17">
        <v>11811215</v>
      </c>
      <c r="L271" s="17">
        <v>4535211</v>
      </c>
      <c r="M271" s="18">
        <v>4947705</v>
      </c>
      <c r="N271" s="18">
        <v>9012004</v>
      </c>
      <c r="O271" s="17">
        <v>18494920</v>
      </c>
      <c r="P271" s="17">
        <v>3699773</v>
      </c>
      <c r="Q271" s="18">
        <v>5549298</v>
      </c>
      <c r="R271" s="18">
        <v>5105146</v>
      </c>
      <c r="S271" s="20">
        <v>14354217</v>
      </c>
      <c r="T271" s="17">
        <v>0</v>
      </c>
      <c r="U271" s="18">
        <v>0</v>
      </c>
      <c r="V271" s="18">
        <v>0</v>
      </c>
      <c r="W271" s="20">
        <v>0</v>
      </c>
    </row>
    <row r="272" spans="1:23" ht="12.75">
      <c r="A272" s="21"/>
      <c r="B272" s="22" t="s">
        <v>487</v>
      </c>
      <c r="C272" s="23"/>
      <c r="D272" s="24">
        <f>SUM(D265:D271)</f>
        <v>707491239</v>
      </c>
      <c r="E272" s="25">
        <f>SUM(E265:E271)</f>
        <v>725258816</v>
      </c>
      <c r="F272" s="25">
        <f>SUM(F265:F271)</f>
        <v>402757503</v>
      </c>
      <c r="G272" s="26">
        <f t="shared" si="53"/>
        <v>0.5553293446625267</v>
      </c>
      <c r="H272" s="24">
        <f aca="true" t="shared" si="55" ref="H272:W272">SUM(H265:H271)</f>
        <v>39599834</v>
      </c>
      <c r="I272" s="25">
        <f t="shared" si="55"/>
        <v>42673404</v>
      </c>
      <c r="J272" s="25">
        <f t="shared" si="55"/>
        <v>44096312</v>
      </c>
      <c r="K272" s="24">
        <f t="shared" si="55"/>
        <v>126369550</v>
      </c>
      <c r="L272" s="24">
        <f t="shared" si="55"/>
        <v>39930465</v>
      </c>
      <c r="M272" s="25">
        <f t="shared" si="55"/>
        <v>44144613</v>
      </c>
      <c r="N272" s="25">
        <f t="shared" si="55"/>
        <v>52805749</v>
      </c>
      <c r="O272" s="24">
        <f t="shared" si="55"/>
        <v>136880827</v>
      </c>
      <c r="P272" s="24">
        <f t="shared" si="55"/>
        <v>39280474</v>
      </c>
      <c r="Q272" s="25">
        <f t="shared" si="55"/>
        <v>49394604</v>
      </c>
      <c r="R272" s="25">
        <f t="shared" si="55"/>
        <v>50832048</v>
      </c>
      <c r="S272" s="27">
        <f t="shared" si="55"/>
        <v>139507126</v>
      </c>
      <c r="T272" s="24">
        <f t="shared" si="55"/>
        <v>0</v>
      </c>
      <c r="U272" s="25">
        <f t="shared" si="55"/>
        <v>0</v>
      </c>
      <c r="V272" s="25">
        <f t="shared" si="55"/>
        <v>0</v>
      </c>
      <c r="W272" s="27">
        <f t="shared" si="55"/>
        <v>0</v>
      </c>
    </row>
    <row r="273" spans="1:23" ht="12.75">
      <c r="A273" s="14" t="s">
        <v>26</v>
      </c>
      <c r="B273" s="15" t="s">
        <v>488</v>
      </c>
      <c r="C273" s="16" t="s">
        <v>489</v>
      </c>
      <c r="D273" s="17">
        <v>126438166</v>
      </c>
      <c r="E273" s="18">
        <v>126438166</v>
      </c>
      <c r="F273" s="18">
        <v>190653937</v>
      </c>
      <c r="G273" s="19">
        <f t="shared" si="53"/>
        <v>1.507882809688967</v>
      </c>
      <c r="H273" s="17">
        <v>2832702</v>
      </c>
      <c r="I273" s="18">
        <v>5152212</v>
      </c>
      <c r="J273" s="18">
        <v>4131765</v>
      </c>
      <c r="K273" s="17">
        <v>12116679</v>
      </c>
      <c r="L273" s="17">
        <v>3074169</v>
      </c>
      <c r="M273" s="18">
        <v>3074169</v>
      </c>
      <c r="N273" s="18">
        <v>34638647</v>
      </c>
      <c r="O273" s="17">
        <v>40786985</v>
      </c>
      <c r="P273" s="17">
        <v>33204573</v>
      </c>
      <c r="Q273" s="18">
        <v>48575332</v>
      </c>
      <c r="R273" s="18">
        <v>55970368</v>
      </c>
      <c r="S273" s="20">
        <v>137750273</v>
      </c>
      <c r="T273" s="17">
        <v>0</v>
      </c>
      <c r="U273" s="18">
        <v>0</v>
      </c>
      <c r="V273" s="18">
        <v>0</v>
      </c>
      <c r="W273" s="20">
        <v>0</v>
      </c>
    </row>
    <row r="274" spans="1:23" ht="12.75">
      <c r="A274" s="14" t="s">
        <v>26</v>
      </c>
      <c r="B274" s="15" t="s">
        <v>490</v>
      </c>
      <c r="C274" s="16" t="s">
        <v>491</v>
      </c>
      <c r="D274" s="17">
        <v>153429853</v>
      </c>
      <c r="E274" s="18">
        <v>155321924</v>
      </c>
      <c r="F274" s="18">
        <v>100583835</v>
      </c>
      <c r="G274" s="19">
        <f t="shared" si="53"/>
        <v>0.6475829838419978</v>
      </c>
      <c r="H274" s="17">
        <v>5738953</v>
      </c>
      <c r="I274" s="18">
        <v>16650250</v>
      </c>
      <c r="J274" s="18">
        <v>12090727</v>
      </c>
      <c r="K274" s="17">
        <v>34479930</v>
      </c>
      <c r="L274" s="17">
        <v>12330131</v>
      </c>
      <c r="M274" s="18">
        <v>12388772</v>
      </c>
      <c r="N274" s="18">
        <v>10991969</v>
      </c>
      <c r="O274" s="17">
        <v>35710872</v>
      </c>
      <c r="P274" s="17">
        <v>10898880</v>
      </c>
      <c r="Q274" s="18">
        <v>11077244</v>
      </c>
      <c r="R274" s="18">
        <v>8416909</v>
      </c>
      <c r="S274" s="20">
        <v>30393033</v>
      </c>
      <c r="T274" s="17">
        <v>0</v>
      </c>
      <c r="U274" s="18">
        <v>0</v>
      </c>
      <c r="V274" s="18">
        <v>0</v>
      </c>
      <c r="W274" s="20">
        <v>0</v>
      </c>
    </row>
    <row r="275" spans="1:23" ht="12.75">
      <c r="A275" s="14" t="s">
        <v>26</v>
      </c>
      <c r="B275" s="15" t="s">
        <v>492</v>
      </c>
      <c r="C275" s="16" t="s">
        <v>493</v>
      </c>
      <c r="D275" s="17">
        <v>215963650</v>
      </c>
      <c r="E275" s="18">
        <v>217318154</v>
      </c>
      <c r="F275" s="18">
        <v>144578431</v>
      </c>
      <c r="G275" s="19">
        <f t="shared" si="53"/>
        <v>0.6652846452947506</v>
      </c>
      <c r="H275" s="17">
        <v>16216134</v>
      </c>
      <c r="I275" s="18">
        <v>17298811</v>
      </c>
      <c r="J275" s="18">
        <v>17462120</v>
      </c>
      <c r="K275" s="17">
        <v>50977065</v>
      </c>
      <c r="L275" s="17">
        <v>15088866</v>
      </c>
      <c r="M275" s="18">
        <v>16746587</v>
      </c>
      <c r="N275" s="18">
        <v>14312167</v>
      </c>
      <c r="O275" s="17">
        <v>46147620</v>
      </c>
      <c r="P275" s="17">
        <v>17191309</v>
      </c>
      <c r="Q275" s="18">
        <v>13499154</v>
      </c>
      <c r="R275" s="18">
        <v>16763283</v>
      </c>
      <c r="S275" s="20">
        <v>47453746</v>
      </c>
      <c r="T275" s="17">
        <v>0</v>
      </c>
      <c r="U275" s="18">
        <v>0</v>
      </c>
      <c r="V275" s="18">
        <v>0</v>
      </c>
      <c r="W275" s="20">
        <v>0</v>
      </c>
    </row>
    <row r="276" spans="1:23" ht="12.75">
      <c r="A276" s="14" t="s">
        <v>26</v>
      </c>
      <c r="B276" s="15" t="s">
        <v>494</v>
      </c>
      <c r="C276" s="16" t="s">
        <v>495</v>
      </c>
      <c r="D276" s="17">
        <v>61948771</v>
      </c>
      <c r="E276" s="18">
        <v>61948771</v>
      </c>
      <c r="F276" s="18">
        <v>7928711</v>
      </c>
      <c r="G276" s="19">
        <f t="shared" si="53"/>
        <v>0.12798818882137306</v>
      </c>
      <c r="H276" s="17">
        <v>4838508</v>
      </c>
      <c r="I276" s="18">
        <v>3090203</v>
      </c>
      <c r="J276" s="18">
        <v>0</v>
      </c>
      <c r="K276" s="17">
        <v>7928711</v>
      </c>
      <c r="L276" s="17">
        <v>0</v>
      </c>
      <c r="M276" s="18">
        <v>0</v>
      </c>
      <c r="N276" s="18">
        <v>0</v>
      </c>
      <c r="O276" s="17">
        <v>0</v>
      </c>
      <c r="P276" s="17">
        <v>0</v>
      </c>
      <c r="Q276" s="18">
        <v>0</v>
      </c>
      <c r="R276" s="18">
        <v>0</v>
      </c>
      <c r="S276" s="20">
        <v>0</v>
      </c>
      <c r="T276" s="17">
        <v>0</v>
      </c>
      <c r="U276" s="18">
        <v>0</v>
      </c>
      <c r="V276" s="18">
        <v>0</v>
      </c>
      <c r="W276" s="20">
        <v>0</v>
      </c>
    </row>
    <row r="277" spans="1:23" ht="12.75">
      <c r="A277" s="14" t="s">
        <v>26</v>
      </c>
      <c r="B277" s="15" t="s">
        <v>496</v>
      </c>
      <c r="C277" s="16" t="s">
        <v>497</v>
      </c>
      <c r="D277" s="17">
        <v>50807544</v>
      </c>
      <c r="E277" s="18">
        <v>50807544</v>
      </c>
      <c r="F277" s="18">
        <v>21355527</v>
      </c>
      <c r="G277" s="19">
        <f t="shared" si="53"/>
        <v>0.42032197029637963</v>
      </c>
      <c r="H277" s="17">
        <v>1780505</v>
      </c>
      <c r="I277" s="18">
        <v>3135682</v>
      </c>
      <c r="J277" s="18">
        <v>2888319</v>
      </c>
      <c r="K277" s="17">
        <v>7804506</v>
      </c>
      <c r="L277" s="17">
        <v>1504343</v>
      </c>
      <c r="M277" s="18">
        <v>3363638</v>
      </c>
      <c r="N277" s="18">
        <v>1627783</v>
      </c>
      <c r="O277" s="17">
        <v>6495764</v>
      </c>
      <c r="P277" s="17">
        <v>1787765</v>
      </c>
      <c r="Q277" s="18">
        <v>3752260</v>
      </c>
      <c r="R277" s="18">
        <v>1515232</v>
      </c>
      <c r="S277" s="20">
        <v>7055257</v>
      </c>
      <c r="T277" s="17">
        <v>0</v>
      </c>
      <c r="U277" s="18">
        <v>0</v>
      </c>
      <c r="V277" s="18">
        <v>0</v>
      </c>
      <c r="W277" s="20">
        <v>0</v>
      </c>
    </row>
    <row r="278" spans="1:23" ht="12.75">
      <c r="A278" s="14" t="s">
        <v>26</v>
      </c>
      <c r="B278" s="15" t="s">
        <v>498</v>
      </c>
      <c r="C278" s="16" t="s">
        <v>499</v>
      </c>
      <c r="D278" s="17">
        <v>63599696</v>
      </c>
      <c r="E278" s="18">
        <v>63599696</v>
      </c>
      <c r="F278" s="18">
        <v>37384536</v>
      </c>
      <c r="G278" s="19">
        <f t="shared" si="53"/>
        <v>0.5878099794690843</v>
      </c>
      <c r="H278" s="17">
        <v>4044253</v>
      </c>
      <c r="I278" s="18">
        <v>3308868</v>
      </c>
      <c r="J278" s="18">
        <v>3171962</v>
      </c>
      <c r="K278" s="17">
        <v>10525083</v>
      </c>
      <c r="L278" s="17">
        <v>4859984</v>
      </c>
      <c r="M278" s="18">
        <v>4459158</v>
      </c>
      <c r="N278" s="18">
        <v>3682553</v>
      </c>
      <c r="O278" s="17">
        <v>13001695</v>
      </c>
      <c r="P278" s="17">
        <v>4140753</v>
      </c>
      <c r="Q278" s="18">
        <v>4658435</v>
      </c>
      <c r="R278" s="18">
        <v>5058570</v>
      </c>
      <c r="S278" s="20">
        <v>13857758</v>
      </c>
      <c r="T278" s="17">
        <v>0</v>
      </c>
      <c r="U278" s="18">
        <v>0</v>
      </c>
      <c r="V278" s="18">
        <v>0</v>
      </c>
      <c r="W278" s="20">
        <v>0</v>
      </c>
    </row>
    <row r="279" spans="1:23" ht="12.75">
      <c r="A279" s="14" t="s">
        <v>26</v>
      </c>
      <c r="B279" s="15" t="s">
        <v>500</v>
      </c>
      <c r="C279" s="16" t="s">
        <v>501</v>
      </c>
      <c r="D279" s="17">
        <v>102334013</v>
      </c>
      <c r="E279" s="18">
        <v>102334013</v>
      </c>
      <c r="F279" s="18">
        <v>65844356</v>
      </c>
      <c r="G279" s="19">
        <f t="shared" si="53"/>
        <v>0.6434259154871607</v>
      </c>
      <c r="H279" s="17">
        <v>0</v>
      </c>
      <c r="I279" s="18">
        <v>0</v>
      </c>
      <c r="J279" s="18">
        <v>9854435</v>
      </c>
      <c r="K279" s="17">
        <v>9854435</v>
      </c>
      <c r="L279" s="17">
        <v>7055142</v>
      </c>
      <c r="M279" s="18">
        <v>10631014</v>
      </c>
      <c r="N279" s="18">
        <v>15765208</v>
      </c>
      <c r="O279" s="17">
        <v>33451364</v>
      </c>
      <c r="P279" s="17">
        <v>7176211</v>
      </c>
      <c r="Q279" s="18">
        <v>7173181</v>
      </c>
      <c r="R279" s="18">
        <v>8189165</v>
      </c>
      <c r="S279" s="20">
        <v>22538557</v>
      </c>
      <c r="T279" s="17">
        <v>0</v>
      </c>
      <c r="U279" s="18">
        <v>0</v>
      </c>
      <c r="V279" s="18">
        <v>0</v>
      </c>
      <c r="W279" s="20">
        <v>0</v>
      </c>
    </row>
    <row r="280" spans="1:23" ht="12.75">
      <c r="A280" s="14" t="s">
        <v>26</v>
      </c>
      <c r="B280" s="15" t="s">
        <v>502</v>
      </c>
      <c r="C280" s="16" t="s">
        <v>503</v>
      </c>
      <c r="D280" s="17">
        <v>147827900</v>
      </c>
      <c r="E280" s="18">
        <v>147827900</v>
      </c>
      <c r="F280" s="18">
        <v>92424823</v>
      </c>
      <c r="G280" s="19">
        <f t="shared" si="53"/>
        <v>0.625219075695454</v>
      </c>
      <c r="H280" s="17">
        <v>11684997</v>
      </c>
      <c r="I280" s="18">
        <v>7317227</v>
      </c>
      <c r="J280" s="18">
        <v>14323751</v>
      </c>
      <c r="K280" s="17">
        <v>33325975</v>
      </c>
      <c r="L280" s="17">
        <v>7618454</v>
      </c>
      <c r="M280" s="18">
        <v>12541160</v>
      </c>
      <c r="N280" s="18">
        <v>14974557</v>
      </c>
      <c r="O280" s="17">
        <v>35134171</v>
      </c>
      <c r="P280" s="17">
        <v>6463478</v>
      </c>
      <c r="Q280" s="18">
        <v>10154596</v>
      </c>
      <c r="R280" s="18">
        <v>7346603</v>
      </c>
      <c r="S280" s="20">
        <v>23964677</v>
      </c>
      <c r="T280" s="17">
        <v>0</v>
      </c>
      <c r="U280" s="18">
        <v>0</v>
      </c>
      <c r="V280" s="18">
        <v>0</v>
      </c>
      <c r="W280" s="20">
        <v>0</v>
      </c>
    </row>
    <row r="281" spans="1:23" ht="12.75">
      <c r="A281" s="14" t="s">
        <v>41</v>
      </c>
      <c r="B281" s="15" t="s">
        <v>504</v>
      </c>
      <c r="C281" s="16" t="s">
        <v>505</v>
      </c>
      <c r="D281" s="17">
        <v>51274229</v>
      </c>
      <c r="E281" s="18">
        <v>54522238</v>
      </c>
      <c r="F281" s="18">
        <v>35083116</v>
      </c>
      <c r="G281" s="19">
        <f t="shared" si="53"/>
        <v>0.6434643420176552</v>
      </c>
      <c r="H281" s="17">
        <v>3995024</v>
      </c>
      <c r="I281" s="18">
        <v>3318028</v>
      </c>
      <c r="J281" s="18">
        <v>4026505</v>
      </c>
      <c r="K281" s="17">
        <v>11339557</v>
      </c>
      <c r="L281" s="17">
        <v>3918197</v>
      </c>
      <c r="M281" s="18">
        <v>2675345</v>
      </c>
      <c r="N281" s="18">
        <v>5364079</v>
      </c>
      <c r="O281" s="17">
        <v>11957621</v>
      </c>
      <c r="P281" s="17">
        <v>3600240</v>
      </c>
      <c r="Q281" s="18">
        <v>4515387</v>
      </c>
      <c r="R281" s="18">
        <v>3670311</v>
      </c>
      <c r="S281" s="20">
        <v>11785938</v>
      </c>
      <c r="T281" s="17">
        <v>0</v>
      </c>
      <c r="U281" s="18">
        <v>0</v>
      </c>
      <c r="V281" s="18">
        <v>0</v>
      </c>
      <c r="W281" s="20">
        <v>0</v>
      </c>
    </row>
    <row r="282" spans="1:23" ht="12.75">
      <c r="A282" s="21"/>
      <c r="B282" s="22" t="s">
        <v>506</v>
      </c>
      <c r="C282" s="23"/>
      <c r="D282" s="24">
        <f>SUM(D273:D281)</f>
        <v>973623822</v>
      </c>
      <c r="E282" s="25">
        <f>SUM(E273:E281)</f>
        <v>980118406</v>
      </c>
      <c r="F282" s="25">
        <f>SUM(F273:F281)</f>
        <v>695837272</v>
      </c>
      <c r="G282" s="26">
        <f t="shared" si="53"/>
        <v>0.709952254483016</v>
      </c>
      <c r="H282" s="24">
        <f aca="true" t="shared" si="56" ref="H282:W282">SUM(H273:H281)</f>
        <v>51131076</v>
      </c>
      <c r="I282" s="25">
        <f t="shared" si="56"/>
        <v>59271281</v>
      </c>
      <c r="J282" s="25">
        <f t="shared" si="56"/>
        <v>67949584</v>
      </c>
      <c r="K282" s="24">
        <f t="shared" si="56"/>
        <v>178351941</v>
      </c>
      <c r="L282" s="24">
        <f t="shared" si="56"/>
        <v>55449286</v>
      </c>
      <c r="M282" s="25">
        <f t="shared" si="56"/>
        <v>65879843</v>
      </c>
      <c r="N282" s="25">
        <f t="shared" si="56"/>
        <v>101356963</v>
      </c>
      <c r="O282" s="24">
        <f t="shared" si="56"/>
        <v>222686092</v>
      </c>
      <c r="P282" s="24">
        <f t="shared" si="56"/>
        <v>84463209</v>
      </c>
      <c r="Q282" s="25">
        <f t="shared" si="56"/>
        <v>103405589</v>
      </c>
      <c r="R282" s="25">
        <f t="shared" si="56"/>
        <v>106930441</v>
      </c>
      <c r="S282" s="27">
        <f t="shared" si="56"/>
        <v>294799239</v>
      </c>
      <c r="T282" s="24">
        <f t="shared" si="56"/>
        <v>0</v>
      </c>
      <c r="U282" s="25">
        <f t="shared" si="56"/>
        <v>0</v>
      </c>
      <c r="V282" s="25">
        <f t="shared" si="56"/>
        <v>0</v>
      </c>
      <c r="W282" s="27">
        <f t="shared" si="56"/>
        <v>0</v>
      </c>
    </row>
    <row r="283" spans="1:23" ht="12.75">
      <c r="A283" s="14" t="s">
        <v>26</v>
      </c>
      <c r="B283" s="15" t="s">
        <v>507</v>
      </c>
      <c r="C283" s="16" t="s">
        <v>508</v>
      </c>
      <c r="D283" s="17">
        <v>194538004</v>
      </c>
      <c r="E283" s="18">
        <v>194538004</v>
      </c>
      <c r="F283" s="18">
        <v>118071243</v>
      </c>
      <c r="G283" s="19">
        <f t="shared" si="53"/>
        <v>0.6069315021860716</v>
      </c>
      <c r="H283" s="17">
        <v>13624423</v>
      </c>
      <c r="I283" s="18">
        <v>19761784</v>
      </c>
      <c r="J283" s="18">
        <v>18895346</v>
      </c>
      <c r="K283" s="17">
        <v>52281553</v>
      </c>
      <c r="L283" s="17">
        <v>18771901</v>
      </c>
      <c r="M283" s="18">
        <v>17197975</v>
      </c>
      <c r="N283" s="18">
        <v>19279128</v>
      </c>
      <c r="O283" s="17">
        <v>55249004</v>
      </c>
      <c r="P283" s="17">
        <v>10540686</v>
      </c>
      <c r="Q283" s="18">
        <v>0</v>
      </c>
      <c r="R283" s="18">
        <v>0</v>
      </c>
      <c r="S283" s="20">
        <v>10540686</v>
      </c>
      <c r="T283" s="17">
        <v>0</v>
      </c>
      <c r="U283" s="18">
        <v>0</v>
      </c>
      <c r="V283" s="18">
        <v>0</v>
      </c>
      <c r="W283" s="20">
        <v>0</v>
      </c>
    </row>
    <row r="284" spans="1:23" ht="12.75">
      <c r="A284" s="14" t="s">
        <v>26</v>
      </c>
      <c r="B284" s="15" t="s">
        <v>509</v>
      </c>
      <c r="C284" s="16" t="s">
        <v>510</v>
      </c>
      <c r="D284" s="17">
        <v>63788538</v>
      </c>
      <c r="E284" s="18">
        <v>61929730</v>
      </c>
      <c r="F284" s="18">
        <v>27174660</v>
      </c>
      <c r="G284" s="19">
        <f t="shared" si="53"/>
        <v>0.43879829606878634</v>
      </c>
      <c r="H284" s="17">
        <v>3657479</v>
      </c>
      <c r="I284" s="18">
        <v>3212062</v>
      </c>
      <c r="J284" s="18">
        <v>3147069</v>
      </c>
      <c r="K284" s="17">
        <v>10016610</v>
      </c>
      <c r="L284" s="17">
        <v>2698051</v>
      </c>
      <c r="M284" s="18">
        <v>3650912</v>
      </c>
      <c r="N284" s="18">
        <v>3619562</v>
      </c>
      <c r="O284" s="17">
        <v>9968525</v>
      </c>
      <c r="P284" s="17">
        <v>4254488</v>
      </c>
      <c r="Q284" s="18">
        <v>0</v>
      </c>
      <c r="R284" s="18">
        <v>2935037</v>
      </c>
      <c r="S284" s="20">
        <v>7189525</v>
      </c>
      <c r="T284" s="17">
        <v>0</v>
      </c>
      <c r="U284" s="18">
        <v>0</v>
      </c>
      <c r="V284" s="18">
        <v>0</v>
      </c>
      <c r="W284" s="20">
        <v>0</v>
      </c>
    </row>
    <row r="285" spans="1:23" ht="12.75">
      <c r="A285" s="14" t="s">
        <v>26</v>
      </c>
      <c r="B285" s="15" t="s">
        <v>511</v>
      </c>
      <c r="C285" s="16" t="s">
        <v>512</v>
      </c>
      <c r="D285" s="17">
        <v>212817922</v>
      </c>
      <c r="E285" s="18">
        <v>234242800</v>
      </c>
      <c r="F285" s="18">
        <v>64007784</v>
      </c>
      <c r="G285" s="19">
        <f t="shared" si="53"/>
        <v>0.2732540082341912</v>
      </c>
      <c r="H285" s="17">
        <v>12098887</v>
      </c>
      <c r="I285" s="18">
        <v>9849707</v>
      </c>
      <c r="J285" s="18">
        <v>0</v>
      </c>
      <c r="K285" s="17">
        <v>21948594</v>
      </c>
      <c r="L285" s="17">
        <v>0</v>
      </c>
      <c r="M285" s="18">
        <v>0</v>
      </c>
      <c r="N285" s="18">
        <v>0</v>
      </c>
      <c r="O285" s="17">
        <v>0</v>
      </c>
      <c r="P285" s="17">
        <v>16491917</v>
      </c>
      <c r="Q285" s="18">
        <v>17829978</v>
      </c>
      <c r="R285" s="18">
        <v>7737295</v>
      </c>
      <c r="S285" s="20">
        <v>42059190</v>
      </c>
      <c r="T285" s="17">
        <v>0</v>
      </c>
      <c r="U285" s="18">
        <v>0</v>
      </c>
      <c r="V285" s="18">
        <v>0</v>
      </c>
      <c r="W285" s="20">
        <v>0</v>
      </c>
    </row>
    <row r="286" spans="1:23" ht="12.75">
      <c r="A286" s="14" t="s">
        <v>26</v>
      </c>
      <c r="B286" s="15" t="s">
        <v>513</v>
      </c>
      <c r="C286" s="16" t="s">
        <v>514</v>
      </c>
      <c r="D286" s="17">
        <v>83797808</v>
      </c>
      <c r="E286" s="18">
        <v>83974758</v>
      </c>
      <c r="F286" s="18">
        <v>33859810</v>
      </c>
      <c r="G286" s="19">
        <f t="shared" si="53"/>
        <v>0.40321414204015926</v>
      </c>
      <c r="H286" s="17">
        <v>1749862</v>
      </c>
      <c r="I286" s="18">
        <v>5014291</v>
      </c>
      <c r="J286" s="18">
        <v>7148927</v>
      </c>
      <c r="K286" s="17">
        <v>13913080</v>
      </c>
      <c r="L286" s="17">
        <v>7264661</v>
      </c>
      <c r="M286" s="18">
        <v>0</v>
      </c>
      <c r="N286" s="18">
        <v>3298575</v>
      </c>
      <c r="O286" s="17">
        <v>10563236</v>
      </c>
      <c r="P286" s="17">
        <v>1659888</v>
      </c>
      <c r="Q286" s="18">
        <v>4081637</v>
      </c>
      <c r="R286" s="18">
        <v>3641969</v>
      </c>
      <c r="S286" s="20">
        <v>9383494</v>
      </c>
      <c r="T286" s="17">
        <v>0</v>
      </c>
      <c r="U286" s="18">
        <v>0</v>
      </c>
      <c r="V286" s="18">
        <v>0</v>
      </c>
      <c r="W286" s="20">
        <v>0</v>
      </c>
    </row>
    <row r="287" spans="1:23" ht="12.75">
      <c r="A287" s="14" t="s">
        <v>26</v>
      </c>
      <c r="B287" s="15" t="s">
        <v>515</v>
      </c>
      <c r="C287" s="16" t="s">
        <v>516</v>
      </c>
      <c r="D287" s="17">
        <v>647530654</v>
      </c>
      <c r="E287" s="18">
        <v>657041853</v>
      </c>
      <c r="F287" s="18">
        <v>418280415</v>
      </c>
      <c r="G287" s="19">
        <f t="shared" si="53"/>
        <v>0.6366115234366965</v>
      </c>
      <c r="H287" s="17">
        <v>1</v>
      </c>
      <c r="I287" s="18">
        <v>43952796</v>
      </c>
      <c r="J287" s="18">
        <v>67876957</v>
      </c>
      <c r="K287" s="17">
        <v>111829754</v>
      </c>
      <c r="L287" s="17">
        <v>47229028</v>
      </c>
      <c r="M287" s="18">
        <v>56552112</v>
      </c>
      <c r="N287" s="18">
        <v>53104737</v>
      </c>
      <c r="O287" s="17">
        <v>156885877</v>
      </c>
      <c r="P287" s="17">
        <v>48847131</v>
      </c>
      <c r="Q287" s="18">
        <v>41983169</v>
      </c>
      <c r="R287" s="18">
        <v>58734484</v>
      </c>
      <c r="S287" s="20">
        <v>149564784</v>
      </c>
      <c r="T287" s="17">
        <v>0</v>
      </c>
      <c r="U287" s="18">
        <v>0</v>
      </c>
      <c r="V287" s="18">
        <v>0</v>
      </c>
      <c r="W287" s="20">
        <v>0</v>
      </c>
    </row>
    <row r="288" spans="1:23" ht="12.75">
      <c r="A288" s="14" t="s">
        <v>41</v>
      </c>
      <c r="B288" s="15" t="s">
        <v>517</v>
      </c>
      <c r="C288" s="16" t="s">
        <v>518</v>
      </c>
      <c r="D288" s="17">
        <v>63080072</v>
      </c>
      <c r="E288" s="18">
        <v>62455870</v>
      </c>
      <c r="F288" s="18">
        <v>44447681</v>
      </c>
      <c r="G288" s="19">
        <f t="shared" si="53"/>
        <v>0.7116653886976516</v>
      </c>
      <c r="H288" s="17">
        <v>4499417</v>
      </c>
      <c r="I288" s="18">
        <v>4140569</v>
      </c>
      <c r="J288" s="18">
        <v>4202102</v>
      </c>
      <c r="K288" s="17">
        <v>12842088</v>
      </c>
      <c r="L288" s="17">
        <v>6011187</v>
      </c>
      <c r="M288" s="18">
        <v>7595338</v>
      </c>
      <c r="N288" s="18">
        <v>4947564</v>
      </c>
      <c r="O288" s="17">
        <v>18554089</v>
      </c>
      <c r="P288" s="17">
        <v>4027966</v>
      </c>
      <c r="Q288" s="18">
        <v>4424493</v>
      </c>
      <c r="R288" s="18">
        <v>4599045</v>
      </c>
      <c r="S288" s="20">
        <v>13051504</v>
      </c>
      <c r="T288" s="17">
        <v>0</v>
      </c>
      <c r="U288" s="18">
        <v>0</v>
      </c>
      <c r="V288" s="18">
        <v>0</v>
      </c>
      <c r="W288" s="20">
        <v>0</v>
      </c>
    </row>
    <row r="289" spans="1:23" ht="12.75">
      <c r="A289" s="21"/>
      <c r="B289" s="22" t="s">
        <v>519</v>
      </c>
      <c r="C289" s="23"/>
      <c r="D289" s="24">
        <f>SUM(D283:D288)</f>
        <v>1265552998</v>
      </c>
      <c r="E289" s="25">
        <f>SUM(E283:E288)</f>
        <v>1294183015</v>
      </c>
      <c r="F289" s="25">
        <f>SUM(F283:F288)</f>
        <v>705841593</v>
      </c>
      <c r="G289" s="26">
        <f t="shared" si="53"/>
        <v>0.5453955003419667</v>
      </c>
      <c r="H289" s="24">
        <f aca="true" t="shared" si="57" ref="H289:W289">SUM(H283:H288)</f>
        <v>35630069</v>
      </c>
      <c r="I289" s="25">
        <f t="shared" si="57"/>
        <v>85931209</v>
      </c>
      <c r="J289" s="25">
        <f t="shared" si="57"/>
        <v>101270401</v>
      </c>
      <c r="K289" s="24">
        <f t="shared" si="57"/>
        <v>222831679</v>
      </c>
      <c r="L289" s="24">
        <f t="shared" si="57"/>
        <v>81974828</v>
      </c>
      <c r="M289" s="25">
        <f t="shared" si="57"/>
        <v>84996337</v>
      </c>
      <c r="N289" s="25">
        <f t="shared" si="57"/>
        <v>84249566</v>
      </c>
      <c r="O289" s="24">
        <f t="shared" si="57"/>
        <v>251220731</v>
      </c>
      <c r="P289" s="24">
        <f t="shared" si="57"/>
        <v>85822076</v>
      </c>
      <c r="Q289" s="25">
        <f t="shared" si="57"/>
        <v>68319277</v>
      </c>
      <c r="R289" s="25">
        <f t="shared" si="57"/>
        <v>77647830</v>
      </c>
      <c r="S289" s="27">
        <f t="shared" si="57"/>
        <v>231789183</v>
      </c>
      <c r="T289" s="24">
        <f t="shared" si="57"/>
        <v>0</v>
      </c>
      <c r="U289" s="25">
        <f t="shared" si="57"/>
        <v>0</v>
      </c>
      <c r="V289" s="25">
        <f t="shared" si="57"/>
        <v>0</v>
      </c>
      <c r="W289" s="27">
        <f t="shared" si="57"/>
        <v>0</v>
      </c>
    </row>
    <row r="290" spans="1:23" ht="12.75">
      <c r="A290" s="14" t="s">
        <v>26</v>
      </c>
      <c r="B290" s="15" t="s">
        <v>520</v>
      </c>
      <c r="C290" s="16" t="s">
        <v>521</v>
      </c>
      <c r="D290" s="17">
        <v>1891343834</v>
      </c>
      <c r="E290" s="18">
        <v>1920680790</v>
      </c>
      <c r="F290" s="18">
        <v>1263134415</v>
      </c>
      <c r="G290" s="19">
        <f t="shared" si="53"/>
        <v>0.6576493197497956</v>
      </c>
      <c r="H290" s="17">
        <v>72815636</v>
      </c>
      <c r="I290" s="18">
        <v>135058621</v>
      </c>
      <c r="J290" s="18">
        <v>328156718</v>
      </c>
      <c r="K290" s="17">
        <v>536030975</v>
      </c>
      <c r="L290" s="17">
        <v>114771520</v>
      </c>
      <c r="M290" s="18">
        <v>126114949</v>
      </c>
      <c r="N290" s="18">
        <v>132773395</v>
      </c>
      <c r="O290" s="17">
        <v>373659864</v>
      </c>
      <c r="P290" s="17">
        <v>118532155</v>
      </c>
      <c r="Q290" s="18">
        <v>108340306</v>
      </c>
      <c r="R290" s="18">
        <v>126571115</v>
      </c>
      <c r="S290" s="20">
        <v>353443576</v>
      </c>
      <c r="T290" s="17">
        <v>0</v>
      </c>
      <c r="U290" s="18">
        <v>0</v>
      </c>
      <c r="V290" s="18">
        <v>0</v>
      </c>
      <c r="W290" s="20">
        <v>0</v>
      </c>
    </row>
    <row r="291" spans="1:23" ht="12.75">
      <c r="A291" s="14" t="s">
        <v>26</v>
      </c>
      <c r="B291" s="15" t="s">
        <v>522</v>
      </c>
      <c r="C291" s="16" t="s">
        <v>523</v>
      </c>
      <c r="D291" s="17">
        <v>167412483</v>
      </c>
      <c r="E291" s="18">
        <v>167412483</v>
      </c>
      <c r="F291" s="18">
        <v>64831292</v>
      </c>
      <c r="G291" s="19">
        <f t="shared" si="53"/>
        <v>0.38725482615295775</v>
      </c>
      <c r="H291" s="17">
        <v>10151019</v>
      </c>
      <c r="I291" s="18">
        <v>5737289</v>
      </c>
      <c r="J291" s="18">
        <v>6611352</v>
      </c>
      <c r="K291" s="17">
        <v>22499660</v>
      </c>
      <c r="L291" s="17">
        <v>6006802</v>
      </c>
      <c r="M291" s="18">
        <v>6878130</v>
      </c>
      <c r="N291" s="18">
        <v>10047996</v>
      </c>
      <c r="O291" s="17">
        <v>22932928</v>
      </c>
      <c r="P291" s="17">
        <v>8126885</v>
      </c>
      <c r="Q291" s="18">
        <v>11271819</v>
      </c>
      <c r="R291" s="18">
        <v>0</v>
      </c>
      <c r="S291" s="20">
        <v>19398704</v>
      </c>
      <c r="T291" s="17">
        <v>0</v>
      </c>
      <c r="U291" s="18">
        <v>0</v>
      </c>
      <c r="V291" s="18">
        <v>0</v>
      </c>
      <c r="W291" s="20">
        <v>0</v>
      </c>
    </row>
    <row r="292" spans="1:23" ht="12.75">
      <c r="A292" s="14" t="s">
        <v>26</v>
      </c>
      <c r="B292" s="15" t="s">
        <v>524</v>
      </c>
      <c r="C292" s="16" t="s">
        <v>525</v>
      </c>
      <c r="D292" s="17">
        <v>135888014</v>
      </c>
      <c r="E292" s="18">
        <v>135888014</v>
      </c>
      <c r="F292" s="18">
        <v>47114580</v>
      </c>
      <c r="G292" s="19">
        <f t="shared" si="53"/>
        <v>0.3467162306161896</v>
      </c>
      <c r="H292" s="17">
        <v>4382908</v>
      </c>
      <c r="I292" s="18">
        <v>3507502</v>
      </c>
      <c r="J292" s="18">
        <v>6995183</v>
      </c>
      <c r="K292" s="17">
        <v>14885593</v>
      </c>
      <c r="L292" s="17">
        <v>1307460</v>
      </c>
      <c r="M292" s="18">
        <v>12347788</v>
      </c>
      <c r="N292" s="18">
        <v>6507508</v>
      </c>
      <c r="O292" s="17">
        <v>20162756</v>
      </c>
      <c r="P292" s="17">
        <v>6311370</v>
      </c>
      <c r="Q292" s="18">
        <v>5754861</v>
      </c>
      <c r="R292" s="18">
        <v>0</v>
      </c>
      <c r="S292" s="20">
        <v>12066231</v>
      </c>
      <c r="T292" s="17">
        <v>0</v>
      </c>
      <c r="U292" s="18">
        <v>0</v>
      </c>
      <c r="V292" s="18">
        <v>0</v>
      </c>
      <c r="W292" s="20">
        <v>0</v>
      </c>
    </row>
    <row r="293" spans="1:23" ht="12.75">
      <c r="A293" s="14" t="s">
        <v>26</v>
      </c>
      <c r="B293" s="15" t="s">
        <v>526</v>
      </c>
      <c r="C293" s="16" t="s">
        <v>527</v>
      </c>
      <c r="D293" s="17">
        <v>270350531</v>
      </c>
      <c r="E293" s="18">
        <v>270350531</v>
      </c>
      <c r="F293" s="18">
        <v>133566276</v>
      </c>
      <c r="G293" s="19">
        <f t="shared" si="53"/>
        <v>0.4940485062335609</v>
      </c>
      <c r="H293" s="17">
        <v>8125876</v>
      </c>
      <c r="I293" s="18">
        <v>9413675</v>
      </c>
      <c r="J293" s="18">
        <v>11355449</v>
      </c>
      <c r="K293" s="17">
        <v>28895000</v>
      </c>
      <c r="L293" s="17">
        <v>16976446</v>
      </c>
      <c r="M293" s="18">
        <v>13092631</v>
      </c>
      <c r="N293" s="18">
        <v>22672339</v>
      </c>
      <c r="O293" s="17">
        <v>52741416</v>
      </c>
      <c r="P293" s="17">
        <v>23494821</v>
      </c>
      <c r="Q293" s="18">
        <v>10254214</v>
      </c>
      <c r="R293" s="18">
        <v>18180825</v>
      </c>
      <c r="S293" s="20">
        <v>51929860</v>
      </c>
      <c r="T293" s="17">
        <v>0</v>
      </c>
      <c r="U293" s="18">
        <v>0</v>
      </c>
      <c r="V293" s="18">
        <v>0</v>
      </c>
      <c r="W293" s="20">
        <v>0</v>
      </c>
    </row>
    <row r="294" spans="1:23" ht="12.75">
      <c r="A294" s="14" t="s">
        <v>41</v>
      </c>
      <c r="B294" s="15" t="s">
        <v>528</v>
      </c>
      <c r="C294" s="16" t="s">
        <v>529</v>
      </c>
      <c r="D294" s="17">
        <v>160268620</v>
      </c>
      <c r="E294" s="18">
        <v>160891611</v>
      </c>
      <c r="F294" s="18">
        <v>84626444</v>
      </c>
      <c r="G294" s="19">
        <f t="shared" si="53"/>
        <v>0.5259841919290621</v>
      </c>
      <c r="H294" s="17">
        <v>6150361</v>
      </c>
      <c r="I294" s="18">
        <v>6927650</v>
      </c>
      <c r="J294" s="18">
        <v>7962089</v>
      </c>
      <c r="K294" s="17">
        <v>21040100</v>
      </c>
      <c r="L294" s="17">
        <v>10048337</v>
      </c>
      <c r="M294" s="18">
        <v>7588671</v>
      </c>
      <c r="N294" s="18">
        <v>17959183</v>
      </c>
      <c r="O294" s="17">
        <v>35596191</v>
      </c>
      <c r="P294" s="17">
        <v>5918336</v>
      </c>
      <c r="Q294" s="18">
        <v>13054623</v>
      </c>
      <c r="R294" s="18">
        <v>9017194</v>
      </c>
      <c r="S294" s="20">
        <v>27990153</v>
      </c>
      <c r="T294" s="17">
        <v>0</v>
      </c>
      <c r="U294" s="18">
        <v>0</v>
      </c>
      <c r="V294" s="18">
        <v>0</v>
      </c>
      <c r="W294" s="20">
        <v>0</v>
      </c>
    </row>
    <row r="295" spans="1:23" ht="12.75">
      <c r="A295" s="21"/>
      <c r="B295" s="22" t="s">
        <v>530</v>
      </c>
      <c r="C295" s="23"/>
      <c r="D295" s="24">
        <f>SUM(D290:D294)</f>
        <v>2625263482</v>
      </c>
      <c r="E295" s="25">
        <f>SUM(E290:E294)</f>
        <v>2655223429</v>
      </c>
      <c r="F295" s="25">
        <f>SUM(F290:F294)</f>
        <v>1593273007</v>
      </c>
      <c r="G295" s="26">
        <f t="shared" si="53"/>
        <v>0.6000523306620763</v>
      </c>
      <c r="H295" s="24">
        <f aca="true" t="shared" si="58" ref="H295:W295">SUM(H290:H294)</f>
        <v>101625800</v>
      </c>
      <c r="I295" s="25">
        <f t="shared" si="58"/>
        <v>160644737</v>
      </c>
      <c r="J295" s="25">
        <f t="shared" si="58"/>
        <v>361080791</v>
      </c>
      <c r="K295" s="24">
        <f t="shared" si="58"/>
        <v>623351328</v>
      </c>
      <c r="L295" s="24">
        <f t="shared" si="58"/>
        <v>149110565</v>
      </c>
      <c r="M295" s="25">
        <f t="shared" si="58"/>
        <v>166022169</v>
      </c>
      <c r="N295" s="25">
        <f t="shared" si="58"/>
        <v>189960421</v>
      </c>
      <c r="O295" s="24">
        <f t="shared" si="58"/>
        <v>505093155</v>
      </c>
      <c r="P295" s="24">
        <f t="shared" si="58"/>
        <v>162383567</v>
      </c>
      <c r="Q295" s="25">
        <f t="shared" si="58"/>
        <v>148675823</v>
      </c>
      <c r="R295" s="25">
        <f t="shared" si="58"/>
        <v>153769134</v>
      </c>
      <c r="S295" s="27">
        <f t="shared" si="58"/>
        <v>464828524</v>
      </c>
      <c r="T295" s="24">
        <f t="shared" si="58"/>
        <v>0</v>
      </c>
      <c r="U295" s="25">
        <f t="shared" si="58"/>
        <v>0</v>
      </c>
      <c r="V295" s="25">
        <f t="shared" si="58"/>
        <v>0</v>
      </c>
      <c r="W295" s="27">
        <f t="shared" si="58"/>
        <v>0</v>
      </c>
    </row>
    <row r="296" spans="1:23" ht="12.75">
      <c r="A296" s="21"/>
      <c r="B296" s="22" t="s">
        <v>531</v>
      </c>
      <c r="C296" s="23"/>
      <c r="D296" s="24">
        <f>SUM(D260:D263,D265:D271,D273:D281,D283:D288,D290:D294)</f>
        <v>6672680836</v>
      </c>
      <c r="E296" s="25">
        <f>SUM(E260:E263,E265:E271,E273:E281,E283:E288,E290:E294)</f>
        <v>6685141981</v>
      </c>
      <c r="F296" s="25">
        <f>SUM(F260:F263,F265:F271,F273:F281,F283:F288,F290:F294)</f>
        <v>3937012864</v>
      </c>
      <c r="G296" s="26">
        <f t="shared" si="53"/>
        <v>0.5889198576768417</v>
      </c>
      <c r="H296" s="24">
        <f aca="true" t="shared" si="59" ref="H296:W296">SUM(H260:H263,H265:H271,H273:H281,H283:H288,H290:H294)</f>
        <v>271578409</v>
      </c>
      <c r="I296" s="25">
        <f t="shared" si="59"/>
        <v>408133987</v>
      </c>
      <c r="J296" s="25">
        <f t="shared" si="59"/>
        <v>640016207</v>
      </c>
      <c r="K296" s="24">
        <f t="shared" si="59"/>
        <v>1319728603</v>
      </c>
      <c r="L296" s="24">
        <f t="shared" si="59"/>
        <v>405886921</v>
      </c>
      <c r="M296" s="25">
        <f t="shared" si="59"/>
        <v>427460032</v>
      </c>
      <c r="N296" s="25">
        <f t="shared" si="59"/>
        <v>487937234</v>
      </c>
      <c r="O296" s="24">
        <f t="shared" si="59"/>
        <v>1321284187</v>
      </c>
      <c r="P296" s="24">
        <f t="shared" si="59"/>
        <v>428967427</v>
      </c>
      <c r="Q296" s="25">
        <f t="shared" si="59"/>
        <v>416432034</v>
      </c>
      <c r="R296" s="25">
        <f t="shared" si="59"/>
        <v>450600613</v>
      </c>
      <c r="S296" s="27">
        <f t="shared" si="59"/>
        <v>1296000074</v>
      </c>
      <c r="T296" s="24">
        <f t="shared" si="59"/>
        <v>0</v>
      </c>
      <c r="U296" s="25">
        <f t="shared" si="59"/>
        <v>0</v>
      </c>
      <c r="V296" s="25">
        <f t="shared" si="59"/>
        <v>0</v>
      </c>
      <c r="W296" s="27">
        <f t="shared" si="59"/>
        <v>0</v>
      </c>
    </row>
    <row r="297" spans="1:23" ht="12.75">
      <c r="A297" s="9"/>
      <c r="B297" s="10" t="s">
        <v>603</v>
      </c>
      <c r="C297" s="11"/>
      <c r="D297" s="28"/>
      <c r="E297" s="29"/>
      <c r="F297" s="29"/>
      <c r="G297" s="30"/>
      <c r="H297" s="28"/>
      <c r="I297" s="29"/>
      <c r="J297" s="29"/>
      <c r="K297" s="28"/>
      <c r="L297" s="28"/>
      <c r="M297" s="29"/>
      <c r="N297" s="29"/>
      <c r="O297" s="28"/>
      <c r="P297" s="28"/>
      <c r="Q297" s="29"/>
      <c r="R297" s="29"/>
      <c r="S297" s="31"/>
      <c r="T297" s="28"/>
      <c r="U297" s="29"/>
      <c r="V297" s="29"/>
      <c r="W297" s="31"/>
    </row>
    <row r="298" spans="1:23" ht="12.75">
      <c r="A298" s="13"/>
      <c r="B298" s="10" t="s">
        <v>532</v>
      </c>
      <c r="C298" s="11"/>
      <c r="D298" s="28"/>
      <c r="E298" s="29"/>
      <c r="F298" s="29"/>
      <c r="G298" s="30"/>
      <c r="H298" s="28"/>
      <c r="I298" s="29"/>
      <c r="J298" s="29"/>
      <c r="K298" s="28"/>
      <c r="L298" s="28"/>
      <c r="M298" s="29"/>
      <c r="N298" s="29"/>
      <c r="O298" s="28"/>
      <c r="P298" s="28"/>
      <c r="Q298" s="29"/>
      <c r="R298" s="29"/>
      <c r="S298" s="31"/>
      <c r="T298" s="28"/>
      <c r="U298" s="29"/>
      <c r="V298" s="29"/>
      <c r="W298" s="31"/>
    </row>
    <row r="299" spans="1:23" ht="12.75">
      <c r="A299" s="14" t="s">
        <v>20</v>
      </c>
      <c r="B299" s="15" t="s">
        <v>533</v>
      </c>
      <c r="C299" s="16" t="s">
        <v>534</v>
      </c>
      <c r="D299" s="17">
        <v>34796423269</v>
      </c>
      <c r="E299" s="18">
        <v>35728598238</v>
      </c>
      <c r="F299" s="18">
        <v>22743587096</v>
      </c>
      <c r="G299" s="19">
        <f aca="true" t="shared" si="60" ref="G299:G336">IF($E299=0,0,$F299/$E299)</f>
        <v>0.6365653347074366</v>
      </c>
      <c r="H299" s="17">
        <v>1424960550</v>
      </c>
      <c r="I299" s="18">
        <v>2926242064</v>
      </c>
      <c r="J299" s="18">
        <v>2936941575</v>
      </c>
      <c r="K299" s="17">
        <v>7288144189</v>
      </c>
      <c r="L299" s="17">
        <v>2335083424</v>
      </c>
      <c r="M299" s="18">
        <v>3123017471</v>
      </c>
      <c r="N299" s="18">
        <v>2516023096</v>
      </c>
      <c r="O299" s="17">
        <v>7974123991</v>
      </c>
      <c r="P299" s="17">
        <v>2285152425</v>
      </c>
      <c r="Q299" s="18">
        <v>2643448851</v>
      </c>
      <c r="R299" s="18">
        <v>2552717640</v>
      </c>
      <c r="S299" s="20">
        <v>7481318916</v>
      </c>
      <c r="T299" s="17">
        <v>0</v>
      </c>
      <c r="U299" s="18">
        <v>0</v>
      </c>
      <c r="V299" s="18">
        <v>0</v>
      </c>
      <c r="W299" s="20">
        <v>0</v>
      </c>
    </row>
    <row r="300" spans="1:23" ht="12.75">
      <c r="A300" s="21"/>
      <c r="B300" s="22" t="s">
        <v>25</v>
      </c>
      <c r="C300" s="23"/>
      <c r="D300" s="24">
        <f>D299</f>
        <v>34796423269</v>
      </c>
      <c r="E300" s="25">
        <f>E299</f>
        <v>35728598238</v>
      </c>
      <c r="F300" s="25">
        <f>F299</f>
        <v>22743587096</v>
      </c>
      <c r="G300" s="26">
        <f t="shared" si="60"/>
        <v>0.6365653347074366</v>
      </c>
      <c r="H300" s="24">
        <f aca="true" t="shared" si="61" ref="H300:W300">H299</f>
        <v>1424960550</v>
      </c>
      <c r="I300" s="25">
        <f t="shared" si="61"/>
        <v>2926242064</v>
      </c>
      <c r="J300" s="25">
        <f t="shared" si="61"/>
        <v>2936941575</v>
      </c>
      <c r="K300" s="24">
        <f t="shared" si="61"/>
        <v>7288144189</v>
      </c>
      <c r="L300" s="24">
        <f t="shared" si="61"/>
        <v>2335083424</v>
      </c>
      <c r="M300" s="25">
        <f t="shared" si="61"/>
        <v>3123017471</v>
      </c>
      <c r="N300" s="25">
        <f t="shared" si="61"/>
        <v>2516023096</v>
      </c>
      <c r="O300" s="24">
        <f t="shared" si="61"/>
        <v>7974123991</v>
      </c>
      <c r="P300" s="24">
        <f t="shared" si="61"/>
        <v>2285152425</v>
      </c>
      <c r="Q300" s="25">
        <f t="shared" si="61"/>
        <v>2643448851</v>
      </c>
      <c r="R300" s="25">
        <f t="shared" si="61"/>
        <v>2552717640</v>
      </c>
      <c r="S300" s="27">
        <f t="shared" si="61"/>
        <v>7481318916</v>
      </c>
      <c r="T300" s="24">
        <f t="shared" si="61"/>
        <v>0</v>
      </c>
      <c r="U300" s="25">
        <f t="shared" si="61"/>
        <v>0</v>
      </c>
      <c r="V300" s="25">
        <f t="shared" si="61"/>
        <v>0</v>
      </c>
      <c r="W300" s="27">
        <f t="shared" si="61"/>
        <v>0</v>
      </c>
    </row>
    <row r="301" spans="1:23" ht="12.75">
      <c r="A301" s="14" t="s">
        <v>26</v>
      </c>
      <c r="B301" s="15" t="s">
        <v>535</v>
      </c>
      <c r="C301" s="16" t="s">
        <v>536</v>
      </c>
      <c r="D301" s="17">
        <v>272371575</v>
      </c>
      <c r="E301" s="18">
        <v>282546977</v>
      </c>
      <c r="F301" s="18">
        <v>174839822</v>
      </c>
      <c r="G301" s="19">
        <f t="shared" si="60"/>
        <v>0.6187991245080636</v>
      </c>
      <c r="H301" s="17">
        <v>14399578</v>
      </c>
      <c r="I301" s="18">
        <v>20981393</v>
      </c>
      <c r="J301" s="18">
        <v>22602347</v>
      </c>
      <c r="K301" s="17">
        <v>57983318</v>
      </c>
      <c r="L301" s="17">
        <v>15569492</v>
      </c>
      <c r="M301" s="18">
        <v>24361888</v>
      </c>
      <c r="N301" s="18">
        <v>17953091</v>
      </c>
      <c r="O301" s="17">
        <v>57884471</v>
      </c>
      <c r="P301" s="17">
        <v>19174179</v>
      </c>
      <c r="Q301" s="18">
        <v>15176475</v>
      </c>
      <c r="R301" s="18">
        <v>24621379</v>
      </c>
      <c r="S301" s="20">
        <v>58972033</v>
      </c>
      <c r="T301" s="17">
        <v>0</v>
      </c>
      <c r="U301" s="18">
        <v>0</v>
      </c>
      <c r="V301" s="18">
        <v>0</v>
      </c>
      <c r="W301" s="20">
        <v>0</v>
      </c>
    </row>
    <row r="302" spans="1:23" ht="12.75">
      <c r="A302" s="14" t="s">
        <v>26</v>
      </c>
      <c r="B302" s="15" t="s">
        <v>537</v>
      </c>
      <c r="C302" s="16" t="s">
        <v>538</v>
      </c>
      <c r="D302" s="17">
        <v>230105869</v>
      </c>
      <c r="E302" s="18">
        <v>272829757</v>
      </c>
      <c r="F302" s="18">
        <v>177051716</v>
      </c>
      <c r="G302" s="19">
        <f t="shared" si="60"/>
        <v>0.6489457673049938</v>
      </c>
      <c r="H302" s="17">
        <v>15395534</v>
      </c>
      <c r="I302" s="18">
        <v>18375350</v>
      </c>
      <c r="J302" s="18">
        <v>23133705</v>
      </c>
      <c r="K302" s="17">
        <v>56904589</v>
      </c>
      <c r="L302" s="17">
        <v>17769275</v>
      </c>
      <c r="M302" s="18">
        <v>21169463</v>
      </c>
      <c r="N302" s="18">
        <v>18255659</v>
      </c>
      <c r="O302" s="17">
        <v>57194397</v>
      </c>
      <c r="P302" s="17">
        <v>19807292</v>
      </c>
      <c r="Q302" s="18">
        <v>21572719</v>
      </c>
      <c r="R302" s="18">
        <v>21572719</v>
      </c>
      <c r="S302" s="20">
        <v>62952730</v>
      </c>
      <c r="T302" s="17">
        <v>0</v>
      </c>
      <c r="U302" s="18">
        <v>0</v>
      </c>
      <c r="V302" s="18">
        <v>0</v>
      </c>
      <c r="W302" s="20">
        <v>0</v>
      </c>
    </row>
    <row r="303" spans="1:23" ht="12.75">
      <c r="A303" s="14" t="s">
        <v>26</v>
      </c>
      <c r="B303" s="15" t="s">
        <v>539</v>
      </c>
      <c r="C303" s="16" t="s">
        <v>540</v>
      </c>
      <c r="D303" s="17">
        <v>305576663</v>
      </c>
      <c r="E303" s="18">
        <v>305576663</v>
      </c>
      <c r="F303" s="18">
        <v>199409417</v>
      </c>
      <c r="G303" s="19">
        <f t="shared" si="60"/>
        <v>0.6525675587994755</v>
      </c>
      <c r="H303" s="17">
        <v>22241964</v>
      </c>
      <c r="I303" s="18">
        <v>15016684</v>
      </c>
      <c r="J303" s="18">
        <v>30936401</v>
      </c>
      <c r="K303" s="17">
        <v>68195049</v>
      </c>
      <c r="L303" s="17">
        <v>16162042</v>
      </c>
      <c r="M303" s="18">
        <v>31555838</v>
      </c>
      <c r="N303" s="18">
        <v>23861524</v>
      </c>
      <c r="O303" s="17">
        <v>71579404</v>
      </c>
      <c r="P303" s="17">
        <v>15897456</v>
      </c>
      <c r="Q303" s="18">
        <v>22305844</v>
      </c>
      <c r="R303" s="18">
        <v>21431664</v>
      </c>
      <c r="S303" s="20">
        <v>59634964</v>
      </c>
      <c r="T303" s="17">
        <v>0</v>
      </c>
      <c r="U303" s="18">
        <v>0</v>
      </c>
      <c r="V303" s="18">
        <v>0</v>
      </c>
      <c r="W303" s="20">
        <v>0</v>
      </c>
    </row>
    <row r="304" spans="1:23" ht="12.75">
      <c r="A304" s="14" t="s">
        <v>26</v>
      </c>
      <c r="B304" s="15" t="s">
        <v>541</v>
      </c>
      <c r="C304" s="16" t="s">
        <v>542</v>
      </c>
      <c r="D304" s="17">
        <v>941225936</v>
      </c>
      <c r="E304" s="18">
        <v>945469206</v>
      </c>
      <c r="F304" s="18">
        <v>611464388</v>
      </c>
      <c r="G304" s="19">
        <f t="shared" si="60"/>
        <v>0.646731151178286</v>
      </c>
      <c r="H304" s="17">
        <v>26341219</v>
      </c>
      <c r="I304" s="18">
        <v>64305373</v>
      </c>
      <c r="J304" s="18">
        <v>76763496</v>
      </c>
      <c r="K304" s="17">
        <v>167410088</v>
      </c>
      <c r="L304" s="17">
        <v>53946962</v>
      </c>
      <c r="M304" s="18">
        <v>73114925</v>
      </c>
      <c r="N304" s="18">
        <v>125744658</v>
      </c>
      <c r="O304" s="17">
        <v>252806545</v>
      </c>
      <c r="P304" s="17">
        <v>59555861</v>
      </c>
      <c r="Q304" s="18">
        <v>55168768</v>
      </c>
      <c r="R304" s="18">
        <v>76523126</v>
      </c>
      <c r="S304" s="20">
        <v>191247755</v>
      </c>
      <c r="T304" s="17">
        <v>0</v>
      </c>
      <c r="U304" s="18">
        <v>0</v>
      </c>
      <c r="V304" s="18">
        <v>0</v>
      </c>
      <c r="W304" s="20">
        <v>0</v>
      </c>
    </row>
    <row r="305" spans="1:23" ht="12.75">
      <c r="A305" s="14" t="s">
        <v>26</v>
      </c>
      <c r="B305" s="15" t="s">
        <v>543</v>
      </c>
      <c r="C305" s="16" t="s">
        <v>544</v>
      </c>
      <c r="D305" s="17">
        <v>641238730</v>
      </c>
      <c r="E305" s="18">
        <v>624517699</v>
      </c>
      <c r="F305" s="18">
        <v>389390476</v>
      </c>
      <c r="G305" s="19">
        <f t="shared" si="60"/>
        <v>0.6235059096379588</v>
      </c>
      <c r="H305" s="17">
        <v>16655488</v>
      </c>
      <c r="I305" s="18">
        <v>60097704</v>
      </c>
      <c r="J305" s="18">
        <v>45419920</v>
      </c>
      <c r="K305" s="17">
        <v>122173112</v>
      </c>
      <c r="L305" s="17">
        <v>41899105</v>
      </c>
      <c r="M305" s="18">
        <v>47436917</v>
      </c>
      <c r="N305" s="18">
        <v>53730671</v>
      </c>
      <c r="O305" s="17">
        <v>143066693</v>
      </c>
      <c r="P305" s="17">
        <v>36753628</v>
      </c>
      <c r="Q305" s="18">
        <v>39281795</v>
      </c>
      <c r="R305" s="18">
        <v>48115248</v>
      </c>
      <c r="S305" s="20">
        <v>124150671</v>
      </c>
      <c r="T305" s="17">
        <v>0</v>
      </c>
      <c r="U305" s="18">
        <v>0</v>
      </c>
      <c r="V305" s="18">
        <v>0</v>
      </c>
      <c r="W305" s="20">
        <v>0</v>
      </c>
    </row>
    <row r="306" spans="1:23" ht="12.75">
      <c r="A306" s="14" t="s">
        <v>41</v>
      </c>
      <c r="B306" s="15" t="s">
        <v>545</v>
      </c>
      <c r="C306" s="16" t="s">
        <v>546</v>
      </c>
      <c r="D306" s="17">
        <v>344050310</v>
      </c>
      <c r="E306" s="18">
        <v>347360037</v>
      </c>
      <c r="F306" s="18">
        <v>219536976</v>
      </c>
      <c r="G306" s="19">
        <f t="shared" si="60"/>
        <v>0.6320156397265699</v>
      </c>
      <c r="H306" s="17">
        <v>18155755</v>
      </c>
      <c r="I306" s="18">
        <v>20673982</v>
      </c>
      <c r="J306" s="18">
        <v>24022358</v>
      </c>
      <c r="K306" s="17">
        <v>62852095</v>
      </c>
      <c r="L306" s="17">
        <v>21176459</v>
      </c>
      <c r="M306" s="18">
        <v>28590757</v>
      </c>
      <c r="N306" s="18">
        <v>31437761</v>
      </c>
      <c r="O306" s="17">
        <v>81204977</v>
      </c>
      <c r="P306" s="17">
        <v>18053279</v>
      </c>
      <c r="Q306" s="18">
        <v>26814616</v>
      </c>
      <c r="R306" s="18">
        <v>30612009</v>
      </c>
      <c r="S306" s="20">
        <v>75479904</v>
      </c>
      <c r="T306" s="17">
        <v>0</v>
      </c>
      <c r="U306" s="18">
        <v>0</v>
      </c>
      <c r="V306" s="18">
        <v>0</v>
      </c>
      <c r="W306" s="20">
        <v>0</v>
      </c>
    </row>
    <row r="307" spans="1:23" ht="12.75">
      <c r="A307" s="21"/>
      <c r="B307" s="22" t="s">
        <v>547</v>
      </c>
      <c r="C307" s="23"/>
      <c r="D307" s="24">
        <f>SUM(D301:D306)</f>
        <v>2734569083</v>
      </c>
      <c r="E307" s="25">
        <f>SUM(E301:E306)</f>
        <v>2778300339</v>
      </c>
      <c r="F307" s="25">
        <f>SUM(F301:F306)</f>
        <v>1771692795</v>
      </c>
      <c r="G307" s="26">
        <f t="shared" si="60"/>
        <v>0.6376894427611413</v>
      </c>
      <c r="H307" s="24">
        <f aca="true" t="shared" si="62" ref="H307:W307">SUM(H301:H306)</f>
        <v>113189538</v>
      </c>
      <c r="I307" s="25">
        <f t="shared" si="62"/>
        <v>199450486</v>
      </c>
      <c r="J307" s="25">
        <f t="shared" si="62"/>
        <v>222878227</v>
      </c>
      <c r="K307" s="24">
        <f t="shared" si="62"/>
        <v>535518251</v>
      </c>
      <c r="L307" s="24">
        <f t="shared" si="62"/>
        <v>166523335</v>
      </c>
      <c r="M307" s="25">
        <f t="shared" si="62"/>
        <v>226229788</v>
      </c>
      <c r="N307" s="25">
        <f t="shared" si="62"/>
        <v>270983364</v>
      </c>
      <c r="O307" s="24">
        <f t="shared" si="62"/>
        <v>663736487</v>
      </c>
      <c r="P307" s="24">
        <f t="shared" si="62"/>
        <v>169241695</v>
      </c>
      <c r="Q307" s="25">
        <f t="shared" si="62"/>
        <v>180320217</v>
      </c>
      <c r="R307" s="25">
        <f t="shared" si="62"/>
        <v>222876145</v>
      </c>
      <c r="S307" s="27">
        <f t="shared" si="62"/>
        <v>572438057</v>
      </c>
      <c r="T307" s="24">
        <f t="shared" si="62"/>
        <v>0</v>
      </c>
      <c r="U307" s="25">
        <f t="shared" si="62"/>
        <v>0</v>
      </c>
      <c r="V307" s="25">
        <f t="shared" si="62"/>
        <v>0</v>
      </c>
      <c r="W307" s="27">
        <f t="shared" si="62"/>
        <v>0</v>
      </c>
    </row>
    <row r="308" spans="1:23" ht="12.75">
      <c r="A308" s="14" t="s">
        <v>26</v>
      </c>
      <c r="B308" s="15" t="s">
        <v>548</v>
      </c>
      <c r="C308" s="16" t="s">
        <v>549</v>
      </c>
      <c r="D308" s="17">
        <v>554699938</v>
      </c>
      <c r="E308" s="18">
        <v>529929386</v>
      </c>
      <c r="F308" s="18">
        <v>306716937</v>
      </c>
      <c r="G308" s="19">
        <f t="shared" si="60"/>
        <v>0.578788316147465</v>
      </c>
      <c r="H308" s="17">
        <v>16039974</v>
      </c>
      <c r="I308" s="18">
        <v>38475986</v>
      </c>
      <c r="J308" s="18">
        <v>39999458</v>
      </c>
      <c r="K308" s="17">
        <v>94515418</v>
      </c>
      <c r="L308" s="17">
        <v>35351547</v>
      </c>
      <c r="M308" s="18">
        <v>32679978</v>
      </c>
      <c r="N308" s="18">
        <v>37271333</v>
      </c>
      <c r="O308" s="17">
        <v>105302858</v>
      </c>
      <c r="P308" s="17">
        <v>33444109</v>
      </c>
      <c r="Q308" s="18">
        <v>16418348</v>
      </c>
      <c r="R308" s="18">
        <v>57036204</v>
      </c>
      <c r="S308" s="20">
        <v>106898661</v>
      </c>
      <c r="T308" s="17">
        <v>0</v>
      </c>
      <c r="U308" s="18">
        <v>0</v>
      </c>
      <c r="V308" s="18">
        <v>0</v>
      </c>
      <c r="W308" s="20">
        <v>0</v>
      </c>
    </row>
    <row r="309" spans="1:23" ht="12.75">
      <c r="A309" s="14" t="s">
        <v>26</v>
      </c>
      <c r="B309" s="15" t="s">
        <v>550</v>
      </c>
      <c r="C309" s="16" t="s">
        <v>551</v>
      </c>
      <c r="D309" s="17">
        <v>2047906494</v>
      </c>
      <c r="E309" s="18">
        <v>2072441032</v>
      </c>
      <c r="F309" s="18">
        <v>1354254538</v>
      </c>
      <c r="G309" s="19">
        <f t="shared" si="60"/>
        <v>0.6534586591798381</v>
      </c>
      <c r="H309" s="17">
        <v>78673561</v>
      </c>
      <c r="I309" s="18">
        <v>153120305</v>
      </c>
      <c r="J309" s="18">
        <v>157458801</v>
      </c>
      <c r="K309" s="17">
        <v>389252667</v>
      </c>
      <c r="L309" s="17">
        <v>134057010</v>
      </c>
      <c r="M309" s="18">
        <v>154252647</v>
      </c>
      <c r="N309" s="18">
        <v>228025428</v>
      </c>
      <c r="O309" s="17">
        <v>516335085</v>
      </c>
      <c r="P309" s="17">
        <v>169545175</v>
      </c>
      <c r="Q309" s="18">
        <v>150016173</v>
      </c>
      <c r="R309" s="18">
        <v>129105438</v>
      </c>
      <c r="S309" s="20">
        <v>448666786</v>
      </c>
      <c r="T309" s="17">
        <v>0</v>
      </c>
      <c r="U309" s="18">
        <v>0</v>
      </c>
      <c r="V309" s="18">
        <v>0</v>
      </c>
      <c r="W309" s="20">
        <v>0</v>
      </c>
    </row>
    <row r="310" spans="1:23" ht="12.75">
      <c r="A310" s="14" t="s">
        <v>26</v>
      </c>
      <c r="B310" s="15" t="s">
        <v>552</v>
      </c>
      <c r="C310" s="16" t="s">
        <v>553</v>
      </c>
      <c r="D310" s="17">
        <v>1380139101</v>
      </c>
      <c r="E310" s="18">
        <v>1450845360</v>
      </c>
      <c r="F310" s="18">
        <v>846093643</v>
      </c>
      <c r="G310" s="19">
        <f t="shared" si="60"/>
        <v>0.5831728634401119</v>
      </c>
      <c r="H310" s="17">
        <v>42174294</v>
      </c>
      <c r="I310" s="18">
        <v>85430222</v>
      </c>
      <c r="J310" s="18">
        <v>99715882</v>
      </c>
      <c r="K310" s="17">
        <v>227320398</v>
      </c>
      <c r="L310" s="17">
        <v>84233651</v>
      </c>
      <c r="M310" s="18">
        <v>96135910</v>
      </c>
      <c r="N310" s="18">
        <v>173069966</v>
      </c>
      <c r="O310" s="17">
        <v>353439527</v>
      </c>
      <c r="P310" s="17">
        <v>86164010</v>
      </c>
      <c r="Q310" s="18">
        <v>88476608</v>
      </c>
      <c r="R310" s="18">
        <v>90693100</v>
      </c>
      <c r="S310" s="20">
        <v>265333718</v>
      </c>
      <c r="T310" s="17">
        <v>0</v>
      </c>
      <c r="U310" s="18">
        <v>0</v>
      </c>
      <c r="V310" s="18">
        <v>0</v>
      </c>
      <c r="W310" s="20">
        <v>0</v>
      </c>
    </row>
    <row r="311" spans="1:23" ht="12.75">
      <c r="A311" s="14" t="s">
        <v>26</v>
      </c>
      <c r="B311" s="15" t="s">
        <v>554</v>
      </c>
      <c r="C311" s="16" t="s">
        <v>555</v>
      </c>
      <c r="D311" s="17">
        <v>913800317</v>
      </c>
      <c r="E311" s="18">
        <v>939262976</v>
      </c>
      <c r="F311" s="18">
        <v>637494199</v>
      </c>
      <c r="G311" s="19">
        <f t="shared" si="60"/>
        <v>0.6787174787990365</v>
      </c>
      <c r="H311" s="17">
        <v>27113267</v>
      </c>
      <c r="I311" s="18">
        <v>92193705</v>
      </c>
      <c r="J311" s="18">
        <v>81118321</v>
      </c>
      <c r="K311" s="17">
        <v>200425293</v>
      </c>
      <c r="L311" s="17">
        <v>70814768</v>
      </c>
      <c r="M311" s="18">
        <v>70936666</v>
      </c>
      <c r="N311" s="18">
        <v>72487924</v>
      </c>
      <c r="O311" s="17">
        <v>214239358</v>
      </c>
      <c r="P311" s="17">
        <v>71150913</v>
      </c>
      <c r="Q311" s="18">
        <v>65257065</v>
      </c>
      <c r="R311" s="18">
        <v>86421570</v>
      </c>
      <c r="S311" s="20">
        <v>222829548</v>
      </c>
      <c r="T311" s="17">
        <v>0</v>
      </c>
      <c r="U311" s="18">
        <v>0</v>
      </c>
      <c r="V311" s="18">
        <v>0</v>
      </c>
      <c r="W311" s="20">
        <v>0</v>
      </c>
    </row>
    <row r="312" spans="1:23" ht="12.75">
      <c r="A312" s="14" t="s">
        <v>26</v>
      </c>
      <c r="B312" s="15" t="s">
        <v>556</v>
      </c>
      <c r="C312" s="16" t="s">
        <v>557</v>
      </c>
      <c r="D312" s="17">
        <v>644316319</v>
      </c>
      <c r="E312" s="18">
        <v>667353792</v>
      </c>
      <c r="F312" s="18">
        <v>427709079</v>
      </c>
      <c r="G312" s="19">
        <f t="shared" si="60"/>
        <v>0.6409030474198609</v>
      </c>
      <c r="H312" s="17">
        <v>56836991</v>
      </c>
      <c r="I312" s="18">
        <v>34767028</v>
      </c>
      <c r="J312" s="18">
        <v>41946309</v>
      </c>
      <c r="K312" s="17">
        <v>133550328</v>
      </c>
      <c r="L312" s="17">
        <v>40154560</v>
      </c>
      <c r="M312" s="18">
        <v>43008320</v>
      </c>
      <c r="N312" s="18">
        <v>53435375</v>
      </c>
      <c r="O312" s="17">
        <v>136598255</v>
      </c>
      <c r="P312" s="17">
        <v>54270121</v>
      </c>
      <c r="Q312" s="18">
        <v>49632893</v>
      </c>
      <c r="R312" s="18">
        <v>53657482</v>
      </c>
      <c r="S312" s="20">
        <v>157560496</v>
      </c>
      <c r="T312" s="17">
        <v>0</v>
      </c>
      <c r="U312" s="18">
        <v>0</v>
      </c>
      <c r="V312" s="18">
        <v>0</v>
      </c>
      <c r="W312" s="20">
        <v>0</v>
      </c>
    </row>
    <row r="313" spans="1:23" ht="12.75">
      <c r="A313" s="14" t="s">
        <v>41</v>
      </c>
      <c r="B313" s="15" t="s">
        <v>558</v>
      </c>
      <c r="C313" s="16" t="s">
        <v>559</v>
      </c>
      <c r="D313" s="17">
        <v>389480090</v>
      </c>
      <c r="E313" s="18">
        <v>399695997</v>
      </c>
      <c r="F313" s="18">
        <v>264674005</v>
      </c>
      <c r="G313" s="19">
        <f t="shared" si="60"/>
        <v>0.6621882805596374</v>
      </c>
      <c r="H313" s="17">
        <v>18072703</v>
      </c>
      <c r="I313" s="18">
        <v>23248915</v>
      </c>
      <c r="J313" s="18">
        <v>23333851</v>
      </c>
      <c r="K313" s="17">
        <v>64655469</v>
      </c>
      <c r="L313" s="17">
        <v>23531962</v>
      </c>
      <c r="M313" s="18">
        <v>34887984</v>
      </c>
      <c r="N313" s="18">
        <v>40825293</v>
      </c>
      <c r="O313" s="17">
        <v>99245239</v>
      </c>
      <c r="P313" s="17">
        <v>26404931</v>
      </c>
      <c r="Q313" s="18">
        <v>33809488</v>
      </c>
      <c r="R313" s="18">
        <v>40558878</v>
      </c>
      <c r="S313" s="20">
        <v>100773297</v>
      </c>
      <c r="T313" s="17">
        <v>0</v>
      </c>
      <c r="U313" s="18">
        <v>0</v>
      </c>
      <c r="V313" s="18">
        <v>0</v>
      </c>
      <c r="W313" s="20">
        <v>0</v>
      </c>
    </row>
    <row r="314" spans="1:23" ht="12.75">
      <c r="A314" s="21"/>
      <c r="B314" s="22" t="s">
        <v>560</v>
      </c>
      <c r="C314" s="23"/>
      <c r="D314" s="24">
        <f>SUM(D308:D313)</f>
        <v>5930342259</v>
      </c>
      <c r="E314" s="25">
        <f>SUM(E308:E313)</f>
        <v>6059528543</v>
      </c>
      <c r="F314" s="25">
        <f>SUM(F308:F313)</f>
        <v>3836942401</v>
      </c>
      <c r="G314" s="26">
        <f t="shared" si="60"/>
        <v>0.6332080744850119</v>
      </c>
      <c r="H314" s="24">
        <f aca="true" t="shared" si="63" ref="H314:W314">SUM(H308:H313)</f>
        <v>238910790</v>
      </c>
      <c r="I314" s="25">
        <f t="shared" si="63"/>
        <v>427236161</v>
      </c>
      <c r="J314" s="25">
        <f t="shared" si="63"/>
        <v>443572622</v>
      </c>
      <c r="K314" s="24">
        <f t="shared" si="63"/>
        <v>1109719573</v>
      </c>
      <c r="L314" s="24">
        <f t="shared" si="63"/>
        <v>388143498</v>
      </c>
      <c r="M314" s="25">
        <f t="shared" si="63"/>
        <v>431901505</v>
      </c>
      <c r="N314" s="25">
        <f t="shared" si="63"/>
        <v>605115319</v>
      </c>
      <c r="O314" s="24">
        <f t="shared" si="63"/>
        <v>1425160322</v>
      </c>
      <c r="P314" s="24">
        <f t="shared" si="63"/>
        <v>440979259</v>
      </c>
      <c r="Q314" s="25">
        <f t="shared" si="63"/>
        <v>403610575</v>
      </c>
      <c r="R314" s="25">
        <f t="shared" si="63"/>
        <v>457472672</v>
      </c>
      <c r="S314" s="27">
        <f t="shared" si="63"/>
        <v>1302062506</v>
      </c>
      <c r="T314" s="24">
        <f t="shared" si="63"/>
        <v>0</v>
      </c>
      <c r="U314" s="25">
        <f t="shared" si="63"/>
        <v>0</v>
      </c>
      <c r="V314" s="25">
        <f t="shared" si="63"/>
        <v>0</v>
      </c>
      <c r="W314" s="27">
        <f t="shared" si="63"/>
        <v>0</v>
      </c>
    </row>
    <row r="315" spans="1:23" ht="12.75">
      <c r="A315" s="14" t="s">
        <v>26</v>
      </c>
      <c r="B315" s="15" t="s">
        <v>561</v>
      </c>
      <c r="C315" s="16" t="s">
        <v>562</v>
      </c>
      <c r="D315" s="17">
        <v>468448115</v>
      </c>
      <c r="E315" s="18">
        <v>476067088</v>
      </c>
      <c r="F315" s="18">
        <v>290143850</v>
      </c>
      <c r="G315" s="19">
        <f t="shared" si="60"/>
        <v>0.6094600053511786</v>
      </c>
      <c r="H315" s="17">
        <v>20587707</v>
      </c>
      <c r="I315" s="18">
        <v>29680931</v>
      </c>
      <c r="J315" s="18">
        <v>36297924</v>
      </c>
      <c r="K315" s="17">
        <v>86566562</v>
      </c>
      <c r="L315" s="17">
        <v>29125683</v>
      </c>
      <c r="M315" s="18">
        <v>32245498</v>
      </c>
      <c r="N315" s="18">
        <v>49094765</v>
      </c>
      <c r="O315" s="17">
        <v>110465946</v>
      </c>
      <c r="P315" s="17">
        <v>33821414</v>
      </c>
      <c r="Q315" s="18">
        <v>29644964</v>
      </c>
      <c r="R315" s="18">
        <v>29644964</v>
      </c>
      <c r="S315" s="20">
        <v>93111342</v>
      </c>
      <c r="T315" s="17">
        <v>0</v>
      </c>
      <c r="U315" s="18">
        <v>0</v>
      </c>
      <c r="V315" s="18">
        <v>0</v>
      </c>
      <c r="W315" s="20">
        <v>0</v>
      </c>
    </row>
    <row r="316" spans="1:23" ht="12.75">
      <c r="A316" s="14" t="s">
        <v>26</v>
      </c>
      <c r="B316" s="15" t="s">
        <v>563</v>
      </c>
      <c r="C316" s="16" t="s">
        <v>564</v>
      </c>
      <c r="D316" s="17">
        <v>1072995227</v>
      </c>
      <c r="E316" s="18">
        <v>1072963986</v>
      </c>
      <c r="F316" s="18">
        <v>739060220</v>
      </c>
      <c r="G316" s="19">
        <f t="shared" si="60"/>
        <v>0.688802447839102</v>
      </c>
      <c r="H316" s="17">
        <v>45452276</v>
      </c>
      <c r="I316" s="18">
        <v>90740848</v>
      </c>
      <c r="J316" s="18">
        <v>90455812</v>
      </c>
      <c r="K316" s="17">
        <v>226648936</v>
      </c>
      <c r="L316" s="17">
        <v>87309468</v>
      </c>
      <c r="M316" s="18">
        <v>92892814</v>
      </c>
      <c r="N316" s="18">
        <v>91068221</v>
      </c>
      <c r="O316" s="17">
        <v>271270503</v>
      </c>
      <c r="P316" s="17">
        <v>78893881</v>
      </c>
      <c r="Q316" s="18">
        <v>82348758</v>
      </c>
      <c r="R316" s="18">
        <v>79898142</v>
      </c>
      <c r="S316" s="20">
        <v>241140781</v>
      </c>
      <c r="T316" s="17">
        <v>0</v>
      </c>
      <c r="U316" s="18">
        <v>0</v>
      </c>
      <c r="V316" s="18">
        <v>0</v>
      </c>
      <c r="W316" s="20">
        <v>0</v>
      </c>
    </row>
    <row r="317" spans="1:23" ht="12.75">
      <c r="A317" s="14" t="s">
        <v>26</v>
      </c>
      <c r="B317" s="15" t="s">
        <v>565</v>
      </c>
      <c r="C317" s="16" t="s">
        <v>566</v>
      </c>
      <c r="D317" s="17">
        <v>297384962</v>
      </c>
      <c r="E317" s="18">
        <v>287917035</v>
      </c>
      <c r="F317" s="18">
        <v>183938363</v>
      </c>
      <c r="G317" s="19">
        <f t="shared" si="60"/>
        <v>0.6388589094771694</v>
      </c>
      <c r="H317" s="17">
        <v>19092633</v>
      </c>
      <c r="I317" s="18">
        <v>20938182</v>
      </c>
      <c r="J317" s="18">
        <v>25413236</v>
      </c>
      <c r="K317" s="17">
        <v>65444051</v>
      </c>
      <c r="L317" s="17">
        <v>19070993</v>
      </c>
      <c r="M317" s="18">
        <v>19941838</v>
      </c>
      <c r="N317" s="18">
        <v>18113426</v>
      </c>
      <c r="O317" s="17">
        <v>57126257</v>
      </c>
      <c r="P317" s="17">
        <v>23567750</v>
      </c>
      <c r="Q317" s="18">
        <v>16755578</v>
      </c>
      <c r="R317" s="18">
        <v>21044727</v>
      </c>
      <c r="S317" s="20">
        <v>61368055</v>
      </c>
      <c r="T317" s="17">
        <v>0</v>
      </c>
      <c r="U317" s="18">
        <v>0</v>
      </c>
      <c r="V317" s="18">
        <v>0</v>
      </c>
      <c r="W317" s="20">
        <v>0</v>
      </c>
    </row>
    <row r="318" spans="1:23" ht="12.75">
      <c r="A318" s="14" t="s">
        <v>26</v>
      </c>
      <c r="B318" s="15" t="s">
        <v>567</v>
      </c>
      <c r="C318" s="16" t="s">
        <v>568</v>
      </c>
      <c r="D318" s="17">
        <v>227115619</v>
      </c>
      <c r="E318" s="18">
        <v>234174477</v>
      </c>
      <c r="F318" s="18">
        <v>132648545</v>
      </c>
      <c r="G318" s="19">
        <f t="shared" si="60"/>
        <v>0.566451761521389</v>
      </c>
      <c r="H318" s="17">
        <v>7462483</v>
      </c>
      <c r="I318" s="18">
        <v>16271227</v>
      </c>
      <c r="J318" s="18">
        <v>20640821</v>
      </c>
      <c r="K318" s="17">
        <v>44374531</v>
      </c>
      <c r="L318" s="17">
        <v>12747573</v>
      </c>
      <c r="M318" s="18">
        <v>13344217</v>
      </c>
      <c r="N318" s="18">
        <v>19845363</v>
      </c>
      <c r="O318" s="17">
        <v>45937153</v>
      </c>
      <c r="P318" s="17">
        <v>13071010</v>
      </c>
      <c r="Q318" s="18">
        <v>12920149</v>
      </c>
      <c r="R318" s="18">
        <v>16345702</v>
      </c>
      <c r="S318" s="20">
        <v>42336861</v>
      </c>
      <c r="T318" s="17">
        <v>0</v>
      </c>
      <c r="U318" s="18">
        <v>0</v>
      </c>
      <c r="V318" s="18">
        <v>0</v>
      </c>
      <c r="W318" s="20">
        <v>0</v>
      </c>
    </row>
    <row r="319" spans="1:23" ht="12.75">
      <c r="A319" s="14" t="s">
        <v>41</v>
      </c>
      <c r="B319" s="15" t="s">
        <v>569</v>
      </c>
      <c r="C319" s="16" t="s">
        <v>570</v>
      </c>
      <c r="D319" s="17">
        <v>158458799</v>
      </c>
      <c r="E319" s="18">
        <v>163203471</v>
      </c>
      <c r="F319" s="18">
        <v>125523150</v>
      </c>
      <c r="G319" s="19">
        <f t="shared" si="60"/>
        <v>0.7691205905786158</v>
      </c>
      <c r="H319" s="17">
        <v>8623523</v>
      </c>
      <c r="I319" s="18">
        <v>13498021</v>
      </c>
      <c r="J319" s="18">
        <v>14022903</v>
      </c>
      <c r="K319" s="17">
        <v>36144447</v>
      </c>
      <c r="L319" s="17">
        <v>12525612</v>
      </c>
      <c r="M319" s="18">
        <v>21529924</v>
      </c>
      <c r="N319" s="18">
        <v>16789094</v>
      </c>
      <c r="O319" s="17">
        <v>50844630</v>
      </c>
      <c r="P319" s="17">
        <v>10202389</v>
      </c>
      <c r="Q319" s="18">
        <v>16408677</v>
      </c>
      <c r="R319" s="18">
        <v>11923007</v>
      </c>
      <c r="S319" s="20">
        <v>38534073</v>
      </c>
      <c r="T319" s="17">
        <v>0</v>
      </c>
      <c r="U319" s="18">
        <v>0</v>
      </c>
      <c r="V319" s="18">
        <v>0</v>
      </c>
      <c r="W319" s="20">
        <v>0</v>
      </c>
    </row>
    <row r="320" spans="1:23" ht="12.75">
      <c r="A320" s="21"/>
      <c r="B320" s="22" t="s">
        <v>571</v>
      </c>
      <c r="C320" s="23"/>
      <c r="D320" s="24">
        <f>SUM(D315:D319)</f>
        <v>2224402722</v>
      </c>
      <c r="E320" s="25">
        <f>SUM(E315:E319)</f>
        <v>2234326057</v>
      </c>
      <c r="F320" s="25">
        <f>SUM(F315:F319)</f>
        <v>1471314128</v>
      </c>
      <c r="G320" s="26">
        <f t="shared" si="60"/>
        <v>0.6585046633594356</v>
      </c>
      <c r="H320" s="24">
        <f aca="true" t="shared" si="64" ref="H320:W320">SUM(H315:H319)</f>
        <v>101218622</v>
      </c>
      <c r="I320" s="25">
        <f t="shared" si="64"/>
        <v>171129209</v>
      </c>
      <c r="J320" s="25">
        <f t="shared" si="64"/>
        <v>186830696</v>
      </c>
      <c r="K320" s="24">
        <f t="shared" si="64"/>
        <v>459178527</v>
      </c>
      <c r="L320" s="24">
        <f t="shared" si="64"/>
        <v>160779329</v>
      </c>
      <c r="M320" s="25">
        <f t="shared" si="64"/>
        <v>179954291</v>
      </c>
      <c r="N320" s="25">
        <f t="shared" si="64"/>
        <v>194910869</v>
      </c>
      <c r="O320" s="24">
        <f t="shared" si="64"/>
        <v>535644489</v>
      </c>
      <c r="P320" s="24">
        <f t="shared" si="64"/>
        <v>159556444</v>
      </c>
      <c r="Q320" s="25">
        <f t="shared" si="64"/>
        <v>158078126</v>
      </c>
      <c r="R320" s="25">
        <f t="shared" si="64"/>
        <v>158856542</v>
      </c>
      <c r="S320" s="27">
        <f t="shared" si="64"/>
        <v>476491112</v>
      </c>
      <c r="T320" s="24">
        <f t="shared" si="64"/>
        <v>0</v>
      </c>
      <c r="U320" s="25">
        <f t="shared" si="64"/>
        <v>0</v>
      </c>
      <c r="V320" s="25">
        <f t="shared" si="64"/>
        <v>0</v>
      </c>
      <c r="W320" s="27">
        <f t="shared" si="64"/>
        <v>0</v>
      </c>
    </row>
    <row r="321" spans="1:23" ht="12.75">
      <c r="A321" s="14" t="s">
        <v>26</v>
      </c>
      <c r="B321" s="15" t="s">
        <v>572</v>
      </c>
      <c r="C321" s="16" t="s">
        <v>573</v>
      </c>
      <c r="D321" s="17">
        <v>147198030</v>
      </c>
      <c r="E321" s="18">
        <v>147198030</v>
      </c>
      <c r="F321" s="18">
        <v>65252389</v>
      </c>
      <c r="G321" s="19">
        <f t="shared" si="60"/>
        <v>0.44329661884741256</v>
      </c>
      <c r="H321" s="17">
        <v>5231728</v>
      </c>
      <c r="I321" s="18">
        <v>7958790</v>
      </c>
      <c r="J321" s="18">
        <v>6417025</v>
      </c>
      <c r="K321" s="17">
        <v>19607543</v>
      </c>
      <c r="L321" s="17">
        <v>9028292</v>
      </c>
      <c r="M321" s="18">
        <v>3399800</v>
      </c>
      <c r="N321" s="18">
        <v>1519475</v>
      </c>
      <c r="O321" s="17">
        <v>13947567</v>
      </c>
      <c r="P321" s="17">
        <v>5730734</v>
      </c>
      <c r="Q321" s="18">
        <v>21136350</v>
      </c>
      <c r="R321" s="18">
        <v>4830195</v>
      </c>
      <c r="S321" s="20">
        <v>31697279</v>
      </c>
      <c r="T321" s="17">
        <v>0</v>
      </c>
      <c r="U321" s="18">
        <v>0</v>
      </c>
      <c r="V321" s="18">
        <v>0</v>
      </c>
      <c r="W321" s="20">
        <v>0</v>
      </c>
    </row>
    <row r="322" spans="1:23" ht="12.75">
      <c r="A322" s="14" t="s">
        <v>26</v>
      </c>
      <c r="B322" s="15" t="s">
        <v>574</v>
      </c>
      <c r="C322" s="16" t="s">
        <v>575</v>
      </c>
      <c r="D322" s="17">
        <v>422779120</v>
      </c>
      <c r="E322" s="18">
        <v>423655271</v>
      </c>
      <c r="F322" s="18">
        <v>247001862</v>
      </c>
      <c r="G322" s="19">
        <f t="shared" si="60"/>
        <v>0.5830255844969765</v>
      </c>
      <c r="H322" s="17">
        <v>26207019</v>
      </c>
      <c r="I322" s="18">
        <v>24957548</v>
      </c>
      <c r="J322" s="18">
        <v>22838473</v>
      </c>
      <c r="K322" s="17">
        <v>74003040</v>
      </c>
      <c r="L322" s="17">
        <v>23062275</v>
      </c>
      <c r="M322" s="18">
        <v>34975755</v>
      </c>
      <c r="N322" s="18">
        <v>34966977</v>
      </c>
      <c r="O322" s="17">
        <v>93005007</v>
      </c>
      <c r="P322" s="17">
        <v>31367254</v>
      </c>
      <c r="Q322" s="18">
        <v>22765116</v>
      </c>
      <c r="R322" s="18">
        <v>25861445</v>
      </c>
      <c r="S322" s="20">
        <v>79993815</v>
      </c>
      <c r="T322" s="17">
        <v>0</v>
      </c>
      <c r="U322" s="18">
        <v>0</v>
      </c>
      <c r="V322" s="18">
        <v>0</v>
      </c>
      <c r="W322" s="20">
        <v>0</v>
      </c>
    </row>
    <row r="323" spans="1:23" ht="12.75">
      <c r="A323" s="14" t="s">
        <v>26</v>
      </c>
      <c r="B323" s="15" t="s">
        <v>576</v>
      </c>
      <c r="C323" s="16" t="s">
        <v>577</v>
      </c>
      <c r="D323" s="17">
        <v>874171995</v>
      </c>
      <c r="E323" s="18">
        <v>890246405</v>
      </c>
      <c r="F323" s="18">
        <v>532338465</v>
      </c>
      <c r="G323" s="19">
        <f t="shared" si="60"/>
        <v>0.5979675537134014</v>
      </c>
      <c r="H323" s="17">
        <v>23978054</v>
      </c>
      <c r="I323" s="18">
        <v>61417518</v>
      </c>
      <c r="J323" s="18">
        <v>66279555</v>
      </c>
      <c r="K323" s="17">
        <v>151675127</v>
      </c>
      <c r="L323" s="17">
        <v>54476351</v>
      </c>
      <c r="M323" s="18">
        <v>56183508</v>
      </c>
      <c r="N323" s="18">
        <v>59057633</v>
      </c>
      <c r="O323" s="17">
        <v>169717492</v>
      </c>
      <c r="P323" s="17">
        <v>58892403</v>
      </c>
      <c r="Q323" s="18">
        <v>56858162</v>
      </c>
      <c r="R323" s="18">
        <v>95195281</v>
      </c>
      <c r="S323" s="20">
        <v>210945846</v>
      </c>
      <c r="T323" s="17">
        <v>0</v>
      </c>
      <c r="U323" s="18">
        <v>0</v>
      </c>
      <c r="V323" s="18">
        <v>0</v>
      </c>
      <c r="W323" s="20">
        <v>0</v>
      </c>
    </row>
    <row r="324" spans="1:23" ht="12.75">
      <c r="A324" s="14" t="s">
        <v>26</v>
      </c>
      <c r="B324" s="15" t="s">
        <v>578</v>
      </c>
      <c r="C324" s="16" t="s">
        <v>579</v>
      </c>
      <c r="D324" s="17">
        <v>1627126377</v>
      </c>
      <c r="E324" s="18">
        <v>1641524449</v>
      </c>
      <c r="F324" s="18">
        <v>1026566309</v>
      </c>
      <c r="G324" s="19">
        <f t="shared" si="60"/>
        <v>0.6253737552464563</v>
      </c>
      <c r="H324" s="17">
        <v>37202646</v>
      </c>
      <c r="I324" s="18">
        <v>116852716</v>
      </c>
      <c r="J324" s="18">
        <v>109713896</v>
      </c>
      <c r="K324" s="17">
        <v>263769258</v>
      </c>
      <c r="L324" s="17">
        <v>110831254</v>
      </c>
      <c r="M324" s="18">
        <v>182301539</v>
      </c>
      <c r="N324" s="18">
        <v>118127537</v>
      </c>
      <c r="O324" s="17">
        <v>411260330</v>
      </c>
      <c r="P324" s="17">
        <v>95542903</v>
      </c>
      <c r="Q324" s="18">
        <v>141275081</v>
      </c>
      <c r="R324" s="18">
        <v>114718737</v>
      </c>
      <c r="S324" s="20">
        <v>351536721</v>
      </c>
      <c r="T324" s="17">
        <v>0</v>
      </c>
      <c r="U324" s="18">
        <v>0</v>
      </c>
      <c r="V324" s="18">
        <v>0</v>
      </c>
      <c r="W324" s="20">
        <v>0</v>
      </c>
    </row>
    <row r="325" spans="1:23" ht="12.75">
      <c r="A325" s="14" t="s">
        <v>26</v>
      </c>
      <c r="B325" s="15" t="s">
        <v>580</v>
      </c>
      <c r="C325" s="16" t="s">
        <v>581</v>
      </c>
      <c r="D325" s="17">
        <v>590675331</v>
      </c>
      <c r="E325" s="18">
        <v>579967943</v>
      </c>
      <c r="F325" s="18">
        <v>358283165</v>
      </c>
      <c r="G325" s="19">
        <f t="shared" si="60"/>
        <v>0.6177637390554878</v>
      </c>
      <c r="H325" s="17">
        <v>32451491</v>
      </c>
      <c r="I325" s="18">
        <v>41551858</v>
      </c>
      <c r="J325" s="18">
        <v>46764367</v>
      </c>
      <c r="K325" s="17">
        <v>120767716</v>
      </c>
      <c r="L325" s="17">
        <v>42396425</v>
      </c>
      <c r="M325" s="18">
        <v>43066544</v>
      </c>
      <c r="N325" s="18">
        <v>37963022</v>
      </c>
      <c r="O325" s="17">
        <v>123425991</v>
      </c>
      <c r="P325" s="17">
        <v>37693427</v>
      </c>
      <c r="Q325" s="18">
        <v>41160134</v>
      </c>
      <c r="R325" s="18">
        <v>35235897</v>
      </c>
      <c r="S325" s="20">
        <v>114089458</v>
      </c>
      <c r="T325" s="17">
        <v>0</v>
      </c>
      <c r="U325" s="18">
        <v>0</v>
      </c>
      <c r="V325" s="18">
        <v>0</v>
      </c>
      <c r="W325" s="20">
        <v>0</v>
      </c>
    </row>
    <row r="326" spans="1:23" ht="12.75">
      <c r="A326" s="14" t="s">
        <v>26</v>
      </c>
      <c r="B326" s="15" t="s">
        <v>582</v>
      </c>
      <c r="C326" s="16" t="s">
        <v>583</v>
      </c>
      <c r="D326" s="17">
        <v>522388346</v>
      </c>
      <c r="E326" s="18">
        <v>538402141</v>
      </c>
      <c r="F326" s="18">
        <v>366173381</v>
      </c>
      <c r="G326" s="19">
        <f t="shared" si="60"/>
        <v>0.6801113017862238</v>
      </c>
      <c r="H326" s="17">
        <v>29651612</v>
      </c>
      <c r="I326" s="18">
        <v>35032162</v>
      </c>
      <c r="J326" s="18">
        <v>46368193</v>
      </c>
      <c r="K326" s="17">
        <v>111051967</v>
      </c>
      <c r="L326" s="17">
        <v>33077897</v>
      </c>
      <c r="M326" s="18">
        <v>51161654</v>
      </c>
      <c r="N326" s="18">
        <v>47579474</v>
      </c>
      <c r="O326" s="17">
        <v>131819025</v>
      </c>
      <c r="P326" s="17">
        <v>37030377</v>
      </c>
      <c r="Q326" s="18">
        <v>40513581</v>
      </c>
      <c r="R326" s="18">
        <v>45758431</v>
      </c>
      <c r="S326" s="20">
        <v>123302389</v>
      </c>
      <c r="T326" s="17">
        <v>0</v>
      </c>
      <c r="U326" s="18">
        <v>0</v>
      </c>
      <c r="V326" s="18">
        <v>0</v>
      </c>
      <c r="W326" s="20">
        <v>0</v>
      </c>
    </row>
    <row r="327" spans="1:23" ht="12.75">
      <c r="A327" s="14" t="s">
        <v>26</v>
      </c>
      <c r="B327" s="15" t="s">
        <v>584</v>
      </c>
      <c r="C327" s="16" t="s">
        <v>585</v>
      </c>
      <c r="D327" s="17">
        <v>739369969</v>
      </c>
      <c r="E327" s="18">
        <v>730349434</v>
      </c>
      <c r="F327" s="18">
        <v>429075845</v>
      </c>
      <c r="G327" s="19">
        <f t="shared" si="60"/>
        <v>0.5874939104834029</v>
      </c>
      <c r="H327" s="17">
        <v>23939756</v>
      </c>
      <c r="I327" s="18">
        <v>51027283</v>
      </c>
      <c r="J327" s="18">
        <v>62504268</v>
      </c>
      <c r="K327" s="17">
        <v>137471307</v>
      </c>
      <c r="L327" s="17">
        <v>45924119</v>
      </c>
      <c r="M327" s="18">
        <v>57571143</v>
      </c>
      <c r="N327" s="18">
        <v>48967676</v>
      </c>
      <c r="O327" s="17">
        <v>152462938</v>
      </c>
      <c r="P327" s="17">
        <v>46790663</v>
      </c>
      <c r="Q327" s="18">
        <v>42392629</v>
      </c>
      <c r="R327" s="18">
        <v>49958308</v>
      </c>
      <c r="S327" s="20">
        <v>139141600</v>
      </c>
      <c r="T327" s="17">
        <v>0</v>
      </c>
      <c r="U327" s="18">
        <v>0</v>
      </c>
      <c r="V327" s="18">
        <v>0</v>
      </c>
      <c r="W327" s="20">
        <v>0</v>
      </c>
    </row>
    <row r="328" spans="1:23" ht="12.75">
      <c r="A328" s="14" t="s">
        <v>41</v>
      </c>
      <c r="B328" s="15" t="s">
        <v>586</v>
      </c>
      <c r="C328" s="16" t="s">
        <v>587</v>
      </c>
      <c r="D328" s="17">
        <v>309474994</v>
      </c>
      <c r="E328" s="18">
        <v>309474994</v>
      </c>
      <c r="F328" s="18">
        <v>125602686</v>
      </c>
      <c r="G328" s="19">
        <f t="shared" si="60"/>
        <v>0.40585730167265144</v>
      </c>
      <c r="H328" s="17">
        <v>8894377</v>
      </c>
      <c r="I328" s="18">
        <v>10452346</v>
      </c>
      <c r="J328" s="18">
        <v>12920565</v>
      </c>
      <c r="K328" s="17">
        <v>32267288</v>
      </c>
      <c r="L328" s="17">
        <v>13420789</v>
      </c>
      <c r="M328" s="18">
        <v>16403738</v>
      </c>
      <c r="N328" s="18">
        <v>12961081</v>
      </c>
      <c r="O328" s="17">
        <v>42785608</v>
      </c>
      <c r="P328" s="17">
        <v>11948668</v>
      </c>
      <c r="Q328" s="18">
        <v>13435044</v>
      </c>
      <c r="R328" s="18">
        <v>25166078</v>
      </c>
      <c r="S328" s="20">
        <v>50549790</v>
      </c>
      <c r="T328" s="17">
        <v>0</v>
      </c>
      <c r="U328" s="18">
        <v>0</v>
      </c>
      <c r="V328" s="18">
        <v>0</v>
      </c>
      <c r="W328" s="20">
        <v>0</v>
      </c>
    </row>
    <row r="329" spans="1:23" ht="12.75">
      <c r="A329" s="21"/>
      <c r="B329" s="22" t="s">
        <v>588</v>
      </c>
      <c r="C329" s="23"/>
      <c r="D329" s="24">
        <f>SUM(D321:D328)</f>
        <v>5233184162</v>
      </c>
      <c r="E329" s="25">
        <f>SUM(E321:E328)</f>
        <v>5260818667</v>
      </c>
      <c r="F329" s="25">
        <f>SUM(F321:F328)</f>
        <v>3150294102</v>
      </c>
      <c r="G329" s="26">
        <f t="shared" si="60"/>
        <v>0.5988220277883985</v>
      </c>
      <c r="H329" s="24">
        <f aca="true" t="shared" si="65" ref="H329:W329">SUM(H321:H328)</f>
        <v>187556683</v>
      </c>
      <c r="I329" s="25">
        <f t="shared" si="65"/>
        <v>349250221</v>
      </c>
      <c r="J329" s="25">
        <f t="shared" si="65"/>
        <v>373806342</v>
      </c>
      <c r="K329" s="24">
        <f t="shared" si="65"/>
        <v>910613246</v>
      </c>
      <c r="L329" s="24">
        <f t="shared" si="65"/>
        <v>332217402</v>
      </c>
      <c r="M329" s="25">
        <f t="shared" si="65"/>
        <v>445063681</v>
      </c>
      <c r="N329" s="25">
        <f t="shared" si="65"/>
        <v>361142875</v>
      </c>
      <c r="O329" s="24">
        <f t="shared" si="65"/>
        <v>1138423958</v>
      </c>
      <c r="P329" s="24">
        <f t="shared" si="65"/>
        <v>324996429</v>
      </c>
      <c r="Q329" s="25">
        <f t="shared" si="65"/>
        <v>379536097</v>
      </c>
      <c r="R329" s="25">
        <f t="shared" si="65"/>
        <v>396724372</v>
      </c>
      <c r="S329" s="27">
        <f t="shared" si="65"/>
        <v>1101256898</v>
      </c>
      <c r="T329" s="24">
        <f t="shared" si="65"/>
        <v>0</v>
      </c>
      <c r="U329" s="25">
        <f t="shared" si="65"/>
        <v>0</v>
      </c>
      <c r="V329" s="25">
        <f t="shared" si="65"/>
        <v>0</v>
      </c>
      <c r="W329" s="27">
        <f t="shared" si="65"/>
        <v>0</v>
      </c>
    </row>
    <row r="330" spans="1:23" ht="12.75">
      <c r="A330" s="14" t="s">
        <v>26</v>
      </c>
      <c r="B330" s="15" t="s">
        <v>589</v>
      </c>
      <c r="C330" s="16" t="s">
        <v>590</v>
      </c>
      <c r="D330" s="17">
        <v>95597900</v>
      </c>
      <c r="E330" s="18">
        <v>97123124</v>
      </c>
      <c r="F330" s="18">
        <v>59888503</v>
      </c>
      <c r="G330" s="19">
        <f t="shared" si="60"/>
        <v>0.6166245537983313</v>
      </c>
      <c r="H330" s="17">
        <v>3308116</v>
      </c>
      <c r="I330" s="18">
        <v>7957380</v>
      </c>
      <c r="J330" s="18">
        <v>8027808</v>
      </c>
      <c r="K330" s="17">
        <v>19293304</v>
      </c>
      <c r="L330" s="17">
        <v>3711963</v>
      </c>
      <c r="M330" s="18">
        <v>8820838</v>
      </c>
      <c r="N330" s="18">
        <v>5257138</v>
      </c>
      <c r="O330" s="17">
        <v>17789939</v>
      </c>
      <c r="P330" s="17">
        <v>9186568</v>
      </c>
      <c r="Q330" s="18">
        <v>6757786</v>
      </c>
      <c r="R330" s="18">
        <v>6860906</v>
      </c>
      <c r="S330" s="20">
        <v>22805260</v>
      </c>
      <c r="T330" s="17">
        <v>0</v>
      </c>
      <c r="U330" s="18">
        <v>0</v>
      </c>
      <c r="V330" s="18">
        <v>0</v>
      </c>
      <c r="W330" s="20">
        <v>0</v>
      </c>
    </row>
    <row r="331" spans="1:23" ht="12.75">
      <c r="A331" s="14" t="s">
        <v>26</v>
      </c>
      <c r="B331" s="15" t="s">
        <v>591</v>
      </c>
      <c r="C331" s="16" t="s">
        <v>592</v>
      </c>
      <c r="D331" s="17">
        <v>64589964</v>
      </c>
      <c r="E331" s="18">
        <v>54296840</v>
      </c>
      <c r="F331" s="18">
        <v>47562009</v>
      </c>
      <c r="G331" s="19">
        <f t="shared" si="60"/>
        <v>0.8759627447932513</v>
      </c>
      <c r="H331" s="17">
        <v>3400981</v>
      </c>
      <c r="I331" s="18">
        <v>4970820</v>
      </c>
      <c r="J331" s="18">
        <v>3817844</v>
      </c>
      <c r="K331" s="17">
        <v>12189645</v>
      </c>
      <c r="L331" s="17">
        <v>4983711</v>
      </c>
      <c r="M331" s="18">
        <v>5889565</v>
      </c>
      <c r="N331" s="18">
        <v>3524337</v>
      </c>
      <c r="O331" s="17">
        <v>14397613</v>
      </c>
      <c r="P331" s="17">
        <v>9116511</v>
      </c>
      <c r="Q331" s="18">
        <v>7207593</v>
      </c>
      <c r="R331" s="18">
        <v>4650647</v>
      </c>
      <c r="S331" s="20">
        <v>20974751</v>
      </c>
      <c r="T331" s="17">
        <v>0</v>
      </c>
      <c r="U331" s="18">
        <v>0</v>
      </c>
      <c r="V331" s="18">
        <v>0</v>
      </c>
      <c r="W331" s="20">
        <v>0</v>
      </c>
    </row>
    <row r="332" spans="1:23" ht="12.75">
      <c r="A332" s="14" t="s">
        <v>26</v>
      </c>
      <c r="B332" s="15" t="s">
        <v>593</v>
      </c>
      <c r="C332" s="16" t="s">
        <v>594</v>
      </c>
      <c r="D332" s="17">
        <v>277760193</v>
      </c>
      <c r="E332" s="18">
        <v>278960860</v>
      </c>
      <c r="F332" s="18">
        <v>181575373</v>
      </c>
      <c r="G332" s="19">
        <f t="shared" si="60"/>
        <v>0.6508991010423469</v>
      </c>
      <c r="H332" s="17">
        <v>14777763</v>
      </c>
      <c r="I332" s="18">
        <v>20030312</v>
      </c>
      <c r="J332" s="18">
        <v>20284408</v>
      </c>
      <c r="K332" s="17">
        <v>55092483</v>
      </c>
      <c r="L332" s="17">
        <v>18790156</v>
      </c>
      <c r="M332" s="18">
        <v>28873982</v>
      </c>
      <c r="N332" s="18">
        <v>21241174</v>
      </c>
      <c r="O332" s="17">
        <v>68905312</v>
      </c>
      <c r="P332" s="17">
        <v>17042307</v>
      </c>
      <c r="Q332" s="18">
        <v>18427726</v>
      </c>
      <c r="R332" s="18">
        <v>22107545</v>
      </c>
      <c r="S332" s="20">
        <v>57577578</v>
      </c>
      <c r="T332" s="17">
        <v>0</v>
      </c>
      <c r="U332" s="18">
        <v>0</v>
      </c>
      <c r="V332" s="18">
        <v>0</v>
      </c>
      <c r="W332" s="20">
        <v>0</v>
      </c>
    </row>
    <row r="333" spans="1:23" ht="12.75">
      <c r="A333" s="14" t="s">
        <v>41</v>
      </c>
      <c r="B333" s="15" t="s">
        <v>595</v>
      </c>
      <c r="C333" s="16" t="s">
        <v>596</v>
      </c>
      <c r="D333" s="17">
        <v>76829664</v>
      </c>
      <c r="E333" s="18">
        <v>77304994</v>
      </c>
      <c r="F333" s="18">
        <v>66303162</v>
      </c>
      <c r="G333" s="19">
        <f t="shared" si="60"/>
        <v>0.8576827779069487</v>
      </c>
      <c r="H333" s="17">
        <v>6268899</v>
      </c>
      <c r="I333" s="18">
        <v>0</v>
      </c>
      <c r="J333" s="18">
        <v>5470573</v>
      </c>
      <c r="K333" s="17">
        <v>11739472</v>
      </c>
      <c r="L333" s="17">
        <v>5228750</v>
      </c>
      <c r="M333" s="18">
        <v>25846917</v>
      </c>
      <c r="N333" s="18">
        <v>7237516</v>
      </c>
      <c r="O333" s="17">
        <v>38313183</v>
      </c>
      <c r="P333" s="17">
        <v>4203564</v>
      </c>
      <c r="Q333" s="18">
        <v>5209827</v>
      </c>
      <c r="R333" s="18">
        <v>6837116</v>
      </c>
      <c r="S333" s="20">
        <v>16250507</v>
      </c>
      <c r="T333" s="17">
        <v>0</v>
      </c>
      <c r="U333" s="18">
        <v>0</v>
      </c>
      <c r="V333" s="18">
        <v>0</v>
      </c>
      <c r="W333" s="20">
        <v>0</v>
      </c>
    </row>
    <row r="334" spans="1:23" ht="12.75">
      <c r="A334" s="21"/>
      <c r="B334" s="22" t="s">
        <v>597</v>
      </c>
      <c r="C334" s="23"/>
      <c r="D334" s="24">
        <f>SUM(D330:D333)</f>
        <v>514777721</v>
      </c>
      <c r="E334" s="25">
        <f>SUM(E330:E333)</f>
        <v>507685818</v>
      </c>
      <c r="F334" s="25">
        <f>SUM(F330:F333)</f>
        <v>355329047</v>
      </c>
      <c r="G334" s="26">
        <f t="shared" si="60"/>
        <v>0.699899493745559</v>
      </c>
      <c r="H334" s="24">
        <f aca="true" t="shared" si="66" ref="H334:W334">SUM(H330:H333)</f>
        <v>27755759</v>
      </c>
      <c r="I334" s="25">
        <f t="shared" si="66"/>
        <v>32958512</v>
      </c>
      <c r="J334" s="25">
        <f t="shared" si="66"/>
        <v>37600633</v>
      </c>
      <c r="K334" s="24">
        <f t="shared" si="66"/>
        <v>98314904</v>
      </c>
      <c r="L334" s="24">
        <f t="shared" si="66"/>
        <v>32714580</v>
      </c>
      <c r="M334" s="25">
        <f t="shared" si="66"/>
        <v>69431302</v>
      </c>
      <c r="N334" s="25">
        <f t="shared" si="66"/>
        <v>37260165</v>
      </c>
      <c r="O334" s="24">
        <f t="shared" si="66"/>
        <v>139406047</v>
      </c>
      <c r="P334" s="24">
        <f t="shared" si="66"/>
        <v>39548950</v>
      </c>
      <c r="Q334" s="25">
        <f t="shared" si="66"/>
        <v>37602932</v>
      </c>
      <c r="R334" s="25">
        <f t="shared" si="66"/>
        <v>40456214</v>
      </c>
      <c r="S334" s="27">
        <f t="shared" si="66"/>
        <v>117608096</v>
      </c>
      <c r="T334" s="24">
        <f t="shared" si="66"/>
        <v>0</v>
      </c>
      <c r="U334" s="25">
        <f t="shared" si="66"/>
        <v>0</v>
      </c>
      <c r="V334" s="25">
        <f t="shared" si="66"/>
        <v>0</v>
      </c>
      <c r="W334" s="27">
        <f t="shared" si="66"/>
        <v>0</v>
      </c>
    </row>
    <row r="335" spans="1:23" ht="12.75">
      <c r="A335" s="21"/>
      <c r="B335" s="22" t="s">
        <v>598</v>
      </c>
      <c r="C335" s="23"/>
      <c r="D335" s="24">
        <f>SUM(D299,D301:D306,D308:D313,D315:D319,D321:D328,D330:D333)</f>
        <v>51433699216</v>
      </c>
      <c r="E335" s="25">
        <f>SUM(E299,E301:E306,E308:E313,E315:E319,E321:E328,E330:E333)</f>
        <v>52569257662</v>
      </c>
      <c r="F335" s="25">
        <f>SUM(F299,F301:F306,F308:F313,F315:F319,F321:F328,F330:F333)</f>
        <v>33329159569</v>
      </c>
      <c r="G335" s="26">
        <f t="shared" si="60"/>
        <v>0.6340047596504712</v>
      </c>
      <c r="H335" s="24">
        <f aca="true" t="shared" si="67" ref="H335:W335">SUM(H299,H301:H306,H308:H313,H315:H319,H321:H328,H330:H333)</f>
        <v>2093591942</v>
      </c>
      <c r="I335" s="25">
        <f t="shared" si="67"/>
        <v>4106266653</v>
      </c>
      <c r="J335" s="25">
        <f t="shared" si="67"/>
        <v>4201630095</v>
      </c>
      <c r="K335" s="24">
        <f t="shared" si="67"/>
        <v>10401488690</v>
      </c>
      <c r="L335" s="24">
        <f t="shared" si="67"/>
        <v>3415461568</v>
      </c>
      <c r="M335" s="25">
        <f t="shared" si="67"/>
        <v>4475598038</v>
      </c>
      <c r="N335" s="25">
        <f t="shared" si="67"/>
        <v>3985435688</v>
      </c>
      <c r="O335" s="24">
        <f t="shared" si="67"/>
        <v>11876495294</v>
      </c>
      <c r="P335" s="24">
        <f t="shared" si="67"/>
        <v>3419475202</v>
      </c>
      <c r="Q335" s="25">
        <f t="shared" si="67"/>
        <v>3802596798</v>
      </c>
      <c r="R335" s="25">
        <f t="shared" si="67"/>
        <v>3829103585</v>
      </c>
      <c r="S335" s="27">
        <f t="shared" si="67"/>
        <v>11051175585</v>
      </c>
      <c r="T335" s="24">
        <f t="shared" si="67"/>
        <v>0</v>
      </c>
      <c r="U335" s="25">
        <f t="shared" si="67"/>
        <v>0</v>
      </c>
      <c r="V335" s="25">
        <f t="shared" si="67"/>
        <v>0</v>
      </c>
      <c r="W335" s="27">
        <f t="shared" si="67"/>
        <v>0</v>
      </c>
    </row>
    <row r="336" spans="1:23" ht="12.75">
      <c r="A336" s="32"/>
      <c r="B336" s="33" t="s">
        <v>599</v>
      </c>
      <c r="C336" s="34"/>
      <c r="D336" s="35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325067237430</v>
      </c>
      <c r="E336" s="36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329851714554</v>
      </c>
      <c r="F336" s="36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212031392535</v>
      </c>
      <c r="G336" s="37">
        <f t="shared" si="60"/>
        <v>0.6428082170853423</v>
      </c>
      <c r="H336" s="35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18862354890</v>
      </c>
      <c r="I336" s="36">
        <f t="shared" si="68"/>
        <v>26083002015</v>
      </c>
      <c r="J336" s="36">
        <f t="shared" si="68"/>
        <v>24602460508</v>
      </c>
      <c r="K336" s="35">
        <f t="shared" si="68"/>
        <v>69547817413</v>
      </c>
      <c r="L336" s="35">
        <f t="shared" si="68"/>
        <v>22944607849</v>
      </c>
      <c r="M336" s="36">
        <f t="shared" si="68"/>
        <v>25292899092</v>
      </c>
      <c r="N336" s="36">
        <f t="shared" si="68"/>
        <v>25547755507</v>
      </c>
      <c r="O336" s="35">
        <f t="shared" si="68"/>
        <v>73785262448</v>
      </c>
      <c r="P336" s="35">
        <f t="shared" si="68"/>
        <v>21681168303</v>
      </c>
      <c r="Q336" s="36">
        <f t="shared" si="68"/>
        <v>23401085275</v>
      </c>
      <c r="R336" s="36">
        <f t="shared" si="68"/>
        <v>23616059096</v>
      </c>
      <c r="S336" s="38">
        <f t="shared" si="68"/>
        <v>68698312674</v>
      </c>
      <c r="T336" s="35">
        <f t="shared" si="68"/>
        <v>0</v>
      </c>
      <c r="U336" s="36">
        <f t="shared" si="68"/>
        <v>0</v>
      </c>
      <c r="V336" s="36">
        <f t="shared" si="68"/>
        <v>0</v>
      </c>
      <c r="W336" s="38">
        <f t="shared" si="68"/>
        <v>0</v>
      </c>
    </row>
    <row r="337" spans="1:23" ht="11.25">
      <c r="A337" s="39"/>
      <c r="B337" s="40"/>
      <c r="C337" s="39"/>
      <c r="D337" s="41"/>
      <c r="E337" s="41"/>
      <c r="F337" s="41"/>
      <c r="G337" s="42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</row>
    <row r="338" spans="1:23" ht="11.25">
      <c r="A338" s="39"/>
      <c r="B338" s="40"/>
      <c r="C338" s="39"/>
      <c r="D338" s="41"/>
      <c r="E338" s="41"/>
      <c r="F338" s="41"/>
      <c r="G338" s="42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</row>
    <row r="339" spans="1:23" ht="11.25">
      <c r="A339" s="39"/>
      <c r="B339" s="40"/>
      <c r="C339" s="39"/>
      <c r="D339" s="41"/>
      <c r="E339" s="41"/>
      <c r="F339" s="41"/>
      <c r="G339" s="42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</row>
    <row r="340" spans="1:23" ht="11.25">
      <c r="A340" s="39"/>
      <c r="B340" s="40"/>
      <c r="C340" s="39"/>
      <c r="D340" s="41"/>
      <c r="E340" s="41"/>
      <c r="F340" s="41"/>
      <c r="G340" s="42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</row>
    <row r="341" spans="1:23" ht="11.25">
      <c r="A341" s="39"/>
      <c r="B341" s="40"/>
      <c r="C341" s="39"/>
      <c r="D341" s="41"/>
      <c r="E341" s="41"/>
      <c r="F341" s="41"/>
      <c r="G341" s="42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</row>
    <row r="342" spans="1:23" ht="11.25">
      <c r="A342" s="39"/>
      <c r="B342" s="40"/>
      <c r="C342" s="39"/>
      <c r="D342" s="41"/>
      <c r="E342" s="41"/>
      <c r="F342" s="41"/>
      <c r="G342" s="42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</row>
    <row r="343" spans="1:23" ht="11.25">
      <c r="A343" s="39"/>
      <c r="B343" s="40"/>
      <c r="C343" s="39"/>
      <c r="D343" s="41"/>
      <c r="E343" s="41"/>
      <c r="F343" s="41"/>
      <c r="G343" s="42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</row>
    <row r="344" spans="1:23" ht="11.25">
      <c r="A344" s="39"/>
      <c r="B344" s="40"/>
      <c r="C344" s="39"/>
      <c r="D344" s="41"/>
      <c r="E344" s="41"/>
      <c r="F344" s="41"/>
      <c r="G344" s="42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</row>
    <row r="345" spans="1:23" ht="11.25">
      <c r="A345" s="39"/>
      <c r="B345" s="40"/>
      <c r="C345" s="39"/>
      <c r="D345" s="41"/>
      <c r="E345" s="41"/>
      <c r="F345" s="41"/>
      <c r="G345" s="42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</row>
    <row r="346" spans="1:23" ht="11.25">
      <c r="A346" s="39"/>
      <c r="B346" s="40"/>
      <c r="C346" s="39"/>
      <c r="D346" s="41"/>
      <c r="E346" s="41"/>
      <c r="F346" s="41"/>
      <c r="G346" s="42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</row>
    <row r="347" spans="1:23" ht="11.25">
      <c r="A347" s="39"/>
      <c r="B347" s="40"/>
      <c r="C347" s="39"/>
      <c r="D347" s="41"/>
      <c r="E347" s="41"/>
      <c r="F347" s="41"/>
      <c r="G347" s="42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</row>
    <row r="348" spans="1:23" ht="11.25">
      <c r="A348" s="39"/>
      <c r="B348" s="40"/>
      <c r="C348" s="39"/>
      <c r="D348" s="41"/>
      <c r="E348" s="41"/>
      <c r="F348" s="41"/>
      <c r="G348" s="42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</row>
    <row r="349" spans="1:23" ht="11.25">
      <c r="A349" s="39"/>
      <c r="B349" s="40"/>
      <c r="C349" s="39"/>
      <c r="D349" s="41"/>
      <c r="E349" s="41"/>
      <c r="F349" s="41"/>
      <c r="G349" s="42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</row>
    <row r="350" spans="1:23" ht="11.25">
      <c r="A350" s="39"/>
      <c r="B350" s="40"/>
      <c r="C350" s="39"/>
      <c r="D350" s="41"/>
      <c r="E350" s="41"/>
      <c r="F350" s="41"/>
      <c r="G350" s="42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</row>
    <row r="351" spans="1:23" ht="11.25">
      <c r="A351" s="39"/>
      <c r="B351" s="40"/>
      <c r="C351" s="39"/>
      <c r="D351" s="41"/>
      <c r="E351" s="41"/>
      <c r="F351" s="41"/>
      <c r="G351" s="42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</row>
    <row r="352" spans="1:23" ht="11.25">
      <c r="A352" s="39"/>
      <c r="B352" s="40"/>
      <c r="C352" s="39"/>
      <c r="D352" s="41"/>
      <c r="E352" s="41"/>
      <c r="F352" s="41"/>
      <c r="G352" s="42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</row>
    <row r="353" spans="1:23" ht="11.25">
      <c r="A353" s="39"/>
      <c r="B353" s="40"/>
      <c r="C353" s="39"/>
      <c r="D353" s="41"/>
      <c r="E353" s="41"/>
      <c r="F353" s="41"/>
      <c r="G353" s="42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</row>
    <row r="354" spans="1:23" ht="11.25">
      <c r="A354" s="39"/>
      <c r="B354" s="40"/>
      <c r="C354" s="39"/>
      <c r="D354" s="41"/>
      <c r="E354" s="41"/>
      <c r="F354" s="41"/>
      <c r="G354" s="42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</row>
    <row r="355" spans="1:23" ht="11.25">
      <c r="A355" s="39"/>
      <c r="B355" s="40"/>
      <c r="C355" s="39"/>
      <c r="D355" s="41"/>
      <c r="E355" s="41"/>
      <c r="F355" s="41"/>
      <c r="G355" s="42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</row>
    <row r="356" spans="1:23" ht="11.25">
      <c r="A356" s="39"/>
      <c r="B356" s="40"/>
      <c r="C356" s="39"/>
      <c r="D356" s="41"/>
      <c r="E356" s="41"/>
      <c r="F356" s="41"/>
      <c r="G356" s="42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</row>
    <row r="357" spans="1:23" ht="11.25">
      <c r="A357" s="39"/>
      <c r="B357" s="40"/>
      <c r="C357" s="39"/>
      <c r="D357" s="41"/>
      <c r="E357" s="41"/>
      <c r="F357" s="41"/>
      <c r="G357" s="42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</row>
    <row r="358" spans="2:23" ht="11.25">
      <c r="B358" s="43"/>
      <c r="D358" s="44"/>
      <c r="E358" s="44"/>
      <c r="F358" s="44"/>
      <c r="G358" s="45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</row>
    <row r="359" spans="2:23" ht="11.25">
      <c r="B359" s="43"/>
      <c r="D359" s="44"/>
      <c r="E359" s="44"/>
      <c r="F359" s="44"/>
      <c r="G359" s="45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</row>
  </sheetData>
  <sheetProtection/>
  <mergeCells count="1">
    <mergeCell ref="B1:W1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19" width="9.7109375" style="1" customWidth="1"/>
    <col min="20" max="23" width="10.7109375" style="1" hidden="1" customWidth="1"/>
    <col min="24" max="16384" width="9.140625" style="1" customWidth="1"/>
  </cols>
  <sheetData>
    <row r="1" spans="1:23" ht="18.75" customHeight="1">
      <c r="A1" s="50" t="s">
        <v>605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48" customHeight="1">
      <c r="A2" s="3"/>
      <c r="B2" s="4" t="s">
        <v>0</v>
      </c>
      <c r="C2" s="5" t="s">
        <v>1</v>
      </c>
      <c r="D2" s="6" t="s">
        <v>2</v>
      </c>
      <c r="E2" s="7" t="s">
        <v>3</v>
      </c>
      <c r="F2" s="7" t="s">
        <v>600</v>
      </c>
      <c r="G2" s="8" t="s">
        <v>4</v>
      </c>
      <c r="H2" s="6" t="s">
        <v>601</v>
      </c>
      <c r="I2" s="7" t="s">
        <v>5</v>
      </c>
      <c r="J2" s="8" t="s">
        <v>6</v>
      </c>
      <c r="K2" s="8" t="s">
        <v>7</v>
      </c>
      <c r="L2" s="6" t="s">
        <v>8</v>
      </c>
      <c r="M2" s="7" t="s">
        <v>9</v>
      </c>
      <c r="N2" s="8" t="s">
        <v>10</v>
      </c>
      <c r="O2" s="8" t="s">
        <v>11</v>
      </c>
      <c r="P2" s="6" t="s">
        <v>12</v>
      </c>
      <c r="Q2" s="7" t="s">
        <v>13</v>
      </c>
      <c r="R2" s="8" t="s">
        <v>14</v>
      </c>
      <c r="S2" s="47" t="s">
        <v>15</v>
      </c>
      <c r="T2" s="6" t="s">
        <v>16</v>
      </c>
      <c r="U2" s="7" t="s">
        <v>602</v>
      </c>
      <c r="V2" s="8" t="s">
        <v>17</v>
      </c>
      <c r="W2" s="8" t="s">
        <v>18</v>
      </c>
    </row>
    <row r="3" spans="1:23" ht="12.75">
      <c r="A3" s="9"/>
      <c r="B3" s="10" t="s">
        <v>603</v>
      </c>
      <c r="C3" s="11"/>
      <c r="D3" s="9"/>
      <c r="E3" s="11"/>
      <c r="F3" s="11"/>
      <c r="G3" s="11"/>
      <c r="H3" s="9"/>
      <c r="I3" s="11"/>
      <c r="J3" s="11"/>
      <c r="K3" s="9"/>
      <c r="L3" s="9"/>
      <c r="M3" s="11"/>
      <c r="N3" s="11"/>
      <c r="O3" s="9"/>
      <c r="P3" s="9"/>
      <c r="Q3" s="11"/>
      <c r="R3" s="11"/>
      <c r="S3" s="12"/>
      <c r="T3" s="9"/>
      <c r="U3" s="11"/>
      <c r="V3" s="11"/>
      <c r="W3" s="12"/>
    </row>
    <row r="4" spans="1:23" ht="12.75">
      <c r="A4" s="13"/>
      <c r="B4" s="10" t="s">
        <v>19</v>
      </c>
      <c r="C4" s="11"/>
      <c r="D4" s="9"/>
      <c r="E4" s="11"/>
      <c r="F4" s="11"/>
      <c r="G4" s="11"/>
      <c r="H4" s="9"/>
      <c r="I4" s="11"/>
      <c r="J4" s="11"/>
      <c r="K4" s="9"/>
      <c r="L4" s="9"/>
      <c r="M4" s="11"/>
      <c r="N4" s="11"/>
      <c r="O4" s="9"/>
      <c r="P4" s="9"/>
      <c r="Q4" s="11"/>
      <c r="R4" s="11"/>
      <c r="S4" s="12"/>
      <c r="T4" s="9"/>
      <c r="U4" s="11"/>
      <c r="V4" s="11"/>
      <c r="W4" s="12"/>
    </row>
    <row r="5" spans="1:23" ht="12.75">
      <c r="A5" s="14" t="s">
        <v>20</v>
      </c>
      <c r="B5" s="15" t="s">
        <v>21</v>
      </c>
      <c r="C5" s="16" t="s">
        <v>22</v>
      </c>
      <c r="D5" s="17">
        <v>1558133958</v>
      </c>
      <c r="E5" s="18">
        <v>1693154723</v>
      </c>
      <c r="F5" s="18">
        <v>711404942</v>
      </c>
      <c r="G5" s="19">
        <f>IF($E5=0,0,$F5/$E5)</f>
        <v>0.42016534716892495</v>
      </c>
      <c r="H5" s="17">
        <v>1611266</v>
      </c>
      <c r="I5" s="18">
        <v>39205334</v>
      </c>
      <c r="J5" s="18">
        <v>86333125</v>
      </c>
      <c r="K5" s="17">
        <v>127149725</v>
      </c>
      <c r="L5" s="17">
        <v>78498888</v>
      </c>
      <c r="M5" s="18">
        <v>124329527</v>
      </c>
      <c r="N5" s="18">
        <v>161498865</v>
      </c>
      <c r="O5" s="17">
        <v>364327280</v>
      </c>
      <c r="P5" s="17">
        <v>26493347</v>
      </c>
      <c r="Q5" s="18">
        <v>70079840</v>
      </c>
      <c r="R5" s="18">
        <v>123354750</v>
      </c>
      <c r="S5" s="20">
        <v>219927937</v>
      </c>
      <c r="T5" s="17">
        <v>0</v>
      </c>
      <c r="U5" s="18">
        <v>0</v>
      </c>
      <c r="V5" s="18">
        <v>0</v>
      </c>
      <c r="W5" s="20">
        <v>0</v>
      </c>
    </row>
    <row r="6" spans="1:23" ht="12.75">
      <c r="A6" s="14" t="s">
        <v>20</v>
      </c>
      <c r="B6" s="15" t="s">
        <v>23</v>
      </c>
      <c r="C6" s="16" t="s">
        <v>24</v>
      </c>
      <c r="D6" s="17">
        <v>1416399917</v>
      </c>
      <c r="E6" s="18">
        <v>1552011862</v>
      </c>
      <c r="F6" s="18">
        <v>787415929</v>
      </c>
      <c r="G6" s="19">
        <f>IF($E6=0,0,$F6/$E6)</f>
        <v>0.5073517466453488</v>
      </c>
      <c r="H6" s="17">
        <v>16265277</v>
      </c>
      <c r="I6" s="18">
        <v>100179468</v>
      </c>
      <c r="J6" s="18">
        <v>105741700</v>
      </c>
      <c r="K6" s="17">
        <v>222186445</v>
      </c>
      <c r="L6" s="17">
        <v>99625616</v>
      </c>
      <c r="M6" s="18">
        <v>77098184</v>
      </c>
      <c r="N6" s="18">
        <v>130887416</v>
      </c>
      <c r="O6" s="17">
        <v>307611216</v>
      </c>
      <c r="P6" s="17">
        <v>73983155</v>
      </c>
      <c r="Q6" s="18">
        <v>84728691</v>
      </c>
      <c r="R6" s="18">
        <v>98906422</v>
      </c>
      <c r="S6" s="20">
        <v>257618268</v>
      </c>
      <c r="T6" s="17">
        <v>0</v>
      </c>
      <c r="U6" s="18">
        <v>0</v>
      </c>
      <c r="V6" s="18">
        <v>0</v>
      </c>
      <c r="W6" s="20">
        <v>0</v>
      </c>
    </row>
    <row r="7" spans="1:23" ht="12.75">
      <c r="A7" s="21"/>
      <c r="B7" s="22" t="s">
        <v>25</v>
      </c>
      <c r="C7" s="23"/>
      <c r="D7" s="24">
        <f>SUM(D5:D6)</f>
        <v>2974533875</v>
      </c>
      <c r="E7" s="25">
        <f>SUM(E5:E6)</f>
        <v>3245166585</v>
      </c>
      <c r="F7" s="25">
        <f>SUM(F5:F6)</f>
        <v>1498820871</v>
      </c>
      <c r="G7" s="26">
        <f>IF($E7=0,0,$F7/$E7)</f>
        <v>0.46186253671165545</v>
      </c>
      <c r="H7" s="24">
        <f aca="true" t="shared" si="0" ref="H7:W7">SUM(H5:H6)</f>
        <v>17876543</v>
      </c>
      <c r="I7" s="25">
        <f t="shared" si="0"/>
        <v>139384802</v>
      </c>
      <c r="J7" s="25">
        <f t="shared" si="0"/>
        <v>192074825</v>
      </c>
      <c r="K7" s="24">
        <f t="shared" si="0"/>
        <v>349336170</v>
      </c>
      <c r="L7" s="24">
        <f t="shared" si="0"/>
        <v>178124504</v>
      </c>
      <c r="M7" s="25">
        <f t="shared" si="0"/>
        <v>201427711</v>
      </c>
      <c r="N7" s="25">
        <f t="shared" si="0"/>
        <v>292386281</v>
      </c>
      <c r="O7" s="24">
        <f t="shared" si="0"/>
        <v>671938496</v>
      </c>
      <c r="P7" s="24">
        <f t="shared" si="0"/>
        <v>100476502</v>
      </c>
      <c r="Q7" s="25">
        <f t="shared" si="0"/>
        <v>154808531</v>
      </c>
      <c r="R7" s="25">
        <f t="shared" si="0"/>
        <v>222261172</v>
      </c>
      <c r="S7" s="27">
        <f t="shared" si="0"/>
        <v>477546205</v>
      </c>
      <c r="T7" s="24">
        <f t="shared" si="0"/>
        <v>0</v>
      </c>
      <c r="U7" s="25">
        <f t="shared" si="0"/>
        <v>0</v>
      </c>
      <c r="V7" s="25">
        <f t="shared" si="0"/>
        <v>0</v>
      </c>
      <c r="W7" s="27">
        <f t="shared" si="0"/>
        <v>0</v>
      </c>
    </row>
    <row r="8" spans="1:23" ht="12.75">
      <c r="A8" s="14" t="s">
        <v>26</v>
      </c>
      <c r="B8" s="15" t="s">
        <v>27</v>
      </c>
      <c r="C8" s="16" t="s">
        <v>28</v>
      </c>
      <c r="D8" s="17">
        <v>99309085</v>
      </c>
      <c r="E8" s="18">
        <v>99309085</v>
      </c>
      <c r="F8" s="18">
        <v>13967420</v>
      </c>
      <c r="G8" s="19">
        <f>IF($E8=0,0,$F8/$E8)</f>
        <v>0.14064594392345878</v>
      </c>
      <c r="H8" s="17">
        <v>89419</v>
      </c>
      <c r="I8" s="18">
        <v>1823251</v>
      </c>
      <c r="J8" s="18">
        <v>2899822</v>
      </c>
      <c r="K8" s="17">
        <v>4812492</v>
      </c>
      <c r="L8" s="17">
        <v>3402912</v>
      </c>
      <c r="M8" s="18">
        <v>2212123</v>
      </c>
      <c r="N8" s="18">
        <v>1391288</v>
      </c>
      <c r="O8" s="17">
        <v>7006323</v>
      </c>
      <c r="P8" s="17">
        <v>593163</v>
      </c>
      <c r="Q8" s="18">
        <v>1555442</v>
      </c>
      <c r="R8" s="18">
        <v>0</v>
      </c>
      <c r="S8" s="20">
        <v>2148605</v>
      </c>
      <c r="T8" s="17">
        <v>0</v>
      </c>
      <c r="U8" s="18">
        <v>0</v>
      </c>
      <c r="V8" s="18">
        <v>0</v>
      </c>
      <c r="W8" s="20">
        <v>0</v>
      </c>
    </row>
    <row r="9" spans="1:23" ht="12.75">
      <c r="A9" s="14" t="s">
        <v>26</v>
      </c>
      <c r="B9" s="15" t="s">
        <v>29</v>
      </c>
      <c r="C9" s="16" t="s">
        <v>30</v>
      </c>
      <c r="D9" s="17">
        <v>33196200</v>
      </c>
      <c r="E9" s="18">
        <v>20630830</v>
      </c>
      <c r="F9" s="18">
        <v>6887836</v>
      </c>
      <c r="G9" s="19">
        <f aca="true" t="shared" si="1" ref="G9:G51">IF($E9=0,0,$F9/$E9)</f>
        <v>0.3338613133839017</v>
      </c>
      <c r="H9" s="17">
        <v>750298</v>
      </c>
      <c r="I9" s="18">
        <v>1044953</v>
      </c>
      <c r="J9" s="18">
        <v>1788954</v>
      </c>
      <c r="K9" s="17">
        <v>3584205</v>
      </c>
      <c r="L9" s="17">
        <v>765992</v>
      </c>
      <c r="M9" s="18">
        <v>309979</v>
      </c>
      <c r="N9" s="18">
        <v>436400</v>
      </c>
      <c r="O9" s="17">
        <v>1512371</v>
      </c>
      <c r="P9" s="17">
        <v>49620</v>
      </c>
      <c r="Q9" s="18">
        <v>0</v>
      </c>
      <c r="R9" s="18">
        <v>1741640</v>
      </c>
      <c r="S9" s="20">
        <v>1791260</v>
      </c>
      <c r="T9" s="17">
        <v>0</v>
      </c>
      <c r="U9" s="18">
        <v>0</v>
      </c>
      <c r="V9" s="18">
        <v>0</v>
      </c>
      <c r="W9" s="20">
        <v>0</v>
      </c>
    </row>
    <row r="10" spans="1:23" ht="12.75">
      <c r="A10" s="14" t="s">
        <v>26</v>
      </c>
      <c r="B10" s="15" t="s">
        <v>31</v>
      </c>
      <c r="C10" s="16" t="s">
        <v>32</v>
      </c>
      <c r="D10" s="17">
        <v>170043113</v>
      </c>
      <c r="E10" s="18">
        <v>43168100</v>
      </c>
      <c r="F10" s="18">
        <v>11029108</v>
      </c>
      <c r="G10" s="19">
        <f t="shared" si="1"/>
        <v>0.25549208790750577</v>
      </c>
      <c r="H10" s="17">
        <v>355763</v>
      </c>
      <c r="I10" s="18">
        <v>1869535</v>
      </c>
      <c r="J10" s="18">
        <v>1024000</v>
      </c>
      <c r="K10" s="17">
        <v>3249298</v>
      </c>
      <c r="L10" s="17">
        <v>0</v>
      </c>
      <c r="M10" s="18">
        <v>0</v>
      </c>
      <c r="N10" s="18">
        <v>2300000</v>
      </c>
      <c r="O10" s="17">
        <v>2300000</v>
      </c>
      <c r="P10" s="17">
        <v>779396</v>
      </c>
      <c r="Q10" s="18">
        <v>2558712</v>
      </c>
      <c r="R10" s="18">
        <v>2141702</v>
      </c>
      <c r="S10" s="20">
        <v>5479810</v>
      </c>
      <c r="T10" s="17">
        <v>0</v>
      </c>
      <c r="U10" s="18">
        <v>0</v>
      </c>
      <c r="V10" s="18">
        <v>0</v>
      </c>
      <c r="W10" s="20">
        <v>0</v>
      </c>
    </row>
    <row r="11" spans="1:23" ht="12.75">
      <c r="A11" s="14" t="s">
        <v>26</v>
      </c>
      <c r="B11" s="15" t="s">
        <v>33</v>
      </c>
      <c r="C11" s="16" t="s">
        <v>34</v>
      </c>
      <c r="D11" s="17">
        <v>37284600</v>
      </c>
      <c r="E11" s="18">
        <v>42334800</v>
      </c>
      <c r="F11" s="18">
        <v>23022743</v>
      </c>
      <c r="G11" s="19">
        <f t="shared" si="1"/>
        <v>0.5438254816368566</v>
      </c>
      <c r="H11" s="17">
        <v>213299</v>
      </c>
      <c r="I11" s="18">
        <v>1794271</v>
      </c>
      <c r="J11" s="18">
        <v>3835647</v>
      </c>
      <c r="K11" s="17">
        <v>5843217</v>
      </c>
      <c r="L11" s="17">
        <v>2638976</v>
      </c>
      <c r="M11" s="18">
        <v>5437729</v>
      </c>
      <c r="N11" s="18">
        <v>2561518</v>
      </c>
      <c r="O11" s="17">
        <v>10638223</v>
      </c>
      <c r="P11" s="17">
        <v>3788631</v>
      </c>
      <c r="Q11" s="18">
        <v>2752672</v>
      </c>
      <c r="R11" s="18">
        <v>0</v>
      </c>
      <c r="S11" s="20">
        <v>6541303</v>
      </c>
      <c r="T11" s="17">
        <v>0</v>
      </c>
      <c r="U11" s="18">
        <v>0</v>
      </c>
      <c r="V11" s="18">
        <v>0</v>
      </c>
      <c r="W11" s="20">
        <v>0</v>
      </c>
    </row>
    <row r="12" spans="1:23" ht="12.75">
      <c r="A12" s="14" t="s">
        <v>26</v>
      </c>
      <c r="B12" s="15" t="s">
        <v>35</v>
      </c>
      <c r="C12" s="16" t="s">
        <v>36</v>
      </c>
      <c r="D12" s="17">
        <v>52797000</v>
      </c>
      <c r="E12" s="18">
        <v>46368847</v>
      </c>
      <c r="F12" s="18">
        <v>18816440</v>
      </c>
      <c r="G12" s="19">
        <f t="shared" si="1"/>
        <v>0.40579917805590465</v>
      </c>
      <c r="H12" s="17">
        <v>657576</v>
      </c>
      <c r="I12" s="18">
        <v>1792579</v>
      </c>
      <c r="J12" s="18">
        <v>126469</v>
      </c>
      <c r="K12" s="17">
        <v>2576624</v>
      </c>
      <c r="L12" s="17">
        <v>1458402</v>
      </c>
      <c r="M12" s="18">
        <v>5147030</v>
      </c>
      <c r="N12" s="18">
        <v>2094559</v>
      </c>
      <c r="O12" s="17">
        <v>8699991</v>
      </c>
      <c r="P12" s="17">
        <v>423267</v>
      </c>
      <c r="Q12" s="18">
        <v>3758733</v>
      </c>
      <c r="R12" s="18">
        <v>3357825</v>
      </c>
      <c r="S12" s="20">
        <v>7539825</v>
      </c>
      <c r="T12" s="17">
        <v>0</v>
      </c>
      <c r="U12" s="18">
        <v>0</v>
      </c>
      <c r="V12" s="18">
        <v>0</v>
      </c>
      <c r="W12" s="20">
        <v>0</v>
      </c>
    </row>
    <row r="13" spans="1:23" ht="12.75">
      <c r="A13" s="14" t="s">
        <v>26</v>
      </c>
      <c r="B13" s="15" t="s">
        <v>37</v>
      </c>
      <c r="C13" s="16" t="s">
        <v>38</v>
      </c>
      <c r="D13" s="17">
        <v>63068547</v>
      </c>
      <c r="E13" s="18">
        <v>68385264</v>
      </c>
      <c r="F13" s="18">
        <v>20555852</v>
      </c>
      <c r="G13" s="19">
        <f t="shared" si="1"/>
        <v>0.30058891049978254</v>
      </c>
      <c r="H13" s="17">
        <v>70175</v>
      </c>
      <c r="I13" s="18">
        <v>1606985</v>
      </c>
      <c r="J13" s="18">
        <v>3284326</v>
      </c>
      <c r="K13" s="17">
        <v>4961486</v>
      </c>
      <c r="L13" s="17">
        <v>4953048</v>
      </c>
      <c r="M13" s="18">
        <v>1588067</v>
      </c>
      <c r="N13" s="18">
        <v>2559379</v>
      </c>
      <c r="O13" s="17">
        <v>9100494</v>
      </c>
      <c r="P13" s="17">
        <v>453104</v>
      </c>
      <c r="Q13" s="18">
        <v>2827892</v>
      </c>
      <c r="R13" s="18">
        <v>3212876</v>
      </c>
      <c r="S13" s="20">
        <v>6493872</v>
      </c>
      <c r="T13" s="17">
        <v>0</v>
      </c>
      <c r="U13" s="18">
        <v>0</v>
      </c>
      <c r="V13" s="18">
        <v>0</v>
      </c>
      <c r="W13" s="20">
        <v>0</v>
      </c>
    </row>
    <row r="14" spans="1:23" ht="12.75">
      <c r="A14" s="14" t="s">
        <v>26</v>
      </c>
      <c r="B14" s="15" t="s">
        <v>39</v>
      </c>
      <c r="C14" s="16" t="s">
        <v>40</v>
      </c>
      <c r="D14" s="17">
        <v>19197211</v>
      </c>
      <c r="E14" s="18">
        <v>23156670</v>
      </c>
      <c r="F14" s="18">
        <v>12592505</v>
      </c>
      <c r="G14" s="19">
        <f t="shared" si="1"/>
        <v>0.5437960207577341</v>
      </c>
      <c r="H14" s="17">
        <v>1599705</v>
      </c>
      <c r="I14" s="18">
        <v>201348</v>
      </c>
      <c r="J14" s="18">
        <v>729342</v>
      </c>
      <c r="K14" s="17">
        <v>2530395</v>
      </c>
      <c r="L14" s="17">
        <v>49033</v>
      </c>
      <c r="M14" s="18">
        <v>910414</v>
      </c>
      <c r="N14" s="18">
        <v>4565503</v>
      </c>
      <c r="O14" s="17">
        <v>5524950</v>
      </c>
      <c r="P14" s="17">
        <v>1134916</v>
      </c>
      <c r="Q14" s="18">
        <v>1386209</v>
      </c>
      <c r="R14" s="18">
        <v>2016035</v>
      </c>
      <c r="S14" s="20">
        <v>4537160</v>
      </c>
      <c r="T14" s="17">
        <v>0</v>
      </c>
      <c r="U14" s="18">
        <v>0</v>
      </c>
      <c r="V14" s="18">
        <v>0</v>
      </c>
      <c r="W14" s="20">
        <v>0</v>
      </c>
    </row>
    <row r="15" spans="1:23" ht="12.75">
      <c r="A15" s="14" t="s">
        <v>41</v>
      </c>
      <c r="B15" s="15" t="s">
        <v>42</v>
      </c>
      <c r="C15" s="16" t="s">
        <v>43</v>
      </c>
      <c r="D15" s="17">
        <v>3862500</v>
      </c>
      <c r="E15" s="18">
        <v>3906000</v>
      </c>
      <c r="F15" s="18">
        <v>3433155</v>
      </c>
      <c r="G15" s="19">
        <f t="shared" si="1"/>
        <v>0.8789439324116743</v>
      </c>
      <c r="H15" s="17">
        <v>0</v>
      </c>
      <c r="I15" s="18">
        <v>0</v>
      </c>
      <c r="J15" s="18">
        <v>4501</v>
      </c>
      <c r="K15" s="17">
        <v>4501</v>
      </c>
      <c r="L15" s="17">
        <v>5523</v>
      </c>
      <c r="M15" s="18">
        <v>341545</v>
      </c>
      <c r="N15" s="18">
        <v>21442</v>
      </c>
      <c r="O15" s="17">
        <v>368510</v>
      </c>
      <c r="P15" s="17">
        <v>786757</v>
      </c>
      <c r="Q15" s="18">
        <v>2273387</v>
      </c>
      <c r="R15" s="18">
        <v>0</v>
      </c>
      <c r="S15" s="20">
        <v>3060144</v>
      </c>
      <c r="T15" s="17">
        <v>0</v>
      </c>
      <c r="U15" s="18">
        <v>0</v>
      </c>
      <c r="V15" s="18">
        <v>0</v>
      </c>
      <c r="W15" s="20">
        <v>0</v>
      </c>
    </row>
    <row r="16" spans="1:23" ht="12.75">
      <c r="A16" s="21"/>
      <c r="B16" s="22" t="s">
        <v>44</v>
      </c>
      <c r="C16" s="23"/>
      <c r="D16" s="24">
        <f>SUM(D8:D15)</f>
        <v>478758256</v>
      </c>
      <c r="E16" s="25">
        <f>SUM(E8:E15)</f>
        <v>347259596</v>
      </c>
      <c r="F16" s="25">
        <f>SUM(F8:F15)</f>
        <v>110305059</v>
      </c>
      <c r="G16" s="26">
        <f t="shared" si="1"/>
        <v>0.31764437979706683</v>
      </c>
      <c r="H16" s="24">
        <f aca="true" t="shared" si="2" ref="H16:W16">SUM(H8:H15)</f>
        <v>3736235</v>
      </c>
      <c r="I16" s="25">
        <f t="shared" si="2"/>
        <v>10132922</v>
      </c>
      <c r="J16" s="25">
        <f t="shared" si="2"/>
        <v>13693061</v>
      </c>
      <c r="K16" s="24">
        <f t="shared" si="2"/>
        <v>27562218</v>
      </c>
      <c r="L16" s="24">
        <f t="shared" si="2"/>
        <v>13273886</v>
      </c>
      <c r="M16" s="25">
        <f t="shared" si="2"/>
        <v>15946887</v>
      </c>
      <c r="N16" s="25">
        <f t="shared" si="2"/>
        <v>15930089</v>
      </c>
      <c r="O16" s="24">
        <f t="shared" si="2"/>
        <v>45150862</v>
      </c>
      <c r="P16" s="24">
        <f t="shared" si="2"/>
        <v>8008854</v>
      </c>
      <c r="Q16" s="25">
        <f t="shared" si="2"/>
        <v>17113047</v>
      </c>
      <c r="R16" s="25">
        <f t="shared" si="2"/>
        <v>12470078</v>
      </c>
      <c r="S16" s="27">
        <f t="shared" si="2"/>
        <v>37591979</v>
      </c>
      <c r="T16" s="24">
        <f t="shared" si="2"/>
        <v>0</v>
      </c>
      <c r="U16" s="25">
        <f t="shared" si="2"/>
        <v>0</v>
      </c>
      <c r="V16" s="25">
        <f t="shared" si="2"/>
        <v>0</v>
      </c>
      <c r="W16" s="27">
        <f t="shared" si="2"/>
        <v>0</v>
      </c>
    </row>
    <row r="17" spans="1:23" ht="12.75">
      <c r="A17" s="14" t="s">
        <v>26</v>
      </c>
      <c r="B17" s="15" t="s">
        <v>45</v>
      </c>
      <c r="C17" s="16" t="s">
        <v>46</v>
      </c>
      <c r="D17" s="17">
        <v>158211413</v>
      </c>
      <c r="E17" s="18">
        <v>138507663</v>
      </c>
      <c r="F17" s="18">
        <v>87284163</v>
      </c>
      <c r="G17" s="19">
        <f t="shared" si="1"/>
        <v>0.6301756964883596</v>
      </c>
      <c r="H17" s="17">
        <v>12775212</v>
      </c>
      <c r="I17" s="18">
        <v>8166367</v>
      </c>
      <c r="J17" s="18">
        <v>7618255</v>
      </c>
      <c r="K17" s="17">
        <v>28559834</v>
      </c>
      <c r="L17" s="17">
        <v>18518751</v>
      </c>
      <c r="M17" s="18">
        <v>9443687</v>
      </c>
      <c r="N17" s="18">
        <v>7592727</v>
      </c>
      <c r="O17" s="17">
        <v>35555165</v>
      </c>
      <c r="P17" s="17">
        <v>8822956</v>
      </c>
      <c r="Q17" s="18">
        <v>11543695</v>
      </c>
      <c r="R17" s="18">
        <v>2802513</v>
      </c>
      <c r="S17" s="20">
        <v>23169164</v>
      </c>
      <c r="T17" s="17">
        <v>0</v>
      </c>
      <c r="U17" s="18">
        <v>0</v>
      </c>
      <c r="V17" s="18">
        <v>0</v>
      </c>
      <c r="W17" s="20">
        <v>0</v>
      </c>
    </row>
    <row r="18" spans="1:23" ht="12.75">
      <c r="A18" s="14" t="s">
        <v>26</v>
      </c>
      <c r="B18" s="15" t="s">
        <v>47</v>
      </c>
      <c r="C18" s="16" t="s">
        <v>48</v>
      </c>
      <c r="D18" s="17">
        <v>72225650</v>
      </c>
      <c r="E18" s="18">
        <v>72225650</v>
      </c>
      <c r="F18" s="18">
        <v>2723664</v>
      </c>
      <c r="G18" s="19">
        <f t="shared" si="1"/>
        <v>0.037710480971787724</v>
      </c>
      <c r="H18" s="17">
        <v>2463891</v>
      </c>
      <c r="I18" s="18">
        <v>66866</v>
      </c>
      <c r="J18" s="18">
        <v>0</v>
      </c>
      <c r="K18" s="17">
        <v>2530757</v>
      </c>
      <c r="L18" s="17">
        <v>0</v>
      </c>
      <c r="M18" s="18">
        <v>0</v>
      </c>
      <c r="N18" s="18">
        <v>192907</v>
      </c>
      <c r="O18" s="17">
        <v>192907</v>
      </c>
      <c r="P18" s="17">
        <v>0</v>
      </c>
      <c r="Q18" s="18">
        <v>0</v>
      </c>
      <c r="R18" s="18">
        <v>0</v>
      </c>
      <c r="S18" s="20">
        <v>0</v>
      </c>
      <c r="T18" s="17">
        <v>0</v>
      </c>
      <c r="U18" s="18">
        <v>0</v>
      </c>
      <c r="V18" s="18">
        <v>0</v>
      </c>
      <c r="W18" s="20">
        <v>0</v>
      </c>
    </row>
    <row r="19" spans="1:23" ht="12.75">
      <c r="A19" s="14" t="s">
        <v>26</v>
      </c>
      <c r="B19" s="15" t="s">
        <v>49</v>
      </c>
      <c r="C19" s="16" t="s">
        <v>50</v>
      </c>
      <c r="D19" s="17">
        <v>20674850</v>
      </c>
      <c r="E19" s="18">
        <v>21718761</v>
      </c>
      <c r="F19" s="18">
        <v>11054681</v>
      </c>
      <c r="G19" s="19">
        <f t="shared" si="1"/>
        <v>0.5089922486830626</v>
      </c>
      <c r="H19" s="17">
        <v>13110</v>
      </c>
      <c r="I19" s="18">
        <v>200110</v>
      </c>
      <c r="J19" s="18">
        <v>726300</v>
      </c>
      <c r="K19" s="17">
        <v>939520</v>
      </c>
      <c r="L19" s="17">
        <v>1092112</v>
      </c>
      <c r="M19" s="18">
        <v>3966452</v>
      </c>
      <c r="N19" s="18">
        <v>1456541</v>
      </c>
      <c r="O19" s="17">
        <v>6515105</v>
      </c>
      <c r="P19" s="17">
        <v>1842098</v>
      </c>
      <c r="Q19" s="18">
        <v>477668</v>
      </c>
      <c r="R19" s="18">
        <v>1280290</v>
      </c>
      <c r="S19" s="20">
        <v>3600056</v>
      </c>
      <c r="T19" s="17">
        <v>0</v>
      </c>
      <c r="U19" s="18">
        <v>0</v>
      </c>
      <c r="V19" s="18">
        <v>0</v>
      </c>
      <c r="W19" s="20">
        <v>0</v>
      </c>
    </row>
    <row r="20" spans="1:23" ht="12.75">
      <c r="A20" s="14" t="s">
        <v>26</v>
      </c>
      <c r="B20" s="15" t="s">
        <v>51</v>
      </c>
      <c r="C20" s="16" t="s">
        <v>52</v>
      </c>
      <c r="D20" s="17">
        <v>41129650</v>
      </c>
      <c r="E20" s="18">
        <v>37794022</v>
      </c>
      <c r="F20" s="18">
        <v>23398266</v>
      </c>
      <c r="G20" s="19">
        <f t="shared" si="1"/>
        <v>0.6190996554957818</v>
      </c>
      <c r="H20" s="17">
        <v>52650</v>
      </c>
      <c r="I20" s="18">
        <v>1172331</v>
      </c>
      <c r="J20" s="18">
        <v>2956656</v>
      </c>
      <c r="K20" s="17">
        <v>4181637</v>
      </c>
      <c r="L20" s="17">
        <v>214079</v>
      </c>
      <c r="M20" s="18">
        <v>6178582</v>
      </c>
      <c r="N20" s="18">
        <v>2384847</v>
      </c>
      <c r="O20" s="17">
        <v>8777508</v>
      </c>
      <c r="P20" s="17">
        <v>764166</v>
      </c>
      <c r="Q20" s="18">
        <v>6108643</v>
      </c>
      <c r="R20" s="18">
        <v>3566312</v>
      </c>
      <c r="S20" s="20">
        <v>10439121</v>
      </c>
      <c r="T20" s="17">
        <v>0</v>
      </c>
      <c r="U20" s="18">
        <v>0</v>
      </c>
      <c r="V20" s="18">
        <v>0</v>
      </c>
      <c r="W20" s="20">
        <v>0</v>
      </c>
    </row>
    <row r="21" spans="1:23" ht="12.75">
      <c r="A21" s="14" t="s">
        <v>26</v>
      </c>
      <c r="B21" s="15" t="s">
        <v>53</v>
      </c>
      <c r="C21" s="16" t="s">
        <v>54</v>
      </c>
      <c r="D21" s="17">
        <v>31517283</v>
      </c>
      <c r="E21" s="18">
        <v>31551733</v>
      </c>
      <c r="F21" s="18">
        <v>15112944</v>
      </c>
      <c r="G21" s="19">
        <f t="shared" si="1"/>
        <v>0.4789893474314073</v>
      </c>
      <c r="H21" s="17">
        <v>336049</v>
      </c>
      <c r="I21" s="18">
        <v>2350967</v>
      </c>
      <c r="J21" s="18">
        <v>1127680</v>
      </c>
      <c r="K21" s="17">
        <v>3814696</v>
      </c>
      <c r="L21" s="17">
        <v>1557705</v>
      </c>
      <c r="M21" s="18">
        <v>266894</v>
      </c>
      <c r="N21" s="18">
        <v>1892532</v>
      </c>
      <c r="O21" s="17">
        <v>3717131</v>
      </c>
      <c r="P21" s="17">
        <v>2831447</v>
      </c>
      <c r="Q21" s="18">
        <v>2530860</v>
      </c>
      <c r="R21" s="18">
        <v>2218810</v>
      </c>
      <c r="S21" s="20">
        <v>7581117</v>
      </c>
      <c r="T21" s="17">
        <v>0</v>
      </c>
      <c r="U21" s="18">
        <v>0</v>
      </c>
      <c r="V21" s="18">
        <v>0</v>
      </c>
      <c r="W21" s="20">
        <v>0</v>
      </c>
    </row>
    <row r="22" spans="1:23" ht="12.75">
      <c r="A22" s="14" t="s">
        <v>26</v>
      </c>
      <c r="B22" s="15" t="s">
        <v>55</v>
      </c>
      <c r="C22" s="16" t="s">
        <v>56</v>
      </c>
      <c r="D22" s="17">
        <v>50499000</v>
      </c>
      <c r="E22" s="18">
        <v>50499000</v>
      </c>
      <c r="F22" s="18">
        <v>29695339</v>
      </c>
      <c r="G22" s="19">
        <f t="shared" si="1"/>
        <v>0.5880381591714687</v>
      </c>
      <c r="H22" s="17">
        <v>0</v>
      </c>
      <c r="I22" s="18">
        <v>5817764</v>
      </c>
      <c r="J22" s="18">
        <v>2601064</v>
      </c>
      <c r="K22" s="17">
        <v>8418828</v>
      </c>
      <c r="L22" s="17">
        <v>6340700</v>
      </c>
      <c r="M22" s="18">
        <v>2535598</v>
      </c>
      <c r="N22" s="18">
        <v>6537619</v>
      </c>
      <c r="O22" s="17">
        <v>15413917</v>
      </c>
      <c r="P22" s="17">
        <v>1274794</v>
      </c>
      <c r="Q22" s="18">
        <v>527857</v>
      </c>
      <c r="R22" s="18">
        <v>4059943</v>
      </c>
      <c r="S22" s="20">
        <v>5862594</v>
      </c>
      <c r="T22" s="17">
        <v>0</v>
      </c>
      <c r="U22" s="18">
        <v>0</v>
      </c>
      <c r="V22" s="18">
        <v>0</v>
      </c>
      <c r="W22" s="20">
        <v>0</v>
      </c>
    </row>
    <row r="23" spans="1:23" ht="12.75">
      <c r="A23" s="14" t="s">
        <v>41</v>
      </c>
      <c r="B23" s="15" t="s">
        <v>57</v>
      </c>
      <c r="C23" s="16" t="s">
        <v>58</v>
      </c>
      <c r="D23" s="17">
        <v>509932547</v>
      </c>
      <c r="E23" s="18">
        <v>509932547</v>
      </c>
      <c r="F23" s="18">
        <v>94331449</v>
      </c>
      <c r="G23" s="19">
        <f t="shared" si="1"/>
        <v>0.18498809216035392</v>
      </c>
      <c r="H23" s="17">
        <v>43500771</v>
      </c>
      <c r="I23" s="18">
        <v>16224783</v>
      </c>
      <c r="J23" s="18">
        <v>27877181</v>
      </c>
      <c r="K23" s="17">
        <v>87602735</v>
      </c>
      <c r="L23" s="17">
        <v>3364357</v>
      </c>
      <c r="M23" s="18">
        <v>3364357</v>
      </c>
      <c r="N23" s="18">
        <v>0</v>
      </c>
      <c r="O23" s="17">
        <v>6728714</v>
      </c>
      <c r="P23" s="17">
        <v>0</v>
      </c>
      <c r="Q23" s="18">
        <v>0</v>
      </c>
      <c r="R23" s="18">
        <v>0</v>
      </c>
      <c r="S23" s="20">
        <v>0</v>
      </c>
      <c r="T23" s="17">
        <v>0</v>
      </c>
      <c r="U23" s="18">
        <v>0</v>
      </c>
      <c r="V23" s="18">
        <v>0</v>
      </c>
      <c r="W23" s="20">
        <v>0</v>
      </c>
    </row>
    <row r="24" spans="1:23" ht="12.75">
      <c r="A24" s="21"/>
      <c r="B24" s="22" t="s">
        <v>59</v>
      </c>
      <c r="C24" s="23"/>
      <c r="D24" s="24">
        <f>SUM(D17:D23)</f>
        <v>884190393</v>
      </c>
      <c r="E24" s="25">
        <f>SUM(E17:E23)</f>
        <v>862229376</v>
      </c>
      <c r="F24" s="25">
        <f>SUM(F17:F23)</f>
        <v>263600506</v>
      </c>
      <c r="G24" s="26">
        <f t="shared" si="1"/>
        <v>0.3057196998122226</v>
      </c>
      <c r="H24" s="24">
        <f aca="true" t="shared" si="3" ref="H24:W24">SUM(H17:H23)</f>
        <v>59141683</v>
      </c>
      <c r="I24" s="25">
        <f t="shared" si="3"/>
        <v>33999188</v>
      </c>
      <c r="J24" s="25">
        <f t="shared" si="3"/>
        <v>42907136</v>
      </c>
      <c r="K24" s="24">
        <f t="shared" si="3"/>
        <v>136048007</v>
      </c>
      <c r="L24" s="24">
        <f t="shared" si="3"/>
        <v>31087704</v>
      </c>
      <c r="M24" s="25">
        <f t="shared" si="3"/>
        <v>25755570</v>
      </c>
      <c r="N24" s="25">
        <f t="shared" si="3"/>
        <v>20057173</v>
      </c>
      <c r="O24" s="24">
        <f t="shared" si="3"/>
        <v>76900447</v>
      </c>
      <c r="P24" s="24">
        <f t="shared" si="3"/>
        <v>15535461</v>
      </c>
      <c r="Q24" s="25">
        <f t="shared" si="3"/>
        <v>21188723</v>
      </c>
      <c r="R24" s="25">
        <f t="shared" si="3"/>
        <v>13927868</v>
      </c>
      <c r="S24" s="27">
        <f t="shared" si="3"/>
        <v>50652052</v>
      </c>
      <c r="T24" s="24">
        <f t="shared" si="3"/>
        <v>0</v>
      </c>
      <c r="U24" s="25">
        <f t="shared" si="3"/>
        <v>0</v>
      </c>
      <c r="V24" s="25">
        <f t="shared" si="3"/>
        <v>0</v>
      </c>
      <c r="W24" s="27">
        <f t="shared" si="3"/>
        <v>0</v>
      </c>
    </row>
    <row r="25" spans="1:23" ht="12.75">
      <c r="A25" s="14" t="s">
        <v>26</v>
      </c>
      <c r="B25" s="15" t="s">
        <v>60</v>
      </c>
      <c r="C25" s="16" t="s">
        <v>61</v>
      </c>
      <c r="D25" s="17">
        <v>32976700</v>
      </c>
      <c r="E25" s="18">
        <v>32976700</v>
      </c>
      <c r="F25" s="18">
        <v>13259768</v>
      </c>
      <c r="G25" s="19">
        <f t="shared" si="1"/>
        <v>0.4020950549933741</v>
      </c>
      <c r="H25" s="17">
        <v>1752931</v>
      </c>
      <c r="I25" s="18">
        <v>1121747</v>
      </c>
      <c r="J25" s="18">
        <v>1937147</v>
      </c>
      <c r="K25" s="17">
        <v>4811825</v>
      </c>
      <c r="L25" s="17">
        <v>2062678</v>
      </c>
      <c r="M25" s="18">
        <v>952385</v>
      </c>
      <c r="N25" s="18">
        <v>2021509</v>
      </c>
      <c r="O25" s="17">
        <v>5036572</v>
      </c>
      <c r="P25" s="17">
        <v>1190352</v>
      </c>
      <c r="Q25" s="18">
        <v>443849</v>
      </c>
      <c r="R25" s="18">
        <v>1777170</v>
      </c>
      <c r="S25" s="20">
        <v>3411371</v>
      </c>
      <c r="T25" s="17">
        <v>0</v>
      </c>
      <c r="U25" s="18">
        <v>0</v>
      </c>
      <c r="V25" s="18">
        <v>0</v>
      </c>
      <c r="W25" s="20">
        <v>0</v>
      </c>
    </row>
    <row r="26" spans="1:23" ht="12.75">
      <c r="A26" s="14" t="s">
        <v>26</v>
      </c>
      <c r="B26" s="15" t="s">
        <v>62</v>
      </c>
      <c r="C26" s="16" t="s">
        <v>63</v>
      </c>
      <c r="D26" s="17">
        <v>38100710</v>
      </c>
      <c r="E26" s="18">
        <v>38100710</v>
      </c>
      <c r="F26" s="18">
        <v>10518750</v>
      </c>
      <c r="G26" s="19">
        <f t="shared" si="1"/>
        <v>0.27607753241343796</v>
      </c>
      <c r="H26" s="17">
        <v>1876513</v>
      </c>
      <c r="I26" s="18">
        <v>819266</v>
      </c>
      <c r="J26" s="18">
        <v>5232381</v>
      </c>
      <c r="K26" s="17">
        <v>7928160</v>
      </c>
      <c r="L26" s="17">
        <v>0</v>
      </c>
      <c r="M26" s="18">
        <v>1068035</v>
      </c>
      <c r="N26" s="18">
        <v>1522555</v>
      </c>
      <c r="O26" s="17">
        <v>2590590</v>
      </c>
      <c r="P26" s="17">
        <v>0</v>
      </c>
      <c r="Q26" s="18">
        <v>0</v>
      </c>
      <c r="R26" s="18">
        <v>0</v>
      </c>
      <c r="S26" s="20">
        <v>0</v>
      </c>
      <c r="T26" s="17">
        <v>0</v>
      </c>
      <c r="U26" s="18">
        <v>0</v>
      </c>
      <c r="V26" s="18">
        <v>0</v>
      </c>
      <c r="W26" s="20">
        <v>0</v>
      </c>
    </row>
    <row r="27" spans="1:23" ht="12.75">
      <c r="A27" s="14" t="s">
        <v>26</v>
      </c>
      <c r="B27" s="15" t="s">
        <v>64</v>
      </c>
      <c r="C27" s="16" t="s">
        <v>65</v>
      </c>
      <c r="D27" s="17">
        <v>41470100</v>
      </c>
      <c r="E27" s="18">
        <v>43832474</v>
      </c>
      <c r="F27" s="18">
        <v>16101853</v>
      </c>
      <c r="G27" s="19">
        <f t="shared" si="1"/>
        <v>0.3673498557256887</v>
      </c>
      <c r="H27" s="17">
        <v>432012</v>
      </c>
      <c r="I27" s="18">
        <v>602800</v>
      </c>
      <c r="J27" s="18">
        <v>275683</v>
      </c>
      <c r="K27" s="17">
        <v>1310495</v>
      </c>
      <c r="L27" s="17">
        <v>1723924</v>
      </c>
      <c r="M27" s="18">
        <v>668796</v>
      </c>
      <c r="N27" s="18">
        <v>1671499</v>
      </c>
      <c r="O27" s="17">
        <v>4064219</v>
      </c>
      <c r="P27" s="17">
        <v>90028</v>
      </c>
      <c r="Q27" s="18">
        <v>4432525</v>
      </c>
      <c r="R27" s="18">
        <v>6204586</v>
      </c>
      <c r="S27" s="20">
        <v>10727139</v>
      </c>
      <c r="T27" s="17">
        <v>0</v>
      </c>
      <c r="U27" s="18">
        <v>0</v>
      </c>
      <c r="V27" s="18">
        <v>0</v>
      </c>
      <c r="W27" s="20">
        <v>0</v>
      </c>
    </row>
    <row r="28" spans="1:23" ht="12.75">
      <c r="A28" s="14" t="s">
        <v>26</v>
      </c>
      <c r="B28" s="15" t="s">
        <v>66</v>
      </c>
      <c r="C28" s="16" t="s">
        <v>67</v>
      </c>
      <c r="D28" s="17">
        <v>95615000</v>
      </c>
      <c r="E28" s="18">
        <v>103315516</v>
      </c>
      <c r="F28" s="18">
        <v>48936037</v>
      </c>
      <c r="G28" s="19">
        <f t="shared" si="1"/>
        <v>0.47365622216899156</v>
      </c>
      <c r="H28" s="17">
        <v>3111376</v>
      </c>
      <c r="I28" s="18">
        <v>1889466</v>
      </c>
      <c r="J28" s="18">
        <v>10110007</v>
      </c>
      <c r="K28" s="17">
        <v>15110849</v>
      </c>
      <c r="L28" s="17">
        <v>3448890</v>
      </c>
      <c r="M28" s="18">
        <v>8781413</v>
      </c>
      <c r="N28" s="18">
        <v>6041526</v>
      </c>
      <c r="O28" s="17">
        <v>18271829</v>
      </c>
      <c r="P28" s="17">
        <v>3672997</v>
      </c>
      <c r="Q28" s="18">
        <v>6092605</v>
      </c>
      <c r="R28" s="18">
        <v>5787757</v>
      </c>
      <c r="S28" s="20">
        <v>15553359</v>
      </c>
      <c r="T28" s="17">
        <v>0</v>
      </c>
      <c r="U28" s="18">
        <v>0</v>
      </c>
      <c r="V28" s="18">
        <v>0</v>
      </c>
      <c r="W28" s="20">
        <v>0</v>
      </c>
    </row>
    <row r="29" spans="1:23" ht="12.75">
      <c r="A29" s="14" t="s">
        <v>26</v>
      </c>
      <c r="B29" s="15" t="s">
        <v>68</v>
      </c>
      <c r="C29" s="16" t="s">
        <v>69</v>
      </c>
      <c r="D29" s="17">
        <v>19182050</v>
      </c>
      <c r="E29" s="18">
        <v>19182050</v>
      </c>
      <c r="F29" s="18">
        <v>5084586</v>
      </c>
      <c r="G29" s="19">
        <f t="shared" si="1"/>
        <v>0.26507000033885847</v>
      </c>
      <c r="H29" s="17">
        <v>251938</v>
      </c>
      <c r="I29" s="18">
        <v>275223</v>
      </c>
      <c r="J29" s="18">
        <v>231029</v>
      </c>
      <c r="K29" s="17">
        <v>758190</v>
      </c>
      <c r="L29" s="17">
        <v>0</v>
      </c>
      <c r="M29" s="18">
        <v>283396</v>
      </c>
      <c r="N29" s="18">
        <v>640163</v>
      </c>
      <c r="O29" s="17">
        <v>923559</v>
      </c>
      <c r="P29" s="17">
        <v>303607</v>
      </c>
      <c r="Q29" s="18">
        <v>3050257</v>
      </c>
      <c r="R29" s="18">
        <v>48973</v>
      </c>
      <c r="S29" s="20">
        <v>3402837</v>
      </c>
      <c r="T29" s="17">
        <v>0</v>
      </c>
      <c r="U29" s="18">
        <v>0</v>
      </c>
      <c r="V29" s="18">
        <v>0</v>
      </c>
      <c r="W29" s="20">
        <v>0</v>
      </c>
    </row>
    <row r="30" spans="1:23" ht="12.75">
      <c r="A30" s="14" t="s">
        <v>26</v>
      </c>
      <c r="B30" s="15" t="s">
        <v>70</v>
      </c>
      <c r="C30" s="16" t="s">
        <v>71</v>
      </c>
      <c r="D30" s="17">
        <v>0</v>
      </c>
      <c r="E30" s="18">
        <v>106169551</v>
      </c>
      <c r="F30" s="18">
        <v>59205849</v>
      </c>
      <c r="G30" s="19">
        <f t="shared" si="1"/>
        <v>0.5576537570550713</v>
      </c>
      <c r="H30" s="17">
        <v>0</v>
      </c>
      <c r="I30" s="18">
        <v>0</v>
      </c>
      <c r="J30" s="18">
        <v>17504964</v>
      </c>
      <c r="K30" s="17">
        <v>17504964</v>
      </c>
      <c r="L30" s="17">
        <v>11042622</v>
      </c>
      <c r="M30" s="18">
        <v>7174146</v>
      </c>
      <c r="N30" s="18">
        <v>9754692</v>
      </c>
      <c r="O30" s="17">
        <v>27971460</v>
      </c>
      <c r="P30" s="17">
        <v>3676584</v>
      </c>
      <c r="Q30" s="18">
        <v>7591103</v>
      </c>
      <c r="R30" s="18">
        <v>2461738</v>
      </c>
      <c r="S30" s="20">
        <v>13729425</v>
      </c>
      <c r="T30" s="17">
        <v>0</v>
      </c>
      <c r="U30" s="18">
        <v>0</v>
      </c>
      <c r="V30" s="18">
        <v>0</v>
      </c>
      <c r="W30" s="20">
        <v>0</v>
      </c>
    </row>
    <row r="31" spans="1:23" ht="12.75">
      <c r="A31" s="14" t="s">
        <v>41</v>
      </c>
      <c r="B31" s="15" t="s">
        <v>72</v>
      </c>
      <c r="C31" s="16" t="s">
        <v>73</v>
      </c>
      <c r="D31" s="17">
        <v>634699790</v>
      </c>
      <c r="E31" s="18">
        <v>646079755</v>
      </c>
      <c r="F31" s="18">
        <v>497308349</v>
      </c>
      <c r="G31" s="19">
        <f t="shared" si="1"/>
        <v>0.7697321346959711</v>
      </c>
      <c r="H31" s="17">
        <v>39930198</v>
      </c>
      <c r="I31" s="18">
        <v>27341719</v>
      </c>
      <c r="J31" s="18">
        <v>88165092</v>
      </c>
      <c r="K31" s="17">
        <v>155437009</v>
      </c>
      <c r="L31" s="17">
        <v>56875717</v>
      </c>
      <c r="M31" s="18">
        <v>58830374</v>
      </c>
      <c r="N31" s="18">
        <v>88183544</v>
      </c>
      <c r="O31" s="17">
        <v>203889635</v>
      </c>
      <c r="P31" s="17">
        <v>10832661</v>
      </c>
      <c r="Q31" s="18">
        <v>31390677</v>
      </c>
      <c r="R31" s="18">
        <v>95758367</v>
      </c>
      <c r="S31" s="20">
        <v>137981705</v>
      </c>
      <c r="T31" s="17">
        <v>0</v>
      </c>
      <c r="U31" s="18">
        <v>0</v>
      </c>
      <c r="V31" s="18">
        <v>0</v>
      </c>
      <c r="W31" s="20">
        <v>0</v>
      </c>
    </row>
    <row r="32" spans="1:23" ht="12.75">
      <c r="A32" s="21"/>
      <c r="B32" s="22" t="s">
        <v>74</v>
      </c>
      <c r="C32" s="23"/>
      <c r="D32" s="24">
        <f>SUM(D25:D31)</f>
        <v>862044350</v>
      </c>
      <c r="E32" s="25">
        <f>SUM(E25:E31)</f>
        <v>989656756</v>
      </c>
      <c r="F32" s="25">
        <f>SUM(F25:F31)</f>
        <v>650415192</v>
      </c>
      <c r="G32" s="26">
        <f t="shared" si="1"/>
        <v>0.6572129054409244</v>
      </c>
      <c r="H32" s="24">
        <f aca="true" t="shared" si="4" ref="H32:W32">SUM(H25:H31)</f>
        <v>47354968</v>
      </c>
      <c r="I32" s="25">
        <f t="shared" si="4"/>
        <v>32050221</v>
      </c>
      <c r="J32" s="25">
        <f t="shared" si="4"/>
        <v>123456303</v>
      </c>
      <c r="K32" s="24">
        <f t="shared" si="4"/>
        <v>202861492</v>
      </c>
      <c r="L32" s="24">
        <f t="shared" si="4"/>
        <v>75153831</v>
      </c>
      <c r="M32" s="25">
        <f t="shared" si="4"/>
        <v>77758545</v>
      </c>
      <c r="N32" s="25">
        <f t="shared" si="4"/>
        <v>109835488</v>
      </c>
      <c r="O32" s="24">
        <f t="shared" si="4"/>
        <v>262747864</v>
      </c>
      <c r="P32" s="24">
        <f t="shared" si="4"/>
        <v>19766229</v>
      </c>
      <c r="Q32" s="25">
        <f t="shared" si="4"/>
        <v>53001016</v>
      </c>
      <c r="R32" s="25">
        <f t="shared" si="4"/>
        <v>112038591</v>
      </c>
      <c r="S32" s="27">
        <f t="shared" si="4"/>
        <v>184805836</v>
      </c>
      <c r="T32" s="24">
        <f t="shared" si="4"/>
        <v>0</v>
      </c>
      <c r="U32" s="25">
        <f t="shared" si="4"/>
        <v>0</v>
      </c>
      <c r="V32" s="25">
        <f t="shared" si="4"/>
        <v>0</v>
      </c>
      <c r="W32" s="27">
        <f t="shared" si="4"/>
        <v>0</v>
      </c>
    </row>
    <row r="33" spans="1:23" ht="12.75">
      <c r="A33" s="14" t="s">
        <v>26</v>
      </c>
      <c r="B33" s="15" t="s">
        <v>75</v>
      </c>
      <c r="C33" s="16" t="s">
        <v>76</v>
      </c>
      <c r="D33" s="17">
        <v>53371856</v>
      </c>
      <c r="E33" s="18">
        <v>59584614</v>
      </c>
      <c r="F33" s="18">
        <v>30878809</v>
      </c>
      <c r="G33" s="19">
        <f t="shared" si="1"/>
        <v>0.5182346066721184</v>
      </c>
      <c r="H33" s="17">
        <v>1980005</v>
      </c>
      <c r="I33" s="18">
        <v>1603849</v>
      </c>
      <c r="J33" s="18">
        <v>3584768</v>
      </c>
      <c r="K33" s="17">
        <v>7168622</v>
      </c>
      <c r="L33" s="17">
        <v>3186100</v>
      </c>
      <c r="M33" s="18">
        <v>2974775</v>
      </c>
      <c r="N33" s="18">
        <v>7712869</v>
      </c>
      <c r="O33" s="17">
        <v>13873744</v>
      </c>
      <c r="P33" s="17">
        <v>2403265</v>
      </c>
      <c r="Q33" s="18">
        <v>2792861</v>
      </c>
      <c r="R33" s="18">
        <v>4640317</v>
      </c>
      <c r="S33" s="20">
        <v>9836443</v>
      </c>
      <c r="T33" s="17">
        <v>0</v>
      </c>
      <c r="U33" s="18">
        <v>0</v>
      </c>
      <c r="V33" s="18">
        <v>0</v>
      </c>
      <c r="W33" s="20">
        <v>0</v>
      </c>
    </row>
    <row r="34" spans="1:23" ht="12.75">
      <c r="A34" s="14" t="s">
        <v>26</v>
      </c>
      <c r="B34" s="15" t="s">
        <v>77</v>
      </c>
      <c r="C34" s="16" t="s">
        <v>78</v>
      </c>
      <c r="D34" s="17">
        <v>75578000</v>
      </c>
      <c r="E34" s="18">
        <v>75578000</v>
      </c>
      <c r="F34" s="18">
        <v>28153264</v>
      </c>
      <c r="G34" s="19">
        <f t="shared" si="1"/>
        <v>0.37250607319590356</v>
      </c>
      <c r="H34" s="17">
        <v>2064476</v>
      </c>
      <c r="I34" s="18">
        <v>1020901</v>
      </c>
      <c r="J34" s="18">
        <v>1154118</v>
      </c>
      <c r="K34" s="17">
        <v>4239495</v>
      </c>
      <c r="L34" s="17">
        <v>2137715</v>
      </c>
      <c r="M34" s="18">
        <v>1934769</v>
      </c>
      <c r="N34" s="18">
        <v>9227278</v>
      </c>
      <c r="O34" s="17">
        <v>13299762</v>
      </c>
      <c r="P34" s="17">
        <v>1464006</v>
      </c>
      <c r="Q34" s="18">
        <v>3500971</v>
      </c>
      <c r="R34" s="18">
        <v>5649030</v>
      </c>
      <c r="S34" s="20">
        <v>10614007</v>
      </c>
      <c r="T34" s="17">
        <v>0</v>
      </c>
      <c r="U34" s="18">
        <v>0</v>
      </c>
      <c r="V34" s="18">
        <v>0</v>
      </c>
      <c r="W34" s="20">
        <v>0</v>
      </c>
    </row>
    <row r="35" spans="1:23" ht="12.75">
      <c r="A35" s="14" t="s">
        <v>26</v>
      </c>
      <c r="B35" s="15" t="s">
        <v>79</v>
      </c>
      <c r="C35" s="16" t="s">
        <v>80</v>
      </c>
      <c r="D35" s="17">
        <v>0</v>
      </c>
      <c r="E35" s="18">
        <v>26610350</v>
      </c>
      <c r="F35" s="18">
        <v>13530613</v>
      </c>
      <c r="G35" s="19">
        <f t="shared" si="1"/>
        <v>0.5084718164172963</v>
      </c>
      <c r="H35" s="17">
        <v>0</v>
      </c>
      <c r="I35" s="18">
        <v>1275713</v>
      </c>
      <c r="J35" s="18">
        <v>3935058</v>
      </c>
      <c r="K35" s="17">
        <v>5210771</v>
      </c>
      <c r="L35" s="17">
        <v>3212898</v>
      </c>
      <c r="M35" s="18">
        <v>1573743</v>
      </c>
      <c r="N35" s="18">
        <v>0</v>
      </c>
      <c r="O35" s="17">
        <v>4786641</v>
      </c>
      <c r="P35" s="17">
        <v>755929</v>
      </c>
      <c r="Q35" s="18">
        <v>1076058</v>
      </c>
      <c r="R35" s="18">
        <v>1701214</v>
      </c>
      <c r="S35" s="20">
        <v>3533201</v>
      </c>
      <c r="T35" s="17">
        <v>0</v>
      </c>
      <c r="U35" s="18">
        <v>0</v>
      </c>
      <c r="V35" s="18">
        <v>0</v>
      </c>
      <c r="W35" s="20">
        <v>0</v>
      </c>
    </row>
    <row r="36" spans="1:23" ht="12.75">
      <c r="A36" s="14" t="s">
        <v>41</v>
      </c>
      <c r="B36" s="15" t="s">
        <v>81</v>
      </c>
      <c r="C36" s="16" t="s">
        <v>82</v>
      </c>
      <c r="D36" s="17">
        <v>278735760</v>
      </c>
      <c r="E36" s="18">
        <v>278735760</v>
      </c>
      <c r="F36" s="18">
        <v>161789134</v>
      </c>
      <c r="G36" s="19">
        <f t="shared" si="1"/>
        <v>0.5804391011759668</v>
      </c>
      <c r="H36" s="17">
        <v>8345164</v>
      </c>
      <c r="I36" s="18">
        <v>15538821</v>
      </c>
      <c r="J36" s="18">
        <v>12281865</v>
      </c>
      <c r="K36" s="17">
        <v>36165850</v>
      </c>
      <c r="L36" s="17">
        <v>21403399</v>
      </c>
      <c r="M36" s="18">
        <v>38531200</v>
      </c>
      <c r="N36" s="18">
        <v>21233412</v>
      </c>
      <c r="O36" s="17">
        <v>81168011</v>
      </c>
      <c r="P36" s="17">
        <v>4893856</v>
      </c>
      <c r="Q36" s="18">
        <v>18263124</v>
      </c>
      <c r="R36" s="18">
        <v>21298293</v>
      </c>
      <c r="S36" s="20">
        <v>44455273</v>
      </c>
      <c r="T36" s="17">
        <v>0</v>
      </c>
      <c r="U36" s="18">
        <v>0</v>
      </c>
      <c r="V36" s="18">
        <v>0</v>
      </c>
      <c r="W36" s="20">
        <v>0</v>
      </c>
    </row>
    <row r="37" spans="1:23" ht="12.75">
      <c r="A37" s="21"/>
      <c r="B37" s="22" t="s">
        <v>83</v>
      </c>
      <c r="C37" s="23"/>
      <c r="D37" s="24">
        <f>SUM(D33:D36)</f>
        <v>407685616</v>
      </c>
      <c r="E37" s="25">
        <f>SUM(E33:E36)</f>
        <v>440508724</v>
      </c>
      <c r="F37" s="25">
        <f>SUM(F33:F36)</f>
        <v>234351820</v>
      </c>
      <c r="G37" s="26">
        <f t="shared" si="1"/>
        <v>0.5320026760695891</v>
      </c>
      <c r="H37" s="24">
        <f aca="true" t="shared" si="5" ref="H37:W37">SUM(H33:H36)</f>
        <v>12389645</v>
      </c>
      <c r="I37" s="25">
        <f t="shared" si="5"/>
        <v>19439284</v>
      </c>
      <c r="J37" s="25">
        <f t="shared" si="5"/>
        <v>20955809</v>
      </c>
      <c r="K37" s="24">
        <f t="shared" si="5"/>
        <v>52784738</v>
      </c>
      <c r="L37" s="24">
        <f t="shared" si="5"/>
        <v>29940112</v>
      </c>
      <c r="M37" s="25">
        <f t="shared" si="5"/>
        <v>45014487</v>
      </c>
      <c r="N37" s="25">
        <f t="shared" si="5"/>
        <v>38173559</v>
      </c>
      <c r="O37" s="24">
        <f t="shared" si="5"/>
        <v>113128158</v>
      </c>
      <c r="P37" s="24">
        <f t="shared" si="5"/>
        <v>9517056</v>
      </c>
      <c r="Q37" s="25">
        <f t="shared" si="5"/>
        <v>25633014</v>
      </c>
      <c r="R37" s="25">
        <f t="shared" si="5"/>
        <v>33288854</v>
      </c>
      <c r="S37" s="27">
        <f t="shared" si="5"/>
        <v>68438924</v>
      </c>
      <c r="T37" s="24">
        <f t="shared" si="5"/>
        <v>0</v>
      </c>
      <c r="U37" s="25">
        <f t="shared" si="5"/>
        <v>0</v>
      </c>
      <c r="V37" s="25">
        <f t="shared" si="5"/>
        <v>0</v>
      </c>
      <c r="W37" s="27">
        <f t="shared" si="5"/>
        <v>0</v>
      </c>
    </row>
    <row r="38" spans="1:23" ht="12.75">
      <c r="A38" s="14" t="s">
        <v>26</v>
      </c>
      <c r="B38" s="15" t="s">
        <v>84</v>
      </c>
      <c r="C38" s="16" t="s">
        <v>85</v>
      </c>
      <c r="D38" s="17">
        <v>114777000</v>
      </c>
      <c r="E38" s="18">
        <v>91263805</v>
      </c>
      <c r="F38" s="18">
        <v>61353073</v>
      </c>
      <c r="G38" s="19">
        <f t="shared" si="1"/>
        <v>0.6722607390739407</v>
      </c>
      <c r="H38" s="17">
        <v>9205306</v>
      </c>
      <c r="I38" s="18">
        <v>3991803</v>
      </c>
      <c r="J38" s="18">
        <v>7015919</v>
      </c>
      <c r="K38" s="17">
        <v>20213028</v>
      </c>
      <c r="L38" s="17">
        <v>15441253</v>
      </c>
      <c r="M38" s="18">
        <v>7989690</v>
      </c>
      <c r="N38" s="18">
        <v>8294973</v>
      </c>
      <c r="O38" s="17">
        <v>31725916</v>
      </c>
      <c r="P38" s="17">
        <v>671643</v>
      </c>
      <c r="Q38" s="18">
        <v>4839422</v>
      </c>
      <c r="R38" s="18">
        <v>3903064</v>
      </c>
      <c r="S38" s="20">
        <v>9414129</v>
      </c>
      <c r="T38" s="17">
        <v>0</v>
      </c>
      <c r="U38" s="18">
        <v>0</v>
      </c>
      <c r="V38" s="18">
        <v>0</v>
      </c>
      <c r="W38" s="20">
        <v>0</v>
      </c>
    </row>
    <row r="39" spans="1:23" ht="12.75">
      <c r="A39" s="14" t="s">
        <v>26</v>
      </c>
      <c r="B39" s="15" t="s">
        <v>86</v>
      </c>
      <c r="C39" s="16" t="s">
        <v>87</v>
      </c>
      <c r="D39" s="17">
        <v>79331600</v>
      </c>
      <c r="E39" s="18">
        <v>65606900</v>
      </c>
      <c r="F39" s="18">
        <v>23094274</v>
      </c>
      <c r="G39" s="19">
        <f t="shared" si="1"/>
        <v>0.3520098343314499</v>
      </c>
      <c r="H39" s="17">
        <v>121303</v>
      </c>
      <c r="I39" s="18">
        <v>2498221</v>
      </c>
      <c r="J39" s="18">
        <v>1782208</v>
      </c>
      <c r="K39" s="17">
        <v>4401732</v>
      </c>
      <c r="L39" s="17">
        <v>532196</v>
      </c>
      <c r="M39" s="18">
        <v>100534</v>
      </c>
      <c r="N39" s="18">
        <v>10184230</v>
      </c>
      <c r="O39" s="17">
        <v>10816960</v>
      </c>
      <c r="P39" s="17">
        <v>336462</v>
      </c>
      <c r="Q39" s="18">
        <v>2058844</v>
      </c>
      <c r="R39" s="18">
        <v>5480276</v>
      </c>
      <c r="S39" s="20">
        <v>7875582</v>
      </c>
      <c r="T39" s="17">
        <v>0</v>
      </c>
      <c r="U39" s="18">
        <v>0</v>
      </c>
      <c r="V39" s="18">
        <v>0</v>
      </c>
      <c r="W39" s="20">
        <v>0</v>
      </c>
    </row>
    <row r="40" spans="1:23" ht="12.75">
      <c r="A40" s="14" t="s">
        <v>26</v>
      </c>
      <c r="B40" s="15" t="s">
        <v>88</v>
      </c>
      <c r="C40" s="16" t="s">
        <v>89</v>
      </c>
      <c r="D40" s="17">
        <v>59146893</v>
      </c>
      <c r="E40" s="18">
        <v>74282708</v>
      </c>
      <c r="F40" s="18">
        <v>35570143</v>
      </c>
      <c r="G40" s="19">
        <f t="shared" si="1"/>
        <v>0.47884822669631266</v>
      </c>
      <c r="H40" s="17">
        <v>2775820</v>
      </c>
      <c r="I40" s="18">
        <v>2861709</v>
      </c>
      <c r="J40" s="18">
        <v>772110</v>
      </c>
      <c r="K40" s="17">
        <v>6409639</v>
      </c>
      <c r="L40" s="17">
        <v>824894</v>
      </c>
      <c r="M40" s="18">
        <v>8042539</v>
      </c>
      <c r="N40" s="18">
        <v>6221045</v>
      </c>
      <c r="O40" s="17">
        <v>15088478</v>
      </c>
      <c r="P40" s="17">
        <v>4068849</v>
      </c>
      <c r="Q40" s="18">
        <v>2053761</v>
      </c>
      <c r="R40" s="18">
        <v>7949416</v>
      </c>
      <c r="S40" s="20">
        <v>14072026</v>
      </c>
      <c r="T40" s="17">
        <v>0</v>
      </c>
      <c r="U40" s="18">
        <v>0</v>
      </c>
      <c r="V40" s="18">
        <v>0</v>
      </c>
      <c r="W40" s="20">
        <v>0</v>
      </c>
    </row>
    <row r="41" spans="1:23" ht="12.75">
      <c r="A41" s="14" t="s">
        <v>26</v>
      </c>
      <c r="B41" s="15" t="s">
        <v>90</v>
      </c>
      <c r="C41" s="16" t="s">
        <v>91</v>
      </c>
      <c r="D41" s="17">
        <v>49340772</v>
      </c>
      <c r="E41" s="18">
        <v>54241081</v>
      </c>
      <c r="F41" s="18">
        <v>40200104</v>
      </c>
      <c r="G41" s="19">
        <f t="shared" si="1"/>
        <v>0.741137589053581</v>
      </c>
      <c r="H41" s="17">
        <v>3873028</v>
      </c>
      <c r="I41" s="18">
        <v>6020628</v>
      </c>
      <c r="J41" s="18">
        <v>6134270</v>
      </c>
      <c r="K41" s="17">
        <v>16027926</v>
      </c>
      <c r="L41" s="17">
        <v>2074911</v>
      </c>
      <c r="M41" s="18">
        <v>3548547</v>
      </c>
      <c r="N41" s="18">
        <v>4049643</v>
      </c>
      <c r="O41" s="17">
        <v>9673101</v>
      </c>
      <c r="P41" s="17">
        <v>1581082</v>
      </c>
      <c r="Q41" s="18">
        <v>5677050</v>
      </c>
      <c r="R41" s="18">
        <v>7240945</v>
      </c>
      <c r="S41" s="20">
        <v>14499077</v>
      </c>
      <c r="T41" s="17">
        <v>0</v>
      </c>
      <c r="U41" s="18">
        <v>0</v>
      </c>
      <c r="V41" s="18">
        <v>0</v>
      </c>
      <c r="W41" s="20">
        <v>0</v>
      </c>
    </row>
    <row r="42" spans="1:23" ht="12.75">
      <c r="A42" s="14" t="s">
        <v>26</v>
      </c>
      <c r="B42" s="15" t="s">
        <v>92</v>
      </c>
      <c r="C42" s="16" t="s">
        <v>93</v>
      </c>
      <c r="D42" s="17">
        <v>266002141</v>
      </c>
      <c r="E42" s="18">
        <v>268033919</v>
      </c>
      <c r="F42" s="18">
        <v>131026248</v>
      </c>
      <c r="G42" s="19">
        <f t="shared" si="1"/>
        <v>0.4888420409209478</v>
      </c>
      <c r="H42" s="17">
        <v>11400088</v>
      </c>
      <c r="I42" s="18">
        <v>17946927</v>
      </c>
      <c r="J42" s="18">
        <v>29606004</v>
      </c>
      <c r="K42" s="17">
        <v>58953019</v>
      </c>
      <c r="L42" s="17">
        <v>15018986</v>
      </c>
      <c r="M42" s="18">
        <v>22136846</v>
      </c>
      <c r="N42" s="18">
        <v>10251593</v>
      </c>
      <c r="O42" s="17">
        <v>47407425</v>
      </c>
      <c r="P42" s="17">
        <v>9143417</v>
      </c>
      <c r="Q42" s="18">
        <v>2285147</v>
      </c>
      <c r="R42" s="18">
        <v>13237240</v>
      </c>
      <c r="S42" s="20">
        <v>24665804</v>
      </c>
      <c r="T42" s="17">
        <v>0</v>
      </c>
      <c r="U42" s="18">
        <v>0</v>
      </c>
      <c r="V42" s="18">
        <v>0</v>
      </c>
      <c r="W42" s="20">
        <v>0</v>
      </c>
    </row>
    <row r="43" spans="1:23" ht="12.75">
      <c r="A43" s="14" t="s">
        <v>41</v>
      </c>
      <c r="B43" s="15" t="s">
        <v>94</v>
      </c>
      <c r="C43" s="16" t="s">
        <v>95</v>
      </c>
      <c r="D43" s="17">
        <v>1221592700</v>
      </c>
      <c r="E43" s="18">
        <v>1221592700</v>
      </c>
      <c r="F43" s="18">
        <v>755548651</v>
      </c>
      <c r="G43" s="19">
        <f t="shared" si="1"/>
        <v>0.6184947331463261</v>
      </c>
      <c r="H43" s="17">
        <v>34200029</v>
      </c>
      <c r="I43" s="18">
        <v>36419597</v>
      </c>
      <c r="J43" s="18">
        <v>125803767</v>
      </c>
      <c r="K43" s="17">
        <v>196423393</v>
      </c>
      <c r="L43" s="17">
        <v>86029426</v>
      </c>
      <c r="M43" s="18">
        <v>156840902</v>
      </c>
      <c r="N43" s="18">
        <v>108685267</v>
      </c>
      <c r="O43" s="17">
        <v>351555595</v>
      </c>
      <c r="P43" s="17">
        <v>22975376</v>
      </c>
      <c r="Q43" s="18">
        <v>86879083</v>
      </c>
      <c r="R43" s="18">
        <v>97715204</v>
      </c>
      <c r="S43" s="20">
        <v>207569663</v>
      </c>
      <c r="T43" s="17">
        <v>0</v>
      </c>
      <c r="U43" s="18">
        <v>0</v>
      </c>
      <c r="V43" s="18">
        <v>0</v>
      </c>
      <c r="W43" s="20">
        <v>0</v>
      </c>
    </row>
    <row r="44" spans="1:23" ht="12.75">
      <c r="A44" s="21"/>
      <c r="B44" s="22" t="s">
        <v>96</v>
      </c>
      <c r="C44" s="23"/>
      <c r="D44" s="24">
        <f>SUM(D38:D43)</f>
        <v>1790191106</v>
      </c>
      <c r="E44" s="25">
        <f>SUM(E38:E43)</f>
        <v>1775021113</v>
      </c>
      <c r="F44" s="25">
        <f>SUM(F38:F43)</f>
        <v>1046792493</v>
      </c>
      <c r="G44" s="26">
        <f t="shared" si="1"/>
        <v>0.5897352348844991</v>
      </c>
      <c r="H44" s="24">
        <f aca="true" t="shared" si="6" ref="H44:W44">SUM(H38:H43)</f>
        <v>61575574</v>
      </c>
      <c r="I44" s="25">
        <f t="shared" si="6"/>
        <v>69738885</v>
      </c>
      <c r="J44" s="25">
        <f t="shared" si="6"/>
        <v>171114278</v>
      </c>
      <c r="K44" s="24">
        <f t="shared" si="6"/>
        <v>302428737</v>
      </c>
      <c r="L44" s="24">
        <f t="shared" si="6"/>
        <v>119921666</v>
      </c>
      <c r="M44" s="25">
        <f t="shared" si="6"/>
        <v>198659058</v>
      </c>
      <c r="N44" s="25">
        <f t="shared" si="6"/>
        <v>147686751</v>
      </c>
      <c r="O44" s="24">
        <f t="shared" si="6"/>
        <v>466267475</v>
      </c>
      <c r="P44" s="24">
        <f t="shared" si="6"/>
        <v>38776829</v>
      </c>
      <c r="Q44" s="25">
        <f t="shared" si="6"/>
        <v>103793307</v>
      </c>
      <c r="R44" s="25">
        <f t="shared" si="6"/>
        <v>135526145</v>
      </c>
      <c r="S44" s="27">
        <f t="shared" si="6"/>
        <v>278096281</v>
      </c>
      <c r="T44" s="24">
        <f t="shared" si="6"/>
        <v>0</v>
      </c>
      <c r="U44" s="25">
        <f t="shared" si="6"/>
        <v>0</v>
      </c>
      <c r="V44" s="25">
        <f t="shared" si="6"/>
        <v>0</v>
      </c>
      <c r="W44" s="27">
        <f t="shared" si="6"/>
        <v>0</v>
      </c>
    </row>
    <row r="45" spans="1:23" ht="12.75">
      <c r="A45" s="14" t="s">
        <v>26</v>
      </c>
      <c r="B45" s="15" t="s">
        <v>97</v>
      </c>
      <c r="C45" s="16" t="s">
        <v>98</v>
      </c>
      <c r="D45" s="17">
        <v>154046400</v>
      </c>
      <c r="E45" s="18">
        <v>155393935</v>
      </c>
      <c r="F45" s="18">
        <v>77141900</v>
      </c>
      <c r="G45" s="19">
        <f t="shared" si="1"/>
        <v>0.4964279976564079</v>
      </c>
      <c r="H45" s="17">
        <v>1178142</v>
      </c>
      <c r="I45" s="18">
        <v>8017344</v>
      </c>
      <c r="J45" s="18">
        <v>8139316</v>
      </c>
      <c r="K45" s="17">
        <v>17334802</v>
      </c>
      <c r="L45" s="17">
        <v>3892238</v>
      </c>
      <c r="M45" s="18">
        <v>7647522</v>
      </c>
      <c r="N45" s="18">
        <v>13436900</v>
      </c>
      <c r="O45" s="17">
        <v>24976660</v>
      </c>
      <c r="P45" s="17">
        <v>14754346</v>
      </c>
      <c r="Q45" s="18">
        <v>16069703</v>
      </c>
      <c r="R45" s="18">
        <v>4006389</v>
      </c>
      <c r="S45" s="20">
        <v>34830438</v>
      </c>
      <c r="T45" s="17">
        <v>0</v>
      </c>
      <c r="U45" s="18">
        <v>0</v>
      </c>
      <c r="V45" s="18">
        <v>0</v>
      </c>
      <c r="W45" s="20">
        <v>0</v>
      </c>
    </row>
    <row r="46" spans="1:23" ht="12.75">
      <c r="A46" s="14" t="s">
        <v>26</v>
      </c>
      <c r="B46" s="15" t="s">
        <v>99</v>
      </c>
      <c r="C46" s="16" t="s">
        <v>100</v>
      </c>
      <c r="D46" s="17">
        <v>130516578</v>
      </c>
      <c r="E46" s="18">
        <v>130734000</v>
      </c>
      <c r="F46" s="18">
        <v>89042958</v>
      </c>
      <c r="G46" s="19">
        <f t="shared" si="1"/>
        <v>0.6811002340630593</v>
      </c>
      <c r="H46" s="17">
        <v>4855921</v>
      </c>
      <c r="I46" s="18">
        <v>4595305</v>
      </c>
      <c r="J46" s="18">
        <v>14274783</v>
      </c>
      <c r="K46" s="17">
        <v>23726009</v>
      </c>
      <c r="L46" s="17">
        <v>24955281</v>
      </c>
      <c r="M46" s="18">
        <v>8799509</v>
      </c>
      <c r="N46" s="18">
        <v>10326240</v>
      </c>
      <c r="O46" s="17">
        <v>44081030</v>
      </c>
      <c r="P46" s="17">
        <v>621289</v>
      </c>
      <c r="Q46" s="18">
        <v>11201335</v>
      </c>
      <c r="R46" s="18">
        <v>9413295</v>
      </c>
      <c r="S46" s="20">
        <v>21235919</v>
      </c>
      <c r="T46" s="17">
        <v>0</v>
      </c>
      <c r="U46" s="18">
        <v>0</v>
      </c>
      <c r="V46" s="18">
        <v>0</v>
      </c>
      <c r="W46" s="20">
        <v>0</v>
      </c>
    </row>
    <row r="47" spans="1:23" ht="12.75">
      <c r="A47" s="14" t="s">
        <v>26</v>
      </c>
      <c r="B47" s="15" t="s">
        <v>101</v>
      </c>
      <c r="C47" s="16" t="s">
        <v>102</v>
      </c>
      <c r="D47" s="17">
        <v>52383091</v>
      </c>
      <c r="E47" s="18">
        <v>117249540</v>
      </c>
      <c r="F47" s="18">
        <v>48831388</v>
      </c>
      <c r="G47" s="19">
        <f t="shared" si="1"/>
        <v>0.4164740262520433</v>
      </c>
      <c r="H47" s="17">
        <v>5443245</v>
      </c>
      <c r="I47" s="18">
        <v>6976387</v>
      </c>
      <c r="J47" s="18">
        <v>5180216</v>
      </c>
      <c r="K47" s="17">
        <v>17599848</v>
      </c>
      <c r="L47" s="17">
        <v>7203994</v>
      </c>
      <c r="M47" s="18">
        <v>2249888</v>
      </c>
      <c r="N47" s="18">
        <v>10803481</v>
      </c>
      <c r="O47" s="17">
        <v>20257363</v>
      </c>
      <c r="P47" s="17">
        <v>3161955</v>
      </c>
      <c r="Q47" s="18">
        <v>2914310</v>
      </c>
      <c r="R47" s="18">
        <v>4897912</v>
      </c>
      <c r="S47" s="20">
        <v>10974177</v>
      </c>
      <c r="T47" s="17">
        <v>0</v>
      </c>
      <c r="U47" s="18">
        <v>0</v>
      </c>
      <c r="V47" s="18">
        <v>0</v>
      </c>
      <c r="W47" s="20">
        <v>0</v>
      </c>
    </row>
    <row r="48" spans="1:23" ht="12.75">
      <c r="A48" s="14" t="s">
        <v>26</v>
      </c>
      <c r="B48" s="15" t="s">
        <v>103</v>
      </c>
      <c r="C48" s="16" t="s">
        <v>104</v>
      </c>
      <c r="D48" s="17">
        <v>108142000</v>
      </c>
      <c r="E48" s="18">
        <v>120152000</v>
      </c>
      <c r="F48" s="18">
        <v>66159227</v>
      </c>
      <c r="G48" s="19">
        <f t="shared" si="1"/>
        <v>0.5506294277248818</v>
      </c>
      <c r="H48" s="17">
        <v>0</v>
      </c>
      <c r="I48" s="18">
        <v>16812279</v>
      </c>
      <c r="J48" s="18">
        <v>6194913</v>
      </c>
      <c r="K48" s="17">
        <v>23007192</v>
      </c>
      <c r="L48" s="17">
        <v>8539322</v>
      </c>
      <c r="M48" s="18">
        <v>5309879</v>
      </c>
      <c r="N48" s="18">
        <v>12177360</v>
      </c>
      <c r="O48" s="17">
        <v>26026561</v>
      </c>
      <c r="P48" s="17">
        <v>2109472</v>
      </c>
      <c r="Q48" s="18">
        <v>9980053</v>
      </c>
      <c r="R48" s="18">
        <v>5035949</v>
      </c>
      <c r="S48" s="20">
        <v>17125474</v>
      </c>
      <c r="T48" s="17">
        <v>0</v>
      </c>
      <c r="U48" s="18">
        <v>0</v>
      </c>
      <c r="V48" s="18">
        <v>0</v>
      </c>
      <c r="W48" s="20">
        <v>0</v>
      </c>
    </row>
    <row r="49" spans="1:23" ht="12.75">
      <c r="A49" s="14" t="s">
        <v>41</v>
      </c>
      <c r="B49" s="15" t="s">
        <v>105</v>
      </c>
      <c r="C49" s="16" t="s">
        <v>106</v>
      </c>
      <c r="D49" s="17">
        <v>1496782752</v>
      </c>
      <c r="E49" s="18">
        <v>571915585</v>
      </c>
      <c r="F49" s="18">
        <v>326261618</v>
      </c>
      <c r="G49" s="19">
        <f t="shared" si="1"/>
        <v>0.570471633501647</v>
      </c>
      <c r="H49" s="17">
        <v>36331525</v>
      </c>
      <c r="I49" s="18">
        <v>22395536</v>
      </c>
      <c r="J49" s="18">
        <v>43394455</v>
      </c>
      <c r="K49" s="17">
        <v>102121516</v>
      </c>
      <c r="L49" s="17">
        <v>31576574</v>
      </c>
      <c r="M49" s="18">
        <v>65862596</v>
      </c>
      <c r="N49" s="18">
        <v>55943291</v>
      </c>
      <c r="O49" s="17">
        <v>153382461</v>
      </c>
      <c r="P49" s="17">
        <v>865270</v>
      </c>
      <c r="Q49" s="18">
        <v>5652254</v>
      </c>
      <c r="R49" s="18">
        <v>64240117</v>
      </c>
      <c r="S49" s="20">
        <v>70757641</v>
      </c>
      <c r="T49" s="17">
        <v>0</v>
      </c>
      <c r="U49" s="18">
        <v>0</v>
      </c>
      <c r="V49" s="18">
        <v>0</v>
      </c>
      <c r="W49" s="20">
        <v>0</v>
      </c>
    </row>
    <row r="50" spans="1:23" ht="12.75">
      <c r="A50" s="21"/>
      <c r="B50" s="22" t="s">
        <v>107</v>
      </c>
      <c r="C50" s="23"/>
      <c r="D50" s="24">
        <f>SUM(D45:D49)</f>
        <v>1941870821</v>
      </c>
      <c r="E50" s="25">
        <f>SUM(E45:E49)</f>
        <v>1095445060</v>
      </c>
      <c r="F50" s="25">
        <f>SUM(F45:F49)</f>
        <v>607437091</v>
      </c>
      <c r="G50" s="26">
        <f t="shared" si="1"/>
        <v>0.5545116895227954</v>
      </c>
      <c r="H50" s="24">
        <f aca="true" t="shared" si="7" ref="H50:W50">SUM(H45:H49)</f>
        <v>47808833</v>
      </c>
      <c r="I50" s="25">
        <f t="shared" si="7"/>
        <v>58796851</v>
      </c>
      <c r="J50" s="25">
        <f t="shared" si="7"/>
        <v>77183683</v>
      </c>
      <c r="K50" s="24">
        <f t="shared" si="7"/>
        <v>183789367</v>
      </c>
      <c r="L50" s="24">
        <f t="shared" si="7"/>
        <v>76167409</v>
      </c>
      <c r="M50" s="25">
        <f t="shared" si="7"/>
        <v>89869394</v>
      </c>
      <c r="N50" s="25">
        <f t="shared" si="7"/>
        <v>102687272</v>
      </c>
      <c r="O50" s="24">
        <f t="shared" si="7"/>
        <v>268724075</v>
      </c>
      <c r="P50" s="24">
        <f t="shared" si="7"/>
        <v>21512332</v>
      </c>
      <c r="Q50" s="25">
        <f t="shared" si="7"/>
        <v>45817655</v>
      </c>
      <c r="R50" s="25">
        <f t="shared" si="7"/>
        <v>87593662</v>
      </c>
      <c r="S50" s="27">
        <f t="shared" si="7"/>
        <v>154923649</v>
      </c>
      <c r="T50" s="24">
        <f t="shared" si="7"/>
        <v>0</v>
      </c>
      <c r="U50" s="25">
        <f t="shared" si="7"/>
        <v>0</v>
      </c>
      <c r="V50" s="25">
        <f t="shared" si="7"/>
        <v>0</v>
      </c>
      <c r="W50" s="27">
        <f t="shared" si="7"/>
        <v>0</v>
      </c>
    </row>
    <row r="51" spans="1:23" ht="12.75">
      <c r="A51" s="32"/>
      <c r="B51" s="33" t="s">
        <v>108</v>
      </c>
      <c r="C51" s="34"/>
      <c r="D51" s="35">
        <f>SUM(D5:D6,D8:D15,D17:D23,D25:D31,D33:D36,D38:D43,D45:D49)</f>
        <v>9339274417</v>
      </c>
      <c r="E51" s="36">
        <f>SUM(E5:E6,E8:E15,E17:E23,E25:E31,E33:E36,E38:E43,E45:E49)</f>
        <v>8755287210</v>
      </c>
      <c r="F51" s="36">
        <f>SUM(F5:F6,F8:F15,F17:F23,F25:F31,F33:F36,F38:F43,F45:F49)</f>
        <v>4411723032</v>
      </c>
      <c r="G51" s="37">
        <f t="shared" si="1"/>
        <v>0.5038924396404809</v>
      </c>
      <c r="H51" s="35">
        <f aca="true" t="shared" si="8" ref="H51:W51">SUM(H5:H6,H8:H15,H17:H23,H25:H31,H33:H36,H38:H43,H45:H49)</f>
        <v>249883481</v>
      </c>
      <c r="I51" s="36">
        <f t="shared" si="8"/>
        <v>363542153</v>
      </c>
      <c r="J51" s="36">
        <f t="shared" si="8"/>
        <v>641385095</v>
      </c>
      <c r="K51" s="35">
        <f t="shared" si="8"/>
        <v>1254810729</v>
      </c>
      <c r="L51" s="35">
        <f t="shared" si="8"/>
        <v>523669112</v>
      </c>
      <c r="M51" s="36">
        <f t="shared" si="8"/>
        <v>654431652</v>
      </c>
      <c r="N51" s="36">
        <f t="shared" si="8"/>
        <v>726756613</v>
      </c>
      <c r="O51" s="35">
        <f t="shared" si="8"/>
        <v>1904857377</v>
      </c>
      <c r="P51" s="35">
        <f t="shared" si="8"/>
        <v>213593263</v>
      </c>
      <c r="Q51" s="36">
        <f t="shared" si="8"/>
        <v>421355293</v>
      </c>
      <c r="R51" s="36">
        <f t="shared" si="8"/>
        <v>617106370</v>
      </c>
      <c r="S51" s="38">
        <f t="shared" si="8"/>
        <v>1252054926</v>
      </c>
      <c r="T51" s="24">
        <f t="shared" si="8"/>
        <v>0</v>
      </c>
      <c r="U51" s="25">
        <f t="shared" si="8"/>
        <v>0</v>
      </c>
      <c r="V51" s="25">
        <f t="shared" si="8"/>
        <v>0</v>
      </c>
      <c r="W51" s="27">
        <f t="shared" si="8"/>
        <v>0</v>
      </c>
    </row>
    <row r="52" spans="1:23" ht="12.75">
      <c r="A52" s="9"/>
      <c r="B52" s="10" t="s">
        <v>603</v>
      </c>
      <c r="C52" s="11"/>
      <c r="D52" s="28"/>
      <c r="E52" s="29"/>
      <c r="F52" s="29"/>
      <c r="G52" s="30"/>
      <c r="H52" s="28"/>
      <c r="I52" s="29"/>
      <c r="J52" s="29"/>
      <c r="K52" s="28"/>
      <c r="L52" s="28"/>
      <c r="M52" s="29"/>
      <c r="N52" s="29"/>
      <c r="O52" s="28"/>
      <c r="P52" s="28"/>
      <c r="Q52" s="29"/>
      <c r="R52" s="29"/>
      <c r="S52" s="31"/>
      <c r="T52" s="28"/>
      <c r="U52" s="29"/>
      <c r="V52" s="29"/>
      <c r="W52" s="31"/>
    </row>
    <row r="53" spans="1:23" ht="12.75">
      <c r="A53" s="13"/>
      <c r="B53" s="10" t="s">
        <v>109</v>
      </c>
      <c r="C53" s="11"/>
      <c r="D53" s="28"/>
      <c r="E53" s="29"/>
      <c r="F53" s="29"/>
      <c r="G53" s="30"/>
      <c r="H53" s="28"/>
      <c r="I53" s="29"/>
      <c r="J53" s="29"/>
      <c r="K53" s="28"/>
      <c r="L53" s="28"/>
      <c r="M53" s="29"/>
      <c r="N53" s="29"/>
      <c r="O53" s="28"/>
      <c r="P53" s="28"/>
      <c r="Q53" s="29"/>
      <c r="R53" s="29"/>
      <c r="S53" s="31"/>
      <c r="T53" s="28"/>
      <c r="U53" s="29"/>
      <c r="V53" s="29"/>
      <c r="W53" s="31"/>
    </row>
    <row r="54" spans="1:23" ht="12.75">
      <c r="A54" s="14" t="s">
        <v>20</v>
      </c>
      <c r="B54" s="15" t="s">
        <v>110</v>
      </c>
      <c r="C54" s="16" t="s">
        <v>111</v>
      </c>
      <c r="D54" s="17">
        <v>1806094176</v>
      </c>
      <c r="E54" s="18">
        <v>1806094176</v>
      </c>
      <c r="F54" s="18">
        <v>924489870</v>
      </c>
      <c r="G54" s="19">
        <f aca="true" t="shared" si="9" ref="G54:G82">IF($E54=0,0,$F54/$E54)</f>
        <v>0.5118724606307573</v>
      </c>
      <c r="H54" s="17">
        <v>19019112</v>
      </c>
      <c r="I54" s="18">
        <v>31623494</v>
      </c>
      <c r="J54" s="18">
        <v>112065492</v>
      </c>
      <c r="K54" s="17">
        <v>162708098</v>
      </c>
      <c r="L54" s="17">
        <v>61964094</v>
      </c>
      <c r="M54" s="18">
        <v>255606582</v>
      </c>
      <c r="N54" s="18">
        <v>126006560</v>
      </c>
      <c r="O54" s="17">
        <v>443577236</v>
      </c>
      <c r="P54" s="17">
        <v>58937732</v>
      </c>
      <c r="Q54" s="18">
        <v>119330323</v>
      </c>
      <c r="R54" s="18">
        <v>139936481</v>
      </c>
      <c r="S54" s="20">
        <v>318204536</v>
      </c>
      <c r="T54" s="17">
        <v>0</v>
      </c>
      <c r="U54" s="18">
        <v>0</v>
      </c>
      <c r="V54" s="18">
        <v>0</v>
      </c>
      <c r="W54" s="20">
        <v>0</v>
      </c>
    </row>
    <row r="55" spans="1:23" ht="12.75">
      <c r="A55" s="21"/>
      <c r="B55" s="22" t="s">
        <v>25</v>
      </c>
      <c r="C55" s="23"/>
      <c r="D55" s="24">
        <f>D54</f>
        <v>1806094176</v>
      </c>
      <c r="E55" s="25">
        <f>E54</f>
        <v>1806094176</v>
      </c>
      <c r="F55" s="25">
        <f>F54</f>
        <v>924489870</v>
      </c>
      <c r="G55" s="26">
        <f t="shared" si="9"/>
        <v>0.5118724606307573</v>
      </c>
      <c r="H55" s="24">
        <f aca="true" t="shared" si="10" ref="H55:W55">H54</f>
        <v>19019112</v>
      </c>
      <c r="I55" s="25">
        <f t="shared" si="10"/>
        <v>31623494</v>
      </c>
      <c r="J55" s="25">
        <f t="shared" si="10"/>
        <v>112065492</v>
      </c>
      <c r="K55" s="24">
        <f t="shared" si="10"/>
        <v>162708098</v>
      </c>
      <c r="L55" s="24">
        <f t="shared" si="10"/>
        <v>61964094</v>
      </c>
      <c r="M55" s="25">
        <f t="shared" si="10"/>
        <v>255606582</v>
      </c>
      <c r="N55" s="25">
        <f t="shared" si="10"/>
        <v>126006560</v>
      </c>
      <c r="O55" s="24">
        <f t="shared" si="10"/>
        <v>443577236</v>
      </c>
      <c r="P55" s="24">
        <f t="shared" si="10"/>
        <v>58937732</v>
      </c>
      <c r="Q55" s="25">
        <f t="shared" si="10"/>
        <v>119330323</v>
      </c>
      <c r="R55" s="25">
        <f t="shared" si="10"/>
        <v>139936481</v>
      </c>
      <c r="S55" s="27">
        <f t="shared" si="10"/>
        <v>318204536</v>
      </c>
      <c r="T55" s="24">
        <f t="shared" si="10"/>
        <v>0</v>
      </c>
      <c r="U55" s="25">
        <f t="shared" si="10"/>
        <v>0</v>
      </c>
      <c r="V55" s="25">
        <f t="shared" si="10"/>
        <v>0</v>
      </c>
      <c r="W55" s="27">
        <f t="shared" si="10"/>
        <v>0</v>
      </c>
    </row>
    <row r="56" spans="1:23" ht="12.75">
      <c r="A56" s="14" t="s">
        <v>26</v>
      </c>
      <c r="B56" s="15" t="s">
        <v>112</v>
      </c>
      <c r="C56" s="16" t="s">
        <v>113</v>
      </c>
      <c r="D56" s="17">
        <v>71635000</v>
      </c>
      <c r="E56" s="18">
        <v>71635000</v>
      </c>
      <c r="F56" s="18">
        <v>34960609</v>
      </c>
      <c r="G56" s="19">
        <f t="shared" si="9"/>
        <v>0.4880380959028408</v>
      </c>
      <c r="H56" s="17">
        <v>2031601</v>
      </c>
      <c r="I56" s="18">
        <v>2214541</v>
      </c>
      <c r="J56" s="18">
        <v>1007482</v>
      </c>
      <c r="K56" s="17">
        <v>5253624</v>
      </c>
      <c r="L56" s="17">
        <v>12388880</v>
      </c>
      <c r="M56" s="18">
        <v>676160</v>
      </c>
      <c r="N56" s="18">
        <v>852806</v>
      </c>
      <c r="O56" s="17">
        <v>13917846</v>
      </c>
      <c r="P56" s="17">
        <v>307433</v>
      </c>
      <c r="Q56" s="18">
        <v>15001456</v>
      </c>
      <c r="R56" s="18">
        <v>480250</v>
      </c>
      <c r="S56" s="20">
        <v>15789139</v>
      </c>
      <c r="T56" s="17">
        <v>0</v>
      </c>
      <c r="U56" s="18">
        <v>0</v>
      </c>
      <c r="V56" s="18">
        <v>0</v>
      </c>
      <c r="W56" s="20">
        <v>0</v>
      </c>
    </row>
    <row r="57" spans="1:23" ht="12.75">
      <c r="A57" s="14" t="s">
        <v>26</v>
      </c>
      <c r="B57" s="15" t="s">
        <v>114</v>
      </c>
      <c r="C57" s="16" t="s">
        <v>115</v>
      </c>
      <c r="D57" s="17">
        <v>66379000</v>
      </c>
      <c r="E57" s="18">
        <v>66379000</v>
      </c>
      <c r="F57" s="18">
        <v>12109357</v>
      </c>
      <c r="G57" s="19">
        <f t="shared" si="9"/>
        <v>0.18242752979104837</v>
      </c>
      <c r="H57" s="17">
        <v>440528</v>
      </c>
      <c r="I57" s="18">
        <v>2069141</v>
      </c>
      <c r="J57" s="18">
        <v>324883</v>
      </c>
      <c r="K57" s="17">
        <v>2834552</v>
      </c>
      <c r="L57" s="17">
        <v>387840</v>
      </c>
      <c r="M57" s="18">
        <v>1669694</v>
      </c>
      <c r="N57" s="18">
        <v>0</v>
      </c>
      <c r="O57" s="17">
        <v>2057534</v>
      </c>
      <c r="P57" s="17">
        <v>5069769</v>
      </c>
      <c r="Q57" s="18">
        <v>2147502</v>
      </c>
      <c r="R57" s="18">
        <v>0</v>
      </c>
      <c r="S57" s="20">
        <v>7217271</v>
      </c>
      <c r="T57" s="17">
        <v>0</v>
      </c>
      <c r="U57" s="18">
        <v>0</v>
      </c>
      <c r="V57" s="18">
        <v>0</v>
      </c>
      <c r="W57" s="20">
        <v>0</v>
      </c>
    </row>
    <row r="58" spans="1:23" ht="12.75">
      <c r="A58" s="14" t="s">
        <v>26</v>
      </c>
      <c r="B58" s="15" t="s">
        <v>116</v>
      </c>
      <c r="C58" s="16" t="s">
        <v>117</v>
      </c>
      <c r="D58" s="17">
        <v>95104900</v>
      </c>
      <c r="E58" s="18">
        <v>93721050</v>
      </c>
      <c r="F58" s="18">
        <v>20500738</v>
      </c>
      <c r="G58" s="19">
        <f t="shared" si="9"/>
        <v>0.2187420862228923</v>
      </c>
      <c r="H58" s="17">
        <v>13504798</v>
      </c>
      <c r="I58" s="18">
        <v>2205133</v>
      </c>
      <c r="J58" s="18">
        <v>294096</v>
      </c>
      <c r="K58" s="17">
        <v>16004027</v>
      </c>
      <c r="L58" s="17">
        <v>1669966</v>
      </c>
      <c r="M58" s="18">
        <v>551300</v>
      </c>
      <c r="N58" s="18">
        <v>2274128</v>
      </c>
      <c r="O58" s="17">
        <v>4495394</v>
      </c>
      <c r="P58" s="17">
        <v>1317</v>
      </c>
      <c r="Q58" s="18">
        <v>0</v>
      </c>
      <c r="R58" s="18">
        <v>0</v>
      </c>
      <c r="S58" s="20">
        <v>1317</v>
      </c>
      <c r="T58" s="17">
        <v>0</v>
      </c>
      <c r="U58" s="18">
        <v>0</v>
      </c>
      <c r="V58" s="18">
        <v>0</v>
      </c>
      <c r="W58" s="20">
        <v>0</v>
      </c>
    </row>
    <row r="59" spans="1:23" ht="12.75">
      <c r="A59" s="14" t="s">
        <v>41</v>
      </c>
      <c r="B59" s="15" t="s">
        <v>118</v>
      </c>
      <c r="C59" s="16" t="s">
        <v>119</v>
      </c>
      <c r="D59" s="17">
        <v>0</v>
      </c>
      <c r="E59" s="18">
        <v>60994</v>
      </c>
      <c r="F59" s="18">
        <v>0</v>
      </c>
      <c r="G59" s="19">
        <f t="shared" si="9"/>
        <v>0</v>
      </c>
      <c r="H59" s="17">
        <v>0</v>
      </c>
      <c r="I59" s="18">
        <v>0</v>
      </c>
      <c r="J59" s="18">
        <v>0</v>
      </c>
      <c r="K59" s="17">
        <v>0</v>
      </c>
      <c r="L59" s="17">
        <v>0</v>
      </c>
      <c r="M59" s="18">
        <v>0</v>
      </c>
      <c r="N59" s="18">
        <v>0</v>
      </c>
      <c r="O59" s="17">
        <v>0</v>
      </c>
      <c r="P59" s="17">
        <v>0</v>
      </c>
      <c r="Q59" s="18">
        <v>0</v>
      </c>
      <c r="R59" s="18">
        <v>0</v>
      </c>
      <c r="S59" s="20">
        <v>0</v>
      </c>
      <c r="T59" s="17">
        <v>0</v>
      </c>
      <c r="U59" s="18">
        <v>0</v>
      </c>
      <c r="V59" s="18">
        <v>0</v>
      </c>
      <c r="W59" s="20">
        <v>0</v>
      </c>
    </row>
    <row r="60" spans="1:23" ht="12.75">
      <c r="A60" s="21"/>
      <c r="B60" s="22" t="s">
        <v>120</v>
      </c>
      <c r="C60" s="23"/>
      <c r="D60" s="24">
        <f>SUM(D56:D59)</f>
        <v>233118900</v>
      </c>
      <c r="E60" s="25">
        <f>SUM(E56:E59)</f>
        <v>231796044</v>
      </c>
      <c r="F60" s="25">
        <f>SUM(F56:F59)</f>
        <v>67570704</v>
      </c>
      <c r="G60" s="26">
        <f t="shared" si="9"/>
        <v>0.29150930634519373</v>
      </c>
      <c r="H60" s="24">
        <f aca="true" t="shared" si="11" ref="H60:W60">SUM(H56:H59)</f>
        <v>15976927</v>
      </c>
      <c r="I60" s="25">
        <f t="shared" si="11"/>
        <v>6488815</v>
      </c>
      <c r="J60" s="25">
        <f t="shared" si="11"/>
        <v>1626461</v>
      </c>
      <c r="K60" s="24">
        <f t="shared" si="11"/>
        <v>24092203</v>
      </c>
      <c r="L60" s="24">
        <f t="shared" si="11"/>
        <v>14446686</v>
      </c>
      <c r="M60" s="25">
        <f t="shared" si="11"/>
        <v>2897154</v>
      </c>
      <c r="N60" s="25">
        <f t="shared" si="11"/>
        <v>3126934</v>
      </c>
      <c r="O60" s="24">
        <f t="shared" si="11"/>
        <v>20470774</v>
      </c>
      <c r="P60" s="24">
        <f t="shared" si="11"/>
        <v>5378519</v>
      </c>
      <c r="Q60" s="25">
        <f t="shared" si="11"/>
        <v>17148958</v>
      </c>
      <c r="R60" s="25">
        <f t="shared" si="11"/>
        <v>480250</v>
      </c>
      <c r="S60" s="27">
        <f t="shared" si="11"/>
        <v>23007727</v>
      </c>
      <c r="T60" s="24">
        <f t="shared" si="11"/>
        <v>0</v>
      </c>
      <c r="U60" s="25">
        <f t="shared" si="11"/>
        <v>0</v>
      </c>
      <c r="V60" s="25">
        <f t="shared" si="11"/>
        <v>0</v>
      </c>
      <c r="W60" s="27">
        <f t="shared" si="11"/>
        <v>0</v>
      </c>
    </row>
    <row r="61" spans="1:23" ht="12.75">
      <c r="A61" s="14" t="s">
        <v>26</v>
      </c>
      <c r="B61" s="15" t="s">
        <v>121</v>
      </c>
      <c r="C61" s="16" t="s">
        <v>122</v>
      </c>
      <c r="D61" s="17">
        <v>22500000</v>
      </c>
      <c r="E61" s="18">
        <v>22500000</v>
      </c>
      <c r="F61" s="18">
        <v>12046115</v>
      </c>
      <c r="G61" s="19">
        <f t="shared" si="9"/>
        <v>0.5353828888888889</v>
      </c>
      <c r="H61" s="17">
        <v>5078572</v>
      </c>
      <c r="I61" s="18">
        <v>2340553</v>
      </c>
      <c r="J61" s="18">
        <v>921367</v>
      </c>
      <c r="K61" s="17">
        <v>8340492</v>
      </c>
      <c r="L61" s="17">
        <v>419640</v>
      </c>
      <c r="M61" s="18">
        <v>2302611</v>
      </c>
      <c r="N61" s="18">
        <v>776330</v>
      </c>
      <c r="O61" s="17">
        <v>3498581</v>
      </c>
      <c r="P61" s="17">
        <v>200000</v>
      </c>
      <c r="Q61" s="18">
        <v>7042</v>
      </c>
      <c r="R61" s="18">
        <v>0</v>
      </c>
      <c r="S61" s="20">
        <v>207042</v>
      </c>
      <c r="T61" s="17">
        <v>0</v>
      </c>
      <c r="U61" s="18">
        <v>0</v>
      </c>
      <c r="V61" s="18">
        <v>0</v>
      </c>
      <c r="W61" s="20">
        <v>0</v>
      </c>
    </row>
    <row r="62" spans="1:23" ht="12.75">
      <c r="A62" s="14" t="s">
        <v>26</v>
      </c>
      <c r="B62" s="15" t="s">
        <v>123</v>
      </c>
      <c r="C62" s="16" t="s">
        <v>124</v>
      </c>
      <c r="D62" s="17">
        <v>75608100</v>
      </c>
      <c r="E62" s="18">
        <v>75608100</v>
      </c>
      <c r="F62" s="18">
        <v>82798445</v>
      </c>
      <c r="G62" s="19">
        <f t="shared" si="9"/>
        <v>1.0951001942913523</v>
      </c>
      <c r="H62" s="17">
        <v>5292019</v>
      </c>
      <c r="I62" s="18">
        <v>11143942</v>
      </c>
      <c r="J62" s="18">
        <v>3487334</v>
      </c>
      <c r="K62" s="17">
        <v>19923295</v>
      </c>
      <c r="L62" s="17">
        <v>4328140</v>
      </c>
      <c r="M62" s="18">
        <v>9443333</v>
      </c>
      <c r="N62" s="18">
        <v>13324262</v>
      </c>
      <c r="O62" s="17">
        <v>27095735</v>
      </c>
      <c r="P62" s="17">
        <v>13937234</v>
      </c>
      <c r="Q62" s="18">
        <v>6278750</v>
      </c>
      <c r="R62" s="18">
        <v>15563431</v>
      </c>
      <c r="S62" s="20">
        <v>35779415</v>
      </c>
      <c r="T62" s="17">
        <v>0</v>
      </c>
      <c r="U62" s="18">
        <v>0</v>
      </c>
      <c r="V62" s="18">
        <v>0</v>
      </c>
      <c r="W62" s="20">
        <v>0</v>
      </c>
    </row>
    <row r="63" spans="1:23" ht="12.75">
      <c r="A63" s="14" t="s">
        <v>26</v>
      </c>
      <c r="B63" s="15" t="s">
        <v>125</v>
      </c>
      <c r="C63" s="16" t="s">
        <v>126</v>
      </c>
      <c r="D63" s="17">
        <v>44905999</v>
      </c>
      <c r="E63" s="18">
        <v>44905999</v>
      </c>
      <c r="F63" s="18">
        <v>7144144</v>
      </c>
      <c r="G63" s="19">
        <f t="shared" si="9"/>
        <v>0.15909108268585673</v>
      </c>
      <c r="H63" s="17">
        <v>258466</v>
      </c>
      <c r="I63" s="18">
        <v>1961347</v>
      </c>
      <c r="J63" s="18">
        <v>2386956</v>
      </c>
      <c r="K63" s="17">
        <v>4606769</v>
      </c>
      <c r="L63" s="17">
        <v>202379</v>
      </c>
      <c r="M63" s="18">
        <v>202379</v>
      </c>
      <c r="N63" s="18">
        <v>2132617</v>
      </c>
      <c r="O63" s="17">
        <v>2537375</v>
      </c>
      <c r="P63" s="17">
        <v>0</v>
      </c>
      <c r="Q63" s="18">
        <v>0</v>
      </c>
      <c r="R63" s="18">
        <v>0</v>
      </c>
      <c r="S63" s="20">
        <v>0</v>
      </c>
      <c r="T63" s="17">
        <v>0</v>
      </c>
      <c r="U63" s="18">
        <v>0</v>
      </c>
      <c r="V63" s="18">
        <v>0</v>
      </c>
      <c r="W63" s="20">
        <v>0</v>
      </c>
    </row>
    <row r="64" spans="1:23" ht="12.75">
      <c r="A64" s="14" t="s">
        <v>26</v>
      </c>
      <c r="B64" s="15" t="s">
        <v>127</v>
      </c>
      <c r="C64" s="16" t="s">
        <v>128</v>
      </c>
      <c r="D64" s="17">
        <v>133363002</v>
      </c>
      <c r="E64" s="18">
        <v>153363000</v>
      </c>
      <c r="F64" s="18">
        <v>103739235</v>
      </c>
      <c r="G64" s="19">
        <f t="shared" si="9"/>
        <v>0.6764293538858785</v>
      </c>
      <c r="H64" s="17">
        <v>9529387</v>
      </c>
      <c r="I64" s="18">
        <v>3410141</v>
      </c>
      <c r="J64" s="18">
        <v>5151288</v>
      </c>
      <c r="K64" s="17">
        <v>18090816</v>
      </c>
      <c r="L64" s="17">
        <v>31494737</v>
      </c>
      <c r="M64" s="18">
        <v>6839637</v>
      </c>
      <c r="N64" s="18">
        <v>18668046</v>
      </c>
      <c r="O64" s="17">
        <v>57002420</v>
      </c>
      <c r="P64" s="17">
        <v>10254996</v>
      </c>
      <c r="Q64" s="18">
        <v>7821234</v>
      </c>
      <c r="R64" s="18">
        <v>10569769</v>
      </c>
      <c r="S64" s="20">
        <v>28645999</v>
      </c>
      <c r="T64" s="17">
        <v>0</v>
      </c>
      <c r="U64" s="18">
        <v>0</v>
      </c>
      <c r="V64" s="18">
        <v>0</v>
      </c>
      <c r="W64" s="20">
        <v>0</v>
      </c>
    </row>
    <row r="65" spans="1:23" ht="12.75">
      <c r="A65" s="14" t="s">
        <v>26</v>
      </c>
      <c r="B65" s="15" t="s">
        <v>129</v>
      </c>
      <c r="C65" s="16" t="s">
        <v>130</v>
      </c>
      <c r="D65" s="17">
        <v>34300000</v>
      </c>
      <c r="E65" s="18">
        <v>34300000</v>
      </c>
      <c r="F65" s="18">
        <v>22062232</v>
      </c>
      <c r="G65" s="19">
        <f t="shared" si="9"/>
        <v>0.6432137609329446</v>
      </c>
      <c r="H65" s="17">
        <v>6705475</v>
      </c>
      <c r="I65" s="18">
        <v>2123068</v>
      </c>
      <c r="J65" s="18">
        <v>1769502</v>
      </c>
      <c r="K65" s="17">
        <v>10598045</v>
      </c>
      <c r="L65" s="17">
        <v>1296275</v>
      </c>
      <c r="M65" s="18">
        <v>4013896</v>
      </c>
      <c r="N65" s="18">
        <v>1479474</v>
      </c>
      <c r="O65" s="17">
        <v>6789645</v>
      </c>
      <c r="P65" s="17">
        <v>471789</v>
      </c>
      <c r="Q65" s="18">
        <v>1009550</v>
      </c>
      <c r="R65" s="18">
        <v>3193203</v>
      </c>
      <c r="S65" s="20">
        <v>4674542</v>
      </c>
      <c r="T65" s="17">
        <v>0</v>
      </c>
      <c r="U65" s="18">
        <v>0</v>
      </c>
      <c r="V65" s="18">
        <v>0</v>
      </c>
      <c r="W65" s="20">
        <v>0</v>
      </c>
    </row>
    <row r="66" spans="1:23" ht="12.75">
      <c r="A66" s="14" t="s">
        <v>41</v>
      </c>
      <c r="B66" s="15" t="s">
        <v>131</v>
      </c>
      <c r="C66" s="16" t="s">
        <v>132</v>
      </c>
      <c r="D66" s="17">
        <v>700000</v>
      </c>
      <c r="E66" s="18">
        <v>700000</v>
      </c>
      <c r="F66" s="18">
        <v>696541</v>
      </c>
      <c r="G66" s="19">
        <f t="shared" si="9"/>
        <v>0.9950585714285715</v>
      </c>
      <c r="H66" s="17">
        <v>0</v>
      </c>
      <c r="I66" s="18">
        <v>31253</v>
      </c>
      <c r="J66" s="18">
        <v>0</v>
      </c>
      <c r="K66" s="17">
        <v>31253</v>
      </c>
      <c r="L66" s="17">
        <v>15031</v>
      </c>
      <c r="M66" s="18">
        <v>73754</v>
      </c>
      <c r="N66" s="18">
        <v>18580</v>
      </c>
      <c r="O66" s="17">
        <v>107365</v>
      </c>
      <c r="P66" s="17">
        <v>76422</v>
      </c>
      <c r="Q66" s="18">
        <v>34578</v>
      </c>
      <c r="R66" s="18">
        <v>446923</v>
      </c>
      <c r="S66" s="20">
        <v>557923</v>
      </c>
      <c r="T66" s="17">
        <v>0</v>
      </c>
      <c r="U66" s="18">
        <v>0</v>
      </c>
      <c r="V66" s="18">
        <v>0</v>
      </c>
      <c r="W66" s="20">
        <v>0</v>
      </c>
    </row>
    <row r="67" spans="1:23" ht="12.75">
      <c r="A67" s="21"/>
      <c r="B67" s="22" t="s">
        <v>133</v>
      </c>
      <c r="C67" s="23"/>
      <c r="D67" s="24">
        <f>SUM(D61:D66)</f>
        <v>311377101</v>
      </c>
      <c r="E67" s="25">
        <f>SUM(E61:E66)</f>
        <v>331377099</v>
      </c>
      <c r="F67" s="25">
        <f>SUM(F61:F66)</f>
        <v>228486712</v>
      </c>
      <c r="G67" s="26">
        <f t="shared" si="9"/>
        <v>0.6895066457202584</v>
      </c>
      <c r="H67" s="24">
        <f aca="true" t="shared" si="12" ref="H67:W67">SUM(H61:H66)</f>
        <v>26863919</v>
      </c>
      <c r="I67" s="25">
        <f t="shared" si="12"/>
        <v>21010304</v>
      </c>
      <c r="J67" s="25">
        <f t="shared" si="12"/>
        <v>13716447</v>
      </c>
      <c r="K67" s="24">
        <f t="shared" si="12"/>
        <v>61590670</v>
      </c>
      <c r="L67" s="24">
        <f t="shared" si="12"/>
        <v>37756202</v>
      </c>
      <c r="M67" s="25">
        <f t="shared" si="12"/>
        <v>22875610</v>
      </c>
      <c r="N67" s="25">
        <f t="shared" si="12"/>
        <v>36399309</v>
      </c>
      <c r="O67" s="24">
        <f t="shared" si="12"/>
        <v>97031121</v>
      </c>
      <c r="P67" s="24">
        <f t="shared" si="12"/>
        <v>24940441</v>
      </c>
      <c r="Q67" s="25">
        <f t="shared" si="12"/>
        <v>15151154</v>
      </c>
      <c r="R67" s="25">
        <f t="shared" si="12"/>
        <v>29773326</v>
      </c>
      <c r="S67" s="27">
        <f t="shared" si="12"/>
        <v>69864921</v>
      </c>
      <c r="T67" s="24">
        <f t="shared" si="12"/>
        <v>0</v>
      </c>
      <c r="U67" s="25">
        <f t="shared" si="12"/>
        <v>0</v>
      </c>
      <c r="V67" s="25">
        <f t="shared" si="12"/>
        <v>0</v>
      </c>
      <c r="W67" s="27">
        <f t="shared" si="12"/>
        <v>0</v>
      </c>
    </row>
    <row r="68" spans="1:23" ht="12.75">
      <c r="A68" s="14" t="s">
        <v>26</v>
      </c>
      <c r="B68" s="15" t="s">
        <v>134</v>
      </c>
      <c r="C68" s="16" t="s">
        <v>135</v>
      </c>
      <c r="D68" s="17">
        <v>89052450</v>
      </c>
      <c r="E68" s="18">
        <v>88982572</v>
      </c>
      <c r="F68" s="18">
        <v>65494267</v>
      </c>
      <c r="G68" s="19">
        <f t="shared" si="9"/>
        <v>0.7360347709436854</v>
      </c>
      <c r="H68" s="17">
        <v>6581684</v>
      </c>
      <c r="I68" s="18">
        <v>3550389</v>
      </c>
      <c r="J68" s="18">
        <v>14178948</v>
      </c>
      <c r="K68" s="17">
        <v>24311021</v>
      </c>
      <c r="L68" s="17">
        <v>5338588</v>
      </c>
      <c r="M68" s="18">
        <v>13523953</v>
      </c>
      <c r="N68" s="18">
        <v>8824417</v>
      </c>
      <c r="O68" s="17">
        <v>27686958</v>
      </c>
      <c r="P68" s="17">
        <v>628859</v>
      </c>
      <c r="Q68" s="18">
        <v>2427044</v>
      </c>
      <c r="R68" s="18">
        <v>10440385</v>
      </c>
      <c r="S68" s="20">
        <v>13496288</v>
      </c>
      <c r="T68" s="17">
        <v>0</v>
      </c>
      <c r="U68" s="18">
        <v>0</v>
      </c>
      <c r="V68" s="18">
        <v>0</v>
      </c>
      <c r="W68" s="20">
        <v>0</v>
      </c>
    </row>
    <row r="69" spans="1:23" ht="12.75">
      <c r="A69" s="14" t="s">
        <v>26</v>
      </c>
      <c r="B69" s="15" t="s">
        <v>136</v>
      </c>
      <c r="C69" s="16" t="s">
        <v>137</v>
      </c>
      <c r="D69" s="17">
        <v>79888998</v>
      </c>
      <c r="E69" s="18">
        <v>79888998</v>
      </c>
      <c r="F69" s="18">
        <v>45745533</v>
      </c>
      <c r="G69" s="19">
        <f t="shared" si="9"/>
        <v>0.5726136782939748</v>
      </c>
      <c r="H69" s="17">
        <v>9280354</v>
      </c>
      <c r="I69" s="18">
        <v>2966297</v>
      </c>
      <c r="J69" s="18">
        <v>7219913</v>
      </c>
      <c r="K69" s="17">
        <v>19466564</v>
      </c>
      <c r="L69" s="17">
        <v>7708502</v>
      </c>
      <c r="M69" s="18">
        <v>5164193</v>
      </c>
      <c r="N69" s="18">
        <v>8697582</v>
      </c>
      <c r="O69" s="17">
        <v>21570277</v>
      </c>
      <c r="P69" s="17">
        <v>0</v>
      </c>
      <c r="Q69" s="18">
        <v>2625337</v>
      </c>
      <c r="R69" s="18">
        <v>2083355</v>
      </c>
      <c r="S69" s="20">
        <v>4708692</v>
      </c>
      <c r="T69" s="17">
        <v>0</v>
      </c>
      <c r="U69" s="18">
        <v>0</v>
      </c>
      <c r="V69" s="18">
        <v>0</v>
      </c>
      <c r="W69" s="20">
        <v>0</v>
      </c>
    </row>
    <row r="70" spans="1:23" ht="12.75">
      <c r="A70" s="14" t="s">
        <v>26</v>
      </c>
      <c r="B70" s="15" t="s">
        <v>138</v>
      </c>
      <c r="C70" s="16" t="s">
        <v>139</v>
      </c>
      <c r="D70" s="17">
        <v>64218001</v>
      </c>
      <c r="E70" s="18">
        <v>64218001</v>
      </c>
      <c r="F70" s="18">
        <v>19435845</v>
      </c>
      <c r="G70" s="19">
        <f t="shared" si="9"/>
        <v>0.30265415767146037</v>
      </c>
      <c r="H70" s="17">
        <v>4005896</v>
      </c>
      <c r="I70" s="18">
        <v>2265771</v>
      </c>
      <c r="J70" s="18">
        <v>1147002</v>
      </c>
      <c r="K70" s="17">
        <v>7418669</v>
      </c>
      <c r="L70" s="17">
        <v>1844227</v>
      </c>
      <c r="M70" s="18">
        <v>2135047</v>
      </c>
      <c r="N70" s="18">
        <v>3607840</v>
      </c>
      <c r="O70" s="17">
        <v>7587114</v>
      </c>
      <c r="P70" s="17">
        <v>923216</v>
      </c>
      <c r="Q70" s="18">
        <v>420208</v>
      </c>
      <c r="R70" s="18">
        <v>3086638</v>
      </c>
      <c r="S70" s="20">
        <v>4430062</v>
      </c>
      <c r="T70" s="17">
        <v>0</v>
      </c>
      <c r="U70" s="18">
        <v>0</v>
      </c>
      <c r="V70" s="18">
        <v>0</v>
      </c>
      <c r="W70" s="20">
        <v>0</v>
      </c>
    </row>
    <row r="71" spans="1:23" ht="12.75">
      <c r="A71" s="14" t="s">
        <v>26</v>
      </c>
      <c r="B71" s="15" t="s">
        <v>140</v>
      </c>
      <c r="C71" s="16" t="s">
        <v>141</v>
      </c>
      <c r="D71" s="17">
        <v>257920000</v>
      </c>
      <c r="E71" s="18">
        <v>266520000</v>
      </c>
      <c r="F71" s="18">
        <v>124315287</v>
      </c>
      <c r="G71" s="19">
        <f t="shared" si="9"/>
        <v>0.46643886762719494</v>
      </c>
      <c r="H71" s="17">
        <v>6564748</v>
      </c>
      <c r="I71" s="18">
        <v>16322898</v>
      </c>
      <c r="J71" s="18">
        <v>15773454</v>
      </c>
      <c r="K71" s="17">
        <v>38661100</v>
      </c>
      <c r="L71" s="17">
        <v>1762980</v>
      </c>
      <c r="M71" s="18">
        <v>22179794</v>
      </c>
      <c r="N71" s="18">
        <v>34509352</v>
      </c>
      <c r="O71" s="17">
        <v>58452126</v>
      </c>
      <c r="P71" s="17">
        <v>5378708</v>
      </c>
      <c r="Q71" s="18">
        <v>10021077</v>
      </c>
      <c r="R71" s="18">
        <v>11802276</v>
      </c>
      <c r="S71" s="20">
        <v>27202061</v>
      </c>
      <c r="T71" s="17">
        <v>0</v>
      </c>
      <c r="U71" s="18">
        <v>0</v>
      </c>
      <c r="V71" s="18">
        <v>0</v>
      </c>
      <c r="W71" s="20">
        <v>0</v>
      </c>
    </row>
    <row r="72" spans="1:23" ht="12.75">
      <c r="A72" s="14" t="s">
        <v>26</v>
      </c>
      <c r="B72" s="15" t="s">
        <v>142</v>
      </c>
      <c r="C72" s="16" t="s">
        <v>143</v>
      </c>
      <c r="D72" s="17">
        <v>47529977</v>
      </c>
      <c r="E72" s="18">
        <v>47529977</v>
      </c>
      <c r="F72" s="18">
        <v>30533011</v>
      </c>
      <c r="G72" s="19">
        <f t="shared" si="9"/>
        <v>0.6423948195893299</v>
      </c>
      <c r="H72" s="17">
        <v>1768200</v>
      </c>
      <c r="I72" s="18">
        <v>3180248</v>
      </c>
      <c r="J72" s="18">
        <v>2796618</v>
      </c>
      <c r="K72" s="17">
        <v>7745066</v>
      </c>
      <c r="L72" s="17">
        <v>0</v>
      </c>
      <c r="M72" s="18">
        <v>1928709</v>
      </c>
      <c r="N72" s="18">
        <v>6280575</v>
      </c>
      <c r="O72" s="17">
        <v>8209284</v>
      </c>
      <c r="P72" s="17">
        <v>4571025</v>
      </c>
      <c r="Q72" s="18">
        <v>2380768</v>
      </c>
      <c r="R72" s="18">
        <v>7626868</v>
      </c>
      <c r="S72" s="20">
        <v>14578661</v>
      </c>
      <c r="T72" s="17">
        <v>0</v>
      </c>
      <c r="U72" s="18">
        <v>0</v>
      </c>
      <c r="V72" s="18">
        <v>0</v>
      </c>
      <c r="W72" s="20">
        <v>0</v>
      </c>
    </row>
    <row r="73" spans="1:23" ht="12.75">
      <c r="A73" s="14" t="s">
        <v>26</v>
      </c>
      <c r="B73" s="15" t="s">
        <v>144</v>
      </c>
      <c r="C73" s="16" t="s">
        <v>145</v>
      </c>
      <c r="D73" s="17">
        <v>58417950</v>
      </c>
      <c r="E73" s="18">
        <v>58417950</v>
      </c>
      <c r="F73" s="18">
        <v>14926004</v>
      </c>
      <c r="G73" s="19">
        <f t="shared" si="9"/>
        <v>0.2555037278781607</v>
      </c>
      <c r="H73" s="17">
        <v>492229</v>
      </c>
      <c r="I73" s="18">
        <v>1493987</v>
      </c>
      <c r="J73" s="18">
        <v>1991815</v>
      </c>
      <c r="K73" s="17">
        <v>3978031</v>
      </c>
      <c r="L73" s="17">
        <v>1305535</v>
      </c>
      <c r="M73" s="18">
        <v>393928</v>
      </c>
      <c r="N73" s="18">
        <v>4838957</v>
      </c>
      <c r="O73" s="17">
        <v>6538420</v>
      </c>
      <c r="P73" s="17">
        <v>0</v>
      </c>
      <c r="Q73" s="18">
        <v>380571</v>
      </c>
      <c r="R73" s="18">
        <v>4028982</v>
      </c>
      <c r="S73" s="20">
        <v>4409553</v>
      </c>
      <c r="T73" s="17">
        <v>0</v>
      </c>
      <c r="U73" s="18">
        <v>0</v>
      </c>
      <c r="V73" s="18">
        <v>0</v>
      </c>
      <c r="W73" s="20">
        <v>0</v>
      </c>
    </row>
    <row r="74" spans="1:23" ht="12.75">
      <c r="A74" s="14" t="s">
        <v>41</v>
      </c>
      <c r="B74" s="15" t="s">
        <v>146</v>
      </c>
      <c r="C74" s="16" t="s">
        <v>147</v>
      </c>
      <c r="D74" s="17">
        <v>2412088</v>
      </c>
      <c r="E74" s="18">
        <v>2412088</v>
      </c>
      <c r="F74" s="18">
        <v>1906828</v>
      </c>
      <c r="G74" s="19">
        <f t="shared" si="9"/>
        <v>0.7905300304134841</v>
      </c>
      <c r="H74" s="17">
        <v>2000</v>
      </c>
      <c r="I74" s="18">
        <v>3600</v>
      </c>
      <c r="J74" s="18">
        <v>202349</v>
      </c>
      <c r="K74" s="17">
        <v>207949</v>
      </c>
      <c r="L74" s="17">
        <v>1201583</v>
      </c>
      <c r="M74" s="18">
        <v>0</v>
      </c>
      <c r="N74" s="18">
        <v>0</v>
      </c>
      <c r="O74" s="17">
        <v>1201583</v>
      </c>
      <c r="P74" s="17">
        <v>0</v>
      </c>
      <c r="Q74" s="18">
        <v>0</v>
      </c>
      <c r="R74" s="18">
        <v>497296</v>
      </c>
      <c r="S74" s="20">
        <v>497296</v>
      </c>
      <c r="T74" s="17">
        <v>0</v>
      </c>
      <c r="U74" s="18">
        <v>0</v>
      </c>
      <c r="V74" s="18">
        <v>0</v>
      </c>
      <c r="W74" s="20">
        <v>0</v>
      </c>
    </row>
    <row r="75" spans="1:23" ht="12.75">
      <c r="A75" s="21"/>
      <c r="B75" s="22" t="s">
        <v>148</v>
      </c>
      <c r="C75" s="23"/>
      <c r="D75" s="24">
        <f>SUM(D68:D74)</f>
        <v>599439464</v>
      </c>
      <c r="E75" s="25">
        <f>SUM(E68:E74)</f>
        <v>607969586</v>
      </c>
      <c r="F75" s="25">
        <f>SUM(F68:F74)</f>
        <v>302356775</v>
      </c>
      <c r="G75" s="26">
        <f t="shared" si="9"/>
        <v>0.49732220486437295</v>
      </c>
      <c r="H75" s="24">
        <f aca="true" t="shared" si="13" ref="H75:W75">SUM(H68:H74)</f>
        <v>28695111</v>
      </c>
      <c r="I75" s="25">
        <f t="shared" si="13"/>
        <v>29783190</v>
      </c>
      <c r="J75" s="25">
        <f t="shared" si="13"/>
        <v>43310099</v>
      </c>
      <c r="K75" s="24">
        <f t="shared" si="13"/>
        <v>101788400</v>
      </c>
      <c r="L75" s="24">
        <f t="shared" si="13"/>
        <v>19161415</v>
      </c>
      <c r="M75" s="25">
        <f t="shared" si="13"/>
        <v>45325624</v>
      </c>
      <c r="N75" s="25">
        <f t="shared" si="13"/>
        <v>66758723</v>
      </c>
      <c r="O75" s="24">
        <f t="shared" si="13"/>
        <v>131245762</v>
      </c>
      <c r="P75" s="24">
        <f t="shared" si="13"/>
        <v>11501808</v>
      </c>
      <c r="Q75" s="25">
        <f t="shared" si="13"/>
        <v>18255005</v>
      </c>
      <c r="R75" s="25">
        <f t="shared" si="13"/>
        <v>39565800</v>
      </c>
      <c r="S75" s="27">
        <f t="shared" si="13"/>
        <v>69322613</v>
      </c>
      <c r="T75" s="24">
        <f t="shared" si="13"/>
        <v>0</v>
      </c>
      <c r="U75" s="25">
        <f t="shared" si="13"/>
        <v>0</v>
      </c>
      <c r="V75" s="25">
        <f t="shared" si="13"/>
        <v>0</v>
      </c>
      <c r="W75" s="27">
        <f t="shared" si="13"/>
        <v>0</v>
      </c>
    </row>
    <row r="76" spans="1:23" ht="12.75">
      <c r="A76" s="14" t="s">
        <v>26</v>
      </c>
      <c r="B76" s="15" t="s">
        <v>149</v>
      </c>
      <c r="C76" s="16" t="s">
        <v>150</v>
      </c>
      <c r="D76" s="17">
        <v>102688000</v>
      </c>
      <c r="E76" s="18">
        <v>72093961</v>
      </c>
      <c r="F76" s="18">
        <v>39216874</v>
      </c>
      <c r="G76" s="19">
        <f t="shared" si="9"/>
        <v>0.5439689185617087</v>
      </c>
      <c r="H76" s="17">
        <v>2885013</v>
      </c>
      <c r="I76" s="18">
        <v>2478185</v>
      </c>
      <c r="J76" s="18">
        <v>5171608</v>
      </c>
      <c r="K76" s="17">
        <v>10534806</v>
      </c>
      <c r="L76" s="17">
        <v>10867020</v>
      </c>
      <c r="M76" s="18">
        <v>7837448</v>
      </c>
      <c r="N76" s="18">
        <v>1585575</v>
      </c>
      <c r="O76" s="17">
        <v>20290043</v>
      </c>
      <c r="P76" s="17">
        <v>5424152</v>
      </c>
      <c r="Q76" s="18">
        <v>2967873</v>
      </c>
      <c r="R76" s="18">
        <v>0</v>
      </c>
      <c r="S76" s="20">
        <v>8392025</v>
      </c>
      <c r="T76" s="17">
        <v>0</v>
      </c>
      <c r="U76" s="18">
        <v>0</v>
      </c>
      <c r="V76" s="18">
        <v>0</v>
      </c>
      <c r="W76" s="20">
        <v>0</v>
      </c>
    </row>
    <row r="77" spans="1:23" ht="12.75">
      <c r="A77" s="14" t="s">
        <v>26</v>
      </c>
      <c r="B77" s="15" t="s">
        <v>151</v>
      </c>
      <c r="C77" s="16" t="s">
        <v>152</v>
      </c>
      <c r="D77" s="17">
        <v>64920001</v>
      </c>
      <c r="E77" s="18">
        <v>69920001</v>
      </c>
      <c r="F77" s="18">
        <v>44098822</v>
      </c>
      <c r="G77" s="19">
        <f t="shared" si="9"/>
        <v>0.6307039669521743</v>
      </c>
      <c r="H77" s="17">
        <v>0</v>
      </c>
      <c r="I77" s="18">
        <v>1345613</v>
      </c>
      <c r="J77" s="18">
        <v>10586438</v>
      </c>
      <c r="K77" s="17">
        <v>11932051</v>
      </c>
      <c r="L77" s="17">
        <v>2390384</v>
      </c>
      <c r="M77" s="18">
        <v>8567537</v>
      </c>
      <c r="N77" s="18">
        <v>16069328</v>
      </c>
      <c r="O77" s="17">
        <v>27027249</v>
      </c>
      <c r="P77" s="17">
        <v>1094028</v>
      </c>
      <c r="Q77" s="18">
        <v>2191737</v>
      </c>
      <c r="R77" s="18">
        <v>1853757</v>
      </c>
      <c r="S77" s="20">
        <v>5139522</v>
      </c>
      <c r="T77" s="17">
        <v>0</v>
      </c>
      <c r="U77" s="18">
        <v>0</v>
      </c>
      <c r="V77" s="18">
        <v>0</v>
      </c>
      <c r="W77" s="20">
        <v>0</v>
      </c>
    </row>
    <row r="78" spans="1:23" ht="12.75">
      <c r="A78" s="14" t="s">
        <v>26</v>
      </c>
      <c r="B78" s="15" t="s">
        <v>153</v>
      </c>
      <c r="C78" s="16" t="s">
        <v>154</v>
      </c>
      <c r="D78" s="17">
        <v>113245440</v>
      </c>
      <c r="E78" s="18">
        <v>126439860</v>
      </c>
      <c r="F78" s="18">
        <v>64855854</v>
      </c>
      <c r="G78" s="19">
        <f t="shared" si="9"/>
        <v>0.5129383566226663</v>
      </c>
      <c r="H78" s="17">
        <v>446968</v>
      </c>
      <c r="I78" s="18">
        <v>8738886</v>
      </c>
      <c r="J78" s="18">
        <v>11585072</v>
      </c>
      <c r="K78" s="17">
        <v>20770926</v>
      </c>
      <c r="L78" s="17">
        <v>10976247</v>
      </c>
      <c r="M78" s="18">
        <v>3022972</v>
      </c>
      <c r="N78" s="18">
        <v>10852748</v>
      </c>
      <c r="O78" s="17">
        <v>24851967</v>
      </c>
      <c r="P78" s="17">
        <v>2900705</v>
      </c>
      <c r="Q78" s="18">
        <v>1679342</v>
      </c>
      <c r="R78" s="18">
        <v>14652914</v>
      </c>
      <c r="S78" s="20">
        <v>19232961</v>
      </c>
      <c r="T78" s="17">
        <v>0</v>
      </c>
      <c r="U78" s="18">
        <v>0</v>
      </c>
      <c r="V78" s="18">
        <v>0</v>
      </c>
      <c r="W78" s="20">
        <v>0</v>
      </c>
    </row>
    <row r="79" spans="1:23" ht="12.75">
      <c r="A79" s="14" t="s">
        <v>26</v>
      </c>
      <c r="B79" s="15" t="s">
        <v>155</v>
      </c>
      <c r="C79" s="16" t="s">
        <v>156</v>
      </c>
      <c r="D79" s="17">
        <v>41931635</v>
      </c>
      <c r="E79" s="18">
        <v>41931635</v>
      </c>
      <c r="F79" s="18">
        <v>8184422</v>
      </c>
      <c r="G79" s="19">
        <f t="shared" si="9"/>
        <v>0.19518490037414474</v>
      </c>
      <c r="H79" s="17">
        <v>5777959</v>
      </c>
      <c r="I79" s="18">
        <v>0</v>
      </c>
      <c r="J79" s="18">
        <v>0</v>
      </c>
      <c r="K79" s="17">
        <v>5777959</v>
      </c>
      <c r="L79" s="17">
        <v>0</v>
      </c>
      <c r="M79" s="18">
        <v>0</v>
      </c>
      <c r="N79" s="18">
        <v>0</v>
      </c>
      <c r="O79" s="17">
        <v>0</v>
      </c>
      <c r="P79" s="17">
        <v>0</v>
      </c>
      <c r="Q79" s="18">
        <v>0</v>
      </c>
      <c r="R79" s="18">
        <v>2406463</v>
      </c>
      <c r="S79" s="20">
        <v>2406463</v>
      </c>
      <c r="T79" s="17">
        <v>0</v>
      </c>
      <c r="U79" s="18">
        <v>0</v>
      </c>
      <c r="V79" s="18">
        <v>0</v>
      </c>
      <c r="W79" s="20">
        <v>0</v>
      </c>
    </row>
    <row r="80" spans="1:23" ht="12.75">
      <c r="A80" s="14" t="s">
        <v>41</v>
      </c>
      <c r="B80" s="15" t="s">
        <v>157</v>
      </c>
      <c r="C80" s="16" t="s">
        <v>158</v>
      </c>
      <c r="D80" s="17">
        <v>3330000</v>
      </c>
      <c r="E80" s="18">
        <v>3702000</v>
      </c>
      <c r="F80" s="18">
        <v>964730</v>
      </c>
      <c r="G80" s="19">
        <f t="shared" si="9"/>
        <v>0.2605969746083198</v>
      </c>
      <c r="H80" s="17">
        <v>240200</v>
      </c>
      <c r="I80" s="18">
        <v>142232</v>
      </c>
      <c r="J80" s="18">
        <v>0</v>
      </c>
      <c r="K80" s="17">
        <v>382432</v>
      </c>
      <c r="L80" s="17">
        <v>114214</v>
      </c>
      <c r="M80" s="18">
        <v>362898</v>
      </c>
      <c r="N80" s="18">
        <v>0</v>
      </c>
      <c r="O80" s="17">
        <v>477112</v>
      </c>
      <c r="P80" s="17">
        <v>52593</v>
      </c>
      <c r="Q80" s="18">
        <v>52593</v>
      </c>
      <c r="R80" s="18">
        <v>0</v>
      </c>
      <c r="S80" s="20">
        <v>105186</v>
      </c>
      <c r="T80" s="17">
        <v>0</v>
      </c>
      <c r="U80" s="18">
        <v>0</v>
      </c>
      <c r="V80" s="18">
        <v>0</v>
      </c>
      <c r="W80" s="20">
        <v>0</v>
      </c>
    </row>
    <row r="81" spans="1:23" ht="12.75">
      <c r="A81" s="21"/>
      <c r="B81" s="22" t="s">
        <v>159</v>
      </c>
      <c r="C81" s="23"/>
      <c r="D81" s="24">
        <f>SUM(D76:D80)</f>
        <v>326115076</v>
      </c>
      <c r="E81" s="25">
        <f>SUM(E76:E80)</f>
        <v>314087457</v>
      </c>
      <c r="F81" s="25">
        <f>SUM(F76:F80)</f>
        <v>157320702</v>
      </c>
      <c r="G81" s="26">
        <f t="shared" si="9"/>
        <v>0.5008818355965103</v>
      </c>
      <c r="H81" s="24">
        <f aca="true" t="shared" si="14" ref="H81:W81">SUM(H76:H80)</f>
        <v>9350140</v>
      </c>
      <c r="I81" s="25">
        <f t="shared" si="14"/>
        <v>12704916</v>
      </c>
      <c r="J81" s="25">
        <f t="shared" si="14"/>
        <v>27343118</v>
      </c>
      <c r="K81" s="24">
        <f t="shared" si="14"/>
        <v>49398174</v>
      </c>
      <c r="L81" s="24">
        <f t="shared" si="14"/>
        <v>24347865</v>
      </c>
      <c r="M81" s="25">
        <f t="shared" si="14"/>
        <v>19790855</v>
      </c>
      <c r="N81" s="25">
        <f t="shared" si="14"/>
        <v>28507651</v>
      </c>
      <c r="O81" s="24">
        <f t="shared" si="14"/>
        <v>72646371</v>
      </c>
      <c r="P81" s="24">
        <f t="shared" si="14"/>
        <v>9471478</v>
      </c>
      <c r="Q81" s="25">
        <f t="shared" si="14"/>
        <v>6891545</v>
      </c>
      <c r="R81" s="25">
        <f t="shared" si="14"/>
        <v>18913134</v>
      </c>
      <c r="S81" s="27">
        <f t="shared" si="14"/>
        <v>35276157</v>
      </c>
      <c r="T81" s="24">
        <f t="shared" si="14"/>
        <v>0</v>
      </c>
      <c r="U81" s="25">
        <f t="shared" si="14"/>
        <v>0</v>
      </c>
      <c r="V81" s="25">
        <f t="shared" si="14"/>
        <v>0</v>
      </c>
      <c r="W81" s="27">
        <f t="shared" si="14"/>
        <v>0</v>
      </c>
    </row>
    <row r="82" spans="1:23" ht="12.75">
      <c r="A82" s="21"/>
      <c r="B82" s="22" t="s">
        <v>160</v>
      </c>
      <c r="C82" s="23"/>
      <c r="D82" s="24">
        <f>SUM(D54,D56:D59,D61:D66,D68:D74,D76:D80)</f>
        <v>3276144717</v>
      </c>
      <c r="E82" s="25">
        <f>SUM(E54,E56:E59,E61:E66,E68:E74,E76:E80)</f>
        <v>3291324362</v>
      </c>
      <c r="F82" s="25">
        <f>SUM(F54,F56:F59,F61:F66,F68:F74,F76:F80)</f>
        <v>1680224763</v>
      </c>
      <c r="G82" s="26">
        <f t="shared" si="9"/>
        <v>0.510501116936101</v>
      </c>
      <c r="H82" s="24">
        <f aca="true" t="shared" si="15" ref="H82:W82">SUM(H54,H56:H59,H61:H66,H68:H74,H76:H80)</f>
        <v>99905209</v>
      </c>
      <c r="I82" s="25">
        <f t="shared" si="15"/>
        <v>101610719</v>
      </c>
      <c r="J82" s="25">
        <f t="shared" si="15"/>
        <v>198061617</v>
      </c>
      <c r="K82" s="24">
        <f t="shared" si="15"/>
        <v>399577545</v>
      </c>
      <c r="L82" s="24">
        <f t="shared" si="15"/>
        <v>157676262</v>
      </c>
      <c r="M82" s="25">
        <f t="shared" si="15"/>
        <v>346495825</v>
      </c>
      <c r="N82" s="25">
        <f t="shared" si="15"/>
        <v>260799177</v>
      </c>
      <c r="O82" s="24">
        <f t="shared" si="15"/>
        <v>764971264</v>
      </c>
      <c r="P82" s="24">
        <f t="shared" si="15"/>
        <v>110229978</v>
      </c>
      <c r="Q82" s="25">
        <f t="shared" si="15"/>
        <v>176776985</v>
      </c>
      <c r="R82" s="25">
        <f t="shared" si="15"/>
        <v>228668991</v>
      </c>
      <c r="S82" s="27">
        <f t="shared" si="15"/>
        <v>515675954</v>
      </c>
      <c r="T82" s="24">
        <f t="shared" si="15"/>
        <v>0</v>
      </c>
      <c r="U82" s="25">
        <f t="shared" si="15"/>
        <v>0</v>
      </c>
      <c r="V82" s="25">
        <f t="shared" si="15"/>
        <v>0</v>
      </c>
      <c r="W82" s="27">
        <f t="shared" si="15"/>
        <v>0</v>
      </c>
    </row>
    <row r="83" spans="1:23" ht="12.75">
      <c r="A83" s="9"/>
      <c r="B83" s="10" t="s">
        <v>603</v>
      </c>
      <c r="C83" s="11"/>
      <c r="D83" s="28"/>
      <c r="E83" s="29"/>
      <c r="F83" s="29"/>
      <c r="G83" s="30"/>
      <c r="H83" s="28"/>
      <c r="I83" s="29"/>
      <c r="J83" s="29"/>
      <c r="K83" s="28"/>
      <c r="L83" s="28"/>
      <c r="M83" s="29"/>
      <c r="N83" s="29"/>
      <c r="O83" s="28"/>
      <c r="P83" s="28"/>
      <c r="Q83" s="29"/>
      <c r="R83" s="29"/>
      <c r="S83" s="31"/>
      <c r="T83" s="28"/>
      <c r="U83" s="29"/>
      <c r="V83" s="29"/>
      <c r="W83" s="31"/>
    </row>
    <row r="84" spans="1:23" ht="12.75">
      <c r="A84" s="13"/>
      <c r="B84" s="10" t="s">
        <v>161</v>
      </c>
      <c r="C84" s="11"/>
      <c r="D84" s="28"/>
      <c r="E84" s="29"/>
      <c r="F84" s="29"/>
      <c r="G84" s="30"/>
      <c r="H84" s="28"/>
      <c r="I84" s="29"/>
      <c r="J84" s="29"/>
      <c r="K84" s="28"/>
      <c r="L84" s="28"/>
      <c r="M84" s="29"/>
      <c r="N84" s="29"/>
      <c r="O84" s="28"/>
      <c r="P84" s="28"/>
      <c r="Q84" s="29"/>
      <c r="R84" s="29"/>
      <c r="S84" s="31"/>
      <c r="T84" s="28"/>
      <c r="U84" s="29"/>
      <c r="V84" s="29"/>
      <c r="W84" s="31"/>
    </row>
    <row r="85" spans="1:23" ht="12.75">
      <c r="A85" s="14" t="s">
        <v>20</v>
      </c>
      <c r="B85" s="15" t="s">
        <v>162</v>
      </c>
      <c r="C85" s="16" t="s">
        <v>163</v>
      </c>
      <c r="D85" s="17">
        <v>5130961437</v>
      </c>
      <c r="E85" s="18">
        <v>5103439700</v>
      </c>
      <c r="F85" s="18">
        <v>1908637272</v>
      </c>
      <c r="G85" s="19">
        <f aca="true" t="shared" si="16" ref="G85:G98">IF($E85=0,0,$F85/$E85)</f>
        <v>0.3739903641851593</v>
      </c>
      <c r="H85" s="17">
        <v>110611095</v>
      </c>
      <c r="I85" s="18">
        <v>7225482</v>
      </c>
      <c r="J85" s="18">
        <v>250970137</v>
      </c>
      <c r="K85" s="17">
        <v>368806714</v>
      </c>
      <c r="L85" s="17">
        <v>205617218</v>
      </c>
      <c r="M85" s="18">
        <v>262250814</v>
      </c>
      <c r="N85" s="18">
        <v>365218519</v>
      </c>
      <c r="O85" s="17">
        <v>833086551</v>
      </c>
      <c r="P85" s="17">
        <v>136992532</v>
      </c>
      <c r="Q85" s="18">
        <v>258998428</v>
      </c>
      <c r="R85" s="18">
        <v>310753047</v>
      </c>
      <c r="S85" s="20">
        <v>706744007</v>
      </c>
      <c r="T85" s="17">
        <v>0</v>
      </c>
      <c r="U85" s="18">
        <v>0</v>
      </c>
      <c r="V85" s="18">
        <v>0</v>
      </c>
      <c r="W85" s="20">
        <v>0</v>
      </c>
    </row>
    <row r="86" spans="1:23" ht="12.75">
      <c r="A86" s="14" t="s">
        <v>20</v>
      </c>
      <c r="B86" s="15" t="s">
        <v>164</v>
      </c>
      <c r="C86" s="16" t="s">
        <v>165</v>
      </c>
      <c r="D86" s="17">
        <v>9543580926</v>
      </c>
      <c r="E86" s="18">
        <v>9905569674</v>
      </c>
      <c r="F86" s="18">
        <v>3893511000</v>
      </c>
      <c r="G86" s="19">
        <f t="shared" si="16"/>
        <v>0.3930628048803324</v>
      </c>
      <c r="H86" s="17">
        <v>91778000</v>
      </c>
      <c r="I86" s="18">
        <v>602966565</v>
      </c>
      <c r="J86" s="18">
        <v>690335935</v>
      </c>
      <c r="K86" s="17">
        <v>1385080500</v>
      </c>
      <c r="L86" s="17">
        <v>263848919</v>
      </c>
      <c r="M86" s="18">
        <v>463579135</v>
      </c>
      <c r="N86" s="18">
        <v>475844446</v>
      </c>
      <c r="O86" s="17">
        <v>1203272500</v>
      </c>
      <c r="P86" s="17">
        <v>414471000</v>
      </c>
      <c r="Q86" s="18">
        <v>492774000</v>
      </c>
      <c r="R86" s="18">
        <v>397913000</v>
      </c>
      <c r="S86" s="20">
        <v>1305158000</v>
      </c>
      <c r="T86" s="17">
        <v>0</v>
      </c>
      <c r="U86" s="18">
        <v>0</v>
      </c>
      <c r="V86" s="18">
        <v>0</v>
      </c>
      <c r="W86" s="20">
        <v>0</v>
      </c>
    </row>
    <row r="87" spans="1:23" ht="12.75">
      <c r="A87" s="14" t="s">
        <v>20</v>
      </c>
      <c r="B87" s="15" t="s">
        <v>166</v>
      </c>
      <c r="C87" s="16" t="s">
        <v>167</v>
      </c>
      <c r="D87" s="17">
        <v>4465208687</v>
      </c>
      <c r="E87" s="18">
        <v>4465208687</v>
      </c>
      <c r="F87" s="18">
        <v>1716364299</v>
      </c>
      <c r="G87" s="19">
        <f t="shared" si="16"/>
        <v>0.3843861327236552</v>
      </c>
      <c r="H87" s="17">
        <v>124340</v>
      </c>
      <c r="I87" s="18">
        <v>128494432</v>
      </c>
      <c r="J87" s="18">
        <v>152136025</v>
      </c>
      <c r="K87" s="17">
        <v>280754797</v>
      </c>
      <c r="L87" s="17">
        <v>352182163</v>
      </c>
      <c r="M87" s="18">
        <v>286123054</v>
      </c>
      <c r="N87" s="18">
        <v>249294133</v>
      </c>
      <c r="O87" s="17">
        <v>887599350</v>
      </c>
      <c r="P87" s="17">
        <v>155968538</v>
      </c>
      <c r="Q87" s="18">
        <v>167945207</v>
      </c>
      <c r="R87" s="18">
        <v>224096407</v>
      </c>
      <c r="S87" s="20">
        <v>548010152</v>
      </c>
      <c r="T87" s="17">
        <v>0</v>
      </c>
      <c r="U87" s="18">
        <v>0</v>
      </c>
      <c r="V87" s="18">
        <v>0</v>
      </c>
      <c r="W87" s="20">
        <v>0</v>
      </c>
    </row>
    <row r="88" spans="1:23" ht="12.75">
      <c r="A88" s="21"/>
      <c r="B88" s="22" t="s">
        <v>25</v>
      </c>
      <c r="C88" s="23"/>
      <c r="D88" s="24">
        <f>SUM(D85:D87)</f>
        <v>19139751050</v>
      </c>
      <c r="E88" s="25">
        <f>SUM(E85:E87)</f>
        <v>19474218061</v>
      </c>
      <c r="F88" s="25">
        <f>SUM(F85:F87)</f>
        <v>7518512571</v>
      </c>
      <c r="G88" s="26">
        <f t="shared" si="16"/>
        <v>0.38607519682943947</v>
      </c>
      <c r="H88" s="24">
        <f aca="true" t="shared" si="17" ref="H88:W88">SUM(H85:H87)</f>
        <v>202513435</v>
      </c>
      <c r="I88" s="25">
        <f t="shared" si="17"/>
        <v>738686479</v>
      </c>
      <c r="J88" s="25">
        <f t="shared" si="17"/>
        <v>1093442097</v>
      </c>
      <c r="K88" s="24">
        <f t="shared" si="17"/>
        <v>2034642011</v>
      </c>
      <c r="L88" s="24">
        <f t="shared" si="17"/>
        <v>821648300</v>
      </c>
      <c r="M88" s="25">
        <f t="shared" si="17"/>
        <v>1011953003</v>
      </c>
      <c r="N88" s="25">
        <f t="shared" si="17"/>
        <v>1090357098</v>
      </c>
      <c r="O88" s="24">
        <f t="shared" si="17"/>
        <v>2923958401</v>
      </c>
      <c r="P88" s="24">
        <f t="shared" si="17"/>
        <v>707432070</v>
      </c>
      <c r="Q88" s="25">
        <f t="shared" si="17"/>
        <v>919717635</v>
      </c>
      <c r="R88" s="25">
        <f t="shared" si="17"/>
        <v>932762454</v>
      </c>
      <c r="S88" s="27">
        <f t="shared" si="17"/>
        <v>2559912159</v>
      </c>
      <c r="T88" s="24">
        <f t="shared" si="17"/>
        <v>0</v>
      </c>
      <c r="U88" s="25">
        <f t="shared" si="17"/>
        <v>0</v>
      </c>
      <c r="V88" s="25">
        <f t="shared" si="17"/>
        <v>0</v>
      </c>
      <c r="W88" s="27">
        <f t="shared" si="17"/>
        <v>0</v>
      </c>
    </row>
    <row r="89" spans="1:23" ht="12.75">
      <c r="A89" s="14" t="s">
        <v>26</v>
      </c>
      <c r="B89" s="15" t="s">
        <v>168</v>
      </c>
      <c r="C89" s="16" t="s">
        <v>169</v>
      </c>
      <c r="D89" s="17">
        <v>345673377</v>
      </c>
      <c r="E89" s="18">
        <v>350772782</v>
      </c>
      <c r="F89" s="18">
        <v>98134175</v>
      </c>
      <c r="G89" s="19">
        <f t="shared" si="16"/>
        <v>0.27976564897786166</v>
      </c>
      <c r="H89" s="17">
        <v>50377</v>
      </c>
      <c r="I89" s="18">
        <v>639714</v>
      </c>
      <c r="J89" s="18">
        <v>11822024</v>
      </c>
      <c r="K89" s="17">
        <v>12512115</v>
      </c>
      <c r="L89" s="17">
        <v>11822024</v>
      </c>
      <c r="M89" s="18">
        <v>13685421</v>
      </c>
      <c r="N89" s="18">
        <v>21773200</v>
      </c>
      <c r="O89" s="17">
        <v>47280645</v>
      </c>
      <c r="P89" s="17">
        <v>4372105</v>
      </c>
      <c r="Q89" s="18">
        <v>11743578</v>
      </c>
      <c r="R89" s="18">
        <v>22225732</v>
      </c>
      <c r="S89" s="20">
        <v>38341415</v>
      </c>
      <c r="T89" s="17">
        <v>0</v>
      </c>
      <c r="U89" s="18">
        <v>0</v>
      </c>
      <c r="V89" s="18">
        <v>0</v>
      </c>
      <c r="W89" s="20">
        <v>0</v>
      </c>
    </row>
    <row r="90" spans="1:23" ht="12.75">
      <c r="A90" s="14" t="s">
        <v>26</v>
      </c>
      <c r="B90" s="15" t="s">
        <v>170</v>
      </c>
      <c r="C90" s="16" t="s">
        <v>171</v>
      </c>
      <c r="D90" s="17">
        <v>81968732</v>
      </c>
      <c r="E90" s="18">
        <v>92692917</v>
      </c>
      <c r="F90" s="18">
        <v>38871183</v>
      </c>
      <c r="G90" s="19">
        <f t="shared" si="16"/>
        <v>0.4193544043931641</v>
      </c>
      <c r="H90" s="17">
        <v>3239196</v>
      </c>
      <c r="I90" s="18">
        <v>1814704</v>
      </c>
      <c r="J90" s="18">
        <v>4784320</v>
      </c>
      <c r="K90" s="17">
        <v>9838220</v>
      </c>
      <c r="L90" s="17">
        <v>3423075</v>
      </c>
      <c r="M90" s="18">
        <v>7613214</v>
      </c>
      <c r="N90" s="18">
        <v>4924497</v>
      </c>
      <c r="O90" s="17">
        <v>15960786</v>
      </c>
      <c r="P90" s="17">
        <v>746557</v>
      </c>
      <c r="Q90" s="18">
        <v>4306979</v>
      </c>
      <c r="R90" s="18">
        <v>8018641</v>
      </c>
      <c r="S90" s="20">
        <v>13072177</v>
      </c>
      <c r="T90" s="17">
        <v>0</v>
      </c>
      <c r="U90" s="18">
        <v>0</v>
      </c>
      <c r="V90" s="18">
        <v>0</v>
      </c>
      <c r="W90" s="20">
        <v>0</v>
      </c>
    </row>
    <row r="91" spans="1:23" ht="12.75">
      <c r="A91" s="14" t="s">
        <v>26</v>
      </c>
      <c r="B91" s="15" t="s">
        <v>172</v>
      </c>
      <c r="C91" s="16" t="s">
        <v>173</v>
      </c>
      <c r="D91" s="17">
        <v>57011000</v>
      </c>
      <c r="E91" s="18">
        <v>43244074</v>
      </c>
      <c r="F91" s="18">
        <v>14498963</v>
      </c>
      <c r="G91" s="19">
        <f t="shared" si="16"/>
        <v>0.3352820781871754</v>
      </c>
      <c r="H91" s="17">
        <v>759198</v>
      </c>
      <c r="I91" s="18">
        <v>1729669</v>
      </c>
      <c r="J91" s="18">
        <v>974947</v>
      </c>
      <c r="K91" s="17">
        <v>3463814</v>
      </c>
      <c r="L91" s="17">
        <v>1298081</v>
      </c>
      <c r="M91" s="18">
        <v>994670</v>
      </c>
      <c r="N91" s="18">
        <v>3834359</v>
      </c>
      <c r="O91" s="17">
        <v>6127110</v>
      </c>
      <c r="P91" s="17">
        <v>730463</v>
      </c>
      <c r="Q91" s="18">
        <v>1893411</v>
      </c>
      <c r="R91" s="18">
        <v>2284165</v>
      </c>
      <c r="S91" s="20">
        <v>4908039</v>
      </c>
      <c r="T91" s="17">
        <v>0</v>
      </c>
      <c r="U91" s="18">
        <v>0</v>
      </c>
      <c r="V91" s="18">
        <v>0</v>
      </c>
      <c r="W91" s="20">
        <v>0</v>
      </c>
    </row>
    <row r="92" spans="1:23" ht="12.75">
      <c r="A92" s="14" t="s">
        <v>41</v>
      </c>
      <c r="B92" s="15" t="s">
        <v>174</v>
      </c>
      <c r="C92" s="16" t="s">
        <v>175</v>
      </c>
      <c r="D92" s="17">
        <v>20819592</v>
      </c>
      <c r="E92" s="18">
        <v>9471100</v>
      </c>
      <c r="F92" s="18">
        <v>3643233</v>
      </c>
      <c r="G92" s="19">
        <f t="shared" si="16"/>
        <v>0.38466841232802945</v>
      </c>
      <c r="H92" s="17">
        <v>772004</v>
      </c>
      <c r="I92" s="18">
        <v>0</v>
      </c>
      <c r="J92" s="18">
        <v>443709</v>
      </c>
      <c r="K92" s="17">
        <v>1215713</v>
      </c>
      <c r="L92" s="17">
        <v>490448</v>
      </c>
      <c r="M92" s="18">
        <v>448356</v>
      </c>
      <c r="N92" s="18">
        <v>448356</v>
      </c>
      <c r="O92" s="17">
        <v>1387160</v>
      </c>
      <c r="P92" s="17">
        <v>140998</v>
      </c>
      <c r="Q92" s="18">
        <v>899362</v>
      </c>
      <c r="R92" s="18">
        <v>0</v>
      </c>
      <c r="S92" s="20">
        <v>1040360</v>
      </c>
      <c r="T92" s="17">
        <v>0</v>
      </c>
      <c r="U92" s="18">
        <v>0</v>
      </c>
      <c r="V92" s="18">
        <v>0</v>
      </c>
      <c r="W92" s="20">
        <v>0</v>
      </c>
    </row>
    <row r="93" spans="1:23" ht="12.75">
      <c r="A93" s="21"/>
      <c r="B93" s="22" t="s">
        <v>176</v>
      </c>
      <c r="C93" s="23"/>
      <c r="D93" s="24">
        <f>SUM(D89:D92)</f>
        <v>505472701</v>
      </c>
      <c r="E93" s="25">
        <f>SUM(E89:E92)</f>
        <v>496180873</v>
      </c>
      <c r="F93" s="25">
        <f>SUM(F89:F92)</f>
        <v>155147554</v>
      </c>
      <c r="G93" s="26">
        <f t="shared" si="16"/>
        <v>0.31268346371747385</v>
      </c>
      <c r="H93" s="24">
        <f aca="true" t="shared" si="18" ref="H93:W93">SUM(H89:H92)</f>
        <v>4820775</v>
      </c>
      <c r="I93" s="25">
        <f t="shared" si="18"/>
        <v>4184087</v>
      </c>
      <c r="J93" s="25">
        <f t="shared" si="18"/>
        <v>18025000</v>
      </c>
      <c r="K93" s="24">
        <f t="shared" si="18"/>
        <v>27029862</v>
      </c>
      <c r="L93" s="24">
        <f t="shared" si="18"/>
        <v>17033628</v>
      </c>
      <c r="M93" s="25">
        <f t="shared" si="18"/>
        <v>22741661</v>
      </c>
      <c r="N93" s="25">
        <f t="shared" si="18"/>
        <v>30980412</v>
      </c>
      <c r="O93" s="24">
        <f t="shared" si="18"/>
        <v>70755701</v>
      </c>
      <c r="P93" s="24">
        <f t="shared" si="18"/>
        <v>5990123</v>
      </c>
      <c r="Q93" s="25">
        <f t="shared" si="18"/>
        <v>18843330</v>
      </c>
      <c r="R93" s="25">
        <f t="shared" si="18"/>
        <v>32528538</v>
      </c>
      <c r="S93" s="27">
        <f t="shared" si="18"/>
        <v>57361991</v>
      </c>
      <c r="T93" s="24">
        <f t="shared" si="18"/>
        <v>0</v>
      </c>
      <c r="U93" s="25">
        <f t="shared" si="18"/>
        <v>0</v>
      </c>
      <c r="V93" s="25">
        <f t="shared" si="18"/>
        <v>0</v>
      </c>
      <c r="W93" s="27">
        <f t="shared" si="18"/>
        <v>0</v>
      </c>
    </row>
    <row r="94" spans="1:23" ht="12.75">
      <c r="A94" s="14" t="s">
        <v>26</v>
      </c>
      <c r="B94" s="15" t="s">
        <v>177</v>
      </c>
      <c r="C94" s="16" t="s">
        <v>178</v>
      </c>
      <c r="D94" s="17">
        <v>424968598</v>
      </c>
      <c r="E94" s="18">
        <v>275507850</v>
      </c>
      <c r="F94" s="18">
        <v>141623365</v>
      </c>
      <c r="G94" s="19">
        <f t="shared" si="16"/>
        <v>0.514044754078695</v>
      </c>
      <c r="H94" s="17">
        <v>5648739</v>
      </c>
      <c r="I94" s="18">
        <v>12472747</v>
      </c>
      <c r="J94" s="18">
        <v>16632859</v>
      </c>
      <c r="K94" s="17">
        <v>34754345</v>
      </c>
      <c r="L94" s="17">
        <v>18318371</v>
      </c>
      <c r="M94" s="18">
        <v>26474932</v>
      </c>
      <c r="N94" s="18">
        <v>14072781</v>
      </c>
      <c r="O94" s="17">
        <v>58866084</v>
      </c>
      <c r="P94" s="17">
        <v>9453701</v>
      </c>
      <c r="Q94" s="18">
        <v>15697135</v>
      </c>
      <c r="R94" s="18">
        <v>22852100</v>
      </c>
      <c r="S94" s="20">
        <v>48002936</v>
      </c>
      <c r="T94" s="17">
        <v>0</v>
      </c>
      <c r="U94" s="18">
        <v>0</v>
      </c>
      <c r="V94" s="18">
        <v>0</v>
      </c>
      <c r="W94" s="20">
        <v>0</v>
      </c>
    </row>
    <row r="95" spans="1:23" ht="12.75">
      <c r="A95" s="14" t="s">
        <v>26</v>
      </c>
      <c r="B95" s="15" t="s">
        <v>179</v>
      </c>
      <c r="C95" s="16" t="s">
        <v>180</v>
      </c>
      <c r="D95" s="17">
        <v>151891850</v>
      </c>
      <c r="E95" s="18">
        <v>151891850</v>
      </c>
      <c r="F95" s="18">
        <v>62707123</v>
      </c>
      <c r="G95" s="19">
        <f t="shared" si="16"/>
        <v>0.4128406033635116</v>
      </c>
      <c r="H95" s="17">
        <v>1790794</v>
      </c>
      <c r="I95" s="18">
        <v>4080825</v>
      </c>
      <c r="J95" s="18">
        <v>13427845</v>
      </c>
      <c r="K95" s="17">
        <v>19299464</v>
      </c>
      <c r="L95" s="17">
        <v>846492</v>
      </c>
      <c r="M95" s="18">
        <v>9478216</v>
      </c>
      <c r="N95" s="18">
        <v>11964320</v>
      </c>
      <c r="O95" s="17">
        <v>22289028</v>
      </c>
      <c r="P95" s="17">
        <v>5040966</v>
      </c>
      <c r="Q95" s="18">
        <v>4083458</v>
      </c>
      <c r="R95" s="18">
        <v>11994207</v>
      </c>
      <c r="S95" s="20">
        <v>21118631</v>
      </c>
      <c r="T95" s="17">
        <v>0</v>
      </c>
      <c r="U95" s="18">
        <v>0</v>
      </c>
      <c r="V95" s="18">
        <v>0</v>
      </c>
      <c r="W95" s="20">
        <v>0</v>
      </c>
    </row>
    <row r="96" spans="1:23" ht="12.75">
      <c r="A96" s="14" t="s">
        <v>26</v>
      </c>
      <c r="B96" s="15" t="s">
        <v>181</v>
      </c>
      <c r="C96" s="16" t="s">
        <v>182</v>
      </c>
      <c r="D96" s="17">
        <v>240782668</v>
      </c>
      <c r="E96" s="18">
        <v>247552073</v>
      </c>
      <c r="F96" s="18">
        <v>51184030</v>
      </c>
      <c r="G96" s="19">
        <f t="shared" si="16"/>
        <v>0.2067606600086924</v>
      </c>
      <c r="H96" s="17">
        <v>0</v>
      </c>
      <c r="I96" s="18">
        <v>0</v>
      </c>
      <c r="J96" s="18">
        <v>2610520</v>
      </c>
      <c r="K96" s="17">
        <v>2610520</v>
      </c>
      <c r="L96" s="17">
        <v>1095275</v>
      </c>
      <c r="M96" s="18">
        <v>5107976</v>
      </c>
      <c r="N96" s="18">
        <v>1811542</v>
      </c>
      <c r="O96" s="17">
        <v>8014793</v>
      </c>
      <c r="P96" s="17">
        <v>797126</v>
      </c>
      <c r="Q96" s="18">
        <v>8812401</v>
      </c>
      <c r="R96" s="18">
        <v>30949190</v>
      </c>
      <c r="S96" s="20">
        <v>40558717</v>
      </c>
      <c r="T96" s="17">
        <v>0</v>
      </c>
      <c r="U96" s="18">
        <v>0</v>
      </c>
      <c r="V96" s="18">
        <v>0</v>
      </c>
      <c r="W96" s="20">
        <v>0</v>
      </c>
    </row>
    <row r="97" spans="1:23" ht="12.75">
      <c r="A97" s="14" t="s">
        <v>41</v>
      </c>
      <c r="B97" s="15" t="s">
        <v>183</v>
      </c>
      <c r="C97" s="16" t="s">
        <v>184</v>
      </c>
      <c r="D97" s="17">
        <v>10000000</v>
      </c>
      <c r="E97" s="18">
        <v>25544869</v>
      </c>
      <c r="F97" s="18">
        <v>14194479</v>
      </c>
      <c r="G97" s="19">
        <f t="shared" si="16"/>
        <v>0.555668498437005</v>
      </c>
      <c r="H97" s="17">
        <v>0</v>
      </c>
      <c r="I97" s="18">
        <v>4092371</v>
      </c>
      <c r="J97" s="18">
        <v>236621</v>
      </c>
      <c r="K97" s="17">
        <v>4328992</v>
      </c>
      <c r="L97" s="17">
        <v>0</v>
      </c>
      <c r="M97" s="18">
        <v>1255853</v>
      </c>
      <c r="N97" s="18">
        <v>3147289</v>
      </c>
      <c r="O97" s="17">
        <v>4403142</v>
      </c>
      <c r="P97" s="17">
        <v>0</v>
      </c>
      <c r="Q97" s="18">
        <v>1497709</v>
      </c>
      <c r="R97" s="18">
        <v>3964636</v>
      </c>
      <c r="S97" s="20">
        <v>5462345</v>
      </c>
      <c r="T97" s="17">
        <v>0</v>
      </c>
      <c r="U97" s="18">
        <v>0</v>
      </c>
      <c r="V97" s="18">
        <v>0</v>
      </c>
      <c r="W97" s="20">
        <v>0</v>
      </c>
    </row>
    <row r="98" spans="1:23" ht="12.75">
      <c r="A98" s="21"/>
      <c r="B98" s="22" t="s">
        <v>185</v>
      </c>
      <c r="C98" s="23"/>
      <c r="D98" s="24">
        <f>SUM(D94:D97)</f>
        <v>827643116</v>
      </c>
      <c r="E98" s="25">
        <f>SUM(E94:E97)</f>
        <v>700496642</v>
      </c>
      <c r="F98" s="25">
        <f>SUM(F94:F97)</f>
        <v>269708997</v>
      </c>
      <c r="G98" s="26">
        <f t="shared" si="16"/>
        <v>0.3850253960246679</v>
      </c>
      <c r="H98" s="24">
        <f aca="true" t="shared" si="19" ref="H98:W98">SUM(H94:H97)</f>
        <v>7439533</v>
      </c>
      <c r="I98" s="25">
        <f t="shared" si="19"/>
        <v>20645943</v>
      </c>
      <c r="J98" s="25">
        <f t="shared" si="19"/>
        <v>32907845</v>
      </c>
      <c r="K98" s="24">
        <f t="shared" si="19"/>
        <v>60993321</v>
      </c>
      <c r="L98" s="24">
        <f t="shared" si="19"/>
        <v>20260138</v>
      </c>
      <c r="M98" s="25">
        <f t="shared" si="19"/>
        <v>42316977</v>
      </c>
      <c r="N98" s="25">
        <f t="shared" si="19"/>
        <v>30995932</v>
      </c>
      <c r="O98" s="24">
        <f t="shared" si="19"/>
        <v>93573047</v>
      </c>
      <c r="P98" s="24">
        <f t="shared" si="19"/>
        <v>15291793</v>
      </c>
      <c r="Q98" s="25">
        <f t="shared" si="19"/>
        <v>30090703</v>
      </c>
      <c r="R98" s="25">
        <f t="shared" si="19"/>
        <v>69760133</v>
      </c>
      <c r="S98" s="27">
        <f t="shared" si="19"/>
        <v>115142629</v>
      </c>
      <c r="T98" s="24">
        <f t="shared" si="19"/>
        <v>0</v>
      </c>
      <c r="U98" s="25">
        <f t="shared" si="19"/>
        <v>0</v>
      </c>
      <c r="V98" s="25">
        <f t="shared" si="19"/>
        <v>0</v>
      </c>
      <c r="W98" s="27">
        <f t="shared" si="19"/>
        <v>0</v>
      </c>
    </row>
    <row r="99" spans="1:23" ht="12.75">
      <c r="A99" s="32"/>
      <c r="B99" s="33" t="s">
        <v>186</v>
      </c>
      <c r="C99" s="34"/>
      <c r="D99" s="35">
        <f>SUM(D85:D87,D89:D92,D94:D97)</f>
        <v>20472866867</v>
      </c>
      <c r="E99" s="36">
        <f>SUM(E85:E87,E89:E92,E94:E97)</f>
        <v>20670895576</v>
      </c>
      <c r="F99" s="36">
        <f>SUM(F85:F87,F89:F92,F94:F97)</f>
        <v>7943369122</v>
      </c>
      <c r="G99" s="37">
        <f>IF($E99=0,0,$F99/$E99)</f>
        <v>0.3842779376827132</v>
      </c>
      <c r="H99" s="35">
        <f aca="true" t="shared" si="20" ref="H99:W99">SUM(H85:H87,H89:H92,H94:H97)</f>
        <v>214773743</v>
      </c>
      <c r="I99" s="36">
        <f t="shared" si="20"/>
        <v>763516509</v>
      </c>
      <c r="J99" s="36">
        <f t="shared" si="20"/>
        <v>1144374942</v>
      </c>
      <c r="K99" s="35">
        <f t="shared" si="20"/>
        <v>2122665194</v>
      </c>
      <c r="L99" s="35">
        <f t="shared" si="20"/>
        <v>858942066</v>
      </c>
      <c r="M99" s="36">
        <f t="shared" si="20"/>
        <v>1077011641</v>
      </c>
      <c r="N99" s="36">
        <f t="shared" si="20"/>
        <v>1152333442</v>
      </c>
      <c r="O99" s="35">
        <f t="shared" si="20"/>
        <v>3088287149</v>
      </c>
      <c r="P99" s="35">
        <f t="shared" si="20"/>
        <v>728713986</v>
      </c>
      <c r="Q99" s="36">
        <f t="shared" si="20"/>
        <v>968651668</v>
      </c>
      <c r="R99" s="36">
        <f t="shared" si="20"/>
        <v>1035051125</v>
      </c>
      <c r="S99" s="38">
        <f t="shared" si="20"/>
        <v>2732416779</v>
      </c>
      <c r="T99" s="24">
        <f t="shared" si="20"/>
        <v>0</v>
      </c>
      <c r="U99" s="25">
        <f t="shared" si="20"/>
        <v>0</v>
      </c>
      <c r="V99" s="25">
        <f t="shared" si="20"/>
        <v>0</v>
      </c>
      <c r="W99" s="27">
        <f t="shared" si="20"/>
        <v>0</v>
      </c>
    </row>
    <row r="100" spans="1:23" ht="12.75">
      <c r="A100" s="9"/>
      <c r="B100" s="10" t="s">
        <v>603</v>
      </c>
      <c r="C100" s="11"/>
      <c r="D100" s="28"/>
      <c r="E100" s="29"/>
      <c r="F100" s="29"/>
      <c r="G100" s="30"/>
      <c r="H100" s="28"/>
      <c r="I100" s="29"/>
      <c r="J100" s="29"/>
      <c r="K100" s="28"/>
      <c r="L100" s="28"/>
      <c r="M100" s="29"/>
      <c r="N100" s="29"/>
      <c r="O100" s="28"/>
      <c r="P100" s="28"/>
      <c r="Q100" s="29"/>
      <c r="R100" s="29"/>
      <c r="S100" s="31"/>
      <c r="T100" s="28"/>
      <c r="U100" s="29"/>
      <c r="V100" s="29"/>
      <c r="W100" s="31"/>
    </row>
    <row r="101" spans="1:23" ht="12.75">
      <c r="A101" s="13"/>
      <c r="B101" s="10" t="s">
        <v>187</v>
      </c>
      <c r="C101" s="11"/>
      <c r="D101" s="28"/>
      <c r="E101" s="29"/>
      <c r="F101" s="29"/>
      <c r="G101" s="30"/>
      <c r="H101" s="28"/>
      <c r="I101" s="29"/>
      <c r="J101" s="29"/>
      <c r="K101" s="28"/>
      <c r="L101" s="28"/>
      <c r="M101" s="29"/>
      <c r="N101" s="29"/>
      <c r="O101" s="28"/>
      <c r="P101" s="28"/>
      <c r="Q101" s="29"/>
      <c r="R101" s="29"/>
      <c r="S101" s="31"/>
      <c r="T101" s="28"/>
      <c r="U101" s="29"/>
      <c r="V101" s="29"/>
      <c r="W101" s="31"/>
    </row>
    <row r="102" spans="1:23" ht="12.75">
      <c r="A102" s="14" t="s">
        <v>20</v>
      </c>
      <c r="B102" s="15" t="s">
        <v>188</v>
      </c>
      <c r="C102" s="16" t="s">
        <v>189</v>
      </c>
      <c r="D102" s="17">
        <v>6725067000</v>
      </c>
      <c r="E102" s="18">
        <v>6693732000</v>
      </c>
      <c r="F102" s="18">
        <v>3700140000</v>
      </c>
      <c r="G102" s="19">
        <f aca="true" t="shared" si="21" ref="G102:G133">IF($E102=0,0,$F102/$E102)</f>
        <v>0.5527768365987763</v>
      </c>
      <c r="H102" s="17">
        <v>142937000</v>
      </c>
      <c r="I102" s="18">
        <v>432316000</v>
      </c>
      <c r="J102" s="18">
        <v>369710000</v>
      </c>
      <c r="K102" s="17">
        <v>944963000</v>
      </c>
      <c r="L102" s="17">
        <v>509757000</v>
      </c>
      <c r="M102" s="18">
        <v>480917000</v>
      </c>
      <c r="N102" s="18">
        <v>506388000</v>
      </c>
      <c r="O102" s="17">
        <v>1497062000</v>
      </c>
      <c r="P102" s="17">
        <v>330472000</v>
      </c>
      <c r="Q102" s="18">
        <v>406258000</v>
      </c>
      <c r="R102" s="18">
        <v>521385000</v>
      </c>
      <c r="S102" s="20">
        <v>1258115000</v>
      </c>
      <c r="T102" s="17">
        <v>0</v>
      </c>
      <c r="U102" s="18">
        <v>0</v>
      </c>
      <c r="V102" s="18">
        <v>0</v>
      </c>
      <c r="W102" s="20">
        <v>0</v>
      </c>
    </row>
    <row r="103" spans="1:23" ht="12.75">
      <c r="A103" s="21"/>
      <c r="B103" s="22" t="s">
        <v>25</v>
      </c>
      <c r="C103" s="23"/>
      <c r="D103" s="24">
        <f>D102</f>
        <v>6725067000</v>
      </c>
      <c r="E103" s="25">
        <f>E102</f>
        <v>6693732000</v>
      </c>
      <c r="F103" s="25">
        <f>F102</f>
        <v>3700140000</v>
      </c>
      <c r="G103" s="26">
        <f t="shared" si="21"/>
        <v>0.5527768365987763</v>
      </c>
      <c r="H103" s="24">
        <f aca="true" t="shared" si="22" ref="H103:W103">H102</f>
        <v>142937000</v>
      </c>
      <c r="I103" s="25">
        <f t="shared" si="22"/>
        <v>432316000</v>
      </c>
      <c r="J103" s="25">
        <f t="shared" si="22"/>
        <v>369710000</v>
      </c>
      <c r="K103" s="24">
        <f t="shared" si="22"/>
        <v>944963000</v>
      </c>
      <c r="L103" s="24">
        <f t="shared" si="22"/>
        <v>509757000</v>
      </c>
      <c r="M103" s="25">
        <f t="shared" si="22"/>
        <v>480917000</v>
      </c>
      <c r="N103" s="25">
        <f t="shared" si="22"/>
        <v>506388000</v>
      </c>
      <c r="O103" s="24">
        <f t="shared" si="22"/>
        <v>1497062000</v>
      </c>
      <c r="P103" s="24">
        <f t="shared" si="22"/>
        <v>330472000</v>
      </c>
      <c r="Q103" s="25">
        <f t="shared" si="22"/>
        <v>406258000</v>
      </c>
      <c r="R103" s="25">
        <f t="shared" si="22"/>
        <v>521385000</v>
      </c>
      <c r="S103" s="27">
        <f t="shared" si="22"/>
        <v>1258115000</v>
      </c>
      <c r="T103" s="24">
        <f t="shared" si="22"/>
        <v>0</v>
      </c>
      <c r="U103" s="25">
        <f t="shared" si="22"/>
        <v>0</v>
      </c>
      <c r="V103" s="25">
        <f t="shared" si="22"/>
        <v>0</v>
      </c>
      <c r="W103" s="27">
        <f t="shared" si="22"/>
        <v>0</v>
      </c>
    </row>
    <row r="104" spans="1:23" ht="12.75">
      <c r="A104" s="14" t="s">
        <v>26</v>
      </c>
      <c r="B104" s="15" t="s">
        <v>190</v>
      </c>
      <c r="C104" s="16" t="s">
        <v>191</v>
      </c>
      <c r="D104" s="17">
        <v>110194199</v>
      </c>
      <c r="E104" s="18">
        <v>109642236</v>
      </c>
      <c r="F104" s="18">
        <v>45678340</v>
      </c>
      <c r="G104" s="19">
        <f t="shared" si="21"/>
        <v>0.4166126272725777</v>
      </c>
      <c r="H104" s="17">
        <v>3651541</v>
      </c>
      <c r="I104" s="18">
        <v>875669</v>
      </c>
      <c r="J104" s="18">
        <v>722684</v>
      </c>
      <c r="K104" s="17">
        <v>5249894</v>
      </c>
      <c r="L104" s="17">
        <v>5292672</v>
      </c>
      <c r="M104" s="18">
        <v>11935521</v>
      </c>
      <c r="N104" s="18">
        <v>1389637</v>
      </c>
      <c r="O104" s="17">
        <v>18617830</v>
      </c>
      <c r="P104" s="17">
        <v>1167139</v>
      </c>
      <c r="Q104" s="18">
        <v>6305477</v>
      </c>
      <c r="R104" s="18">
        <v>14338000</v>
      </c>
      <c r="S104" s="20">
        <v>21810616</v>
      </c>
      <c r="T104" s="17">
        <v>0</v>
      </c>
      <c r="U104" s="18">
        <v>0</v>
      </c>
      <c r="V104" s="18">
        <v>0</v>
      </c>
      <c r="W104" s="20">
        <v>0</v>
      </c>
    </row>
    <row r="105" spans="1:23" ht="12.75">
      <c r="A105" s="14" t="s">
        <v>26</v>
      </c>
      <c r="B105" s="15" t="s">
        <v>192</v>
      </c>
      <c r="C105" s="16" t="s">
        <v>193</v>
      </c>
      <c r="D105" s="17">
        <v>56165900</v>
      </c>
      <c r="E105" s="18">
        <v>56706819</v>
      </c>
      <c r="F105" s="18">
        <v>25744752</v>
      </c>
      <c r="G105" s="19">
        <f t="shared" si="21"/>
        <v>0.4539974636912714</v>
      </c>
      <c r="H105" s="17">
        <v>3442072</v>
      </c>
      <c r="I105" s="18">
        <v>4743119</v>
      </c>
      <c r="J105" s="18">
        <v>4519517</v>
      </c>
      <c r="K105" s="17">
        <v>12704708</v>
      </c>
      <c r="L105" s="17">
        <v>1420564</v>
      </c>
      <c r="M105" s="18">
        <v>6859491</v>
      </c>
      <c r="N105" s="18">
        <v>406000</v>
      </c>
      <c r="O105" s="17">
        <v>8686055</v>
      </c>
      <c r="P105" s="17">
        <v>58712</v>
      </c>
      <c r="Q105" s="18">
        <v>3781989</v>
      </c>
      <c r="R105" s="18">
        <v>513288</v>
      </c>
      <c r="S105" s="20">
        <v>4353989</v>
      </c>
      <c r="T105" s="17">
        <v>0</v>
      </c>
      <c r="U105" s="18">
        <v>0</v>
      </c>
      <c r="V105" s="18">
        <v>0</v>
      </c>
      <c r="W105" s="20">
        <v>0</v>
      </c>
    </row>
    <row r="106" spans="1:23" ht="12.75">
      <c r="A106" s="14" t="s">
        <v>26</v>
      </c>
      <c r="B106" s="15" t="s">
        <v>194</v>
      </c>
      <c r="C106" s="16" t="s">
        <v>195</v>
      </c>
      <c r="D106" s="17">
        <v>46256791</v>
      </c>
      <c r="E106" s="18">
        <v>46256791</v>
      </c>
      <c r="F106" s="18">
        <v>18588734</v>
      </c>
      <c r="G106" s="19">
        <f t="shared" si="21"/>
        <v>0.4018595669552607</v>
      </c>
      <c r="H106" s="17">
        <v>5117421</v>
      </c>
      <c r="I106" s="18">
        <v>1891411</v>
      </c>
      <c r="J106" s="18">
        <v>812574</v>
      </c>
      <c r="K106" s="17">
        <v>7821406</v>
      </c>
      <c r="L106" s="17">
        <v>1856394</v>
      </c>
      <c r="M106" s="18">
        <v>426445</v>
      </c>
      <c r="N106" s="18">
        <v>2402866</v>
      </c>
      <c r="O106" s="17">
        <v>4685705</v>
      </c>
      <c r="P106" s="17">
        <v>3202416</v>
      </c>
      <c r="Q106" s="18">
        <v>2345202</v>
      </c>
      <c r="R106" s="18">
        <v>534005</v>
      </c>
      <c r="S106" s="20">
        <v>6081623</v>
      </c>
      <c r="T106" s="17">
        <v>0</v>
      </c>
      <c r="U106" s="18">
        <v>0</v>
      </c>
      <c r="V106" s="18">
        <v>0</v>
      </c>
      <c r="W106" s="20">
        <v>0</v>
      </c>
    </row>
    <row r="107" spans="1:23" ht="12.75">
      <c r="A107" s="14" t="s">
        <v>26</v>
      </c>
      <c r="B107" s="15" t="s">
        <v>196</v>
      </c>
      <c r="C107" s="16" t="s">
        <v>197</v>
      </c>
      <c r="D107" s="17">
        <v>146428135</v>
      </c>
      <c r="E107" s="18">
        <v>146428135</v>
      </c>
      <c r="F107" s="18">
        <v>40909636</v>
      </c>
      <c r="G107" s="19">
        <f t="shared" si="21"/>
        <v>0.2793837126997486</v>
      </c>
      <c r="H107" s="17">
        <v>19327</v>
      </c>
      <c r="I107" s="18">
        <v>1872997</v>
      </c>
      <c r="J107" s="18">
        <v>4658447</v>
      </c>
      <c r="K107" s="17">
        <v>6550771</v>
      </c>
      <c r="L107" s="17">
        <v>3419674</v>
      </c>
      <c r="M107" s="18">
        <v>3980147</v>
      </c>
      <c r="N107" s="18">
        <v>10351156</v>
      </c>
      <c r="O107" s="17">
        <v>17750977</v>
      </c>
      <c r="P107" s="17">
        <v>824133</v>
      </c>
      <c r="Q107" s="18">
        <v>8098999</v>
      </c>
      <c r="R107" s="18">
        <v>7684756</v>
      </c>
      <c r="S107" s="20">
        <v>16607888</v>
      </c>
      <c r="T107" s="17">
        <v>0</v>
      </c>
      <c r="U107" s="18">
        <v>0</v>
      </c>
      <c r="V107" s="18">
        <v>0</v>
      </c>
      <c r="W107" s="20">
        <v>0</v>
      </c>
    </row>
    <row r="108" spans="1:23" ht="12.75">
      <c r="A108" s="14" t="s">
        <v>41</v>
      </c>
      <c r="B108" s="15" t="s">
        <v>198</v>
      </c>
      <c r="C108" s="16" t="s">
        <v>199</v>
      </c>
      <c r="D108" s="17">
        <v>369147001</v>
      </c>
      <c r="E108" s="18">
        <v>349233293</v>
      </c>
      <c r="F108" s="18">
        <v>179305768</v>
      </c>
      <c r="G108" s="19">
        <f t="shared" si="21"/>
        <v>0.5134269028583137</v>
      </c>
      <c r="H108" s="17">
        <v>2002390</v>
      </c>
      <c r="I108" s="18">
        <v>24658131</v>
      </c>
      <c r="J108" s="18">
        <v>17867337</v>
      </c>
      <c r="K108" s="17">
        <v>44527858</v>
      </c>
      <c r="L108" s="17">
        <v>23854918</v>
      </c>
      <c r="M108" s="18">
        <v>16296368</v>
      </c>
      <c r="N108" s="18">
        <v>31636533</v>
      </c>
      <c r="O108" s="17">
        <v>71787819</v>
      </c>
      <c r="P108" s="17">
        <v>14871025</v>
      </c>
      <c r="Q108" s="18">
        <v>10447254</v>
      </c>
      <c r="R108" s="18">
        <v>37671812</v>
      </c>
      <c r="S108" s="20">
        <v>62990091</v>
      </c>
      <c r="T108" s="17">
        <v>0</v>
      </c>
      <c r="U108" s="18">
        <v>0</v>
      </c>
      <c r="V108" s="18">
        <v>0</v>
      </c>
      <c r="W108" s="20">
        <v>0</v>
      </c>
    </row>
    <row r="109" spans="1:23" ht="12.75">
      <c r="A109" s="21"/>
      <c r="B109" s="22" t="s">
        <v>200</v>
      </c>
      <c r="C109" s="23"/>
      <c r="D109" s="24">
        <f>SUM(D104:D108)</f>
        <v>728192026</v>
      </c>
      <c r="E109" s="25">
        <f>SUM(E104:E108)</f>
        <v>708267274</v>
      </c>
      <c r="F109" s="25">
        <f>SUM(F104:F108)</f>
        <v>310227230</v>
      </c>
      <c r="G109" s="26">
        <f t="shared" si="21"/>
        <v>0.4380087029123415</v>
      </c>
      <c r="H109" s="24">
        <f aca="true" t="shared" si="23" ref="H109:W109">SUM(H104:H108)</f>
        <v>14232751</v>
      </c>
      <c r="I109" s="25">
        <f t="shared" si="23"/>
        <v>34041327</v>
      </c>
      <c r="J109" s="25">
        <f t="shared" si="23"/>
        <v>28580559</v>
      </c>
      <c r="K109" s="24">
        <f t="shared" si="23"/>
        <v>76854637</v>
      </c>
      <c r="L109" s="24">
        <f t="shared" si="23"/>
        <v>35844222</v>
      </c>
      <c r="M109" s="25">
        <f t="shared" si="23"/>
        <v>39497972</v>
      </c>
      <c r="N109" s="25">
        <f t="shared" si="23"/>
        <v>46186192</v>
      </c>
      <c r="O109" s="24">
        <f t="shared" si="23"/>
        <v>121528386</v>
      </c>
      <c r="P109" s="24">
        <f t="shared" si="23"/>
        <v>20123425</v>
      </c>
      <c r="Q109" s="25">
        <f t="shared" si="23"/>
        <v>30978921</v>
      </c>
      <c r="R109" s="25">
        <f t="shared" si="23"/>
        <v>60741861</v>
      </c>
      <c r="S109" s="27">
        <f t="shared" si="23"/>
        <v>111844207</v>
      </c>
      <c r="T109" s="24">
        <f t="shared" si="23"/>
        <v>0</v>
      </c>
      <c r="U109" s="25">
        <f t="shared" si="23"/>
        <v>0</v>
      </c>
      <c r="V109" s="25">
        <f t="shared" si="23"/>
        <v>0</v>
      </c>
      <c r="W109" s="27">
        <f t="shared" si="23"/>
        <v>0</v>
      </c>
    </row>
    <row r="110" spans="1:23" ht="12.75">
      <c r="A110" s="14" t="s">
        <v>26</v>
      </c>
      <c r="B110" s="15" t="s">
        <v>201</v>
      </c>
      <c r="C110" s="16" t="s">
        <v>202</v>
      </c>
      <c r="D110" s="17">
        <v>28629000</v>
      </c>
      <c r="E110" s="18">
        <v>28629000</v>
      </c>
      <c r="F110" s="18">
        <v>27970803</v>
      </c>
      <c r="G110" s="19">
        <f t="shared" si="21"/>
        <v>0.9770094309965419</v>
      </c>
      <c r="H110" s="17">
        <v>2814812</v>
      </c>
      <c r="I110" s="18">
        <v>8159269</v>
      </c>
      <c r="J110" s="18">
        <v>2190328</v>
      </c>
      <c r="K110" s="17">
        <v>13164409</v>
      </c>
      <c r="L110" s="17">
        <v>3214686</v>
      </c>
      <c r="M110" s="18">
        <v>1563832</v>
      </c>
      <c r="N110" s="18">
        <v>6309196</v>
      </c>
      <c r="O110" s="17">
        <v>11087714</v>
      </c>
      <c r="P110" s="17">
        <v>805765</v>
      </c>
      <c r="Q110" s="18">
        <v>1381237</v>
      </c>
      <c r="R110" s="18">
        <v>1531678</v>
      </c>
      <c r="S110" s="20">
        <v>3718680</v>
      </c>
      <c r="T110" s="17">
        <v>0</v>
      </c>
      <c r="U110" s="18">
        <v>0</v>
      </c>
      <c r="V110" s="18">
        <v>0</v>
      </c>
      <c r="W110" s="20">
        <v>0</v>
      </c>
    </row>
    <row r="111" spans="1:23" ht="12.75">
      <c r="A111" s="14" t="s">
        <v>26</v>
      </c>
      <c r="B111" s="15" t="s">
        <v>203</v>
      </c>
      <c r="C111" s="16" t="s">
        <v>204</v>
      </c>
      <c r="D111" s="17">
        <v>29147640</v>
      </c>
      <c r="E111" s="18">
        <v>40079169</v>
      </c>
      <c r="F111" s="18">
        <v>19701784</v>
      </c>
      <c r="G111" s="19">
        <f t="shared" si="21"/>
        <v>0.4915716690632982</v>
      </c>
      <c r="H111" s="17">
        <v>6118243</v>
      </c>
      <c r="I111" s="18">
        <v>2505321</v>
      </c>
      <c r="J111" s="18">
        <v>108010</v>
      </c>
      <c r="K111" s="17">
        <v>8731574</v>
      </c>
      <c r="L111" s="17">
        <v>77382</v>
      </c>
      <c r="M111" s="18">
        <v>3295076</v>
      </c>
      <c r="N111" s="18">
        <v>5907145</v>
      </c>
      <c r="O111" s="17">
        <v>9279603</v>
      </c>
      <c r="P111" s="17">
        <v>30652</v>
      </c>
      <c r="Q111" s="18">
        <v>877563</v>
      </c>
      <c r="R111" s="18">
        <v>782392</v>
      </c>
      <c r="S111" s="20">
        <v>1690607</v>
      </c>
      <c r="T111" s="17">
        <v>0</v>
      </c>
      <c r="U111" s="18">
        <v>0</v>
      </c>
      <c r="V111" s="18">
        <v>0</v>
      </c>
      <c r="W111" s="20">
        <v>0</v>
      </c>
    </row>
    <row r="112" spans="1:23" ht="12.75">
      <c r="A112" s="14" t="s">
        <v>26</v>
      </c>
      <c r="B112" s="15" t="s">
        <v>205</v>
      </c>
      <c r="C112" s="16" t="s">
        <v>206</v>
      </c>
      <c r="D112" s="17">
        <v>18680000</v>
      </c>
      <c r="E112" s="18">
        <v>18680000</v>
      </c>
      <c r="F112" s="18">
        <v>12495819</v>
      </c>
      <c r="G112" s="19">
        <f t="shared" si="21"/>
        <v>0.6689410599571735</v>
      </c>
      <c r="H112" s="17">
        <v>1217985</v>
      </c>
      <c r="I112" s="18">
        <v>958237</v>
      </c>
      <c r="J112" s="18">
        <v>8299412</v>
      </c>
      <c r="K112" s="17">
        <v>10475634</v>
      </c>
      <c r="L112" s="17">
        <v>401550</v>
      </c>
      <c r="M112" s="18">
        <v>0</v>
      </c>
      <c r="N112" s="18">
        <v>0</v>
      </c>
      <c r="O112" s="17">
        <v>401550</v>
      </c>
      <c r="P112" s="17">
        <v>0</v>
      </c>
      <c r="Q112" s="18">
        <v>1618635</v>
      </c>
      <c r="R112" s="18">
        <v>0</v>
      </c>
      <c r="S112" s="20">
        <v>1618635</v>
      </c>
      <c r="T112" s="17">
        <v>0</v>
      </c>
      <c r="U112" s="18">
        <v>0</v>
      </c>
      <c r="V112" s="18">
        <v>0</v>
      </c>
      <c r="W112" s="20">
        <v>0</v>
      </c>
    </row>
    <row r="113" spans="1:23" ht="12.75">
      <c r="A113" s="14" t="s">
        <v>26</v>
      </c>
      <c r="B113" s="15" t="s">
        <v>207</v>
      </c>
      <c r="C113" s="16" t="s">
        <v>208</v>
      </c>
      <c r="D113" s="17">
        <v>11412000</v>
      </c>
      <c r="E113" s="18">
        <v>11459000</v>
      </c>
      <c r="F113" s="18">
        <v>9498620</v>
      </c>
      <c r="G113" s="19">
        <f t="shared" si="21"/>
        <v>0.828922244523955</v>
      </c>
      <c r="H113" s="17">
        <v>545388</v>
      </c>
      <c r="I113" s="18">
        <v>2023938</v>
      </c>
      <c r="J113" s="18">
        <v>2784125</v>
      </c>
      <c r="K113" s="17">
        <v>5353451</v>
      </c>
      <c r="L113" s="17">
        <v>4465</v>
      </c>
      <c r="M113" s="18">
        <v>290978</v>
      </c>
      <c r="N113" s="18">
        <v>704055</v>
      </c>
      <c r="O113" s="17">
        <v>999498</v>
      </c>
      <c r="P113" s="17">
        <v>334605</v>
      </c>
      <c r="Q113" s="18">
        <v>1193278</v>
      </c>
      <c r="R113" s="18">
        <v>1617788</v>
      </c>
      <c r="S113" s="20">
        <v>3145671</v>
      </c>
      <c r="T113" s="17">
        <v>0</v>
      </c>
      <c r="U113" s="18">
        <v>0</v>
      </c>
      <c r="V113" s="18">
        <v>0</v>
      </c>
      <c r="W113" s="20">
        <v>0</v>
      </c>
    </row>
    <row r="114" spans="1:23" ht="12.75">
      <c r="A114" s="14" t="s">
        <v>26</v>
      </c>
      <c r="B114" s="15" t="s">
        <v>209</v>
      </c>
      <c r="C114" s="16" t="s">
        <v>210</v>
      </c>
      <c r="D114" s="17">
        <v>726241000</v>
      </c>
      <c r="E114" s="18">
        <v>726241000</v>
      </c>
      <c r="F114" s="18">
        <v>324148999</v>
      </c>
      <c r="G114" s="19">
        <f t="shared" si="21"/>
        <v>0.44633805995530407</v>
      </c>
      <c r="H114" s="17">
        <v>0</v>
      </c>
      <c r="I114" s="18">
        <v>115600</v>
      </c>
      <c r="J114" s="18">
        <v>40532814</v>
      </c>
      <c r="K114" s="17">
        <v>40648414</v>
      </c>
      <c r="L114" s="17">
        <v>41829646</v>
      </c>
      <c r="M114" s="18">
        <v>39459805</v>
      </c>
      <c r="N114" s="18">
        <v>52093118</v>
      </c>
      <c r="O114" s="17">
        <v>133382569</v>
      </c>
      <c r="P114" s="17">
        <v>40642995</v>
      </c>
      <c r="Q114" s="18">
        <v>36779158</v>
      </c>
      <c r="R114" s="18">
        <v>72695863</v>
      </c>
      <c r="S114" s="20">
        <v>150118016</v>
      </c>
      <c r="T114" s="17">
        <v>0</v>
      </c>
      <c r="U114" s="18">
        <v>0</v>
      </c>
      <c r="V114" s="18">
        <v>0</v>
      </c>
      <c r="W114" s="20">
        <v>0</v>
      </c>
    </row>
    <row r="115" spans="1:23" ht="12.75">
      <c r="A115" s="14" t="s">
        <v>26</v>
      </c>
      <c r="B115" s="15" t="s">
        <v>211</v>
      </c>
      <c r="C115" s="16" t="s">
        <v>212</v>
      </c>
      <c r="D115" s="17">
        <v>19426000</v>
      </c>
      <c r="E115" s="18">
        <v>20397000</v>
      </c>
      <c r="F115" s="18">
        <v>6799986</v>
      </c>
      <c r="G115" s="19">
        <f t="shared" si="21"/>
        <v>0.3333816737755552</v>
      </c>
      <c r="H115" s="17">
        <v>0</v>
      </c>
      <c r="I115" s="18">
        <v>648829</v>
      </c>
      <c r="J115" s="18">
        <v>1789463</v>
      </c>
      <c r="K115" s="17">
        <v>2438292</v>
      </c>
      <c r="L115" s="17">
        <v>134207</v>
      </c>
      <c r="M115" s="18">
        <v>622404</v>
      </c>
      <c r="N115" s="18">
        <v>783898</v>
      </c>
      <c r="O115" s="17">
        <v>1540509</v>
      </c>
      <c r="P115" s="17">
        <v>1869191</v>
      </c>
      <c r="Q115" s="18">
        <v>390522</v>
      </c>
      <c r="R115" s="18">
        <v>561472</v>
      </c>
      <c r="S115" s="20">
        <v>2821185</v>
      </c>
      <c r="T115" s="17">
        <v>0</v>
      </c>
      <c r="U115" s="18">
        <v>0</v>
      </c>
      <c r="V115" s="18">
        <v>0</v>
      </c>
      <c r="W115" s="20">
        <v>0</v>
      </c>
    </row>
    <row r="116" spans="1:23" ht="12.75">
      <c r="A116" s="14" t="s">
        <v>26</v>
      </c>
      <c r="B116" s="15" t="s">
        <v>213</v>
      </c>
      <c r="C116" s="16" t="s">
        <v>214</v>
      </c>
      <c r="D116" s="17">
        <v>36320400</v>
      </c>
      <c r="E116" s="18">
        <v>39643936</v>
      </c>
      <c r="F116" s="18">
        <v>24948810</v>
      </c>
      <c r="G116" s="19">
        <f t="shared" si="21"/>
        <v>0.6293222247155278</v>
      </c>
      <c r="H116" s="17">
        <v>129623</v>
      </c>
      <c r="I116" s="18">
        <v>1397113</v>
      </c>
      <c r="J116" s="18">
        <v>1413253</v>
      </c>
      <c r="K116" s="17">
        <v>2939989</v>
      </c>
      <c r="L116" s="17">
        <v>1245947</v>
      </c>
      <c r="M116" s="18">
        <v>4111039</v>
      </c>
      <c r="N116" s="18">
        <v>8828879</v>
      </c>
      <c r="O116" s="17">
        <v>14185865</v>
      </c>
      <c r="P116" s="17">
        <v>441731</v>
      </c>
      <c r="Q116" s="18">
        <v>3482578</v>
      </c>
      <c r="R116" s="18">
        <v>3898647</v>
      </c>
      <c r="S116" s="20">
        <v>7822956</v>
      </c>
      <c r="T116" s="17">
        <v>0</v>
      </c>
      <c r="U116" s="18">
        <v>0</v>
      </c>
      <c r="V116" s="18">
        <v>0</v>
      </c>
      <c r="W116" s="20">
        <v>0</v>
      </c>
    </row>
    <row r="117" spans="1:23" ht="12.75">
      <c r="A117" s="14" t="s">
        <v>41</v>
      </c>
      <c r="B117" s="15" t="s">
        <v>215</v>
      </c>
      <c r="C117" s="16" t="s">
        <v>216</v>
      </c>
      <c r="D117" s="17">
        <v>201268000</v>
      </c>
      <c r="E117" s="18">
        <v>201268000</v>
      </c>
      <c r="F117" s="18">
        <v>203172757</v>
      </c>
      <c r="G117" s="19">
        <f t="shared" si="21"/>
        <v>1.0094637846056005</v>
      </c>
      <c r="H117" s="17">
        <v>0</v>
      </c>
      <c r="I117" s="18">
        <v>114700000</v>
      </c>
      <c r="J117" s="18">
        <v>1301097</v>
      </c>
      <c r="K117" s="17">
        <v>116001097</v>
      </c>
      <c r="L117" s="17">
        <v>58200451</v>
      </c>
      <c r="M117" s="18">
        <v>2838000</v>
      </c>
      <c r="N117" s="18">
        <v>3493000</v>
      </c>
      <c r="O117" s="17">
        <v>64531451</v>
      </c>
      <c r="P117" s="17">
        <v>1654738</v>
      </c>
      <c r="Q117" s="18">
        <v>2812575</v>
      </c>
      <c r="R117" s="18">
        <v>18172896</v>
      </c>
      <c r="S117" s="20">
        <v>22640209</v>
      </c>
      <c r="T117" s="17">
        <v>0</v>
      </c>
      <c r="U117" s="18">
        <v>0</v>
      </c>
      <c r="V117" s="18">
        <v>0</v>
      </c>
      <c r="W117" s="20">
        <v>0</v>
      </c>
    </row>
    <row r="118" spans="1:23" ht="12.75">
      <c r="A118" s="21"/>
      <c r="B118" s="22" t="s">
        <v>217</v>
      </c>
      <c r="C118" s="23"/>
      <c r="D118" s="24">
        <f>SUM(D110:D117)</f>
        <v>1071124040</v>
      </c>
      <c r="E118" s="25">
        <f>SUM(E110:E117)</f>
        <v>1086397105</v>
      </c>
      <c r="F118" s="25">
        <f>SUM(F110:F117)</f>
        <v>628737578</v>
      </c>
      <c r="G118" s="26">
        <f t="shared" si="21"/>
        <v>0.5787364262168206</v>
      </c>
      <c r="H118" s="24">
        <f aca="true" t="shared" si="24" ref="H118:W118">SUM(H110:H117)</f>
        <v>10826051</v>
      </c>
      <c r="I118" s="25">
        <f t="shared" si="24"/>
        <v>130508307</v>
      </c>
      <c r="J118" s="25">
        <f t="shared" si="24"/>
        <v>58418502</v>
      </c>
      <c r="K118" s="24">
        <f t="shared" si="24"/>
        <v>199752860</v>
      </c>
      <c r="L118" s="24">
        <f t="shared" si="24"/>
        <v>105108334</v>
      </c>
      <c r="M118" s="25">
        <f t="shared" si="24"/>
        <v>52181134</v>
      </c>
      <c r="N118" s="25">
        <f t="shared" si="24"/>
        <v>78119291</v>
      </c>
      <c r="O118" s="24">
        <f t="shared" si="24"/>
        <v>235408759</v>
      </c>
      <c r="P118" s="24">
        <f t="shared" si="24"/>
        <v>45779677</v>
      </c>
      <c r="Q118" s="25">
        <f t="shared" si="24"/>
        <v>48535546</v>
      </c>
      <c r="R118" s="25">
        <f t="shared" si="24"/>
        <v>99260736</v>
      </c>
      <c r="S118" s="27">
        <f t="shared" si="24"/>
        <v>193575959</v>
      </c>
      <c r="T118" s="24">
        <f t="shared" si="24"/>
        <v>0</v>
      </c>
      <c r="U118" s="25">
        <f t="shared" si="24"/>
        <v>0</v>
      </c>
      <c r="V118" s="25">
        <f t="shared" si="24"/>
        <v>0</v>
      </c>
      <c r="W118" s="27">
        <f t="shared" si="24"/>
        <v>0</v>
      </c>
    </row>
    <row r="119" spans="1:23" ht="12.75">
      <c r="A119" s="14" t="s">
        <v>26</v>
      </c>
      <c r="B119" s="15" t="s">
        <v>218</v>
      </c>
      <c r="C119" s="16" t="s">
        <v>219</v>
      </c>
      <c r="D119" s="17">
        <v>38089000</v>
      </c>
      <c r="E119" s="18">
        <v>83798000</v>
      </c>
      <c r="F119" s="18">
        <v>50311835</v>
      </c>
      <c r="G119" s="19">
        <f t="shared" si="21"/>
        <v>0.6003942218191365</v>
      </c>
      <c r="H119" s="17">
        <v>12177565</v>
      </c>
      <c r="I119" s="18">
        <v>6411554</v>
      </c>
      <c r="J119" s="18">
        <v>6210258</v>
      </c>
      <c r="K119" s="17">
        <v>24799377</v>
      </c>
      <c r="L119" s="17">
        <v>2709589</v>
      </c>
      <c r="M119" s="18">
        <v>2416854</v>
      </c>
      <c r="N119" s="18">
        <v>9337328</v>
      </c>
      <c r="O119" s="17">
        <v>14463771</v>
      </c>
      <c r="P119" s="17">
        <v>4199985</v>
      </c>
      <c r="Q119" s="18">
        <v>3366169</v>
      </c>
      <c r="R119" s="18">
        <v>3482533</v>
      </c>
      <c r="S119" s="20">
        <v>11048687</v>
      </c>
      <c r="T119" s="17">
        <v>0</v>
      </c>
      <c r="U119" s="18">
        <v>0</v>
      </c>
      <c r="V119" s="18">
        <v>0</v>
      </c>
      <c r="W119" s="20">
        <v>0</v>
      </c>
    </row>
    <row r="120" spans="1:23" ht="12.75">
      <c r="A120" s="14" t="s">
        <v>26</v>
      </c>
      <c r="B120" s="15" t="s">
        <v>220</v>
      </c>
      <c r="C120" s="16" t="s">
        <v>221</v>
      </c>
      <c r="D120" s="17">
        <v>62414000</v>
      </c>
      <c r="E120" s="18">
        <v>62414000</v>
      </c>
      <c r="F120" s="18">
        <v>34259681</v>
      </c>
      <c r="G120" s="19">
        <f t="shared" si="21"/>
        <v>0.548910196430288</v>
      </c>
      <c r="H120" s="17">
        <v>8353887</v>
      </c>
      <c r="I120" s="18">
        <v>0</v>
      </c>
      <c r="J120" s="18">
        <v>0</v>
      </c>
      <c r="K120" s="17">
        <v>8353887</v>
      </c>
      <c r="L120" s="17">
        <v>8363922</v>
      </c>
      <c r="M120" s="18">
        <v>5107419</v>
      </c>
      <c r="N120" s="18">
        <v>10337325</v>
      </c>
      <c r="O120" s="17">
        <v>23808666</v>
      </c>
      <c r="P120" s="17">
        <v>283463</v>
      </c>
      <c r="Q120" s="18">
        <v>1813665</v>
      </c>
      <c r="R120" s="18">
        <v>0</v>
      </c>
      <c r="S120" s="20">
        <v>2097128</v>
      </c>
      <c r="T120" s="17">
        <v>0</v>
      </c>
      <c r="U120" s="18">
        <v>0</v>
      </c>
      <c r="V120" s="18">
        <v>0</v>
      </c>
      <c r="W120" s="20">
        <v>0</v>
      </c>
    </row>
    <row r="121" spans="1:23" ht="12.75">
      <c r="A121" s="14" t="s">
        <v>26</v>
      </c>
      <c r="B121" s="15" t="s">
        <v>222</v>
      </c>
      <c r="C121" s="16" t="s">
        <v>223</v>
      </c>
      <c r="D121" s="17">
        <v>210248000</v>
      </c>
      <c r="E121" s="18">
        <v>248816643</v>
      </c>
      <c r="F121" s="18">
        <v>58379209</v>
      </c>
      <c r="G121" s="19">
        <f t="shared" si="21"/>
        <v>0.2346274280374404</v>
      </c>
      <c r="H121" s="17">
        <v>0</v>
      </c>
      <c r="I121" s="18">
        <v>0</v>
      </c>
      <c r="J121" s="18">
        <v>1698478</v>
      </c>
      <c r="K121" s="17">
        <v>1698478</v>
      </c>
      <c r="L121" s="17">
        <v>8177922</v>
      </c>
      <c r="M121" s="18">
        <v>6996829</v>
      </c>
      <c r="N121" s="18">
        <v>15072229</v>
      </c>
      <c r="O121" s="17">
        <v>30246980</v>
      </c>
      <c r="P121" s="17">
        <v>8526167</v>
      </c>
      <c r="Q121" s="18">
        <v>12981274</v>
      </c>
      <c r="R121" s="18">
        <v>4926310</v>
      </c>
      <c r="S121" s="20">
        <v>26433751</v>
      </c>
      <c r="T121" s="17">
        <v>0</v>
      </c>
      <c r="U121" s="18">
        <v>0</v>
      </c>
      <c r="V121" s="18">
        <v>0</v>
      </c>
      <c r="W121" s="20">
        <v>0</v>
      </c>
    </row>
    <row r="122" spans="1:23" ht="12.75">
      <c r="A122" s="14" t="s">
        <v>41</v>
      </c>
      <c r="B122" s="15" t="s">
        <v>224</v>
      </c>
      <c r="C122" s="16" t="s">
        <v>225</v>
      </c>
      <c r="D122" s="17">
        <v>265244000</v>
      </c>
      <c r="E122" s="18">
        <v>329244000</v>
      </c>
      <c r="F122" s="18">
        <v>193875018</v>
      </c>
      <c r="G122" s="19">
        <f t="shared" si="21"/>
        <v>0.5888490541968874</v>
      </c>
      <c r="H122" s="17">
        <v>0</v>
      </c>
      <c r="I122" s="18">
        <v>27040208</v>
      </c>
      <c r="J122" s="18">
        <v>16944938</v>
      </c>
      <c r="K122" s="17">
        <v>43985146</v>
      </c>
      <c r="L122" s="17">
        <v>34920000</v>
      </c>
      <c r="M122" s="18">
        <v>26476164</v>
      </c>
      <c r="N122" s="18">
        <v>12201708</v>
      </c>
      <c r="O122" s="17">
        <v>73597872</v>
      </c>
      <c r="P122" s="17">
        <v>23897000</v>
      </c>
      <c r="Q122" s="18">
        <v>26488000</v>
      </c>
      <c r="R122" s="18">
        <v>25907000</v>
      </c>
      <c r="S122" s="20">
        <v>76292000</v>
      </c>
      <c r="T122" s="17">
        <v>0</v>
      </c>
      <c r="U122" s="18">
        <v>0</v>
      </c>
      <c r="V122" s="18">
        <v>0</v>
      </c>
      <c r="W122" s="20">
        <v>0</v>
      </c>
    </row>
    <row r="123" spans="1:23" ht="12.75">
      <c r="A123" s="21"/>
      <c r="B123" s="22" t="s">
        <v>226</v>
      </c>
      <c r="C123" s="23"/>
      <c r="D123" s="24">
        <f>SUM(D119:D122)</f>
        <v>575995000</v>
      </c>
      <c r="E123" s="25">
        <f>SUM(E119:E122)</f>
        <v>724272643</v>
      </c>
      <c r="F123" s="25">
        <f>SUM(F119:F122)</f>
        <v>336825743</v>
      </c>
      <c r="G123" s="26">
        <f t="shared" si="21"/>
        <v>0.4650537974274972</v>
      </c>
      <c r="H123" s="24">
        <f aca="true" t="shared" si="25" ref="H123:W123">SUM(H119:H122)</f>
        <v>20531452</v>
      </c>
      <c r="I123" s="25">
        <f t="shared" si="25"/>
        <v>33451762</v>
      </c>
      <c r="J123" s="25">
        <f t="shared" si="25"/>
        <v>24853674</v>
      </c>
      <c r="K123" s="24">
        <f t="shared" si="25"/>
        <v>78836888</v>
      </c>
      <c r="L123" s="24">
        <f t="shared" si="25"/>
        <v>54171433</v>
      </c>
      <c r="M123" s="25">
        <f t="shared" si="25"/>
        <v>40997266</v>
      </c>
      <c r="N123" s="25">
        <f t="shared" si="25"/>
        <v>46948590</v>
      </c>
      <c r="O123" s="24">
        <f t="shared" si="25"/>
        <v>142117289</v>
      </c>
      <c r="P123" s="24">
        <f t="shared" si="25"/>
        <v>36906615</v>
      </c>
      <c r="Q123" s="25">
        <f t="shared" si="25"/>
        <v>44649108</v>
      </c>
      <c r="R123" s="25">
        <f t="shared" si="25"/>
        <v>34315843</v>
      </c>
      <c r="S123" s="27">
        <f t="shared" si="25"/>
        <v>115871566</v>
      </c>
      <c r="T123" s="24">
        <f t="shared" si="25"/>
        <v>0</v>
      </c>
      <c r="U123" s="25">
        <f t="shared" si="25"/>
        <v>0</v>
      </c>
      <c r="V123" s="25">
        <f t="shared" si="25"/>
        <v>0</v>
      </c>
      <c r="W123" s="27">
        <f t="shared" si="25"/>
        <v>0</v>
      </c>
    </row>
    <row r="124" spans="1:23" ht="12.75">
      <c r="A124" s="14" t="s">
        <v>26</v>
      </c>
      <c r="B124" s="15" t="s">
        <v>227</v>
      </c>
      <c r="C124" s="16" t="s">
        <v>228</v>
      </c>
      <c r="D124" s="17">
        <v>24441122</v>
      </c>
      <c r="E124" s="18">
        <v>37162876</v>
      </c>
      <c r="F124" s="18">
        <v>22748837</v>
      </c>
      <c r="G124" s="19">
        <f t="shared" si="21"/>
        <v>0.6121387645025105</v>
      </c>
      <c r="H124" s="17">
        <v>1510234</v>
      </c>
      <c r="I124" s="18">
        <v>203331</v>
      </c>
      <c r="J124" s="18">
        <v>3150715</v>
      </c>
      <c r="K124" s="17">
        <v>4864280</v>
      </c>
      <c r="L124" s="17">
        <v>1001090</v>
      </c>
      <c r="M124" s="18">
        <v>1924586</v>
      </c>
      <c r="N124" s="18">
        <v>2428669</v>
      </c>
      <c r="O124" s="17">
        <v>5354345</v>
      </c>
      <c r="P124" s="17">
        <v>5124350</v>
      </c>
      <c r="Q124" s="18">
        <v>3884205</v>
      </c>
      <c r="R124" s="18">
        <v>3521657</v>
      </c>
      <c r="S124" s="20">
        <v>12530212</v>
      </c>
      <c r="T124" s="17">
        <v>0</v>
      </c>
      <c r="U124" s="18">
        <v>0</v>
      </c>
      <c r="V124" s="18">
        <v>0</v>
      </c>
      <c r="W124" s="20">
        <v>0</v>
      </c>
    </row>
    <row r="125" spans="1:23" ht="12.75">
      <c r="A125" s="14" t="s">
        <v>26</v>
      </c>
      <c r="B125" s="15" t="s">
        <v>229</v>
      </c>
      <c r="C125" s="16" t="s">
        <v>230</v>
      </c>
      <c r="D125" s="17">
        <v>88785359</v>
      </c>
      <c r="E125" s="18">
        <v>88785359</v>
      </c>
      <c r="F125" s="18">
        <v>72440701</v>
      </c>
      <c r="G125" s="19">
        <f t="shared" si="21"/>
        <v>0.8159081836905114</v>
      </c>
      <c r="H125" s="17">
        <v>2023992</v>
      </c>
      <c r="I125" s="18">
        <v>14218887</v>
      </c>
      <c r="J125" s="18">
        <v>6259746</v>
      </c>
      <c r="K125" s="17">
        <v>22502625</v>
      </c>
      <c r="L125" s="17">
        <v>9323456</v>
      </c>
      <c r="M125" s="18">
        <v>6195133</v>
      </c>
      <c r="N125" s="18">
        <v>16142542</v>
      </c>
      <c r="O125" s="17">
        <v>31661131</v>
      </c>
      <c r="P125" s="17">
        <v>584774</v>
      </c>
      <c r="Q125" s="18">
        <v>30900</v>
      </c>
      <c r="R125" s="18">
        <v>17661271</v>
      </c>
      <c r="S125" s="20">
        <v>18276945</v>
      </c>
      <c r="T125" s="17">
        <v>0</v>
      </c>
      <c r="U125" s="18">
        <v>0</v>
      </c>
      <c r="V125" s="18">
        <v>0</v>
      </c>
      <c r="W125" s="20">
        <v>0</v>
      </c>
    </row>
    <row r="126" spans="1:23" ht="12.75">
      <c r="A126" s="14" t="s">
        <v>26</v>
      </c>
      <c r="B126" s="15" t="s">
        <v>231</v>
      </c>
      <c r="C126" s="16" t="s">
        <v>232</v>
      </c>
      <c r="D126" s="17">
        <v>43800000</v>
      </c>
      <c r="E126" s="18">
        <v>43800000</v>
      </c>
      <c r="F126" s="18">
        <v>6183682</v>
      </c>
      <c r="G126" s="19">
        <f t="shared" si="21"/>
        <v>0.14117995433789954</v>
      </c>
      <c r="H126" s="17">
        <v>895463</v>
      </c>
      <c r="I126" s="18">
        <v>1221536</v>
      </c>
      <c r="J126" s="18">
        <v>895687</v>
      </c>
      <c r="K126" s="17">
        <v>3012686</v>
      </c>
      <c r="L126" s="17">
        <v>956987</v>
      </c>
      <c r="M126" s="18">
        <v>1225356</v>
      </c>
      <c r="N126" s="18">
        <v>988653</v>
      </c>
      <c r="O126" s="17">
        <v>3170996</v>
      </c>
      <c r="P126" s="17">
        <v>0</v>
      </c>
      <c r="Q126" s="18">
        <v>0</v>
      </c>
      <c r="R126" s="18">
        <v>0</v>
      </c>
      <c r="S126" s="20">
        <v>0</v>
      </c>
      <c r="T126" s="17">
        <v>0</v>
      </c>
      <c r="U126" s="18">
        <v>0</v>
      </c>
      <c r="V126" s="18">
        <v>0</v>
      </c>
      <c r="W126" s="20">
        <v>0</v>
      </c>
    </row>
    <row r="127" spans="1:23" ht="12.75">
      <c r="A127" s="14" t="s">
        <v>26</v>
      </c>
      <c r="B127" s="15" t="s">
        <v>233</v>
      </c>
      <c r="C127" s="16" t="s">
        <v>234</v>
      </c>
      <c r="D127" s="17">
        <v>45076804</v>
      </c>
      <c r="E127" s="18">
        <v>45076804</v>
      </c>
      <c r="F127" s="18">
        <v>15339426</v>
      </c>
      <c r="G127" s="19">
        <f t="shared" si="21"/>
        <v>0.34029533238425685</v>
      </c>
      <c r="H127" s="17">
        <v>884294</v>
      </c>
      <c r="I127" s="18">
        <v>962121</v>
      </c>
      <c r="J127" s="18">
        <v>292193</v>
      </c>
      <c r="K127" s="17">
        <v>2138608</v>
      </c>
      <c r="L127" s="17">
        <v>1270828</v>
      </c>
      <c r="M127" s="18">
        <v>1406836</v>
      </c>
      <c r="N127" s="18">
        <v>2305846</v>
      </c>
      <c r="O127" s="17">
        <v>4983510</v>
      </c>
      <c r="P127" s="17">
        <v>643359</v>
      </c>
      <c r="Q127" s="18">
        <v>7561784</v>
      </c>
      <c r="R127" s="18">
        <v>12165</v>
      </c>
      <c r="S127" s="20">
        <v>8217308</v>
      </c>
      <c r="T127" s="17">
        <v>0</v>
      </c>
      <c r="U127" s="18">
        <v>0</v>
      </c>
      <c r="V127" s="18">
        <v>0</v>
      </c>
      <c r="W127" s="20">
        <v>0</v>
      </c>
    </row>
    <row r="128" spans="1:23" ht="12.75">
      <c r="A128" s="14" t="s">
        <v>41</v>
      </c>
      <c r="B128" s="15" t="s">
        <v>235</v>
      </c>
      <c r="C128" s="16" t="s">
        <v>236</v>
      </c>
      <c r="D128" s="17">
        <v>375492993</v>
      </c>
      <c r="E128" s="18">
        <v>386675147</v>
      </c>
      <c r="F128" s="18">
        <v>199316778</v>
      </c>
      <c r="G128" s="19">
        <f t="shared" si="21"/>
        <v>0.5154631207782279</v>
      </c>
      <c r="H128" s="17">
        <v>82650</v>
      </c>
      <c r="I128" s="18">
        <v>34838979</v>
      </c>
      <c r="J128" s="18">
        <v>51177086</v>
      </c>
      <c r="K128" s="17">
        <v>86098715</v>
      </c>
      <c r="L128" s="17">
        <v>20110599</v>
      </c>
      <c r="M128" s="18">
        <v>5360843</v>
      </c>
      <c r="N128" s="18">
        <v>35753897</v>
      </c>
      <c r="O128" s="17">
        <v>61225339</v>
      </c>
      <c r="P128" s="17">
        <v>8385105</v>
      </c>
      <c r="Q128" s="18">
        <v>10334092</v>
      </c>
      <c r="R128" s="18">
        <v>33273527</v>
      </c>
      <c r="S128" s="20">
        <v>51992724</v>
      </c>
      <c r="T128" s="17">
        <v>0</v>
      </c>
      <c r="U128" s="18">
        <v>0</v>
      </c>
      <c r="V128" s="18">
        <v>0</v>
      </c>
      <c r="W128" s="20">
        <v>0</v>
      </c>
    </row>
    <row r="129" spans="1:23" ht="12.75">
      <c r="A129" s="21"/>
      <c r="B129" s="22" t="s">
        <v>237</v>
      </c>
      <c r="C129" s="23"/>
      <c r="D129" s="24">
        <f>SUM(D124:D128)</f>
        <v>577596278</v>
      </c>
      <c r="E129" s="25">
        <f>SUM(E124:E128)</f>
        <v>601500186</v>
      </c>
      <c r="F129" s="25">
        <f>SUM(F124:F128)</f>
        <v>316029424</v>
      </c>
      <c r="G129" s="26">
        <f t="shared" si="21"/>
        <v>0.5254020386952964</v>
      </c>
      <c r="H129" s="24">
        <f aca="true" t="shared" si="26" ref="H129:W129">SUM(H124:H128)</f>
        <v>5396633</v>
      </c>
      <c r="I129" s="25">
        <f t="shared" si="26"/>
        <v>51444854</v>
      </c>
      <c r="J129" s="25">
        <f t="shared" si="26"/>
        <v>61775427</v>
      </c>
      <c r="K129" s="24">
        <f t="shared" si="26"/>
        <v>118616914</v>
      </c>
      <c r="L129" s="24">
        <f t="shared" si="26"/>
        <v>32662960</v>
      </c>
      <c r="M129" s="25">
        <f t="shared" si="26"/>
        <v>16112754</v>
      </c>
      <c r="N129" s="25">
        <f t="shared" si="26"/>
        <v>57619607</v>
      </c>
      <c r="O129" s="24">
        <f t="shared" si="26"/>
        <v>106395321</v>
      </c>
      <c r="P129" s="24">
        <f t="shared" si="26"/>
        <v>14737588</v>
      </c>
      <c r="Q129" s="25">
        <f t="shared" si="26"/>
        <v>21810981</v>
      </c>
      <c r="R129" s="25">
        <f t="shared" si="26"/>
        <v>54468620</v>
      </c>
      <c r="S129" s="27">
        <f t="shared" si="26"/>
        <v>91017189</v>
      </c>
      <c r="T129" s="24">
        <f t="shared" si="26"/>
        <v>0</v>
      </c>
      <c r="U129" s="25">
        <f t="shared" si="26"/>
        <v>0</v>
      </c>
      <c r="V129" s="25">
        <f t="shared" si="26"/>
        <v>0</v>
      </c>
      <c r="W129" s="27">
        <f t="shared" si="26"/>
        <v>0</v>
      </c>
    </row>
    <row r="130" spans="1:23" ht="12.75">
      <c r="A130" s="14" t="s">
        <v>26</v>
      </c>
      <c r="B130" s="15" t="s">
        <v>238</v>
      </c>
      <c r="C130" s="16" t="s">
        <v>239</v>
      </c>
      <c r="D130" s="17">
        <v>275666568</v>
      </c>
      <c r="E130" s="18">
        <v>260588547</v>
      </c>
      <c r="F130" s="18">
        <v>120021225</v>
      </c>
      <c r="G130" s="19">
        <f t="shared" si="21"/>
        <v>0.4605775134085229</v>
      </c>
      <c r="H130" s="17">
        <v>5425280</v>
      </c>
      <c r="I130" s="18">
        <v>24741414</v>
      </c>
      <c r="J130" s="18">
        <v>9997027</v>
      </c>
      <c r="K130" s="17">
        <v>40163721</v>
      </c>
      <c r="L130" s="17">
        <v>6588635</v>
      </c>
      <c r="M130" s="18">
        <v>20412655</v>
      </c>
      <c r="N130" s="18">
        <v>11527812</v>
      </c>
      <c r="O130" s="17">
        <v>38529102</v>
      </c>
      <c r="P130" s="17">
        <v>9236687</v>
      </c>
      <c r="Q130" s="18">
        <v>11548804</v>
      </c>
      <c r="R130" s="18">
        <v>20542911</v>
      </c>
      <c r="S130" s="20">
        <v>41328402</v>
      </c>
      <c r="T130" s="17">
        <v>0</v>
      </c>
      <c r="U130" s="18">
        <v>0</v>
      </c>
      <c r="V130" s="18">
        <v>0</v>
      </c>
      <c r="W130" s="20">
        <v>0</v>
      </c>
    </row>
    <row r="131" spans="1:23" ht="12.75">
      <c r="A131" s="14" t="s">
        <v>26</v>
      </c>
      <c r="B131" s="15" t="s">
        <v>240</v>
      </c>
      <c r="C131" s="16" t="s">
        <v>241</v>
      </c>
      <c r="D131" s="17">
        <v>25221700</v>
      </c>
      <c r="E131" s="18">
        <v>27396472</v>
      </c>
      <c r="F131" s="18">
        <v>8583721</v>
      </c>
      <c r="G131" s="19">
        <f t="shared" si="21"/>
        <v>0.31331483119432313</v>
      </c>
      <c r="H131" s="17">
        <v>868704</v>
      </c>
      <c r="I131" s="18">
        <v>4270916</v>
      </c>
      <c r="J131" s="18">
        <v>0</v>
      </c>
      <c r="K131" s="17">
        <v>5139620</v>
      </c>
      <c r="L131" s="17">
        <v>350997</v>
      </c>
      <c r="M131" s="18">
        <v>500000</v>
      </c>
      <c r="N131" s="18">
        <v>1937503</v>
      </c>
      <c r="O131" s="17">
        <v>2788500</v>
      </c>
      <c r="P131" s="17">
        <v>312074</v>
      </c>
      <c r="Q131" s="18">
        <v>307892</v>
      </c>
      <c r="R131" s="18">
        <v>35635</v>
      </c>
      <c r="S131" s="20">
        <v>655601</v>
      </c>
      <c r="T131" s="17">
        <v>0</v>
      </c>
      <c r="U131" s="18">
        <v>0</v>
      </c>
      <c r="V131" s="18">
        <v>0</v>
      </c>
      <c r="W131" s="20">
        <v>0</v>
      </c>
    </row>
    <row r="132" spans="1:23" ht="12.75">
      <c r="A132" s="14" t="s">
        <v>26</v>
      </c>
      <c r="B132" s="15" t="s">
        <v>242</v>
      </c>
      <c r="C132" s="16" t="s">
        <v>243</v>
      </c>
      <c r="D132" s="17">
        <v>51353000</v>
      </c>
      <c r="E132" s="18">
        <v>51353000</v>
      </c>
      <c r="F132" s="18">
        <v>30059281</v>
      </c>
      <c r="G132" s="19">
        <f t="shared" si="21"/>
        <v>0.5853461530971901</v>
      </c>
      <c r="H132" s="17">
        <v>7316434</v>
      </c>
      <c r="I132" s="18">
        <v>765504</v>
      </c>
      <c r="J132" s="18">
        <v>7284808</v>
      </c>
      <c r="K132" s="17">
        <v>15366746</v>
      </c>
      <c r="L132" s="17">
        <v>1007351</v>
      </c>
      <c r="M132" s="18">
        <v>641842</v>
      </c>
      <c r="N132" s="18">
        <v>5243858</v>
      </c>
      <c r="O132" s="17">
        <v>6893051</v>
      </c>
      <c r="P132" s="17">
        <v>5243858</v>
      </c>
      <c r="Q132" s="18">
        <v>2555626</v>
      </c>
      <c r="R132" s="18">
        <v>0</v>
      </c>
      <c r="S132" s="20">
        <v>7799484</v>
      </c>
      <c r="T132" s="17">
        <v>0</v>
      </c>
      <c r="U132" s="18">
        <v>0</v>
      </c>
      <c r="V132" s="18">
        <v>0</v>
      </c>
      <c r="W132" s="20">
        <v>0</v>
      </c>
    </row>
    <row r="133" spans="1:23" ht="12.75">
      <c r="A133" s="14" t="s">
        <v>41</v>
      </c>
      <c r="B133" s="15" t="s">
        <v>244</v>
      </c>
      <c r="C133" s="16" t="s">
        <v>245</v>
      </c>
      <c r="D133" s="17">
        <v>91041000</v>
      </c>
      <c r="E133" s="18">
        <v>91041000</v>
      </c>
      <c r="F133" s="18">
        <v>46677992</v>
      </c>
      <c r="G133" s="19">
        <f t="shared" si="21"/>
        <v>0.5127139640381806</v>
      </c>
      <c r="H133" s="17">
        <v>187154</v>
      </c>
      <c r="I133" s="18">
        <v>3826014</v>
      </c>
      <c r="J133" s="18">
        <v>3357424</v>
      </c>
      <c r="K133" s="17">
        <v>7370592</v>
      </c>
      <c r="L133" s="17">
        <v>3050922</v>
      </c>
      <c r="M133" s="18">
        <v>8152469</v>
      </c>
      <c r="N133" s="18">
        <v>11205812</v>
      </c>
      <c r="O133" s="17">
        <v>22409203</v>
      </c>
      <c r="P133" s="17">
        <v>621000</v>
      </c>
      <c r="Q133" s="18">
        <v>7066000</v>
      </c>
      <c r="R133" s="18">
        <v>9211197</v>
      </c>
      <c r="S133" s="20">
        <v>16898197</v>
      </c>
      <c r="T133" s="17">
        <v>0</v>
      </c>
      <c r="U133" s="18">
        <v>0</v>
      </c>
      <c r="V133" s="18">
        <v>0</v>
      </c>
      <c r="W133" s="20">
        <v>0</v>
      </c>
    </row>
    <row r="134" spans="1:23" ht="12.75">
      <c r="A134" s="21"/>
      <c r="B134" s="22" t="s">
        <v>246</v>
      </c>
      <c r="C134" s="23"/>
      <c r="D134" s="24">
        <f>SUM(D130:D133)</f>
        <v>443282268</v>
      </c>
      <c r="E134" s="25">
        <f>SUM(E130:E133)</f>
        <v>430379019</v>
      </c>
      <c r="F134" s="25">
        <f>SUM(F130:F133)</f>
        <v>205342219</v>
      </c>
      <c r="G134" s="26">
        <f aca="true" t="shared" si="27" ref="G134:G167">IF($E134=0,0,$F134/$E134)</f>
        <v>0.47711949220275535</v>
      </c>
      <c r="H134" s="24">
        <f aca="true" t="shared" si="28" ref="H134:W134">SUM(H130:H133)</f>
        <v>13797572</v>
      </c>
      <c r="I134" s="25">
        <f t="shared" si="28"/>
        <v>33603848</v>
      </c>
      <c r="J134" s="25">
        <f t="shared" si="28"/>
        <v>20639259</v>
      </c>
      <c r="K134" s="24">
        <f t="shared" si="28"/>
        <v>68040679</v>
      </c>
      <c r="L134" s="24">
        <f t="shared" si="28"/>
        <v>10997905</v>
      </c>
      <c r="M134" s="25">
        <f t="shared" si="28"/>
        <v>29706966</v>
      </c>
      <c r="N134" s="25">
        <f t="shared" si="28"/>
        <v>29914985</v>
      </c>
      <c r="O134" s="24">
        <f t="shared" si="28"/>
        <v>70619856</v>
      </c>
      <c r="P134" s="24">
        <f t="shared" si="28"/>
        <v>15413619</v>
      </c>
      <c r="Q134" s="25">
        <f t="shared" si="28"/>
        <v>21478322</v>
      </c>
      <c r="R134" s="25">
        <f t="shared" si="28"/>
        <v>29789743</v>
      </c>
      <c r="S134" s="27">
        <f t="shared" si="28"/>
        <v>66681684</v>
      </c>
      <c r="T134" s="24">
        <f t="shared" si="28"/>
        <v>0</v>
      </c>
      <c r="U134" s="25">
        <f t="shared" si="28"/>
        <v>0</v>
      </c>
      <c r="V134" s="25">
        <f t="shared" si="28"/>
        <v>0</v>
      </c>
      <c r="W134" s="27">
        <f t="shared" si="28"/>
        <v>0</v>
      </c>
    </row>
    <row r="135" spans="1:23" ht="12.75">
      <c r="A135" s="14" t="s">
        <v>26</v>
      </c>
      <c r="B135" s="15" t="s">
        <v>247</v>
      </c>
      <c r="C135" s="16" t="s">
        <v>248</v>
      </c>
      <c r="D135" s="17">
        <v>35959950</v>
      </c>
      <c r="E135" s="18">
        <v>34680000</v>
      </c>
      <c r="F135" s="18">
        <v>26896510</v>
      </c>
      <c r="G135" s="19">
        <f t="shared" si="27"/>
        <v>0.7755625720876586</v>
      </c>
      <c r="H135" s="17">
        <v>9845451</v>
      </c>
      <c r="I135" s="18">
        <v>0</v>
      </c>
      <c r="J135" s="18">
        <v>3811723</v>
      </c>
      <c r="K135" s="17">
        <v>13657174</v>
      </c>
      <c r="L135" s="17">
        <v>0</v>
      </c>
      <c r="M135" s="18">
        <v>1715216</v>
      </c>
      <c r="N135" s="18">
        <v>4866029</v>
      </c>
      <c r="O135" s="17">
        <v>6581245</v>
      </c>
      <c r="P135" s="17">
        <v>0</v>
      </c>
      <c r="Q135" s="18">
        <v>364974</v>
      </c>
      <c r="R135" s="18">
        <v>6293117</v>
      </c>
      <c r="S135" s="20">
        <v>6658091</v>
      </c>
      <c r="T135" s="17">
        <v>0</v>
      </c>
      <c r="U135" s="18">
        <v>0</v>
      </c>
      <c r="V135" s="18">
        <v>0</v>
      </c>
      <c r="W135" s="20">
        <v>0</v>
      </c>
    </row>
    <row r="136" spans="1:23" ht="12.75">
      <c r="A136" s="14" t="s">
        <v>26</v>
      </c>
      <c r="B136" s="15" t="s">
        <v>249</v>
      </c>
      <c r="C136" s="16" t="s">
        <v>250</v>
      </c>
      <c r="D136" s="17">
        <v>82408000</v>
      </c>
      <c r="E136" s="18">
        <v>85995734</v>
      </c>
      <c r="F136" s="18">
        <v>43881703</v>
      </c>
      <c r="G136" s="19">
        <f t="shared" si="27"/>
        <v>0.5102776726110623</v>
      </c>
      <c r="H136" s="17">
        <v>136551</v>
      </c>
      <c r="I136" s="18">
        <v>5032975</v>
      </c>
      <c r="J136" s="18">
        <v>4412457</v>
      </c>
      <c r="K136" s="17">
        <v>9581983</v>
      </c>
      <c r="L136" s="17">
        <v>2509651</v>
      </c>
      <c r="M136" s="18">
        <v>5368729</v>
      </c>
      <c r="N136" s="18">
        <v>3522926</v>
      </c>
      <c r="O136" s="17">
        <v>11401306</v>
      </c>
      <c r="P136" s="17">
        <v>4651365</v>
      </c>
      <c r="Q136" s="18">
        <v>9282197</v>
      </c>
      <c r="R136" s="18">
        <v>8964852</v>
      </c>
      <c r="S136" s="20">
        <v>22898414</v>
      </c>
      <c r="T136" s="17">
        <v>0</v>
      </c>
      <c r="U136" s="18">
        <v>0</v>
      </c>
      <c r="V136" s="18">
        <v>0</v>
      </c>
      <c r="W136" s="20">
        <v>0</v>
      </c>
    </row>
    <row r="137" spans="1:23" ht="12.75">
      <c r="A137" s="14" t="s">
        <v>26</v>
      </c>
      <c r="B137" s="15" t="s">
        <v>251</v>
      </c>
      <c r="C137" s="16" t="s">
        <v>252</v>
      </c>
      <c r="D137" s="17">
        <v>70616591</v>
      </c>
      <c r="E137" s="18">
        <v>70616591</v>
      </c>
      <c r="F137" s="18">
        <v>868712</v>
      </c>
      <c r="G137" s="19">
        <f t="shared" si="27"/>
        <v>0.012301811623843468</v>
      </c>
      <c r="H137" s="17">
        <v>0</v>
      </c>
      <c r="I137" s="18">
        <v>0</v>
      </c>
      <c r="J137" s="18">
        <v>0</v>
      </c>
      <c r="K137" s="17">
        <v>0</v>
      </c>
      <c r="L137" s="17">
        <v>0</v>
      </c>
      <c r="M137" s="18">
        <v>0</v>
      </c>
      <c r="N137" s="18">
        <v>0</v>
      </c>
      <c r="O137" s="17">
        <v>0</v>
      </c>
      <c r="P137" s="17">
        <v>159930</v>
      </c>
      <c r="Q137" s="18">
        <v>12280</v>
      </c>
      <c r="R137" s="18">
        <v>696502</v>
      </c>
      <c r="S137" s="20">
        <v>868712</v>
      </c>
      <c r="T137" s="17">
        <v>0</v>
      </c>
      <c r="U137" s="18">
        <v>0</v>
      </c>
      <c r="V137" s="18">
        <v>0</v>
      </c>
      <c r="W137" s="20">
        <v>0</v>
      </c>
    </row>
    <row r="138" spans="1:23" ht="12.75">
      <c r="A138" s="14" t="s">
        <v>26</v>
      </c>
      <c r="B138" s="15" t="s">
        <v>253</v>
      </c>
      <c r="C138" s="16" t="s">
        <v>254</v>
      </c>
      <c r="D138" s="17">
        <v>54167000</v>
      </c>
      <c r="E138" s="18">
        <v>54167000</v>
      </c>
      <c r="F138" s="18">
        <v>42138417</v>
      </c>
      <c r="G138" s="19">
        <f t="shared" si="27"/>
        <v>0.7779352188601917</v>
      </c>
      <c r="H138" s="17">
        <v>9980577</v>
      </c>
      <c r="I138" s="18">
        <v>5109405</v>
      </c>
      <c r="J138" s="18">
        <v>6072294</v>
      </c>
      <c r="K138" s="17">
        <v>21162276</v>
      </c>
      <c r="L138" s="17">
        <v>3514378</v>
      </c>
      <c r="M138" s="18">
        <v>1738303</v>
      </c>
      <c r="N138" s="18">
        <v>9481327</v>
      </c>
      <c r="O138" s="17">
        <v>14734008</v>
      </c>
      <c r="P138" s="17">
        <v>2601264</v>
      </c>
      <c r="Q138" s="18">
        <v>1677304</v>
      </c>
      <c r="R138" s="18">
        <v>1963565</v>
      </c>
      <c r="S138" s="20">
        <v>6242133</v>
      </c>
      <c r="T138" s="17">
        <v>0</v>
      </c>
      <c r="U138" s="18">
        <v>0</v>
      </c>
      <c r="V138" s="18">
        <v>0</v>
      </c>
      <c r="W138" s="20">
        <v>0</v>
      </c>
    </row>
    <row r="139" spans="1:23" ht="12.75">
      <c r="A139" s="14" t="s">
        <v>26</v>
      </c>
      <c r="B139" s="15" t="s">
        <v>255</v>
      </c>
      <c r="C139" s="16" t="s">
        <v>256</v>
      </c>
      <c r="D139" s="17">
        <v>61105000</v>
      </c>
      <c r="E139" s="18">
        <v>55492000</v>
      </c>
      <c r="F139" s="18">
        <v>78902566</v>
      </c>
      <c r="G139" s="19">
        <f t="shared" si="27"/>
        <v>1.4218728104952065</v>
      </c>
      <c r="H139" s="17">
        <v>11063793</v>
      </c>
      <c r="I139" s="18">
        <v>5503002</v>
      </c>
      <c r="J139" s="18">
        <v>19491831</v>
      </c>
      <c r="K139" s="17">
        <v>36058626</v>
      </c>
      <c r="L139" s="17">
        <v>4667259</v>
      </c>
      <c r="M139" s="18">
        <v>6286517</v>
      </c>
      <c r="N139" s="18">
        <v>22675424</v>
      </c>
      <c r="O139" s="17">
        <v>33629200</v>
      </c>
      <c r="P139" s="17">
        <v>3090891</v>
      </c>
      <c r="Q139" s="18">
        <v>1009926</v>
      </c>
      <c r="R139" s="18">
        <v>5113923</v>
      </c>
      <c r="S139" s="20">
        <v>9214740</v>
      </c>
      <c r="T139" s="17">
        <v>0</v>
      </c>
      <c r="U139" s="18">
        <v>0</v>
      </c>
      <c r="V139" s="18">
        <v>0</v>
      </c>
      <c r="W139" s="20">
        <v>0</v>
      </c>
    </row>
    <row r="140" spans="1:23" ht="12.75">
      <c r="A140" s="14" t="s">
        <v>41</v>
      </c>
      <c r="B140" s="15" t="s">
        <v>257</v>
      </c>
      <c r="C140" s="16" t="s">
        <v>258</v>
      </c>
      <c r="D140" s="17">
        <v>439325000</v>
      </c>
      <c r="E140" s="18">
        <v>474390196</v>
      </c>
      <c r="F140" s="18">
        <v>358786467</v>
      </c>
      <c r="G140" s="19">
        <f t="shared" si="27"/>
        <v>0.7563108808429084</v>
      </c>
      <c r="H140" s="17">
        <v>55221588</v>
      </c>
      <c r="I140" s="18">
        <v>59109851</v>
      </c>
      <c r="J140" s="18">
        <v>47676832</v>
      </c>
      <c r="K140" s="17">
        <v>162008271</v>
      </c>
      <c r="L140" s="17">
        <v>20442728</v>
      </c>
      <c r="M140" s="18">
        <v>40304944</v>
      </c>
      <c r="N140" s="18">
        <v>60142973</v>
      </c>
      <c r="O140" s="17">
        <v>120890645</v>
      </c>
      <c r="P140" s="17">
        <v>15075166</v>
      </c>
      <c r="Q140" s="18">
        <v>34250194</v>
      </c>
      <c r="R140" s="18">
        <v>26562191</v>
      </c>
      <c r="S140" s="20">
        <v>75887551</v>
      </c>
      <c r="T140" s="17">
        <v>0</v>
      </c>
      <c r="U140" s="18">
        <v>0</v>
      </c>
      <c r="V140" s="18">
        <v>0</v>
      </c>
      <c r="W140" s="20">
        <v>0</v>
      </c>
    </row>
    <row r="141" spans="1:23" ht="12.75">
      <c r="A141" s="21"/>
      <c r="B141" s="22" t="s">
        <v>259</v>
      </c>
      <c r="C141" s="23"/>
      <c r="D141" s="24">
        <f>SUM(D135:D140)</f>
        <v>743581541</v>
      </c>
      <c r="E141" s="25">
        <f>SUM(E135:E140)</f>
        <v>775341521</v>
      </c>
      <c r="F141" s="25">
        <f>SUM(F135:F140)</f>
        <v>551474375</v>
      </c>
      <c r="G141" s="26">
        <f t="shared" si="27"/>
        <v>0.7112664033376332</v>
      </c>
      <c r="H141" s="24">
        <f aca="true" t="shared" si="29" ref="H141:W141">SUM(H135:H140)</f>
        <v>86247960</v>
      </c>
      <c r="I141" s="25">
        <f t="shared" si="29"/>
        <v>74755233</v>
      </c>
      <c r="J141" s="25">
        <f t="shared" si="29"/>
        <v>81465137</v>
      </c>
      <c r="K141" s="24">
        <f t="shared" si="29"/>
        <v>242468330</v>
      </c>
      <c r="L141" s="24">
        <f t="shared" si="29"/>
        <v>31134016</v>
      </c>
      <c r="M141" s="25">
        <f t="shared" si="29"/>
        <v>55413709</v>
      </c>
      <c r="N141" s="25">
        <f t="shared" si="29"/>
        <v>100688679</v>
      </c>
      <c r="O141" s="24">
        <f t="shared" si="29"/>
        <v>187236404</v>
      </c>
      <c r="P141" s="24">
        <f t="shared" si="29"/>
        <v>25578616</v>
      </c>
      <c r="Q141" s="25">
        <f t="shared" si="29"/>
        <v>46596875</v>
      </c>
      <c r="R141" s="25">
        <f t="shared" si="29"/>
        <v>49594150</v>
      </c>
      <c r="S141" s="27">
        <f t="shared" si="29"/>
        <v>121769641</v>
      </c>
      <c r="T141" s="24">
        <f t="shared" si="29"/>
        <v>0</v>
      </c>
      <c r="U141" s="25">
        <f t="shared" si="29"/>
        <v>0</v>
      </c>
      <c r="V141" s="25">
        <f t="shared" si="29"/>
        <v>0</v>
      </c>
      <c r="W141" s="27">
        <f t="shared" si="29"/>
        <v>0</v>
      </c>
    </row>
    <row r="142" spans="1:23" ht="12.75">
      <c r="A142" s="14" t="s">
        <v>26</v>
      </c>
      <c r="B142" s="15" t="s">
        <v>260</v>
      </c>
      <c r="C142" s="16" t="s">
        <v>261</v>
      </c>
      <c r="D142" s="17">
        <v>74380363</v>
      </c>
      <c r="E142" s="18">
        <v>74380363</v>
      </c>
      <c r="F142" s="18">
        <v>40317282</v>
      </c>
      <c r="G142" s="19">
        <f t="shared" si="27"/>
        <v>0.5420420171920914</v>
      </c>
      <c r="H142" s="17">
        <v>2123942</v>
      </c>
      <c r="I142" s="18">
        <v>2538023</v>
      </c>
      <c r="J142" s="18">
        <v>1597364</v>
      </c>
      <c r="K142" s="17">
        <v>6259329</v>
      </c>
      <c r="L142" s="17">
        <v>5288933</v>
      </c>
      <c r="M142" s="18">
        <v>5507615</v>
      </c>
      <c r="N142" s="18">
        <v>5283986</v>
      </c>
      <c r="O142" s="17">
        <v>16080534</v>
      </c>
      <c r="P142" s="17">
        <v>7487805</v>
      </c>
      <c r="Q142" s="18">
        <v>7830747</v>
      </c>
      <c r="R142" s="18">
        <v>2658867</v>
      </c>
      <c r="S142" s="20">
        <v>17977419</v>
      </c>
      <c r="T142" s="17">
        <v>0</v>
      </c>
      <c r="U142" s="18">
        <v>0</v>
      </c>
      <c r="V142" s="18">
        <v>0</v>
      </c>
      <c r="W142" s="20">
        <v>0</v>
      </c>
    </row>
    <row r="143" spans="1:23" ht="12.75">
      <c r="A143" s="14" t="s">
        <v>26</v>
      </c>
      <c r="B143" s="15" t="s">
        <v>262</v>
      </c>
      <c r="C143" s="16" t="s">
        <v>263</v>
      </c>
      <c r="D143" s="17">
        <v>78988000</v>
      </c>
      <c r="E143" s="18">
        <v>78988000</v>
      </c>
      <c r="F143" s="18">
        <v>23458581</v>
      </c>
      <c r="G143" s="19">
        <f t="shared" si="27"/>
        <v>0.2969891755709728</v>
      </c>
      <c r="H143" s="17">
        <v>398724</v>
      </c>
      <c r="I143" s="18">
        <v>2643481</v>
      </c>
      <c r="J143" s="18">
        <v>0</v>
      </c>
      <c r="K143" s="17">
        <v>3042205</v>
      </c>
      <c r="L143" s="17">
        <v>5186656</v>
      </c>
      <c r="M143" s="18">
        <v>7754363</v>
      </c>
      <c r="N143" s="18">
        <v>4115285</v>
      </c>
      <c r="O143" s="17">
        <v>17056304</v>
      </c>
      <c r="P143" s="17">
        <v>749111</v>
      </c>
      <c r="Q143" s="18">
        <v>0</v>
      </c>
      <c r="R143" s="18">
        <v>2610961</v>
      </c>
      <c r="S143" s="20">
        <v>3360072</v>
      </c>
      <c r="T143" s="17">
        <v>0</v>
      </c>
      <c r="U143" s="18">
        <v>0</v>
      </c>
      <c r="V143" s="18">
        <v>0</v>
      </c>
      <c r="W143" s="20">
        <v>0</v>
      </c>
    </row>
    <row r="144" spans="1:23" ht="12.75">
      <c r="A144" s="14" t="s">
        <v>26</v>
      </c>
      <c r="B144" s="15" t="s">
        <v>264</v>
      </c>
      <c r="C144" s="16" t="s">
        <v>265</v>
      </c>
      <c r="D144" s="17">
        <v>58590000</v>
      </c>
      <c r="E144" s="18">
        <v>55523010</v>
      </c>
      <c r="F144" s="18">
        <v>46980766</v>
      </c>
      <c r="G144" s="19">
        <f t="shared" si="27"/>
        <v>0.8461494792879565</v>
      </c>
      <c r="H144" s="17">
        <v>3536487</v>
      </c>
      <c r="I144" s="18">
        <v>10083403</v>
      </c>
      <c r="J144" s="18">
        <v>8056933</v>
      </c>
      <c r="K144" s="17">
        <v>21676823</v>
      </c>
      <c r="L144" s="17">
        <v>5151402</v>
      </c>
      <c r="M144" s="18">
        <v>11525063</v>
      </c>
      <c r="N144" s="18">
        <v>4320050</v>
      </c>
      <c r="O144" s="17">
        <v>20996515</v>
      </c>
      <c r="P144" s="17">
        <v>541590</v>
      </c>
      <c r="Q144" s="18">
        <v>541590</v>
      </c>
      <c r="R144" s="18">
        <v>3224248</v>
      </c>
      <c r="S144" s="20">
        <v>4307428</v>
      </c>
      <c r="T144" s="17">
        <v>0</v>
      </c>
      <c r="U144" s="18">
        <v>0</v>
      </c>
      <c r="V144" s="18">
        <v>0</v>
      </c>
      <c r="W144" s="20">
        <v>0</v>
      </c>
    </row>
    <row r="145" spans="1:23" ht="12.75">
      <c r="A145" s="14" t="s">
        <v>26</v>
      </c>
      <c r="B145" s="15" t="s">
        <v>266</v>
      </c>
      <c r="C145" s="16" t="s">
        <v>267</v>
      </c>
      <c r="D145" s="17">
        <v>27050000</v>
      </c>
      <c r="E145" s="18">
        <v>27050000</v>
      </c>
      <c r="F145" s="18">
        <v>21048490</v>
      </c>
      <c r="G145" s="19">
        <f t="shared" si="27"/>
        <v>0.7781327171903881</v>
      </c>
      <c r="H145" s="17">
        <v>0</v>
      </c>
      <c r="I145" s="18">
        <v>0</v>
      </c>
      <c r="J145" s="18">
        <v>3999350</v>
      </c>
      <c r="K145" s="17">
        <v>3999350</v>
      </c>
      <c r="L145" s="17">
        <v>526490</v>
      </c>
      <c r="M145" s="18">
        <v>230280</v>
      </c>
      <c r="N145" s="18">
        <v>4705995</v>
      </c>
      <c r="O145" s="17">
        <v>5462765</v>
      </c>
      <c r="P145" s="17">
        <v>4705995</v>
      </c>
      <c r="Q145" s="18">
        <v>155864</v>
      </c>
      <c r="R145" s="18">
        <v>6724516</v>
      </c>
      <c r="S145" s="20">
        <v>11586375</v>
      </c>
      <c r="T145" s="17">
        <v>0</v>
      </c>
      <c r="U145" s="18">
        <v>0</v>
      </c>
      <c r="V145" s="18">
        <v>0</v>
      </c>
      <c r="W145" s="20">
        <v>0</v>
      </c>
    </row>
    <row r="146" spans="1:23" ht="12.75">
      <c r="A146" s="14" t="s">
        <v>41</v>
      </c>
      <c r="B146" s="15" t="s">
        <v>268</v>
      </c>
      <c r="C146" s="16" t="s">
        <v>269</v>
      </c>
      <c r="D146" s="17">
        <v>267517187</v>
      </c>
      <c r="E146" s="18">
        <v>284442000</v>
      </c>
      <c r="F146" s="18">
        <v>173389054</v>
      </c>
      <c r="G146" s="19">
        <f t="shared" si="27"/>
        <v>0.6095761315136302</v>
      </c>
      <c r="H146" s="17">
        <v>0</v>
      </c>
      <c r="I146" s="18">
        <v>33813125</v>
      </c>
      <c r="J146" s="18">
        <v>26674860</v>
      </c>
      <c r="K146" s="17">
        <v>60487985</v>
      </c>
      <c r="L146" s="17">
        <v>42600497</v>
      </c>
      <c r="M146" s="18">
        <v>9373649</v>
      </c>
      <c r="N146" s="18">
        <v>11390029</v>
      </c>
      <c r="O146" s="17">
        <v>63364175</v>
      </c>
      <c r="P146" s="17">
        <v>20115685</v>
      </c>
      <c r="Q146" s="18">
        <v>1934484</v>
      </c>
      <c r="R146" s="18">
        <v>27486725</v>
      </c>
      <c r="S146" s="20">
        <v>49536894</v>
      </c>
      <c r="T146" s="17">
        <v>0</v>
      </c>
      <c r="U146" s="18">
        <v>0</v>
      </c>
      <c r="V146" s="18">
        <v>0</v>
      </c>
      <c r="W146" s="20">
        <v>0</v>
      </c>
    </row>
    <row r="147" spans="1:23" ht="12.75">
      <c r="A147" s="21"/>
      <c r="B147" s="22" t="s">
        <v>270</v>
      </c>
      <c r="C147" s="23"/>
      <c r="D147" s="24">
        <f>SUM(D142:D146)</f>
        <v>506525550</v>
      </c>
      <c r="E147" s="25">
        <f>SUM(E142:E146)</f>
        <v>520383373</v>
      </c>
      <c r="F147" s="25">
        <f>SUM(F142:F146)</f>
        <v>305194173</v>
      </c>
      <c r="G147" s="26">
        <f t="shared" si="27"/>
        <v>0.5864794857694271</v>
      </c>
      <c r="H147" s="24">
        <f aca="true" t="shared" si="30" ref="H147:W147">SUM(H142:H146)</f>
        <v>6059153</v>
      </c>
      <c r="I147" s="25">
        <f t="shared" si="30"/>
        <v>49078032</v>
      </c>
      <c r="J147" s="25">
        <f t="shared" si="30"/>
        <v>40328507</v>
      </c>
      <c r="K147" s="24">
        <f t="shared" si="30"/>
        <v>95465692</v>
      </c>
      <c r="L147" s="24">
        <f t="shared" si="30"/>
        <v>58753978</v>
      </c>
      <c r="M147" s="25">
        <f t="shared" si="30"/>
        <v>34390970</v>
      </c>
      <c r="N147" s="25">
        <f t="shared" si="30"/>
        <v>29815345</v>
      </c>
      <c r="O147" s="24">
        <f t="shared" si="30"/>
        <v>122960293</v>
      </c>
      <c r="P147" s="24">
        <f t="shared" si="30"/>
        <v>33600186</v>
      </c>
      <c r="Q147" s="25">
        <f t="shared" si="30"/>
        <v>10462685</v>
      </c>
      <c r="R147" s="25">
        <f t="shared" si="30"/>
        <v>42705317</v>
      </c>
      <c r="S147" s="27">
        <f t="shared" si="30"/>
        <v>86768188</v>
      </c>
      <c r="T147" s="24">
        <f t="shared" si="30"/>
        <v>0</v>
      </c>
      <c r="U147" s="25">
        <f t="shared" si="30"/>
        <v>0</v>
      </c>
      <c r="V147" s="25">
        <f t="shared" si="30"/>
        <v>0</v>
      </c>
      <c r="W147" s="27">
        <f t="shared" si="30"/>
        <v>0</v>
      </c>
    </row>
    <row r="148" spans="1:23" ht="12.75">
      <c r="A148" s="14" t="s">
        <v>26</v>
      </c>
      <c r="B148" s="15" t="s">
        <v>271</v>
      </c>
      <c r="C148" s="16" t="s">
        <v>272</v>
      </c>
      <c r="D148" s="17">
        <v>62049000</v>
      </c>
      <c r="E148" s="18">
        <v>52049000</v>
      </c>
      <c r="F148" s="18">
        <v>29398782</v>
      </c>
      <c r="G148" s="19">
        <f t="shared" si="27"/>
        <v>0.5648289496436051</v>
      </c>
      <c r="H148" s="17">
        <v>4201734</v>
      </c>
      <c r="I148" s="18">
        <v>4832539</v>
      </c>
      <c r="J148" s="18">
        <v>5106159</v>
      </c>
      <c r="K148" s="17">
        <v>14140432</v>
      </c>
      <c r="L148" s="17">
        <v>1360398</v>
      </c>
      <c r="M148" s="18">
        <v>2395226</v>
      </c>
      <c r="N148" s="18">
        <v>11502726</v>
      </c>
      <c r="O148" s="17">
        <v>15258350</v>
      </c>
      <c r="P148" s="17">
        <v>0</v>
      </c>
      <c r="Q148" s="18">
        <v>0</v>
      </c>
      <c r="R148" s="18">
        <v>0</v>
      </c>
      <c r="S148" s="20">
        <v>0</v>
      </c>
      <c r="T148" s="17">
        <v>0</v>
      </c>
      <c r="U148" s="18">
        <v>0</v>
      </c>
      <c r="V148" s="18">
        <v>0</v>
      </c>
      <c r="W148" s="20">
        <v>0</v>
      </c>
    </row>
    <row r="149" spans="1:23" ht="12.75">
      <c r="A149" s="14" t="s">
        <v>26</v>
      </c>
      <c r="B149" s="15" t="s">
        <v>273</v>
      </c>
      <c r="C149" s="16" t="s">
        <v>274</v>
      </c>
      <c r="D149" s="17">
        <v>479397100</v>
      </c>
      <c r="E149" s="18">
        <v>548523700</v>
      </c>
      <c r="F149" s="18">
        <v>222754989</v>
      </c>
      <c r="G149" s="19">
        <f t="shared" si="27"/>
        <v>0.40609911476933447</v>
      </c>
      <c r="H149" s="17">
        <v>4651340</v>
      </c>
      <c r="I149" s="18">
        <v>6068704</v>
      </c>
      <c r="J149" s="18">
        <v>32521958</v>
      </c>
      <c r="K149" s="17">
        <v>43242002</v>
      </c>
      <c r="L149" s="17">
        <v>31436858</v>
      </c>
      <c r="M149" s="18">
        <v>18246361</v>
      </c>
      <c r="N149" s="18">
        <v>28353753</v>
      </c>
      <c r="O149" s="17">
        <v>78036972</v>
      </c>
      <c r="P149" s="17">
        <v>51592322</v>
      </c>
      <c r="Q149" s="18">
        <v>11540477</v>
      </c>
      <c r="R149" s="18">
        <v>38343216</v>
      </c>
      <c r="S149" s="20">
        <v>101476015</v>
      </c>
      <c r="T149" s="17">
        <v>0</v>
      </c>
      <c r="U149" s="18">
        <v>0</v>
      </c>
      <c r="V149" s="18">
        <v>0</v>
      </c>
      <c r="W149" s="20">
        <v>0</v>
      </c>
    </row>
    <row r="150" spans="1:23" ht="12.75">
      <c r="A150" s="14" t="s">
        <v>26</v>
      </c>
      <c r="B150" s="15" t="s">
        <v>275</v>
      </c>
      <c r="C150" s="16" t="s">
        <v>276</v>
      </c>
      <c r="D150" s="17">
        <v>77287440</v>
      </c>
      <c r="E150" s="18">
        <v>77287440</v>
      </c>
      <c r="F150" s="18">
        <v>41691115</v>
      </c>
      <c r="G150" s="19">
        <f t="shared" si="27"/>
        <v>0.539429369118708</v>
      </c>
      <c r="H150" s="17">
        <v>2165243</v>
      </c>
      <c r="I150" s="18">
        <v>7143928</v>
      </c>
      <c r="J150" s="18">
        <v>375008</v>
      </c>
      <c r="K150" s="17">
        <v>9684179</v>
      </c>
      <c r="L150" s="17">
        <v>3387651</v>
      </c>
      <c r="M150" s="18">
        <v>3539811</v>
      </c>
      <c r="N150" s="18">
        <v>8870064</v>
      </c>
      <c r="O150" s="17">
        <v>15797526</v>
      </c>
      <c r="P150" s="17">
        <v>3379799</v>
      </c>
      <c r="Q150" s="18">
        <v>7348926</v>
      </c>
      <c r="R150" s="18">
        <v>5480685</v>
      </c>
      <c r="S150" s="20">
        <v>16209410</v>
      </c>
      <c r="T150" s="17">
        <v>0</v>
      </c>
      <c r="U150" s="18">
        <v>0</v>
      </c>
      <c r="V150" s="18">
        <v>0</v>
      </c>
      <c r="W150" s="20">
        <v>0</v>
      </c>
    </row>
    <row r="151" spans="1:23" ht="12.75">
      <c r="A151" s="14" t="s">
        <v>26</v>
      </c>
      <c r="B151" s="15" t="s">
        <v>277</v>
      </c>
      <c r="C151" s="16" t="s">
        <v>278</v>
      </c>
      <c r="D151" s="17">
        <v>34241576</v>
      </c>
      <c r="E151" s="18">
        <v>52654600</v>
      </c>
      <c r="F151" s="18">
        <v>28392624</v>
      </c>
      <c r="G151" s="19">
        <f t="shared" si="27"/>
        <v>0.5392239994226525</v>
      </c>
      <c r="H151" s="17">
        <v>90595</v>
      </c>
      <c r="I151" s="18">
        <v>3916302</v>
      </c>
      <c r="J151" s="18">
        <v>4018717</v>
      </c>
      <c r="K151" s="17">
        <v>8025614</v>
      </c>
      <c r="L151" s="17">
        <v>726762</v>
      </c>
      <c r="M151" s="18">
        <v>1989534</v>
      </c>
      <c r="N151" s="18">
        <v>5061678</v>
      </c>
      <c r="O151" s="17">
        <v>7777974</v>
      </c>
      <c r="P151" s="17">
        <v>7096142</v>
      </c>
      <c r="Q151" s="18">
        <v>2128033</v>
      </c>
      <c r="R151" s="18">
        <v>3364861</v>
      </c>
      <c r="S151" s="20">
        <v>12589036</v>
      </c>
      <c r="T151" s="17">
        <v>0</v>
      </c>
      <c r="U151" s="18">
        <v>0</v>
      </c>
      <c r="V151" s="18">
        <v>0</v>
      </c>
      <c r="W151" s="20">
        <v>0</v>
      </c>
    </row>
    <row r="152" spans="1:23" ht="12.75">
      <c r="A152" s="14" t="s">
        <v>26</v>
      </c>
      <c r="B152" s="15" t="s">
        <v>279</v>
      </c>
      <c r="C152" s="16" t="s">
        <v>280</v>
      </c>
      <c r="D152" s="17">
        <v>43302010</v>
      </c>
      <c r="E152" s="18">
        <v>42602000</v>
      </c>
      <c r="F152" s="18">
        <v>37228526</v>
      </c>
      <c r="G152" s="19">
        <f t="shared" si="27"/>
        <v>0.8738680343645838</v>
      </c>
      <c r="H152" s="17">
        <v>5199180</v>
      </c>
      <c r="I152" s="18">
        <v>149591</v>
      </c>
      <c r="J152" s="18">
        <v>8694683</v>
      </c>
      <c r="K152" s="17">
        <v>14043454</v>
      </c>
      <c r="L152" s="17">
        <v>1035201</v>
      </c>
      <c r="M152" s="18">
        <v>1624391</v>
      </c>
      <c r="N152" s="18">
        <v>8465297</v>
      </c>
      <c r="O152" s="17">
        <v>11124889</v>
      </c>
      <c r="P152" s="17">
        <v>2611047</v>
      </c>
      <c r="Q152" s="18">
        <v>733809</v>
      </c>
      <c r="R152" s="18">
        <v>8715327</v>
      </c>
      <c r="S152" s="20">
        <v>12060183</v>
      </c>
      <c r="T152" s="17">
        <v>0</v>
      </c>
      <c r="U152" s="18">
        <v>0</v>
      </c>
      <c r="V152" s="18">
        <v>0</v>
      </c>
      <c r="W152" s="20">
        <v>0</v>
      </c>
    </row>
    <row r="153" spans="1:23" ht="12.75">
      <c r="A153" s="14" t="s">
        <v>41</v>
      </c>
      <c r="B153" s="15" t="s">
        <v>281</v>
      </c>
      <c r="C153" s="16" t="s">
        <v>282</v>
      </c>
      <c r="D153" s="17">
        <v>466192495</v>
      </c>
      <c r="E153" s="18">
        <v>464456896</v>
      </c>
      <c r="F153" s="18">
        <v>232504188</v>
      </c>
      <c r="G153" s="19">
        <f t="shared" si="27"/>
        <v>0.5005936826482171</v>
      </c>
      <c r="H153" s="17">
        <v>32458663</v>
      </c>
      <c r="I153" s="18">
        <v>-9025734</v>
      </c>
      <c r="J153" s="18">
        <v>39308767</v>
      </c>
      <c r="K153" s="17">
        <v>62741696</v>
      </c>
      <c r="L153" s="17">
        <v>33150592</v>
      </c>
      <c r="M153" s="18">
        <v>28018143</v>
      </c>
      <c r="N153" s="18">
        <v>22178591</v>
      </c>
      <c r="O153" s="17">
        <v>83347326</v>
      </c>
      <c r="P153" s="17">
        <v>28251597</v>
      </c>
      <c r="Q153" s="18">
        <v>19271897</v>
      </c>
      <c r="R153" s="18">
        <v>38891672</v>
      </c>
      <c r="S153" s="20">
        <v>86415166</v>
      </c>
      <c r="T153" s="17">
        <v>0</v>
      </c>
      <c r="U153" s="18">
        <v>0</v>
      </c>
      <c r="V153" s="18">
        <v>0</v>
      </c>
      <c r="W153" s="20">
        <v>0</v>
      </c>
    </row>
    <row r="154" spans="1:23" ht="12.75">
      <c r="A154" s="32"/>
      <c r="B154" s="33" t="s">
        <v>283</v>
      </c>
      <c r="C154" s="34"/>
      <c r="D154" s="35">
        <f>SUM(D148:D153)</f>
        <v>1162469621</v>
      </c>
      <c r="E154" s="36">
        <f>SUM(E148:E153)</f>
        <v>1237573636</v>
      </c>
      <c r="F154" s="36">
        <f>SUM(F148:F153)</f>
        <v>591970224</v>
      </c>
      <c r="G154" s="37">
        <f t="shared" si="27"/>
        <v>0.4783313144204698</v>
      </c>
      <c r="H154" s="35">
        <f aca="true" t="shared" si="31" ref="H154:W154">SUM(H148:H153)</f>
        <v>48766755</v>
      </c>
      <c r="I154" s="36">
        <f t="shared" si="31"/>
        <v>13085330</v>
      </c>
      <c r="J154" s="36">
        <f t="shared" si="31"/>
        <v>90025292</v>
      </c>
      <c r="K154" s="35">
        <f t="shared" si="31"/>
        <v>151877377</v>
      </c>
      <c r="L154" s="35">
        <f t="shared" si="31"/>
        <v>71097462</v>
      </c>
      <c r="M154" s="36">
        <f t="shared" si="31"/>
        <v>55813466</v>
      </c>
      <c r="N154" s="36">
        <f t="shared" si="31"/>
        <v>84432109</v>
      </c>
      <c r="O154" s="35">
        <f t="shared" si="31"/>
        <v>211343037</v>
      </c>
      <c r="P154" s="35">
        <f t="shared" si="31"/>
        <v>92930907</v>
      </c>
      <c r="Q154" s="36">
        <f t="shared" si="31"/>
        <v>41023142</v>
      </c>
      <c r="R154" s="36">
        <f t="shared" si="31"/>
        <v>94795761</v>
      </c>
      <c r="S154" s="38">
        <f t="shared" si="31"/>
        <v>228749810</v>
      </c>
      <c r="T154" s="24">
        <f t="shared" si="31"/>
        <v>0</v>
      </c>
      <c r="U154" s="25">
        <f t="shared" si="31"/>
        <v>0</v>
      </c>
      <c r="V154" s="25">
        <f t="shared" si="31"/>
        <v>0</v>
      </c>
      <c r="W154" s="27">
        <f t="shared" si="31"/>
        <v>0</v>
      </c>
    </row>
    <row r="155" spans="1:23" ht="12.75">
      <c r="A155" s="14" t="s">
        <v>26</v>
      </c>
      <c r="B155" s="15" t="s">
        <v>284</v>
      </c>
      <c r="C155" s="16" t="s">
        <v>285</v>
      </c>
      <c r="D155" s="17">
        <v>50732000</v>
      </c>
      <c r="E155" s="18">
        <v>51182000</v>
      </c>
      <c r="F155" s="18">
        <v>37042233</v>
      </c>
      <c r="G155" s="19">
        <f t="shared" si="27"/>
        <v>0.7237355515610957</v>
      </c>
      <c r="H155" s="17">
        <v>4567594</v>
      </c>
      <c r="I155" s="18">
        <v>4394195</v>
      </c>
      <c r="J155" s="18">
        <v>2170672</v>
      </c>
      <c r="K155" s="17">
        <v>11132461</v>
      </c>
      <c r="L155" s="17">
        <v>5815906</v>
      </c>
      <c r="M155" s="18">
        <v>3816318</v>
      </c>
      <c r="N155" s="18">
        <v>8311274</v>
      </c>
      <c r="O155" s="17">
        <v>17943498</v>
      </c>
      <c r="P155" s="17">
        <v>1969478</v>
      </c>
      <c r="Q155" s="18">
        <v>5996796</v>
      </c>
      <c r="R155" s="18">
        <v>0</v>
      </c>
      <c r="S155" s="20">
        <v>7966274</v>
      </c>
      <c r="T155" s="17">
        <v>0</v>
      </c>
      <c r="U155" s="18">
        <v>0</v>
      </c>
      <c r="V155" s="18">
        <v>0</v>
      </c>
      <c r="W155" s="20">
        <v>0</v>
      </c>
    </row>
    <row r="156" spans="1:23" ht="12.75">
      <c r="A156" s="14" t="s">
        <v>26</v>
      </c>
      <c r="B156" s="15" t="s">
        <v>286</v>
      </c>
      <c r="C156" s="16" t="s">
        <v>287</v>
      </c>
      <c r="D156" s="17">
        <v>303157807</v>
      </c>
      <c r="E156" s="18">
        <v>293134595</v>
      </c>
      <c r="F156" s="18">
        <v>184657422</v>
      </c>
      <c r="G156" s="19">
        <f t="shared" si="27"/>
        <v>0.6299407342214248</v>
      </c>
      <c r="H156" s="17">
        <v>0</v>
      </c>
      <c r="I156" s="18">
        <v>46704793</v>
      </c>
      <c r="J156" s="18">
        <v>25324925</v>
      </c>
      <c r="K156" s="17">
        <v>72029718</v>
      </c>
      <c r="L156" s="17">
        <v>22249387</v>
      </c>
      <c r="M156" s="18">
        <v>27769091</v>
      </c>
      <c r="N156" s="18">
        <v>24695398</v>
      </c>
      <c r="O156" s="17">
        <v>74713876</v>
      </c>
      <c r="P156" s="17">
        <v>6896599</v>
      </c>
      <c r="Q156" s="18">
        <v>13563733</v>
      </c>
      <c r="R156" s="18">
        <v>17453496</v>
      </c>
      <c r="S156" s="20">
        <v>37913828</v>
      </c>
      <c r="T156" s="17">
        <v>0</v>
      </c>
      <c r="U156" s="18">
        <v>0</v>
      </c>
      <c r="V156" s="18">
        <v>0</v>
      </c>
      <c r="W156" s="20">
        <v>0</v>
      </c>
    </row>
    <row r="157" spans="1:23" ht="12.75">
      <c r="A157" s="14" t="s">
        <v>26</v>
      </c>
      <c r="B157" s="15" t="s">
        <v>288</v>
      </c>
      <c r="C157" s="16" t="s">
        <v>289</v>
      </c>
      <c r="D157" s="17">
        <v>0</v>
      </c>
      <c r="E157" s="18">
        <v>81926000</v>
      </c>
      <c r="F157" s="18">
        <v>34713001</v>
      </c>
      <c r="G157" s="19">
        <f t="shared" si="27"/>
        <v>0.4237116544198423</v>
      </c>
      <c r="H157" s="17">
        <v>248587</v>
      </c>
      <c r="I157" s="18">
        <v>2880981</v>
      </c>
      <c r="J157" s="18">
        <v>7376011</v>
      </c>
      <c r="K157" s="17">
        <v>10505579</v>
      </c>
      <c r="L157" s="17">
        <v>3019663</v>
      </c>
      <c r="M157" s="18">
        <v>1813677</v>
      </c>
      <c r="N157" s="18">
        <v>8343112</v>
      </c>
      <c r="O157" s="17">
        <v>13176452</v>
      </c>
      <c r="P157" s="17">
        <v>3921405</v>
      </c>
      <c r="Q157" s="18">
        <v>2442033</v>
      </c>
      <c r="R157" s="18">
        <v>4667532</v>
      </c>
      <c r="S157" s="20">
        <v>11030970</v>
      </c>
      <c r="T157" s="17">
        <v>0</v>
      </c>
      <c r="U157" s="18">
        <v>0</v>
      </c>
      <c r="V157" s="18">
        <v>0</v>
      </c>
      <c r="W157" s="20">
        <v>0</v>
      </c>
    </row>
    <row r="158" spans="1:23" ht="12.75">
      <c r="A158" s="14" t="s">
        <v>26</v>
      </c>
      <c r="B158" s="15" t="s">
        <v>290</v>
      </c>
      <c r="C158" s="16" t="s">
        <v>291</v>
      </c>
      <c r="D158" s="17">
        <v>0</v>
      </c>
      <c r="E158" s="18">
        <v>0</v>
      </c>
      <c r="F158" s="18">
        <v>21384028</v>
      </c>
      <c r="G158" s="19">
        <f t="shared" si="27"/>
        <v>0</v>
      </c>
      <c r="H158" s="17">
        <v>5529868</v>
      </c>
      <c r="I158" s="18">
        <v>0</v>
      </c>
      <c r="J158" s="18">
        <v>4836766</v>
      </c>
      <c r="K158" s="17">
        <v>10366634</v>
      </c>
      <c r="L158" s="17">
        <v>0</v>
      </c>
      <c r="M158" s="18">
        <v>1474423</v>
      </c>
      <c r="N158" s="18">
        <v>2652541</v>
      </c>
      <c r="O158" s="17">
        <v>4126964</v>
      </c>
      <c r="P158" s="17">
        <v>2016962</v>
      </c>
      <c r="Q158" s="18">
        <v>2266942</v>
      </c>
      <c r="R158" s="18">
        <v>2606526</v>
      </c>
      <c r="S158" s="20">
        <v>6890430</v>
      </c>
      <c r="T158" s="17">
        <v>0</v>
      </c>
      <c r="U158" s="18">
        <v>0</v>
      </c>
      <c r="V158" s="18">
        <v>0</v>
      </c>
      <c r="W158" s="20">
        <v>0</v>
      </c>
    </row>
    <row r="159" spans="1:23" ht="12.75">
      <c r="A159" s="14" t="s">
        <v>41</v>
      </c>
      <c r="B159" s="15" t="s">
        <v>292</v>
      </c>
      <c r="C159" s="16" t="s">
        <v>293</v>
      </c>
      <c r="D159" s="17">
        <v>347899377</v>
      </c>
      <c r="E159" s="18">
        <v>347899377</v>
      </c>
      <c r="F159" s="18">
        <v>327854295</v>
      </c>
      <c r="G159" s="19">
        <f t="shared" si="27"/>
        <v>0.9423825297623342</v>
      </c>
      <c r="H159" s="17">
        <v>24432032</v>
      </c>
      <c r="I159" s="18">
        <v>16150978</v>
      </c>
      <c r="J159" s="18">
        <v>78029027</v>
      </c>
      <c r="K159" s="17">
        <v>118612037</v>
      </c>
      <c r="L159" s="17">
        <v>3279701</v>
      </c>
      <c r="M159" s="18">
        <v>113823540</v>
      </c>
      <c r="N159" s="18">
        <v>11969305</v>
      </c>
      <c r="O159" s="17">
        <v>129072546</v>
      </c>
      <c r="P159" s="17">
        <v>28805509</v>
      </c>
      <c r="Q159" s="18">
        <v>32203586</v>
      </c>
      <c r="R159" s="18">
        <v>19160617</v>
      </c>
      <c r="S159" s="20">
        <v>80169712</v>
      </c>
      <c r="T159" s="17">
        <v>0</v>
      </c>
      <c r="U159" s="18">
        <v>0</v>
      </c>
      <c r="V159" s="18">
        <v>0</v>
      </c>
      <c r="W159" s="20">
        <v>0</v>
      </c>
    </row>
    <row r="160" spans="1:23" ht="12.75">
      <c r="A160" s="21"/>
      <c r="B160" s="22" t="s">
        <v>294</v>
      </c>
      <c r="C160" s="23"/>
      <c r="D160" s="24">
        <f>SUM(D155:D159)</f>
        <v>701789184</v>
      </c>
      <c r="E160" s="25">
        <f>SUM(E155:E159)</f>
        <v>774141972</v>
      </c>
      <c r="F160" s="25">
        <f>SUM(F155:F159)</f>
        <v>605650979</v>
      </c>
      <c r="G160" s="26">
        <f t="shared" si="27"/>
        <v>0.7823513010608344</v>
      </c>
      <c r="H160" s="24">
        <f aca="true" t="shared" si="32" ref="H160:W160">SUM(H155:H159)</f>
        <v>34778081</v>
      </c>
      <c r="I160" s="25">
        <f t="shared" si="32"/>
        <v>70130947</v>
      </c>
      <c r="J160" s="25">
        <f t="shared" si="32"/>
        <v>117737401</v>
      </c>
      <c r="K160" s="24">
        <f t="shared" si="32"/>
        <v>222646429</v>
      </c>
      <c r="L160" s="24">
        <f t="shared" si="32"/>
        <v>34364657</v>
      </c>
      <c r="M160" s="25">
        <f t="shared" si="32"/>
        <v>148697049</v>
      </c>
      <c r="N160" s="25">
        <f t="shared" si="32"/>
        <v>55971630</v>
      </c>
      <c r="O160" s="24">
        <f t="shared" si="32"/>
        <v>239033336</v>
      </c>
      <c r="P160" s="24">
        <f t="shared" si="32"/>
        <v>43609953</v>
      </c>
      <c r="Q160" s="25">
        <f t="shared" si="32"/>
        <v>56473090</v>
      </c>
      <c r="R160" s="25">
        <f t="shared" si="32"/>
        <v>43888171</v>
      </c>
      <c r="S160" s="27">
        <f t="shared" si="32"/>
        <v>143971214</v>
      </c>
      <c r="T160" s="24">
        <f t="shared" si="32"/>
        <v>0</v>
      </c>
      <c r="U160" s="25">
        <f t="shared" si="32"/>
        <v>0</v>
      </c>
      <c r="V160" s="25">
        <f t="shared" si="32"/>
        <v>0</v>
      </c>
      <c r="W160" s="27">
        <f t="shared" si="32"/>
        <v>0</v>
      </c>
    </row>
    <row r="161" spans="1:23" ht="12.75">
      <c r="A161" s="14" t="s">
        <v>26</v>
      </c>
      <c r="B161" s="15" t="s">
        <v>295</v>
      </c>
      <c r="C161" s="16" t="s">
        <v>296</v>
      </c>
      <c r="D161" s="17">
        <v>45225000</v>
      </c>
      <c r="E161" s="18">
        <v>65711740</v>
      </c>
      <c r="F161" s="18">
        <v>16202013</v>
      </c>
      <c r="G161" s="19">
        <f t="shared" si="27"/>
        <v>0.24656192333363872</v>
      </c>
      <c r="H161" s="17">
        <v>3182282</v>
      </c>
      <c r="I161" s="18">
        <v>657771</v>
      </c>
      <c r="J161" s="18">
        <v>1380458</v>
      </c>
      <c r="K161" s="17">
        <v>5220511</v>
      </c>
      <c r="L161" s="17">
        <v>118495</v>
      </c>
      <c r="M161" s="18">
        <v>1512049</v>
      </c>
      <c r="N161" s="18">
        <v>5635693</v>
      </c>
      <c r="O161" s="17">
        <v>7266237</v>
      </c>
      <c r="P161" s="17">
        <v>396240</v>
      </c>
      <c r="Q161" s="18">
        <v>1626263</v>
      </c>
      <c r="R161" s="18">
        <v>1692762</v>
      </c>
      <c r="S161" s="20">
        <v>3715265</v>
      </c>
      <c r="T161" s="17">
        <v>0</v>
      </c>
      <c r="U161" s="18">
        <v>0</v>
      </c>
      <c r="V161" s="18">
        <v>0</v>
      </c>
      <c r="W161" s="20">
        <v>0</v>
      </c>
    </row>
    <row r="162" spans="1:23" ht="12.75">
      <c r="A162" s="14" t="s">
        <v>26</v>
      </c>
      <c r="B162" s="15" t="s">
        <v>297</v>
      </c>
      <c r="C162" s="16" t="s">
        <v>298</v>
      </c>
      <c r="D162" s="17">
        <v>65912348</v>
      </c>
      <c r="E162" s="18">
        <v>70745173</v>
      </c>
      <c r="F162" s="18">
        <v>42655178</v>
      </c>
      <c r="G162" s="19">
        <f t="shared" si="27"/>
        <v>0.6029411787571711</v>
      </c>
      <c r="H162" s="17">
        <v>0</v>
      </c>
      <c r="I162" s="18">
        <v>3604759</v>
      </c>
      <c r="J162" s="18">
        <v>4855295</v>
      </c>
      <c r="K162" s="17">
        <v>8460054</v>
      </c>
      <c r="L162" s="17">
        <v>8529961</v>
      </c>
      <c r="M162" s="18">
        <v>6077056</v>
      </c>
      <c r="N162" s="18">
        <v>5511469</v>
      </c>
      <c r="O162" s="17">
        <v>20118486</v>
      </c>
      <c r="P162" s="17">
        <v>617113</v>
      </c>
      <c r="Q162" s="18">
        <v>7832913</v>
      </c>
      <c r="R162" s="18">
        <v>5626612</v>
      </c>
      <c r="S162" s="20">
        <v>14076638</v>
      </c>
      <c r="T162" s="17">
        <v>0</v>
      </c>
      <c r="U162" s="18">
        <v>0</v>
      </c>
      <c r="V162" s="18">
        <v>0</v>
      </c>
      <c r="W162" s="20">
        <v>0</v>
      </c>
    </row>
    <row r="163" spans="1:23" ht="12.75">
      <c r="A163" s="14" t="s">
        <v>26</v>
      </c>
      <c r="B163" s="15" t="s">
        <v>299</v>
      </c>
      <c r="C163" s="16" t="s">
        <v>300</v>
      </c>
      <c r="D163" s="17">
        <v>57350040</v>
      </c>
      <c r="E163" s="18">
        <v>82268944</v>
      </c>
      <c r="F163" s="18">
        <v>39067753</v>
      </c>
      <c r="G163" s="19">
        <f t="shared" si="27"/>
        <v>0.47487850336331044</v>
      </c>
      <c r="H163" s="17">
        <v>1162800</v>
      </c>
      <c r="I163" s="18">
        <v>5005943</v>
      </c>
      <c r="J163" s="18">
        <v>5586799</v>
      </c>
      <c r="K163" s="17">
        <v>11755542</v>
      </c>
      <c r="L163" s="17">
        <v>7124129</v>
      </c>
      <c r="M163" s="18">
        <v>7894320</v>
      </c>
      <c r="N163" s="18">
        <v>5294753</v>
      </c>
      <c r="O163" s="17">
        <v>20313202</v>
      </c>
      <c r="P163" s="17">
        <v>88846</v>
      </c>
      <c r="Q163" s="18">
        <v>382708</v>
      </c>
      <c r="R163" s="18">
        <v>6527455</v>
      </c>
      <c r="S163" s="20">
        <v>6999009</v>
      </c>
      <c r="T163" s="17">
        <v>0</v>
      </c>
      <c r="U163" s="18">
        <v>0</v>
      </c>
      <c r="V163" s="18">
        <v>0</v>
      </c>
      <c r="W163" s="20">
        <v>0</v>
      </c>
    </row>
    <row r="164" spans="1:23" ht="12.75">
      <c r="A164" s="14" t="s">
        <v>26</v>
      </c>
      <c r="B164" s="15" t="s">
        <v>301</v>
      </c>
      <c r="C164" s="16" t="s">
        <v>302</v>
      </c>
      <c r="D164" s="17">
        <v>62210000</v>
      </c>
      <c r="E164" s="18">
        <v>93232975</v>
      </c>
      <c r="F164" s="18">
        <v>34031492</v>
      </c>
      <c r="G164" s="19">
        <f t="shared" si="27"/>
        <v>0.36501561813296207</v>
      </c>
      <c r="H164" s="17">
        <v>1107990</v>
      </c>
      <c r="I164" s="18">
        <v>1792053</v>
      </c>
      <c r="J164" s="18">
        <v>3759809</v>
      </c>
      <c r="K164" s="17">
        <v>6659852</v>
      </c>
      <c r="L164" s="17">
        <v>2863399</v>
      </c>
      <c r="M164" s="18">
        <v>12170756</v>
      </c>
      <c r="N164" s="18">
        <v>6111085</v>
      </c>
      <c r="O164" s="17">
        <v>21145240</v>
      </c>
      <c r="P164" s="17">
        <v>650494</v>
      </c>
      <c r="Q164" s="18">
        <v>4062320</v>
      </c>
      <c r="R164" s="18">
        <v>1513586</v>
      </c>
      <c r="S164" s="20">
        <v>6226400</v>
      </c>
      <c r="T164" s="17">
        <v>0</v>
      </c>
      <c r="U164" s="18">
        <v>0</v>
      </c>
      <c r="V164" s="18">
        <v>0</v>
      </c>
      <c r="W164" s="20">
        <v>0</v>
      </c>
    </row>
    <row r="165" spans="1:23" ht="12.75">
      <c r="A165" s="14" t="s">
        <v>41</v>
      </c>
      <c r="B165" s="15" t="s">
        <v>303</v>
      </c>
      <c r="C165" s="16" t="s">
        <v>304</v>
      </c>
      <c r="D165" s="17">
        <v>350299325</v>
      </c>
      <c r="E165" s="18">
        <v>311832964</v>
      </c>
      <c r="F165" s="18">
        <v>118274680</v>
      </c>
      <c r="G165" s="19">
        <f t="shared" si="27"/>
        <v>0.3792885732247345</v>
      </c>
      <c r="H165" s="17">
        <v>7544</v>
      </c>
      <c r="I165" s="18">
        <v>9124803</v>
      </c>
      <c r="J165" s="18">
        <v>23543548</v>
      </c>
      <c r="K165" s="17">
        <v>32675895</v>
      </c>
      <c r="L165" s="17">
        <v>17042553</v>
      </c>
      <c r="M165" s="18">
        <v>30428962</v>
      </c>
      <c r="N165" s="18">
        <v>9508104</v>
      </c>
      <c r="O165" s="17">
        <v>56979619</v>
      </c>
      <c r="P165" s="17">
        <v>4409516</v>
      </c>
      <c r="Q165" s="18">
        <v>20440964</v>
      </c>
      <c r="R165" s="18">
        <v>3768686</v>
      </c>
      <c r="S165" s="20">
        <v>28619166</v>
      </c>
      <c r="T165" s="17">
        <v>0</v>
      </c>
      <c r="U165" s="18">
        <v>0</v>
      </c>
      <c r="V165" s="18">
        <v>0</v>
      </c>
      <c r="W165" s="20">
        <v>0</v>
      </c>
    </row>
    <row r="166" spans="1:23" ht="12.75">
      <c r="A166" s="21"/>
      <c r="B166" s="22" t="s">
        <v>305</v>
      </c>
      <c r="C166" s="23"/>
      <c r="D166" s="24">
        <f>SUM(D161:D165)</f>
        <v>580996713</v>
      </c>
      <c r="E166" s="25">
        <f>SUM(E161:E165)</f>
        <v>623791796</v>
      </c>
      <c r="F166" s="25">
        <f>SUM(F161:F165)</f>
        <v>250231116</v>
      </c>
      <c r="G166" s="26">
        <f t="shared" si="27"/>
        <v>0.401145250073151</v>
      </c>
      <c r="H166" s="24">
        <f aca="true" t="shared" si="33" ref="H166:W166">SUM(H161:H165)</f>
        <v>5460616</v>
      </c>
      <c r="I166" s="25">
        <f t="shared" si="33"/>
        <v>20185329</v>
      </c>
      <c r="J166" s="25">
        <f t="shared" si="33"/>
        <v>39125909</v>
      </c>
      <c r="K166" s="24">
        <f t="shared" si="33"/>
        <v>64771854</v>
      </c>
      <c r="L166" s="24">
        <f t="shared" si="33"/>
        <v>35678537</v>
      </c>
      <c r="M166" s="25">
        <f t="shared" si="33"/>
        <v>58083143</v>
      </c>
      <c r="N166" s="25">
        <f t="shared" si="33"/>
        <v>32061104</v>
      </c>
      <c r="O166" s="24">
        <f t="shared" si="33"/>
        <v>125822784</v>
      </c>
      <c r="P166" s="24">
        <f t="shared" si="33"/>
        <v>6162209</v>
      </c>
      <c r="Q166" s="25">
        <f t="shared" si="33"/>
        <v>34345168</v>
      </c>
      <c r="R166" s="25">
        <f t="shared" si="33"/>
        <v>19129101</v>
      </c>
      <c r="S166" s="27">
        <f t="shared" si="33"/>
        <v>59636478</v>
      </c>
      <c r="T166" s="24">
        <f t="shared" si="33"/>
        <v>0</v>
      </c>
      <c r="U166" s="25">
        <f t="shared" si="33"/>
        <v>0</v>
      </c>
      <c r="V166" s="25">
        <f t="shared" si="33"/>
        <v>0</v>
      </c>
      <c r="W166" s="27">
        <f t="shared" si="33"/>
        <v>0</v>
      </c>
    </row>
    <row r="167" spans="1:23" ht="12.75">
      <c r="A167" s="21"/>
      <c r="B167" s="22" t="s">
        <v>306</v>
      </c>
      <c r="C167" s="23"/>
      <c r="D167" s="24">
        <f>SUM(D102,D104:D108,D110:D117,D119:D122,D124:D128,D130:D133,D135:D140,D142:D146,D148:D153,D155:D159,D161:D165)</f>
        <v>13816619221</v>
      </c>
      <c r="E167" s="25">
        <f>SUM(E102,E104:E108,E110:E117,E119:E122,E124:E128,E130:E133,E135:E140,E142:E146,E148:E153,E155:E159,E161:E165)</f>
        <v>14175780525</v>
      </c>
      <c r="F167" s="25">
        <f>SUM(F102,F104:F108,F110:F117,F119:F122,F124:F128,F130:F133,F135:F140,F142:F146,F148:F153,F155:F159,F161:F165)</f>
        <v>7801823061</v>
      </c>
      <c r="G167" s="26">
        <f t="shared" si="27"/>
        <v>0.5503628563690676</v>
      </c>
      <c r="H167" s="24">
        <f aca="true" t="shared" si="34" ref="H167:W167">SUM(H102,H104:H108,H110:H117,H119:H122,H124:H128,H130:H133,H135:H140,H142:H146,H148:H153,H155:H159,H161:H165)</f>
        <v>389034024</v>
      </c>
      <c r="I167" s="25">
        <f t="shared" si="34"/>
        <v>942600969</v>
      </c>
      <c r="J167" s="25">
        <f t="shared" si="34"/>
        <v>932659667</v>
      </c>
      <c r="K167" s="24">
        <f t="shared" si="34"/>
        <v>2264294660</v>
      </c>
      <c r="L167" s="24">
        <f t="shared" si="34"/>
        <v>979570504</v>
      </c>
      <c r="M167" s="25">
        <f t="shared" si="34"/>
        <v>1011811429</v>
      </c>
      <c r="N167" s="25">
        <f t="shared" si="34"/>
        <v>1068145532</v>
      </c>
      <c r="O167" s="24">
        <f t="shared" si="34"/>
        <v>3059527465</v>
      </c>
      <c r="P167" s="24">
        <f t="shared" si="34"/>
        <v>665314795</v>
      </c>
      <c r="Q167" s="25">
        <f t="shared" si="34"/>
        <v>762611838</v>
      </c>
      <c r="R167" s="25">
        <f t="shared" si="34"/>
        <v>1050074303</v>
      </c>
      <c r="S167" s="27">
        <f t="shared" si="34"/>
        <v>2478000936</v>
      </c>
      <c r="T167" s="24">
        <f t="shared" si="34"/>
        <v>0</v>
      </c>
      <c r="U167" s="25">
        <f t="shared" si="34"/>
        <v>0</v>
      </c>
      <c r="V167" s="25">
        <f t="shared" si="34"/>
        <v>0</v>
      </c>
      <c r="W167" s="27">
        <f t="shared" si="34"/>
        <v>0</v>
      </c>
    </row>
    <row r="168" spans="1:23" ht="12.75">
      <c r="A168" s="9"/>
      <c r="B168" s="10" t="s">
        <v>603</v>
      </c>
      <c r="C168" s="11"/>
      <c r="D168" s="28"/>
      <c r="E168" s="29"/>
      <c r="F168" s="29"/>
      <c r="G168" s="30"/>
      <c r="H168" s="28"/>
      <c r="I168" s="29"/>
      <c r="J168" s="29"/>
      <c r="K168" s="28"/>
      <c r="L168" s="28"/>
      <c r="M168" s="29"/>
      <c r="N168" s="29"/>
      <c r="O168" s="28"/>
      <c r="P168" s="28"/>
      <c r="Q168" s="29"/>
      <c r="R168" s="29"/>
      <c r="S168" s="31"/>
      <c r="T168" s="28"/>
      <c r="U168" s="29"/>
      <c r="V168" s="29"/>
      <c r="W168" s="31"/>
    </row>
    <row r="169" spans="1:23" ht="12.75">
      <c r="A169" s="13"/>
      <c r="B169" s="10" t="s">
        <v>307</v>
      </c>
      <c r="C169" s="11"/>
      <c r="D169" s="28"/>
      <c r="E169" s="29"/>
      <c r="F169" s="29"/>
      <c r="G169" s="30"/>
      <c r="H169" s="28"/>
      <c r="I169" s="29"/>
      <c r="J169" s="29"/>
      <c r="K169" s="28"/>
      <c r="L169" s="28"/>
      <c r="M169" s="29"/>
      <c r="N169" s="29"/>
      <c r="O169" s="28"/>
      <c r="P169" s="28"/>
      <c r="Q169" s="29"/>
      <c r="R169" s="29"/>
      <c r="S169" s="31"/>
      <c r="T169" s="28"/>
      <c r="U169" s="29"/>
      <c r="V169" s="29"/>
      <c r="W169" s="31"/>
    </row>
    <row r="170" spans="1:23" ht="12.75">
      <c r="A170" s="14" t="s">
        <v>26</v>
      </c>
      <c r="B170" s="15" t="s">
        <v>308</v>
      </c>
      <c r="C170" s="16" t="s">
        <v>309</v>
      </c>
      <c r="D170" s="17">
        <v>112876920</v>
      </c>
      <c r="E170" s="18">
        <v>141317920</v>
      </c>
      <c r="F170" s="18">
        <v>109148735</v>
      </c>
      <c r="G170" s="19">
        <f aca="true" t="shared" si="35" ref="G170:G202">IF($E170=0,0,$F170/$E170)</f>
        <v>0.7723630166648363</v>
      </c>
      <c r="H170" s="17">
        <v>10629291</v>
      </c>
      <c r="I170" s="18">
        <v>8677687</v>
      </c>
      <c r="J170" s="18">
        <v>7109094</v>
      </c>
      <c r="K170" s="17">
        <v>26416072</v>
      </c>
      <c r="L170" s="17">
        <v>20160077</v>
      </c>
      <c r="M170" s="18">
        <v>10406761</v>
      </c>
      <c r="N170" s="18">
        <v>23404069</v>
      </c>
      <c r="O170" s="17">
        <v>53970907</v>
      </c>
      <c r="P170" s="17">
        <v>6210390</v>
      </c>
      <c r="Q170" s="18">
        <v>7334386</v>
      </c>
      <c r="R170" s="18">
        <v>15216980</v>
      </c>
      <c r="S170" s="20">
        <v>28761756</v>
      </c>
      <c r="T170" s="17">
        <v>0</v>
      </c>
      <c r="U170" s="18">
        <v>0</v>
      </c>
      <c r="V170" s="18">
        <v>0</v>
      </c>
      <c r="W170" s="20">
        <v>0</v>
      </c>
    </row>
    <row r="171" spans="1:23" ht="12.75">
      <c r="A171" s="14" t="s">
        <v>26</v>
      </c>
      <c r="B171" s="15" t="s">
        <v>310</v>
      </c>
      <c r="C171" s="16" t="s">
        <v>311</v>
      </c>
      <c r="D171" s="17">
        <v>143405121</v>
      </c>
      <c r="E171" s="18">
        <v>165055387</v>
      </c>
      <c r="F171" s="18">
        <v>79944481</v>
      </c>
      <c r="G171" s="19">
        <f t="shared" si="35"/>
        <v>0.484349420234312</v>
      </c>
      <c r="H171" s="17">
        <v>10903603</v>
      </c>
      <c r="I171" s="18">
        <v>12388668</v>
      </c>
      <c r="J171" s="18">
        <v>13526262</v>
      </c>
      <c r="K171" s="17">
        <v>36818533</v>
      </c>
      <c r="L171" s="17">
        <v>9065221</v>
      </c>
      <c r="M171" s="18">
        <v>1084276</v>
      </c>
      <c r="N171" s="18">
        <v>19595558</v>
      </c>
      <c r="O171" s="17">
        <v>29745055</v>
      </c>
      <c r="P171" s="17">
        <v>4294231</v>
      </c>
      <c r="Q171" s="18">
        <v>2051732</v>
      </c>
      <c r="R171" s="18">
        <v>7034930</v>
      </c>
      <c r="S171" s="20">
        <v>13380893</v>
      </c>
      <c r="T171" s="17">
        <v>0</v>
      </c>
      <c r="U171" s="18">
        <v>0</v>
      </c>
      <c r="V171" s="18">
        <v>0</v>
      </c>
      <c r="W171" s="20">
        <v>0</v>
      </c>
    </row>
    <row r="172" spans="1:23" ht="12.75">
      <c r="A172" s="14" t="s">
        <v>26</v>
      </c>
      <c r="B172" s="15" t="s">
        <v>312</v>
      </c>
      <c r="C172" s="16" t="s">
        <v>313</v>
      </c>
      <c r="D172" s="17">
        <v>133688430</v>
      </c>
      <c r="E172" s="18">
        <v>147582252</v>
      </c>
      <c r="F172" s="18">
        <v>110326753</v>
      </c>
      <c r="G172" s="19">
        <f t="shared" si="35"/>
        <v>0.7475611159531568</v>
      </c>
      <c r="H172" s="17">
        <v>11818264</v>
      </c>
      <c r="I172" s="18">
        <v>14333774</v>
      </c>
      <c r="J172" s="18">
        <v>13963265</v>
      </c>
      <c r="K172" s="17">
        <v>40115303</v>
      </c>
      <c r="L172" s="17">
        <v>16149111</v>
      </c>
      <c r="M172" s="18">
        <v>12863787</v>
      </c>
      <c r="N172" s="18">
        <v>13071702</v>
      </c>
      <c r="O172" s="17">
        <v>42084600</v>
      </c>
      <c r="P172" s="17">
        <v>3836002</v>
      </c>
      <c r="Q172" s="18">
        <v>10195296</v>
      </c>
      <c r="R172" s="18">
        <v>14095552</v>
      </c>
      <c r="S172" s="20">
        <v>28126850</v>
      </c>
      <c r="T172" s="17">
        <v>0</v>
      </c>
      <c r="U172" s="18">
        <v>0</v>
      </c>
      <c r="V172" s="18">
        <v>0</v>
      </c>
      <c r="W172" s="20">
        <v>0</v>
      </c>
    </row>
    <row r="173" spans="1:23" ht="12.75">
      <c r="A173" s="14" t="s">
        <v>26</v>
      </c>
      <c r="B173" s="15" t="s">
        <v>314</v>
      </c>
      <c r="C173" s="16" t="s">
        <v>315</v>
      </c>
      <c r="D173" s="17">
        <v>48460000</v>
      </c>
      <c r="E173" s="18">
        <v>49768000</v>
      </c>
      <c r="F173" s="18">
        <v>24581852</v>
      </c>
      <c r="G173" s="19">
        <f t="shared" si="35"/>
        <v>0.4939288699565986</v>
      </c>
      <c r="H173" s="17">
        <v>3639262</v>
      </c>
      <c r="I173" s="18">
        <v>7333728</v>
      </c>
      <c r="J173" s="18">
        <v>1356686</v>
      </c>
      <c r="K173" s="17">
        <v>12329676</v>
      </c>
      <c r="L173" s="17">
        <v>0</v>
      </c>
      <c r="M173" s="18">
        <v>1531642</v>
      </c>
      <c r="N173" s="18">
        <v>5978117</v>
      </c>
      <c r="O173" s="17">
        <v>7509759</v>
      </c>
      <c r="P173" s="17">
        <v>3044667</v>
      </c>
      <c r="Q173" s="18">
        <v>897884</v>
      </c>
      <c r="R173" s="18">
        <v>799866</v>
      </c>
      <c r="S173" s="20">
        <v>4742417</v>
      </c>
      <c r="T173" s="17">
        <v>0</v>
      </c>
      <c r="U173" s="18">
        <v>0</v>
      </c>
      <c r="V173" s="18">
        <v>0</v>
      </c>
      <c r="W173" s="20">
        <v>0</v>
      </c>
    </row>
    <row r="174" spans="1:23" ht="12.75">
      <c r="A174" s="14" t="s">
        <v>26</v>
      </c>
      <c r="B174" s="15" t="s">
        <v>316</v>
      </c>
      <c r="C174" s="16" t="s">
        <v>317</v>
      </c>
      <c r="D174" s="17">
        <v>81666000</v>
      </c>
      <c r="E174" s="18">
        <v>84328907</v>
      </c>
      <c r="F174" s="18">
        <v>40331640</v>
      </c>
      <c r="G174" s="19">
        <f t="shared" si="35"/>
        <v>0.4782658928568824</v>
      </c>
      <c r="H174" s="17">
        <v>2986500</v>
      </c>
      <c r="I174" s="18">
        <v>7812527</v>
      </c>
      <c r="J174" s="18">
        <v>8528981</v>
      </c>
      <c r="K174" s="17">
        <v>19328008</v>
      </c>
      <c r="L174" s="17">
        <v>400349</v>
      </c>
      <c r="M174" s="18">
        <v>226581</v>
      </c>
      <c r="N174" s="18">
        <v>8747492</v>
      </c>
      <c r="O174" s="17">
        <v>9374422</v>
      </c>
      <c r="P174" s="17">
        <v>2942643</v>
      </c>
      <c r="Q174" s="18">
        <v>2963106</v>
      </c>
      <c r="R174" s="18">
        <v>5723461</v>
      </c>
      <c r="S174" s="20">
        <v>11629210</v>
      </c>
      <c r="T174" s="17">
        <v>0</v>
      </c>
      <c r="U174" s="18">
        <v>0</v>
      </c>
      <c r="V174" s="18">
        <v>0</v>
      </c>
      <c r="W174" s="20">
        <v>0</v>
      </c>
    </row>
    <row r="175" spans="1:23" ht="12.75">
      <c r="A175" s="14" t="s">
        <v>41</v>
      </c>
      <c r="B175" s="15" t="s">
        <v>318</v>
      </c>
      <c r="C175" s="16" t="s">
        <v>319</v>
      </c>
      <c r="D175" s="17">
        <v>449284255</v>
      </c>
      <c r="E175" s="18">
        <v>524458084</v>
      </c>
      <c r="F175" s="18">
        <v>175049544</v>
      </c>
      <c r="G175" s="19">
        <f t="shared" si="35"/>
        <v>0.33377222954580293</v>
      </c>
      <c r="H175" s="17">
        <v>12486059</v>
      </c>
      <c r="I175" s="18">
        <v>38155599</v>
      </c>
      <c r="J175" s="18">
        <v>17241969</v>
      </c>
      <c r="K175" s="17">
        <v>67883627</v>
      </c>
      <c r="L175" s="17">
        <v>38003255</v>
      </c>
      <c r="M175" s="18">
        <v>0</v>
      </c>
      <c r="N175" s="18">
        <v>63321570</v>
      </c>
      <c r="O175" s="17">
        <v>101324825</v>
      </c>
      <c r="P175" s="17">
        <v>5841092</v>
      </c>
      <c r="Q175" s="18">
        <v>0</v>
      </c>
      <c r="R175" s="18">
        <v>0</v>
      </c>
      <c r="S175" s="20">
        <v>5841092</v>
      </c>
      <c r="T175" s="17">
        <v>0</v>
      </c>
      <c r="U175" s="18">
        <v>0</v>
      </c>
      <c r="V175" s="18">
        <v>0</v>
      </c>
      <c r="W175" s="20">
        <v>0</v>
      </c>
    </row>
    <row r="176" spans="1:23" ht="12.75">
      <c r="A176" s="21"/>
      <c r="B176" s="22" t="s">
        <v>320</v>
      </c>
      <c r="C176" s="23"/>
      <c r="D176" s="24">
        <f>SUM(D170:D175)</f>
        <v>969380726</v>
      </c>
      <c r="E176" s="25">
        <f>SUM(E170:E175)</f>
        <v>1112510550</v>
      </c>
      <c r="F176" s="25">
        <f>SUM(F170:F175)</f>
        <v>539383005</v>
      </c>
      <c r="G176" s="26">
        <f t="shared" si="35"/>
        <v>0.48483405842758076</v>
      </c>
      <c r="H176" s="24">
        <f aca="true" t="shared" si="36" ref="H176:W176">SUM(H170:H175)</f>
        <v>52462979</v>
      </c>
      <c r="I176" s="25">
        <f t="shared" si="36"/>
        <v>88701983</v>
      </c>
      <c r="J176" s="25">
        <f t="shared" si="36"/>
        <v>61726257</v>
      </c>
      <c r="K176" s="24">
        <f t="shared" si="36"/>
        <v>202891219</v>
      </c>
      <c r="L176" s="24">
        <f t="shared" si="36"/>
        <v>83778013</v>
      </c>
      <c r="M176" s="25">
        <f t="shared" si="36"/>
        <v>26113047</v>
      </c>
      <c r="N176" s="25">
        <f t="shared" si="36"/>
        <v>134118508</v>
      </c>
      <c r="O176" s="24">
        <f t="shared" si="36"/>
        <v>244009568</v>
      </c>
      <c r="P176" s="24">
        <f t="shared" si="36"/>
        <v>26169025</v>
      </c>
      <c r="Q176" s="25">
        <f t="shared" si="36"/>
        <v>23442404</v>
      </c>
      <c r="R176" s="25">
        <f t="shared" si="36"/>
        <v>42870789</v>
      </c>
      <c r="S176" s="27">
        <f t="shared" si="36"/>
        <v>92482218</v>
      </c>
      <c r="T176" s="24">
        <f t="shared" si="36"/>
        <v>0</v>
      </c>
      <c r="U176" s="25">
        <f t="shared" si="36"/>
        <v>0</v>
      </c>
      <c r="V176" s="25">
        <f t="shared" si="36"/>
        <v>0</v>
      </c>
      <c r="W176" s="27">
        <f t="shared" si="36"/>
        <v>0</v>
      </c>
    </row>
    <row r="177" spans="1:23" ht="12.75">
      <c r="A177" s="14" t="s">
        <v>26</v>
      </c>
      <c r="B177" s="15" t="s">
        <v>321</v>
      </c>
      <c r="C177" s="16" t="s">
        <v>322</v>
      </c>
      <c r="D177" s="17">
        <v>40064000</v>
      </c>
      <c r="E177" s="18">
        <v>40064000</v>
      </c>
      <c r="F177" s="18">
        <v>16759759</v>
      </c>
      <c r="G177" s="19">
        <f t="shared" si="35"/>
        <v>0.4183246555511182</v>
      </c>
      <c r="H177" s="17">
        <v>60699</v>
      </c>
      <c r="I177" s="18">
        <v>385250</v>
      </c>
      <c r="J177" s="18">
        <v>1007759</v>
      </c>
      <c r="K177" s="17">
        <v>1453708</v>
      </c>
      <c r="L177" s="17">
        <v>1833995</v>
      </c>
      <c r="M177" s="18">
        <v>911428</v>
      </c>
      <c r="N177" s="18">
        <v>98484</v>
      </c>
      <c r="O177" s="17">
        <v>2843907</v>
      </c>
      <c r="P177" s="17">
        <v>5323407</v>
      </c>
      <c r="Q177" s="18">
        <v>812599</v>
      </c>
      <c r="R177" s="18">
        <v>6326138</v>
      </c>
      <c r="S177" s="20">
        <v>12462144</v>
      </c>
      <c r="T177" s="17">
        <v>0</v>
      </c>
      <c r="U177" s="18">
        <v>0</v>
      </c>
      <c r="V177" s="18">
        <v>0</v>
      </c>
      <c r="W177" s="20">
        <v>0</v>
      </c>
    </row>
    <row r="178" spans="1:23" ht="12.75">
      <c r="A178" s="14" t="s">
        <v>26</v>
      </c>
      <c r="B178" s="15" t="s">
        <v>323</v>
      </c>
      <c r="C178" s="16" t="s">
        <v>324</v>
      </c>
      <c r="D178" s="17">
        <v>202030000</v>
      </c>
      <c r="E178" s="18">
        <v>202030000</v>
      </c>
      <c r="F178" s="18">
        <v>89288230</v>
      </c>
      <c r="G178" s="19">
        <f t="shared" si="35"/>
        <v>0.44195530366777214</v>
      </c>
      <c r="H178" s="17">
        <v>7640421</v>
      </c>
      <c r="I178" s="18">
        <v>8141454</v>
      </c>
      <c r="J178" s="18">
        <v>24150443</v>
      </c>
      <c r="K178" s="17">
        <v>39932318</v>
      </c>
      <c r="L178" s="17">
        <v>3258611</v>
      </c>
      <c r="M178" s="18">
        <v>15106870</v>
      </c>
      <c r="N178" s="18">
        <v>11100374</v>
      </c>
      <c r="O178" s="17">
        <v>29465855</v>
      </c>
      <c r="P178" s="17">
        <v>363432</v>
      </c>
      <c r="Q178" s="18">
        <v>8779832</v>
      </c>
      <c r="R178" s="18">
        <v>10746793</v>
      </c>
      <c r="S178" s="20">
        <v>19890057</v>
      </c>
      <c r="T178" s="17">
        <v>0</v>
      </c>
      <c r="U178" s="18">
        <v>0</v>
      </c>
      <c r="V178" s="18">
        <v>0</v>
      </c>
      <c r="W178" s="20">
        <v>0</v>
      </c>
    </row>
    <row r="179" spans="1:23" ht="12.75">
      <c r="A179" s="14" t="s">
        <v>26</v>
      </c>
      <c r="B179" s="15" t="s">
        <v>325</v>
      </c>
      <c r="C179" s="16" t="s">
        <v>326</v>
      </c>
      <c r="D179" s="17">
        <v>140276000</v>
      </c>
      <c r="E179" s="18">
        <v>140276000</v>
      </c>
      <c r="F179" s="18">
        <v>51851176</v>
      </c>
      <c r="G179" s="19">
        <f t="shared" si="35"/>
        <v>0.3696368302489378</v>
      </c>
      <c r="H179" s="17">
        <v>10614085</v>
      </c>
      <c r="I179" s="18">
        <v>4621738</v>
      </c>
      <c r="J179" s="18">
        <v>10393412</v>
      </c>
      <c r="K179" s="17">
        <v>25629235</v>
      </c>
      <c r="L179" s="17">
        <v>3666957</v>
      </c>
      <c r="M179" s="18">
        <v>5526627</v>
      </c>
      <c r="N179" s="18">
        <v>15958056</v>
      </c>
      <c r="O179" s="17">
        <v>25151640</v>
      </c>
      <c r="P179" s="17">
        <v>1070301</v>
      </c>
      <c r="Q179" s="18">
        <v>0</v>
      </c>
      <c r="R179" s="18">
        <v>0</v>
      </c>
      <c r="S179" s="20">
        <v>1070301</v>
      </c>
      <c r="T179" s="17">
        <v>0</v>
      </c>
      <c r="U179" s="18">
        <v>0</v>
      </c>
      <c r="V179" s="18">
        <v>0</v>
      </c>
      <c r="W179" s="20">
        <v>0</v>
      </c>
    </row>
    <row r="180" spans="1:23" ht="12.75">
      <c r="A180" s="14" t="s">
        <v>26</v>
      </c>
      <c r="B180" s="15" t="s">
        <v>327</v>
      </c>
      <c r="C180" s="16" t="s">
        <v>328</v>
      </c>
      <c r="D180" s="17">
        <v>107370000</v>
      </c>
      <c r="E180" s="18">
        <v>107370000</v>
      </c>
      <c r="F180" s="18">
        <v>47277952</v>
      </c>
      <c r="G180" s="19">
        <f t="shared" si="35"/>
        <v>0.44032739126385395</v>
      </c>
      <c r="H180" s="17">
        <v>0</v>
      </c>
      <c r="I180" s="18">
        <v>0</v>
      </c>
      <c r="J180" s="18">
        <v>0</v>
      </c>
      <c r="K180" s="17">
        <v>0</v>
      </c>
      <c r="L180" s="17">
        <v>9205610</v>
      </c>
      <c r="M180" s="18">
        <v>7402602</v>
      </c>
      <c r="N180" s="18">
        <v>22983865</v>
      </c>
      <c r="O180" s="17">
        <v>39592077</v>
      </c>
      <c r="P180" s="17">
        <v>0</v>
      </c>
      <c r="Q180" s="18">
        <v>7685875</v>
      </c>
      <c r="R180" s="18">
        <v>0</v>
      </c>
      <c r="S180" s="20">
        <v>7685875</v>
      </c>
      <c r="T180" s="17">
        <v>0</v>
      </c>
      <c r="U180" s="18">
        <v>0</v>
      </c>
      <c r="V180" s="18">
        <v>0</v>
      </c>
      <c r="W180" s="20">
        <v>0</v>
      </c>
    </row>
    <row r="181" spans="1:23" ht="12.75">
      <c r="A181" s="14" t="s">
        <v>41</v>
      </c>
      <c r="B181" s="15" t="s">
        <v>329</v>
      </c>
      <c r="C181" s="16" t="s">
        <v>330</v>
      </c>
      <c r="D181" s="17">
        <v>719503017</v>
      </c>
      <c r="E181" s="18">
        <v>719503017</v>
      </c>
      <c r="F181" s="18">
        <v>299247938</v>
      </c>
      <c r="G181" s="19">
        <f t="shared" si="35"/>
        <v>0.415909219182607</v>
      </c>
      <c r="H181" s="17">
        <v>0</v>
      </c>
      <c r="I181" s="18">
        <v>6410503</v>
      </c>
      <c r="J181" s="18">
        <v>41262192</v>
      </c>
      <c r="K181" s="17">
        <v>47672695</v>
      </c>
      <c r="L181" s="17">
        <v>47501571</v>
      </c>
      <c r="M181" s="18">
        <v>43171705</v>
      </c>
      <c r="N181" s="18">
        <v>58046208</v>
      </c>
      <c r="O181" s="17">
        <v>148719484</v>
      </c>
      <c r="P181" s="17">
        <v>35963188</v>
      </c>
      <c r="Q181" s="18">
        <v>66892571</v>
      </c>
      <c r="R181" s="18">
        <v>0</v>
      </c>
      <c r="S181" s="20">
        <v>102855759</v>
      </c>
      <c r="T181" s="17">
        <v>0</v>
      </c>
      <c r="U181" s="18">
        <v>0</v>
      </c>
      <c r="V181" s="18">
        <v>0</v>
      </c>
      <c r="W181" s="20">
        <v>0</v>
      </c>
    </row>
    <row r="182" spans="1:23" ht="12.75">
      <c r="A182" s="21"/>
      <c r="B182" s="22" t="s">
        <v>331</v>
      </c>
      <c r="C182" s="23"/>
      <c r="D182" s="24">
        <f>SUM(D177:D181)</f>
        <v>1209243017</v>
      </c>
      <c r="E182" s="25">
        <f>SUM(E177:E181)</f>
        <v>1209243017</v>
      </c>
      <c r="F182" s="25">
        <f>SUM(F177:F181)</f>
        <v>504425055</v>
      </c>
      <c r="G182" s="26">
        <f t="shared" si="35"/>
        <v>0.4171411766771443</v>
      </c>
      <c r="H182" s="24">
        <f aca="true" t="shared" si="37" ref="H182:W182">SUM(H177:H181)</f>
        <v>18315205</v>
      </c>
      <c r="I182" s="25">
        <f t="shared" si="37"/>
        <v>19558945</v>
      </c>
      <c r="J182" s="25">
        <f t="shared" si="37"/>
        <v>76813806</v>
      </c>
      <c r="K182" s="24">
        <f t="shared" si="37"/>
        <v>114687956</v>
      </c>
      <c r="L182" s="24">
        <f t="shared" si="37"/>
        <v>65466744</v>
      </c>
      <c r="M182" s="25">
        <f t="shared" si="37"/>
        <v>72119232</v>
      </c>
      <c r="N182" s="25">
        <f t="shared" si="37"/>
        <v>108186987</v>
      </c>
      <c r="O182" s="24">
        <f t="shared" si="37"/>
        <v>245772963</v>
      </c>
      <c r="P182" s="24">
        <f t="shared" si="37"/>
        <v>42720328</v>
      </c>
      <c r="Q182" s="25">
        <f t="shared" si="37"/>
        <v>84170877</v>
      </c>
      <c r="R182" s="25">
        <f t="shared" si="37"/>
        <v>17072931</v>
      </c>
      <c r="S182" s="27">
        <f t="shared" si="37"/>
        <v>143964136</v>
      </c>
      <c r="T182" s="24">
        <f t="shared" si="37"/>
        <v>0</v>
      </c>
      <c r="U182" s="25">
        <f t="shared" si="37"/>
        <v>0</v>
      </c>
      <c r="V182" s="25">
        <f t="shared" si="37"/>
        <v>0</v>
      </c>
      <c r="W182" s="27">
        <f t="shared" si="37"/>
        <v>0</v>
      </c>
    </row>
    <row r="183" spans="1:23" ht="12.75">
      <c r="A183" s="14" t="s">
        <v>26</v>
      </c>
      <c r="B183" s="15" t="s">
        <v>332</v>
      </c>
      <c r="C183" s="16" t="s">
        <v>333</v>
      </c>
      <c r="D183" s="17">
        <v>64755680</v>
      </c>
      <c r="E183" s="18">
        <v>94023025</v>
      </c>
      <c r="F183" s="18">
        <v>46544705</v>
      </c>
      <c r="G183" s="19">
        <f t="shared" si="35"/>
        <v>0.4950351788830449</v>
      </c>
      <c r="H183" s="17">
        <v>2308159</v>
      </c>
      <c r="I183" s="18">
        <v>5058320</v>
      </c>
      <c r="J183" s="18">
        <v>3762835</v>
      </c>
      <c r="K183" s="17">
        <v>11129314</v>
      </c>
      <c r="L183" s="17">
        <v>3366270</v>
      </c>
      <c r="M183" s="18">
        <v>1339509</v>
      </c>
      <c r="N183" s="18">
        <v>14363295</v>
      </c>
      <c r="O183" s="17">
        <v>19069074</v>
      </c>
      <c r="P183" s="17">
        <v>1201615</v>
      </c>
      <c r="Q183" s="18">
        <v>9901836</v>
      </c>
      <c r="R183" s="18">
        <v>5242866</v>
      </c>
      <c r="S183" s="20">
        <v>16346317</v>
      </c>
      <c r="T183" s="17">
        <v>0</v>
      </c>
      <c r="U183" s="18">
        <v>0</v>
      </c>
      <c r="V183" s="18">
        <v>0</v>
      </c>
      <c r="W183" s="20">
        <v>0</v>
      </c>
    </row>
    <row r="184" spans="1:23" ht="12.75">
      <c r="A184" s="14" t="s">
        <v>26</v>
      </c>
      <c r="B184" s="15" t="s">
        <v>334</v>
      </c>
      <c r="C184" s="16" t="s">
        <v>335</v>
      </c>
      <c r="D184" s="17">
        <v>70727270</v>
      </c>
      <c r="E184" s="18">
        <v>70727270</v>
      </c>
      <c r="F184" s="18">
        <v>42646586</v>
      </c>
      <c r="G184" s="19">
        <f t="shared" si="35"/>
        <v>0.6029723188806807</v>
      </c>
      <c r="H184" s="17">
        <v>2936</v>
      </c>
      <c r="I184" s="18">
        <v>0</v>
      </c>
      <c r="J184" s="18">
        <v>0</v>
      </c>
      <c r="K184" s="17">
        <v>2936</v>
      </c>
      <c r="L184" s="17">
        <v>8497792</v>
      </c>
      <c r="M184" s="18">
        <v>5521116</v>
      </c>
      <c r="N184" s="18">
        <v>19287049</v>
      </c>
      <c r="O184" s="17">
        <v>33305957</v>
      </c>
      <c r="P184" s="17">
        <v>389597</v>
      </c>
      <c r="Q184" s="18">
        <v>3824966</v>
      </c>
      <c r="R184" s="18">
        <v>5123130</v>
      </c>
      <c r="S184" s="20">
        <v>9337693</v>
      </c>
      <c r="T184" s="17">
        <v>0</v>
      </c>
      <c r="U184" s="18">
        <v>0</v>
      </c>
      <c r="V184" s="18">
        <v>0</v>
      </c>
      <c r="W184" s="20">
        <v>0</v>
      </c>
    </row>
    <row r="185" spans="1:23" ht="12.75">
      <c r="A185" s="14" t="s">
        <v>26</v>
      </c>
      <c r="B185" s="15" t="s">
        <v>336</v>
      </c>
      <c r="C185" s="16" t="s">
        <v>337</v>
      </c>
      <c r="D185" s="17">
        <v>1096467000</v>
      </c>
      <c r="E185" s="18">
        <v>1063499359</v>
      </c>
      <c r="F185" s="18">
        <v>361938696</v>
      </c>
      <c r="G185" s="19">
        <f t="shared" si="35"/>
        <v>0.3403280810063939</v>
      </c>
      <c r="H185" s="17">
        <v>3958013</v>
      </c>
      <c r="I185" s="18">
        <v>16119878</v>
      </c>
      <c r="J185" s="18">
        <v>52133214</v>
      </c>
      <c r="K185" s="17">
        <v>72211105</v>
      </c>
      <c r="L185" s="17">
        <v>33023091</v>
      </c>
      <c r="M185" s="18">
        <v>53156381</v>
      </c>
      <c r="N185" s="18">
        <v>40635932</v>
      </c>
      <c r="O185" s="17">
        <v>126815404</v>
      </c>
      <c r="P185" s="17">
        <v>18105088</v>
      </c>
      <c r="Q185" s="18">
        <v>59489404</v>
      </c>
      <c r="R185" s="18">
        <v>85317695</v>
      </c>
      <c r="S185" s="20">
        <v>162912187</v>
      </c>
      <c r="T185" s="17">
        <v>0</v>
      </c>
      <c r="U185" s="18">
        <v>0</v>
      </c>
      <c r="V185" s="18">
        <v>0</v>
      </c>
      <c r="W185" s="20">
        <v>0</v>
      </c>
    </row>
    <row r="186" spans="1:23" ht="12.75">
      <c r="A186" s="14" t="s">
        <v>26</v>
      </c>
      <c r="B186" s="15" t="s">
        <v>338</v>
      </c>
      <c r="C186" s="16" t="s">
        <v>339</v>
      </c>
      <c r="D186" s="17">
        <v>142477270</v>
      </c>
      <c r="E186" s="18">
        <v>142477270</v>
      </c>
      <c r="F186" s="18">
        <v>69718870</v>
      </c>
      <c r="G186" s="19">
        <f t="shared" si="35"/>
        <v>0.48933328102089546</v>
      </c>
      <c r="H186" s="17">
        <v>3480604</v>
      </c>
      <c r="I186" s="18">
        <v>6705781</v>
      </c>
      <c r="J186" s="18">
        <v>6349248</v>
      </c>
      <c r="K186" s="17">
        <v>16535633</v>
      </c>
      <c r="L186" s="17">
        <v>6870773</v>
      </c>
      <c r="M186" s="18">
        <v>9016910</v>
      </c>
      <c r="N186" s="18">
        <v>12333440</v>
      </c>
      <c r="O186" s="17">
        <v>28221123</v>
      </c>
      <c r="P186" s="17">
        <v>11186626</v>
      </c>
      <c r="Q186" s="18">
        <v>5372337</v>
      </c>
      <c r="R186" s="18">
        <v>8403151</v>
      </c>
      <c r="S186" s="20">
        <v>24962114</v>
      </c>
      <c r="T186" s="17">
        <v>0</v>
      </c>
      <c r="U186" s="18">
        <v>0</v>
      </c>
      <c r="V186" s="18">
        <v>0</v>
      </c>
      <c r="W186" s="20">
        <v>0</v>
      </c>
    </row>
    <row r="187" spans="1:23" ht="12.75">
      <c r="A187" s="14" t="s">
        <v>41</v>
      </c>
      <c r="B187" s="15" t="s">
        <v>340</v>
      </c>
      <c r="C187" s="16" t="s">
        <v>341</v>
      </c>
      <c r="D187" s="17">
        <v>286956000</v>
      </c>
      <c r="E187" s="18">
        <v>303609396</v>
      </c>
      <c r="F187" s="18">
        <v>170090536</v>
      </c>
      <c r="G187" s="19">
        <f t="shared" si="35"/>
        <v>0.5602281689595667</v>
      </c>
      <c r="H187" s="17">
        <v>0</v>
      </c>
      <c r="I187" s="18">
        <v>0</v>
      </c>
      <c r="J187" s="18">
        <v>31232747</v>
      </c>
      <c r="K187" s="17">
        <v>31232747</v>
      </c>
      <c r="L187" s="17">
        <v>25009957</v>
      </c>
      <c r="M187" s="18">
        <v>35668907</v>
      </c>
      <c r="N187" s="18">
        <v>10627228</v>
      </c>
      <c r="O187" s="17">
        <v>71306092</v>
      </c>
      <c r="P187" s="17">
        <v>34133061</v>
      </c>
      <c r="Q187" s="18">
        <v>13847573</v>
      </c>
      <c r="R187" s="18">
        <v>19571063</v>
      </c>
      <c r="S187" s="20">
        <v>67551697</v>
      </c>
      <c r="T187" s="17">
        <v>0</v>
      </c>
      <c r="U187" s="18">
        <v>0</v>
      </c>
      <c r="V187" s="18">
        <v>0</v>
      </c>
      <c r="W187" s="20">
        <v>0</v>
      </c>
    </row>
    <row r="188" spans="1:23" ht="12.75">
      <c r="A188" s="21"/>
      <c r="B188" s="22" t="s">
        <v>342</v>
      </c>
      <c r="C188" s="23"/>
      <c r="D188" s="24">
        <f>SUM(D183:D187)</f>
        <v>1661383220</v>
      </c>
      <c r="E188" s="25">
        <f>SUM(E183:E187)</f>
        <v>1674336320</v>
      </c>
      <c r="F188" s="25">
        <f>SUM(F183:F187)</f>
        <v>690939393</v>
      </c>
      <c r="G188" s="26">
        <f t="shared" si="35"/>
        <v>0.41266463896572464</v>
      </c>
      <c r="H188" s="24">
        <f aca="true" t="shared" si="38" ref="H188:W188">SUM(H183:H187)</f>
        <v>9749712</v>
      </c>
      <c r="I188" s="25">
        <f t="shared" si="38"/>
        <v>27883979</v>
      </c>
      <c r="J188" s="25">
        <f t="shared" si="38"/>
        <v>93478044</v>
      </c>
      <c r="K188" s="24">
        <f t="shared" si="38"/>
        <v>131111735</v>
      </c>
      <c r="L188" s="24">
        <f t="shared" si="38"/>
        <v>76767883</v>
      </c>
      <c r="M188" s="25">
        <f t="shared" si="38"/>
        <v>104702823</v>
      </c>
      <c r="N188" s="25">
        <f t="shared" si="38"/>
        <v>97246944</v>
      </c>
      <c r="O188" s="24">
        <f t="shared" si="38"/>
        <v>278717650</v>
      </c>
      <c r="P188" s="24">
        <f t="shared" si="38"/>
        <v>65015987</v>
      </c>
      <c r="Q188" s="25">
        <f t="shared" si="38"/>
        <v>92436116</v>
      </c>
      <c r="R188" s="25">
        <f t="shared" si="38"/>
        <v>123657905</v>
      </c>
      <c r="S188" s="27">
        <f t="shared" si="38"/>
        <v>281110008</v>
      </c>
      <c r="T188" s="24">
        <f t="shared" si="38"/>
        <v>0</v>
      </c>
      <c r="U188" s="25">
        <f t="shared" si="38"/>
        <v>0</v>
      </c>
      <c r="V188" s="25">
        <f t="shared" si="38"/>
        <v>0</v>
      </c>
      <c r="W188" s="27">
        <f t="shared" si="38"/>
        <v>0</v>
      </c>
    </row>
    <row r="189" spans="1:23" ht="12.75">
      <c r="A189" s="14" t="s">
        <v>26</v>
      </c>
      <c r="B189" s="15" t="s">
        <v>343</v>
      </c>
      <c r="C189" s="16" t="s">
        <v>344</v>
      </c>
      <c r="D189" s="17">
        <v>85627299</v>
      </c>
      <c r="E189" s="18">
        <v>85626907</v>
      </c>
      <c r="F189" s="18">
        <v>31113934</v>
      </c>
      <c r="G189" s="19">
        <f t="shared" si="35"/>
        <v>0.36336631895392413</v>
      </c>
      <c r="H189" s="17">
        <v>0</v>
      </c>
      <c r="I189" s="18">
        <v>5708690</v>
      </c>
      <c r="J189" s="18">
        <v>3502962</v>
      </c>
      <c r="K189" s="17">
        <v>9211652</v>
      </c>
      <c r="L189" s="17">
        <v>6800483</v>
      </c>
      <c r="M189" s="18">
        <v>2648479</v>
      </c>
      <c r="N189" s="18">
        <v>12453320</v>
      </c>
      <c r="O189" s="17">
        <v>21902282</v>
      </c>
      <c r="P189" s="17">
        <v>0</v>
      </c>
      <c r="Q189" s="18">
        <v>0</v>
      </c>
      <c r="R189" s="18">
        <v>0</v>
      </c>
      <c r="S189" s="20">
        <v>0</v>
      </c>
      <c r="T189" s="17">
        <v>0</v>
      </c>
      <c r="U189" s="18">
        <v>0</v>
      </c>
      <c r="V189" s="18">
        <v>0</v>
      </c>
      <c r="W189" s="20">
        <v>0</v>
      </c>
    </row>
    <row r="190" spans="1:23" ht="12.75">
      <c r="A190" s="14" t="s">
        <v>26</v>
      </c>
      <c r="B190" s="15" t="s">
        <v>345</v>
      </c>
      <c r="C190" s="16" t="s">
        <v>346</v>
      </c>
      <c r="D190" s="17">
        <v>68080000</v>
      </c>
      <c r="E190" s="18">
        <v>68080000</v>
      </c>
      <c r="F190" s="18">
        <v>53797111</v>
      </c>
      <c r="G190" s="19">
        <f t="shared" si="35"/>
        <v>0.7902043331374853</v>
      </c>
      <c r="H190" s="17">
        <v>14077019</v>
      </c>
      <c r="I190" s="18">
        <v>12565517</v>
      </c>
      <c r="J190" s="18">
        <v>7193229</v>
      </c>
      <c r="K190" s="17">
        <v>33835765</v>
      </c>
      <c r="L190" s="17">
        <v>3905546</v>
      </c>
      <c r="M190" s="18">
        <v>5569656</v>
      </c>
      <c r="N190" s="18">
        <v>6153652</v>
      </c>
      <c r="O190" s="17">
        <v>15628854</v>
      </c>
      <c r="P190" s="17">
        <v>4332492</v>
      </c>
      <c r="Q190" s="18">
        <v>0</v>
      </c>
      <c r="R190" s="18">
        <v>0</v>
      </c>
      <c r="S190" s="20">
        <v>4332492</v>
      </c>
      <c r="T190" s="17">
        <v>0</v>
      </c>
      <c r="U190" s="18">
        <v>0</v>
      </c>
      <c r="V190" s="18">
        <v>0</v>
      </c>
      <c r="W190" s="20">
        <v>0</v>
      </c>
    </row>
    <row r="191" spans="1:23" ht="12.75">
      <c r="A191" s="14" t="s">
        <v>26</v>
      </c>
      <c r="B191" s="15" t="s">
        <v>347</v>
      </c>
      <c r="C191" s="16" t="s">
        <v>348</v>
      </c>
      <c r="D191" s="17">
        <v>80752450</v>
      </c>
      <c r="E191" s="18">
        <v>80752450</v>
      </c>
      <c r="F191" s="18">
        <v>54030485</v>
      </c>
      <c r="G191" s="19">
        <f t="shared" si="35"/>
        <v>0.6690878728756836</v>
      </c>
      <c r="H191" s="17">
        <v>2338476</v>
      </c>
      <c r="I191" s="18">
        <v>5551273</v>
      </c>
      <c r="J191" s="18">
        <v>9988691</v>
      </c>
      <c r="K191" s="17">
        <v>17878440</v>
      </c>
      <c r="L191" s="17">
        <v>4245367</v>
      </c>
      <c r="M191" s="18">
        <v>14797961</v>
      </c>
      <c r="N191" s="18">
        <v>7123443</v>
      </c>
      <c r="O191" s="17">
        <v>26166771</v>
      </c>
      <c r="P191" s="17">
        <v>4445089</v>
      </c>
      <c r="Q191" s="18">
        <v>1776459</v>
      </c>
      <c r="R191" s="18">
        <v>3763726</v>
      </c>
      <c r="S191" s="20">
        <v>9985274</v>
      </c>
      <c r="T191" s="17">
        <v>0</v>
      </c>
      <c r="U191" s="18">
        <v>0</v>
      </c>
      <c r="V191" s="18">
        <v>0</v>
      </c>
      <c r="W191" s="20">
        <v>0</v>
      </c>
    </row>
    <row r="192" spans="1:23" ht="12.75">
      <c r="A192" s="14" t="s">
        <v>26</v>
      </c>
      <c r="B192" s="15" t="s">
        <v>349</v>
      </c>
      <c r="C192" s="16" t="s">
        <v>350</v>
      </c>
      <c r="D192" s="17">
        <v>408401500</v>
      </c>
      <c r="E192" s="18">
        <v>408401500</v>
      </c>
      <c r="F192" s="18">
        <v>255006181</v>
      </c>
      <c r="G192" s="19">
        <f t="shared" si="35"/>
        <v>0.6244006963735441</v>
      </c>
      <c r="H192" s="17">
        <v>16229135</v>
      </c>
      <c r="I192" s="18">
        <v>30066619</v>
      </c>
      <c r="J192" s="18">
        <v>47644445</v>
      </c>
      <c r="K192" s="17">
        <v>93940199</v>
      </c>
      <c r="L192" s="17">
        <v>33688722</v>
      </c>
      <c r="M192" s="18">
        <v>72453432</v>
      </c>
      <c r="N192" s="18">
        <v>47971061</v>
      </c>
      <c r="O192" s="17">
        <v>154113215</v>
      </c>
      <c r="P192" s="17">
        <v>6952767</v>
      </c>
      <c r="Q192" s="18">
        <v>0</v>
      </c>
      <c r="R192" s="18">
        <v>0</v>
      </c>
      <c r="S192" s="20">
        <v>6952767</v>
      </c>
      <c r="T192" s="17">
        <v>0</v>
      </c>
      <c r="U192" s="18">
        <v>0</v>
      </c>
      <c r="V192" s="18">
        <v>0</v>
      </c>
      <c r="W192" s="20">
        <v>0</v>
      </c>
    </row>
    <row r="193" spans="1:23" ht="12.75">
      <c r="A193" s="14" t="s">
        <v>26</v>
      </c>
      <c r="B193" s="15" t="s">
        <v>351</v>
      </c>
      <c r="C193" s="16" t="s">
        <v>352</v>
      </c>
      <c r="D193" s="17">
        <v>87442250</v>
      </c>
      <c r="E193" s="18">
        <v>106204193</v>
      </c>
      <c r="F193" s="18">
        <v>44642370</v>
      </c>
      <c r="G193" s="19">
        <f t="shared" si="35"/>
        <v>0.42034470333953766</v>
      </c>
      <c r="H193" s="17">
        <v>0</v>
      </c>
      <c r="I193" s="18">
        <v>135802</v>
      </c>
      <c r="J193" s="18">
        <v>0</v>
      </c>
      <c r="K193" s="17">
        <v>135802</v>
      </c>
      <c r="L193" s="17">
        <v>4186486</v>
      </c>
      <c r="M193" s="18">
        <v>6530458</v>
      </c>
      <c r="N193" s="18">
        <v>10428052</v>
      </c>
      <c r="O193" s="17">
        <v>21144996</v>
      </c>
      <c r="P193" s="17">
        <v>6280498</v>
      </c>
      <c r="Q193" s="18">
        <v>9363496</v>
      </c>
      <c r="R193" s="18">
        <v>7717578</v>
      </c>
      <c r="S193" s="20">
        <v>23361572</v>
      </c>
      <c r="T193" s="17">
        <v>0</v>
      </c>
      <c r="U193" s="18">
        <v>0</v>
      </c>
      <c r="V193" s="18">
        <v>0</v>
      </c>
      <c r="W193" s="20">
        <v>0</v>
      </c>
    </row>
    <row r="194" spans="1:23" ht="12.75">
      <c r="A194" s="14" t="s">
        <v>41</v>
      </c>
      <c r="B194" s="15" t="s">
        <v>353</v>
      </c>
      <c r="C194" s="16" t="s">
        <v>354</v>
      </c>
      <c r="D194" s="17">
        <v>0</v>
      </c>
      <c r="E194" s="18">
        <v>0</v>
      </c>
      <c r="F194" s="18">
        <v>0</v>
      </c>
      <c r="G194" s="19">
        <f t="shared" si="35"/>
        <v>0</v>
      </c>
      <c r="H194" s="17">
        <v>0</v>
      </c>
      <c r="I194" s="18">
        <v>0</v>
      </c>
      <c r="J194" s="18">
        <v>0</v>
      </c>
      <c r="K194" s="17">
        <v>0</v>
      </c>
      <c r="L194" s="17">
        <v>0</v>
      </c>
      <c r="M194" s="18">
        <v>0</v>
      </c>
      <c r="N194" s="18">
        <v>0</v>
      </c>
      <c r="O194" s="17">
        <v>0</v>
      </c>
      <c r="P194" s="17">
        <v>0</v>
      </c>
      <c r="Q194" s="18">
        <v>0</v>
      </c>
      <c r="R194" s="18">
        <v>0</v>
      </c>
      <c r="S194" s="20">
        <v>0</v>
      </c>
      <c r="T194" s="17">
        <v>0</v>
      </c>
      <c r="U194" s="18">
        <v>0</v>
      </c>
      <c r="V194" s="18">
        <v>0</v>
      </c>
      <c r="W194" s="20">
        <v>0</v>
      </c>
    </row>
    <row r="195" spans="1:23" ht="12.75">
      <c r="A195" s="21"/>
      <c r="B195" s="22" t="s">
        <v>355</v>
      </c>
      <c r="C195" s="23"/>
      <c r="D195" s="24">
        <f>SUM(D189:D194)</f>
        <v>730303499</v>
      </c>
      <c r="E195" s="25">
        <f>SUM(E189:E194)</f>
        <v>749065050</v>
      </c>
      <c r="F195" s="25">
        <f>SUM(F189:F194)</f>
        <v>438590081</v>
      </c>
      <c r="G195" s="26">
        <f t="shared" si="35"/>
        <v>0.585516679759655</v>
      </c>
      <c r="H195" s="24">
        <f aca="true" t="shared" si="39" ref="H195:W195">SUM(H189:H194)</f>
        <v>32644630</v>
      </c>
      <c r="I195" s="25">
        <f t="shared" si="39"/>
        <v>54027901</v>
      </c>
      <c r="J195" s="25">
        <f t="shared" si="39"/>
        <v>68329327</v>
      </c>
      <c r="K195" s="24">
        <f t="shared" si="39"/>
        <v>155001858</v>
      </c>
      <c r="L195" s="24">
        <f t="shared" si="39"/>
        <v>52826604</v>
      </c>
      <c r="M195" s="25">
        <f t="shared" si="39"/>
        <v>101999986</v>
      </c>
      <c r="N195" s="25">
        <f t="shared" si="39"/>
        <v>84129528</v>
      </c>
      <c r="O195" s="24">
        <f t="shared" si="39"/>
        <v>238956118</v>
      </c>
      <c r="P195" s="24">
        <f t="shared" si="39"/>
        <v>22010846</v>
      </c>
      <c r="Q195" s="25">
        <f t="shared" si="39"/>
        <v>11139955</v>
      </c>
      <c r="R195" s="25">
        <f t="shared" si="39"/>
        <v>11481304</v>
      </c>
      <c r="S195" s="27">
        <f t="shared" si="39"/>
        <v>44632105</v>
      </c>
      <c r="T195" s="24">
        <f t="shared" si="39"/>
        <v>0</v>
      </c>
      <c r="U195" s="25">
        <f t="shared" si="39"/>
        <v>0</v>
      </c>
      <c r="V195" s="25">
        <f t="shared" si="39"/>
        <v>0</v>
      </c>
      <c r="W195" s="27">
        <f t="shared" si="39"/>
        <v>0</v>
      </c>
    </row>
    <row r="196" spans="1:23" ht="12.75">
      <c r="A196" s="14" t="s">
        <v>26</v>
      </c>
      <c r="B196" s="15" t="s">
        <v>356</v>
      </c>
      <c r="C196" s="16" t="s">
        <v>357</v>
      </c>
      <c r="D196" s="17">
        <v>65507958</v>
      </c>
      <c r="E196" s="18">
        <v>69926019</v>
      </c>
      <c r="F196" s="18">
        <v>17018539</v>
      </c>
      <c r="G196" s="19">
        <f t="shared" si="35"/>
        <v>0.24337920624367304</v>
      </c>
      <c r="H196" s="17">
        <v>99617</v>
      </c>
      <c r="I196" s="18">
        <v>2340084</v>
      </c>
      <c r="J196" s="18">
        <v>5092348</v>
      </c>
      <c r="K196" s="17">
        <v>7532049</v>
      </c>
      <c r="L196" s="17">
        <v>525767</v>
      </c>
      <c r="M196" s="18">
        <v>204361</v>
      </c>
      <c r="N196" s="18">
        <v>2029488</v>
      </c>
      <c r="O196" s="17">
        <v>2759616</v>
      </c>
      <c r="P196" s="17">
        <v>130000</v>
      </c>
      <c r="Q196" s="18">
        <v>3580000</v>
      </c>
      <c r="R196" s="18">
        <v>3016874</v>
      </c>
      <c r="S196" s="20">
        <v>6726874</v>
      </c>
      <c r="T196" s="17">
        <v>0</v>
      </c>
      <c r="U196" s="18">
        <v>0</v>
      </c>
      <c r="V196" s="18">
        <v>0</v>
      </c>
      <c r="W196" s="20">
        <v>0</v>
      </c>
    </row>
    <row r="197" spans="1:23" ht="12.75">
      <c r="A197" s="14" t="s">
        <v>26</v>
      </c>
      <c r="B197" s="15" t="s">
        <v>358</v>
      </c>
      <c r="C197" s="16" t="s">
        <v>359</v>
      </c>
      <c r="D197" s="17">
        <v>94449000</v>
      </c>
      <c r="E197" s="18">
        <v>87619740</v>
      </c>
      <c r="F197" s="18">
        <v>54277539</v>
      </c>
      <c r="G197" s="19">
        <f t="shared" si="35"/>
        <v>0.6194670173638954</v>
      </c>
      <c r="H197" s="17">
        <v>5226250</v>
      </c>
      <c r="I197" s="18">
        <v>4483240</v>
      </c>
      <c r="J197" s="18">
        <v>8405622</v>
      </c>
      <c r="K197" s="17">
        <v>18115112</v>
      </c>
      <c r="L197" s="17">
        <v>16628040</v>
      </c>
      <c r="M197" s="18">
        <v>10577437</v>
      </c>
      <c r="N197" s="18">
        <v>3098971</v>
      </c>
      <c r="O197" s="17">
        <v>30304448</v>
      </c>
      <c r="P197" s="17">
        <v>1128339</v>
      </c>
      <c r="Q197" s="18">
        <v>2236545</v>
      </c>
      <c r="R197" s="18">
        <v>2493095</v>
      </c>
      <c r="S197" s="20">
        <v>5857979</v>
      </c>
      <c r="T197" s="17">
        <v>0</v>
      </c>
      <c r="U197" s="18">
        <v>0</v>
      </c>
      <c r="V197" s="18">
        <v>0</v>
      </c>
      <c r="W197" s="20">
        <v>0</v>
      </c>
    </row>
    <row r="198" spans="1:23" ht="12.75">
      <c r="A198" s="14" t="s">
        <v>26</v>
      </c>
      <c r="B198" s="15" t="s">
        <v>360</v>
      </c>
      <c r="C198" s="16" t="s">
        <v>361</v>
      </c>
      <c r="D198" s="17">
        <v>154910000</v>
      </c>
      <c r="E198" s="18">
        <v>154910000</v>
      </c>
      <c r="F198" s="18">
        <v>103057718</v>
      </c>
      <c r="G198" s="19">
        <f t="shared" si="35"/>
        <v>0.665274791814602</v>
      </c>
      <c r="H198" s="17">
        <v>11401197</v>
      </c>
      <c r="I198" s="18">
        <v>11595906</v>
      </c>
      <c r="J198" s="18">
        <v>16298766</v>
      </c>
      <c r="K198" s="17">
        <v>39295869</v>
      </c>
      <c r="L198" s="17">
        <v>10010897</v>
      </c>
      <c r="M198" s="18">
        <v>10940149</v>
      </c>
      <c r="N198" s="18">
        <v>10837165</v>
      </c>
      <c r="O198" s="17">
        <v>31788211</v>
      </c>
      <c r="P198" s="17">
        <v>3361088</v>
      </c>
      <c r="Q198" s="18">
        <v>13615396</v>
      </c>
      <c r="R198" s="18">
        <v>14997154</v>
      </c>
      <c r="S198" s="20">
        <v>31973638</v>
      </c>
      <c r="T198" s="17">
        <v>0</v>
      </c>
      <c r="U198" s="18">
        <v>0</v>
      </c>
      <c r="V198" s="18">
        <v>0</v>
      </c>
      <c r="W198" s="20">
        <v>0</v>
      </c>
    </row>
    <row r="199" spans="1:23" ht="12.75">
      <c r="A199" s="14" t="s">
        <v>26</v>
      </c>
      <c r="B199" s="15" t="s">
        <v>362</v>
      </c>
      <c r="C199" s="16" t="s">
        <v>363</v>
      </c>
      <c r="D199" s="17">
        <v>241013799</v>
      </c>
      <c r="E199" s="18">
        <v>230622546</v>
      </c>
      <c r="F199" s="18">
        <v>130613826</v>
      </c>
      <c r="G199" s="19">
        <f t="shared" si="35"/>
        <v>0.5663532393749569</v>
      </c>
      <c r="H199" s="17">
        <v>0</v>
      </c>
      <c r="I199" s="18">
        <v>0</v>
      </c>
      <c r="J199" s="18">
        <v>8118485</v>
      </c>
      <c r="K199" s="17">
        <v>8118485</v>
      </c>
      <c r="L199" s="17">
        <v>13414315</v>
      </c>
      <c r="M199" s="18">
        <v>7649778</v>
      </c>
      <c r="N199" s="18">
        <v>12191347</v>
      </c>
      <c r="O199" s="17">
        <v>33255440</v>
      </c>
      <c r="P199" s="17">
        <v>966403</v>
      </c>
      <c r="Q199" s="18">
        <v>6347749</v>
      </c>
      <c r="R199" s="18">
        <v>81925749</v>
      </c>
      <c r="S199" s="20">
        <v>89239901</v>
      </c>
      <c r="T199" s="17">
        <v>0</v>
      </c>
      <c r="U199" s="18">
        <v>0</v>
      </c>
      <c r="V199" s="18">
        <v>0</v>
      </c>
      <c r="W199" s="20">
        <v>0</v>
      </c>
    </row>
    <row r="200" spans="1:23" ht="12.75">
      <c r="A200" s="14" t="s">
        <v>41</v>
      </c>
      <c r="B200" s="15" t="s">
        <v>364</v>
      </c>
      <c r="C200" s="16" t="s">
        <v>365</v>
      </c>
      <c r="D200" s="17">
        <v>690166000</v>
      </c>
      <c r="E200" s="18">
        <v>688476000</v>
      </c>
      <c r="F200" s="18">
        <v>220854890</v>
      </c>
      <c r="G200" s="19">
        <f t="shared" si="35"/>
        <v>0.32078807394883774</v>
      </c>
      <c r="H200" s="17">
        <v>20180964</v>
      </c>
      <c r="I200" s="18">
        <v>19222118</v>
      </c>
      <c r="J200" s="18">
        <v>30371465</v>
      </c>
      <c r="K200" s="17">
        <v>69774547</v>
      </c>
      <c r="L200" s="17">
        <v>14484166</v>
      </c>
      <c r="M200" s="18">
        <v>25639326</v>
      </c>
      <c r="N200" s="18">
        <v>28439226</v>
      </c>
      <c r="O200" s="17">
        <v>68562718</v>
      </c>
      <c r="P200" s="17">
        <v>22546148</v>
      </c>
      <c r="Q200" s="18">
        <v>23380204</v>
      </c>
      <c r="R200" s="18">
        <v>36591273</v>
      </c>
      <c r="S200" s="20">
        <v>82517625</v>
      </c>
      <c r="T200" s="17">
        <v>0</v>
      </c>
      <c r="U200" s="18">
        <v>0</v>
      </c>
      <c r="V200" s="18">
        <v>0</v>
      </c>
      <c r="W200" s="20">
        <v>0</v>
      </c>
    </row>
    <row r="201" spans="1:23" ht="12.75">
      <c r="A201" s="21"/>
      <c r="B201" s="22" t="s">
        <v>366</v>
      </c>
      <c r="C201" s="23"/>
      <c r="D201" s="24">
        <f>SUM(D196:D200)</f>
        <v>1246046757</v>
      </c>
      <c r="E201" s="25">
        <f>SUM(E196:E200)</f>
        <v>1231554305</v>
      </c>
      <c r="F201" s="25">
        <f>SUM(F196:F200)</f>
        <v>525822512</v>
      </c>
      <c r="G201" s="26">
        <f t="shared" si="35"/>
        <v>0.42695844581534714</v>
      </c>
      <c r="H201" s="24">
        <f aca="true" t="shared" si="40" ref="H201:W201">SUM(H196:H200)</f>
        <v>36908028</v>
      </c>
      <c r="I201" s="25">
        <f t="shared" si="40"/>
        <v>37641348</v>
      </c>
      <c r="J201" s="25">
        <f t="shared" si="40"/>
        <v>68286686</v>
      </c>
      <c r="K201" s="24">
        <f t="shared" si="40"/>
        <v>142836062</v>
      </c>
      <c r="L201" s="24">
        <f t="shared" si="40"/>
        <v>55063185</v>
      </c>
      <c r="M201" s="25">
        <f t="shared" si="40"/>
        <v>55011051</v>
      </c>
      <c r="N201" s="25">
        <f t="shared" si="40"/>
        <v>56596197</v>
      </c>
      <c r="O201" s="24">
        <f t="shared" si="40"/>
        <v>166670433</v>
      </c>
      <c r="P201" s="24">
        <f t="shared" si="40"/>
        <v>28131978</v>
      </c>
      <c r="Q201" s="25">
        <f t="shared" si="40"/>
        <v>49159894</v>
      </c>
      <c r="R201" s="25">
        <f t="shared" si="40"/>
        <v>139024145</v>
      </c>
      <c r="S201" s="27">
        <f t="shared" si="40"/>
        <v>216316017</v>
      </c>
      <c r="T201" s="24">
        <f t="shared" si="40"/>
        <v>0</v>
      </c>
      <c r="U201" s="25">
        <f t="shared" si="40"/>
        <v>0</v>
      </c>
      <c r="V201" s="25">
        <f t="shared" si="40"/>
        <v>0</v>
      </c>
      <c r="W201" s="27">
        <f t="shared" si="40"/>
        <v>0</v>
      </c>
    </row>
    <row r="202" spans="1:23" ht="12.75">
      <c r="A202" s="32"/>
      <c r="B202" s="33" t="s">
        <v>367</v>
      </c>
      <c r="C202" s="34"/>
      <c r="D202" s="35">
        <f>SUM(D170:D175,D177:D181,D183:D187,D189:D194,D196:D200)</f>
        <v>5816357219</v>
      </c>
      <c r="E202" s="36">
        <f>SUM(E170:E175,E177:E181,E183:E187,E189:E194,E196:E200)</f>
        <v>5976709242</v>
      </c>
      <c r="F202" s="36">
        <f>SUM(F170:F175,F177:F181,F183:F187,F189:F194,F196:F200)</f>
        <v>2699160046</v>
      </c>
      <c r="G202" s="37">
        <f t="shared" si="35"/>
        <v>0.45161307614435225</v>
      </c>
      <c r="H202" s="35">
        <f aca="true" t="shared" si="41" ref="H202:W202">SUM(H170:H175,H177:H181,H183:H187,H189:H194,H196:H200)</f>
        <v>150080554</v>
      </c>
      <c r="I202" s="36">
        <f t="shared" si="41"/>
        <v>227814156</v>
      </c>
      <c r="J202" s="36">
        <f t="shared" si="41"/>
        <v>368634120</v>
      </c>
      <c r="K202" s="35">
        <f t="shared" si="41"/>
        <v>746528830</v>
      </c>
      <c r="L202" s="35">
        <f t="shared" si="41"/>
        <v>333902429</v>
      </c>
      <c r="M202" s="36">
        <f t="shared" si="41"/>
        <v>359946139</v>
      </c>
      <c r="N202" s="36">
        <f t="shared" si="41"/>
        <v>480278164</v>
      </c>
      <c r="O202" s="35">
        <f t="shared" si="41"/>
        <v>1174126732</v>
      </c>
      <c r="P202" s="35">
        <f t="shared" si="41"/>
        <v>184048164</v>
      </c>
      <c r="Q202" s="36">
        <f t="shared" si="41"/>
        <v>260349246</v>
      </c>
      <c r="R202" s="36">
        <f t="shared" si="41"/>
        <v>334107074</v>
      </c>
      <c r="S202" s="38">
        <f t="shared" si="41"/>
        <v>778504484</v>
      </c>
      <c r="T202" s="24">
        <f t="shared" si="41"/>
        <v>0</v>
      </c>
      <c r="U202" s="25">
        <f t="shared" si="41"/>
        <v>0</v>
      </c>
      <c r="V202" s="25">
        <f t="shared" si="41"/>
        <v>0</v>
      </c>
      <c r="W202" s="27">
        <f t="shared" si="41"/>
        <v>0</v>
      </c>
    </row>
    <row r="203" spans="1:23" ht="12.75">
      <c r="A203" s="9"/>
      <c r="B203" s="10" t="s">
        <v>603</v>
      </c>
      <c r="C203" s="11"/>
      <c r="D203" s="28"/>
      <c r="E203" s="29"/>
      <c r="F203" s="29"/>
      <c r="G203" s="30"/>
      <c r="H203" s="28"/>
      <c r="I203" s="29"/>
      <c r="J203" s="29"/>
      <c r="K203" s="28"/>
      <c r="L203" s="28"/>
      <c r="M203" s="29"/>
      <c r="N203" s="29"/>
      <c r="O203" s="28"/>
      <c r="P203" s="28"/>
      <c r="Q203" s="29"/>
      <c r="R203" s="29"/>
      <c r="S203" s="31"/>
      <c r="T203" s="28"/>
      <c r="U203" s="29"/>
      <c r="V203" s="29"/>
      <c r="W203" s="31"/>
    </row>
    <row r="204" spans="1:23" ht="12.75">
      <c r="A204" s="13"/>
      <c r="B204" s="10" t="s">
        <v>368</v>
      </c>
      <c r="C204" s="11"/>
      <c r="D204" s="28"/>
      <c r="E204" s="29"/>
      <c r="F204" s="29"/>
      <c r="G204" s="30"/>
      <c r="H204" s="28"/>
      <c r="I204" s="29"/>
      <c r="J204" s="29"/>
      <c r="K204" s="28"/>
      <c r="L204" s="28"/>
      <c r="M204" s="29"/>
      <c r="N204" s="29"/>
      <c r="O204" s="28"/>
      <c r="P204" s="28"/>
      <c r="Q204" s="29"/>
      <c r="R204" s="29"/>
      <c r="S204" s="31"/>
      <c r="T204" s="28"/>
      <c r="U204" s="29"/>
      <c r="V204" s="29"/>
      <c r="W204" s="31"/>
    </row>
    <row r="205" spans="1:23" ht="12.75">
      <c r="A205" s="14" t="s">
        <v>26</v>
      </c>
      <c r="B205" s="15" t="s">
        <v>369</v>
      </c>
      <c r="C205" s="16" t="s">
        <v>370</v>
      </c>
      <c r="D205" s="17">
        <v>120602300</v>
      </c>
      <c r="E205" s="18">
        <v>120602300</v>
      </c>
      <c r="F205" s="18">
        <v>88007955</v>
      </c>
      <c r="G205" s="19">
        <f aca="true" t="shared" si="42" ref="G205:G228">IF($E205=0,0,$F205/$E205)</f>
        <v>0.7297369536070207</v>
      </c>
      <c r="H205" s="17">
        <v>4515349</v>
      </c>
      <c r="I205" s="18">
        <v>11198973</v>
      </c>
      <c r="J205" s="18">
        <v>14025012</v>
      </c>
      <c r="K205" s="17">
        <v>29739334</v>
      </c>
      <c r="L205" s="17">
        <v>1518848</v>
      </c>
      <c r="M205" s="18">
        <v>8185752</v>
      </c>
      <c r="N205" s="18">
        <v>13218082</v>
      </c>
      <c r="O205" s="17">
        <v>22922682</v>
      </c>
      <c r="P205" s="17">
        <v>6497050</v>
      </c>
      <c r="Q205" s="18">
        <v>4006405</v>
      </c>
      <c r="R205" s="18">
        <v>24842484</v>
      </c>
      <c r="S205" s="20">
        <v>35345939</v>
      </c>
      <c r="T205" s="17">
        <v>0</v>
      </c>
      <c r="U205" s="18">
        <v>0</v>
      </c>
      <c r="V205" s="18">
        <v>0</v>
      </c>
      <c r="W205" s="20">
        <v>0</v>
      </c>
    </row>
    <row r="206" spans="1:23" ht="12.75">
      <c r="A206" s="14" t="s">
        <v>26</v>
      </c>
      <c r="B206" s="15" t="s">
        <v>371</v>
      </c>
      <c r="C206" s="16" t="s">
        <v>372</v>
      </c>
      <c r="D206" s="17">
        <v>76563810</v>
      </c>
      <c r="E206" s="18">
        <v>76563810</v>
      </c>
      <c r="F206" s="18">
        <v>31592214</v>
      </c>
      <c r="G206" s="19">
        <f t="shared" si="42"/>
        <v>0.4126259390696466</v>
      </c>
      <c r="H206" s="17">
        <v>0</v>
      </c>
      <c r="I206" s="18">
        <v>1041756</v>
      </c>
      <c r="J206" s="18">
        <v>3638441</v>
      </c>
      <c r="K206" s="17">
        <v>4680197</v>
      </c>
      <c r="L206" s="17">
        <v>825715</v>
      </c>
      <c r="M206" s="18">
        <v>51930</v>
      </c>
      <c r="N206" s="18">
        <v>5672928</v>
      </c>
      <c r="O206" s="17">
        <v>6550573</v>
      </c>
      <c r="P206" s="17">
        <v>0</v>
      </c>
      <c r="Q206" s="18">
        <v>4418201</v>
      </c>
      <c r="R206" s="18">
        <v>15943243</v>
      </c>
      <c r="S206" s="20">
        <v>20361444</v>
      </c>
      <c r="T206" s="17">
        <v>0</v>
      </c>
      <c r="U206" s="18">
        <v>0</v>
      </c>
      <c r="V206" s="18">
        <v>0</v>
      </c>
      <c r="W206" s="20">
        <v>0</v>
      </c>
    </row>
    <row r="207" spans="1:23" ht="12.75">
      <c r="A207" s="14" t="s">
        <v>26</v>
      </c>
      <c r="B207" s="15" t="s">
        <v>373</v>
      </c>
      <c r="C207" s="16" t="s">
        <v>374</v>
      </c>
      <c r="D207" s="17">
        <v>77266000</v>
      </c>
      <c r="E207" s="18">
        <v>103605335</v>
      </c>
      <c r="F207" s="18">
        <v>64493356</v>
      </c>
      <c r="G207" s="19">
        <f t="shared" si="42"/>
        <v>0.6224906854458798</v>
      </c>
      <c r="H207" s="17">
        <v>1485522</v>
      </c>
      <c r="I207" s="18">
        <v>5550504</v>
      </c>
      <c r="J207" s="18">
        <v>8321567</v>
      </c>
      <c r="K207" s="17">
        <v>15357593</v>
      </c>
      <c r="L207" s="17">
        <v>6701601</v>
      </c>
      <c r="M207" s="18">
        <v>4024477</v>
      </c>
      <c r="N207" s="18">
        <v>26616071</v>
      </c>
      <c r="O207" s="17">
        <v>37342149</v>
      </c>
      <c r="P207" s="17">
        <v>776670</v>
      </c>
      <c r="Q207" s="18">
        <v>3957328</v>
      </c>
      <c r="R207" s="18">
        <v>7059616</v>
      </c>
      <c r="S207" s="20">
        <v>11793614</v>
      </c>
      <c r="T207" s="17">
        <v>0</v>
      </c>
      <c r="U207" s="18">
        <v>0</v>
      </c>
      <c r="V207" s="18">
        <v>0</v>
      </c>
      <c r="W207" s="20">
        <v>0</v>
      </c>
    </row>
    <row r="208" spans="1:23" ht="12.75">
      <c r="A208" s="14" t="s">
        <v>26</v>
      </c>
      <c r="B208" s="15" t="s">
        <v>375</v>
      </c>
      <c r="C208" s="16" t="s">
        <v>376</v>
      </c>
      <c r="D208" s="17">
        <v>30959000</v>
      </c>
      <c r="E208" s="18">
        <v>30959000</v>
      </c>
      <c r="F208" s="18">
        <v>21678200</v>
      </c>
      <c r="G208" s="19">
        <f t="shared" si="42"/>
        <v>0.7002228754158726</v>
      </c>
      <c r="H208" s="17">
        <v>0</v>
      </c>
      <c r="I208" s="18">
        <v>0</v>
      </c>
      <c r="J208" s="18">
        <v>4768874</v>
      </c>
      <c r="K208" s="17">
        <v>4768874</v>
      </c>
      <c r="L208" s="17">
        <v>3667287</v>
      </c>
      <c r="M208" s="18">
        <v>3823254</v>
      </c>
      <c r="N208" s="18">
        <v>2637410</v>
      </c>
      <c r="O208" s="17">
        <v>10127951</v>
      </c>
      <c r="P208" s="17">
        <v>617038</v>
      </c>
      <c r="Q208" s="18">
        <v>2321295</v>
      </c>
      <c r="R208" s="18">
        <v>3843042</v>
      </c>
      <c r="S208" s="20">
        <v>6781375</v>
      </c>
      <c r="T208" s="17">
        <v>0</v>
      </c>
      <c r="U208" s="18">
        <v>0</v>
      </c>
      <c r="V208" s="18">
        <v>0</v>
      </c>
      <c r="W208" s="20">
        <v>0</v>
      </c>
    </row>
    <row r="209" spans="1:23" ht="12.75">
      <c r="A209" s="14" t="s">
        <v>26</v>
      </c>
      <c r="B209" s="15" t="s">
        <v>377</v>
      </c>
      <c r="C209" s="16" t="s">
        <v>378</v>
      </c>
      <c r="D209" s="17">
        <v>43613000</v>
      </c>
      <c r="E209" s="18">
        <v>43613000</v>
      </c>
      <c r="F209" s="18">
        <v>29629635</v>
      </c>
      <c r="G209" s="19">
        <f t="shared" si="42"/>
        <v>0.6793762181001077</v>
      </c>
      <c r="H209" s="17">
        <v>0</v>
      </c>
      <c r="I209" s="18">
        <v>0</v>
      </c>
      <c r="J209" s="18">
        <v>0</v>
      </c>
      <c r="K209" s="17">
        <v>0</v>
      </c>
      <c r="L209" s="17">
        <v>0</v>
      </c>
      <c r="M209" s="18">
        <v>5171732</v>
      </c>
      <c r="N209" s="18">
        <v>14773028</v>
      </c>
      <c r="O209" s="17">
        <v>19944760</v>
      </c>
      <c r="P209" s="17">
        <v>1513520</v>
      </c>
      <c r="Q209" s="18">
        <v>4071819</v>
      </c>
      <c r="R209" s="18">
        <v>4099536</v>
      </c>
      <c r="S209" s="20">
        <v>9684875</v>
      </c>
      <c r="T209" s="17">
        <v>0</v>
      </c>
      <c r="U209" s="18">
        <v>0</v>
      </c>
      <c r="V209" s="18">
        <v>0</v>
      </c>
      <c r="W209" s="20">
        <v>0</v>
      </c>
    </row>
    <row r="210" spans="1:23" ht="12.75">
      <c r="A210" s="14" t="s">
        <v>26</v>
      </c>
      <c r="B210" s="15" t="s">
        <v>379</v>
      </c>
      <c r="C210" s="16" t="s">
        <v>380</v>
      </c>
      <c r="D210" s="17">
        <v>21644399</v>
      </c>
      <c r="E210" s="18">
        <v>21644399</v>
      </c>
      <c r="F210" s="18">
        <v>21765185</v>
      </c>
      <c r="G210" s="19">
        <f t="shared" si="42"/>
        <v>1.0055804737290235</v>
      </c>
      <c r="H210" s="17">
        <v>0</v>
      </c>
      <c r="I210" s="18">
        <v>0</v>
      </c>
      <c r="J210" s="18">
        <v>1344590</v>
      </c>
      <c r="K210" s="17">
        <v>1344590</v>
      </c>
      <c r="L210" s="17">
        <v>0</v>
      </c>
      <c r="M210" s="18">
        <v>11710256</v>
      </c>
      <c r="N210" s="18">
        <v>1430971</v>
      </c>
      <c r="O210" s="17">
        <v>13141227</v>
      </c>
      <c r="P210" s="17">
        <v>0</v>
      </c>
      <c r="Q210" s="18">
        <v>754815</v>
      </c>
      <c r="R210" s="18">
        <v>6524553</v>
      </c>
      <c r="S210" s="20">
        <v>7279368</v>
      </c>
      <c r="T210" s="17">
        <v>0</v>
      </c>
      <c r="U210" s="18">
        <v>0</v>
      </c>
      <c r="V210" s="18">
        <v>0</v>
      </c>
      <c r="W210" s="20">
        <v>0</v>
      </c>
    </row>
    <row r="211" spans="1:23" ht="12.75">
      <c r="A211" s="14" t="s">
        <v>26</v>
      </c>
      <c r="B211" s="15" t="s">
        <v>381</v>
      </c>
      <c r="C211" s="16" t="s">
        <v>382</v>
      </c>
      <c r="D211" s="17">
        <v>100894000</v>
      </c>
      <c r="E211" s="18">
        <v>100894000</v>
      </c>
      <c r="F211" s="18">
        <v>39982613</v>
      </c>
      <c r="G211" s="19">
        <f t="shared" si="42"/>
        <v>0.39628335679029475</v>
      </c>
      <c r="H211" s="17">
        <v>0</v>
      </c>
      <c r="I211" s="18">
        <v>2462343</v>
      </c>
      <c r="J211" s="18">
        <v>5064863</v>
      </c>
      <c r="K211" s="17">
        <v>7527206</v>
      </c>
      <c r="L211" s="17">
        <v>2075677</v>
      </c>
      <c r="M211" s="18">
        <v>9284077</v>
      </c>
      <c r="N211" s="18">
        <v>8857517</v>
      </c>
      <c r="O211" s="17">
        <v>20217271</v>
      </c>
      <c r="P211" s="17">
        <v>2565182</v>
      </c>
      <c r="Q211" s="18">
        <v>8181922</v>
      </c>
      <c r="R211" s="18">
        <v>1491032</v>
      </c>
      <c r="S211" s="20">
        <v>12238136</v>
      </c>
      <c r="T211" s="17">
        <v>0</v>
      </c>
      <c r="U211" s="18">
        <v>0</v>
      </c>
      <c r="V211" s="18">
        <v>0</v>
      </c>
      <c r="W211" s="20">
        <v>0</v>
      </c>
    </row>
    <row r="212" spans="1:23" ht="12.75">
      <c r="A212" s="14" t="s">
        <v>41</v>
      </c>
      <c r="B212" s="15" t="s">
        <v>383</v>
      </c>
      <c r="C212" s="16" t="s">
        <v>384</v>
      </c>
      <c r="D212" s="17">
        <v>16500000</v>
      </c>
      <c r="E212" s="18">
        <v>12100000</v>
      </c>
      <c r="F212" s="18">
        <v>3475431</v>
      </c>
      <c r="G212" s="19">
        <f t="shared" si="42"/>
        <v>0.2872257024793388</v>
      </c>
      <c r="H212" s="17">
        <v>30588</v>
      </c>
      <c r="I212" s="18">
        <v>0</v>
      </c>
      <c r="J212" s="18">
        <v>66120</v>
      </c>
      <c r="K212" s="17">
        <v>96708</v>
      </c>
      <c r="L212" s="17">
        <v>25508</v>
      </c>
      <c r="M212" s="18">
        <v>126850</v>
      </c>
      <c r="N212" s="18">
        <v>1334188</v>
      </c>
      <c r="O212" s="17">
        <v>1486546</v>
      </c>
      <c r="P212" s="17">
        <v>769</v>
      </c>
      <c r="Q212" s="18">
        <v>480031</v>
      </c>
      <c r="R212" s="18">
        <v>1411377</v>
      </c>
      <c r="S212" s="20">
        <v>1892177</v>
      </c>
      <c r="T212" s="17">
        <v>0</v>
      </c>
      <c r="U212" s="18">
        <v>0</v>
      </c>
      <c r="V212" s="18">
        <v>0</v>
      </c>
      <c r="W212" s="20">
        <v>0</v>
      </c>
    </row>
    <row r="213" spans="1:23" ht="12.75">
      <c r="A213" s="21"/>
      <c r="B213" s="22" t="s">
        <v>385</v>
      </c>
      <c r="C213" s="23"/>
      <c r="D213" s="24">
        <f>SUM(D205:D212)</f>
        <v>488042509</v>
      </c>
      <c r="E213" s="25">
        <f>SUM(E205:E212)</f>
        <v>509981844</v>
      </c>
      <c r="F213" s="25">
        <f>SUM(F205:F212)</f>
        <v>300624589</v>
      </c>
      <c r="G213" s="26">
        <f t="shared" si="42"/>
        <v>0.5894809639536893</v>
      </c>
      <c r="H213" s="24">
        <f aca="true" t="shared" si="43" ref="H213:W213">SUM(H205:H212)</f>
        <v>6031459</v>
      </c>
      <c r="I213" s="25">
        <f t="shared" si="43"/>
        <v>20253576</v>
      </c>
      <c r="J213" s="25">
        <f t="shared" si="43"/>
        <v>37229467</v>
      </c>
      <c r="K213" s="24">
        <f t="shared" si="43"/>
        <v>63514502</v>
      </c>
      <c r="L213" s="24">
        <f t="shared" si="43"/>
        <v>14814636</v>
      </c>
      <c r="M213" s="25">
        <f t="shared" si="43"/>
        <v>42378328</v>
      </c>
      <c r="N213" s="25">
        <f t="shared" si="43"/>
        <v>74540195</v>
      </c>
      <c r="O213" s="24">
        <f t="shared" si="43"/>
        <v>131733159</v>
      </c>
      <c r="P213" s="24">
        <f t="shared" si="43"/>
        <v>11970229</v>
      </c>
      <c r="Q213" s="25">
        <f t="shared" si="43"/>
        <v>28191816</v>
      </c>
      <c r="R213" s="25">
        <f t="shared" si="43"/>
        <v>65214883</v>
      </c>
      <c r="S213" s="27">
        <f t="shared" si="43"/>
        <v>105376928</v>
      </c>
      <c r="T213" s="24">
        <f t="shared" si="43"/>
        <v>0</v>
      </c>
      <c r="U213" s="25">
        <f t="shared" si="43"/>
        <v>0</v>
      </c>
      <c r="V213" s="25">
        <f t="shared" si="43"/>
        <v>0</v>
      </c>
      <c r="W213" s="27">
        <f t="shared" si="43"/>
        <v>0</v>
      </c>
    </row>
    <row r="214" spans="1:23" ht="12.75">
      <c r="A214" s="14" t="s">
        <v>26</v>
      </c>
      <c r="B214" s="15" t="s">
        <v>386</v>
      </c>
      <c r="C214" s="16" t="s">
        <v>387</v>
      </c>
      <c r="D214" s="17">
        <v>94488000</v>
      </c>
      <c r="E214" s="18">
        <v>94488000</v>
      </c>
      <c r="F214" s="18">
        <v>3108663</v>
      </c>
      <c r="G214" s="19">
        <f t="shared" si="42"/>
        <v>0.0329000825501651</v>
      </c>
      <c r="H214" s="17">
        <v>659680</v>
      </c>
      <c r="I214" s="18">
        <v>659680</v>
      </c>
      <c r="J214" s="18">
        <v>659520</v>
      </c>
      <c r="K214" s="17">
        <v>1978880</v>
      </c>
      <c r="L214" s="17">
        <v>3360</v>
      </c>
      <c r="M214" s="18">
        <v>134191</v>
      </c>
      <c r="N214" s="18">
        <v>134191</v>
      </c>
      <c r="O214" s="17">
        <v>271742</v>
      </c>
      <c r="P214" s="17">
        <v>0</v>
      </c>
      <c r="Q214" s="18">
        <v>858041</v>
      </c>
      <c r="R214" s="18">
        <v>0</v>
      </c>
      <c r="S214" s="20">
        <v>858041</v>
      </c>
      <c r="T214" s="17">
        <v>0</v>
      </c>
      <c r="U214" s="18">
        <v>0</v>
      </c>
      <c r="V214" s="18">
        <v>0</v>
      </c>
      <c r="W214" s="20">
        <v>0</v>
      </c>
    </row>
    <row r="215" spans="1:23" ht="12.75">
      <c r="A215" s="14" t="s">
        <v>26</v>
      </c>
      <c r="B215" s="15" t="s">
        <v>388</v>
      </c>
      <c r="C215" s="16" t="s">
        <v>389</v>
      </c>
      <c r="D215" s="17">
        <v>261137850</v>
      </c>
      <c r="E215" s="18">
        <v>319203143</v>
      </c>
      <c r="F215" s="18">
        <v>31661227</v>
      </c>
      <c r="G215" s="19">
        <f t="shared" si="42"/>
        <v>0.09918833098707928</v>
      </c>
      <c r="H215" s="17">
        <v>786222</v>
      </c>
      <c r="I215" s="18">
        <v>0</v>
      </c>
      <c r="J215" s="18">
        <v>1581758</v>
      </c>
      <c r="K215" s="17">
        <v>2367980</v>
      </c>
      <c r="L215" s="17">
        <v>1581758</v>
      </c>
      <c r="M215" s="18">
        <v>5288275</v>
      </c>
      <c r="N215" s="18">
        <v>1263866</v>
      </c>
      <c r="O215" s="17">
        <v>8133899</v>
      </c>
      <c r="P215" s="17">
        <v>8812674</v>
      </c>
      <c r="Q215" s="18">
        <v>1093886</v>
      </c>
      <c r="R215" s="18">
        <v>11252788</v>
      </c>
      <c r="S215" s="20">
        <v>21159348</v>
      </c>
      <c r="T215" s="17">
        <v>0</v>
      </c>
      <c r="U215" s="18">
        <v>0</v>
      </c>
      <c r="V215" s="18">
        <v>0</v>
      </c>
      <c r="W215" s="20">
        <v>0</v>
      </c>
    </row>
    <row r="216" spans="1:23" ht="12.75">
      <c r="A216" s="14" t="s">
        <v>26</v>
      </c>
      <c r="B216" s="15" t="s">
        <v>390</v>
      </c>
      <c r="C216" s="16" t="s">
        <v>391</v>
      </c>
      <c r="D216" s="17">
        <v>257134759</v>
      </c>
      <c r="E216" s="18">
        <v>308979081</v>
      </c>
      <c r="F216" s="18">
        <v>111571590</v>
      </c>
      <c r="G216" s="19">
        <f t="shared" si="42"/>
        <v>0.3610975527498575</v>
      </c>
      <c r="H216" s="17">
        <v>257493</v>
      </c>
      <c r="I216" s="18">
        <v>12149446</v>
      </c>
      <c r="J216" s="18">
        <v>5010900</v>
      </c>
      <c r="K216" s="17">
        <v>17417839</v>
      </c>
      <c r="L216" s="17">
        <v>8014594</v>
      </c>
      <c r="M216" s="18">
        <v>9536521</v>
      </c>
      <c r="N216" s="18">
        <v>24423228</v>
      </c>
      <c r="O216" s="17">
        <v>41974343</v>
      </c>
      <c r="P216" s="17">
        <v>16823835</v>
      </c>
      <c r="Q216" s="18">
        <v>10071053</v>
      </c>
      <c r="R216" s="18">
        <v>25284520</v>
      </c>
      <c r="S216" s="20">
        <v>52179408</v>
      </c>
      <c r="T216" s="17">
        <v>0</v>
      </c>
      <c r="U216" s="18">
        <v>0</v>
      </c>
      <c r="V216" s="18">
        <v>0</v>
      </c>
      <c r="W216" s="20">
        <v>0</v>
      </c>
    </row>
    <row r="217" spans="1:23" ht="12.75">
      <c r="A217" s="14" t="s">
        <v>26</v>
      </c>
      <c r="B217" s="15" t="s">
        <v>392</v>
      </c>
      <c r="C217" s="16" t="s">
        <v>393</v>
      </c>
      <c r="D217" s="17">
        <v>75841250</v>
      </c>
      <c r="E217" s="18">
        <v>46388800</v>
      </c>
      <c r="F217" s="18">
        <v>15418592</v>
      </c>
      <c r="G217" s="19">
        <f t="shared" si="42"/>
        <v>0.3323774704238954</v>
      </c>
      <c r="H217" s="17">
        <v>46280</v>
      </c>
      <c r="I217" s="18">
        <v>516720</v>
      </c>
      <c r="J217" s="18">
        <v>881472</v>
      </c>
      <c r="K217" s="17">
        <v>1444472</v>
      </c>
      <c r="L217" s="17">
        <v>412949</v>
      </c>
      <c r="M217" s="18">
        <v>1701791</v>
      </c>
      <c r="N217" s="18">
        <v>9929295</v>
      </c>
      <c r="O217" s="17">
        <v>12044035</v>
      </c>
      <c r="P217" s="17">
        <v>8555</v>
      </c>
      <c r="Q217" s="18">
        <v>20134</v>
      </c>
      <c r="R217" s="18">
        <v>1901396</v>
      </c>
      <c r="S217" s="20">
        <v>1930085</v>
      </c>
      <c r="T217" s="17">
        <v>0</v>
      </c>
      <c r="U217" s="18">
        <v>0</v>
      </c>
      <c r="V217" s="18">
        <v>0</v>
      </c>
      <c r="W217" s="20">
        <v>0</v>
      </c>
    </row>
    <row r="218" spans="1:23" ht="12.75">
      <c r="A218" s="14" t="s">
        <v>26</v>
      </c>
      <c r="B218" s="15" t="s">
        <v>394</v>
      </c>
      <c r="C218" s="16" t="s">
        <v>395</v>
      </c>
      <c r="D218" s="17">
        <v>135671781</v>
      </c>
      <c r="E218" s="18">
        <v>114186623</v>
      </c>
      <c r="F218" s="18">
        <v>58124569</v>
      </c>
      <c r="G218" s="19">
        <f t="shared" si="42"/>
        <v>0.5090313337316228</v>
      </c>
      <c r="H218" s="17">
        <v>0</v>
      </c>
      <c r="I218" s="18">
        <v>4991981</v>
      </c>
      <c r="J218" s="18">
        <v>1818521</v>
      </c>
      <c r="K218" s="17">
        <v>6810502</v>
      </c>
      <c r="L218" s="17">
        <v>4632430</v>
      </c>
      <c r="M218" s="18">
        <v>18234988</v>
      </c>
      <c r="N218" s="18">
        <v>19820481</v>
      </c>
      <c r="O218" s="17">
        <v>42687899</v>
      </c>
      <c r="P218" s="17">
        <v>0</v>
      </c>
      <c r="Q218" s="18">
        <v>5598843</v>
      </c>
      <c r="R218" s="18">
        <v>3027325</v>
      </c>
      <c r="S218" s="20">
        <v>8626168</v>
      </c>
      <c r="T218" s="17">
        <v>0</v>
      </c>
      <c r="U218" s="18">
        <v>0</v>
      </c>
      <c r="V218" s="18">
        <v>0</v>
      </c>
      <c r="W218" s="20">
        <v>0</v>
      </c>
    </row>
    <row r="219" spans="1:23" ht="12.75">
      <c r="A219" s="14" t="s">
        <v>26</v>
      </c>
      <c r="B219" s="15" t="s">
        <v>396</v>
      </c>
      <c r="C219" s="16" t="s">
        <v>397</v>
      </c>
      <c r="D219" s="17">
        <v>123602000</v>
      </c>
      <c r="E219" s="18">
        <v>122932000</v>
      </c>
      <c r="F219" s="18">
        <v>67719780</v>
      </c>
      <c r="G219" s="19">
        <f t="shared" si="42"/>
        <v>0.5508718641200013</v>
      </c>
      <c r="H219" s="17">
        <v>360000</v>
      </c>
      <c r="I219" s="18">
        <v>3776000</v>
      </c>
      <c r="J219" s="18">
        <v>7874320</v>
      </c>
      <c r="K219" s="17">
        <v>12010320</v>
      </c>
      <c r="L219" s="17">
        <v>9061463</v>
      </c>
      <c r="M219" s="18">
        <v>0</v>
      </c>
      <c r="N219" s="18">
        <v>29666333</v>
      </c>
      <c r="O219" s="17">
        <v>38727796</v>
      </c>
      <c r="P219" s="17">
        <v>10911945</v>
      </c>
      <c r="Q219" s="18">
        <v>4743719</v>
      </c>
      <c r="R219" s="18">
        <v>1326000</v>
      </c>
      <c r="S219" s="20">
        <v>16981664</v>
      </c>
      <c r="T219" s="17">
        <v>0</v>
      </c>
      <c r="U219" s="18">
        <v>0</v>
      </c>
      <c r="V219" s="18">
        <v>0</v>
      </c>
      <c r="W219" s="20">
        <v>0</v>
      </c>
    </row>
    <row r="220" spans="1:23" ht="12.75">
      <c r="A220" s="14" t="s">
        <v>41</v>
      </c>
      <c r="B220" s="15" t="s">
        <v>398</v>
      </c>
      <c r="C220" s="16" t="s">
        <v>399</v>
      </c>
      <c r="D220" s="17">
        <v>8050000</v>
      </c>
      <c r="E220" s="18">
        <v>39339067</v>
      </c>
      <c r="F220" s="18">
        <v>25856157</v>
      </c>
      <c r="G220" s="19">
        <f t="shared" si="42"/>
        <v>0.6572641135591751</v>
      </c>
      <c r="H220" s="17">
        <v>0</v>
      </c>
      <c r="I220" s="18">
        <v>4180388</v>
      </c>
      <c r="J220" s="18">
        <v>843976</v>
      </c>
      <c r="K220" s="17">
        <v>5024364</v>
      </c>
      <c r="L220" s="17">
        <v>5808297</v>
      </c>
      <c r="M220" s="18">
        <v>288369</v>
      </c>
      <c r="N220" s="18">
        <v>9220869</v>
      </c>
      <c r="O220" s="17">
        <v>15317535</v>
      </c>
      <c r="P220" s="17">
        <v>1187871</v>
      </c>
      <c r="Q220" s="18">
        <v>2693427</v>
      </c>
      <c r="R220" s="18">
        <v>1632960</v>
      </c>
      <c r="S220" s="20">
        <v>5514258</v>
      </c>
      <c r="T220" s="17">
        <v>0</v>
      </c>
      <c r="U220" s="18">
        <v>0</v>
      </c>
      <c r="V220" s="18">
        <v>0</v>
      </c>
      <c r="W220" s="20">
        <v>0</v>
      </c>
    </row>
    <row r="221" spans="1:23" ht="12.75">
      <c r="A221" s="21"/>
      <c r="B221" s="22" t="s">
        <v>400</v>
      </c>
      <c r="C221" s="23"/>
      <c r="D221" s="24">
        <f>SUM(D214:D220)</f>
        <v>955925640</v>
      </c>
      <c r="E221" s="25">
        <f>SUM(E214:E220)</f>
        <v>1045516714</v>
      </c>
      <c r="F221" s="25">
        <f>SUM(F214:F220)</f>
        <v>313460578</v>
      </c>
      <c r="G221" s="26">
        <f t="shared" si="42"/>
        <v>0.29981402860672013</v>
      </c>
      <c r="H221" s="24">
        <f aca="true" t="shared" si="44" ref="H221:W221">SUM(H214:H220)</f>
        <v>2109675</v>
      </c>
      <c r="I221" s="25">
        <f t="shared" si="44"/>
        <v>26274215</v>
      </c>
      <c r="J221" s="25">
        <f t="shared" si="44"/>
        <v>18670467</v>
      </c>
      <c r="K221" s="24">
        <f t="shared" si="44"/>
        <v>47054357</v>
      </c>
      <c r="L221" s="24">
        <f t="shared" si="44"/>
        <v>29514851</v>
      </c>
      <c r="M221" s="25">
        <f t="shared" si="44"/>
        <v>35184135</v>
      </c>
      <c r="N221" s="25">
        <f t="shared" si="44"/>
        <v>94458263</v>
      </c>
      <c r="O221" s="24">
        <f t="shared" si="44"/>
        <v>159157249</v>
      </c>
      <c r="P221" s="24">
        <f t="shared" si="44"/>
        <v>37744880</v>
      </c>
      <c r="Q221" s="25">
        <f t="shared" si="44"/>
        <v>25079103</v>
      </c>
      <c r="R221" s="25">
        <f t="shared" si="44"/>
        <v>44424989</v>
      </c>
      <c r="S221" s="27">
        <f t="shared" si="44"/>
        <v>107248972</v>
      </c>
      <c r="T221" s="24">
        <f t="shared" si="44"/>
        <v>0</v>
      </c>
      <c r="U221" s="25">
        <f t="shared" si="44"/>
        <v>0</v>
      </c>
      <c r="V221" s="25">
        <f t="shared" si="44"/>
        <v>0</v>
      </c>
      <c r="W221" s="27">
        <f t="shared" si="44"/>
        <v>0</v>
      </c>
    </row>
    <row r="222" spans="1:23" ht="12.75">
      <c r="A222" s="14" t="s">
        <v>26</v>
      </c>
      <c r="B222" s="15" t="s">
        <v>401</v>
      </c>
      <c r="C222" s="16" t="s">
        <v>402</v>
      </c>
      <c r="D222" s="17">
        <v>71173803</v>
      </c>
      <c r="E222" s="18">
        <v>71173750</v>
      </c>
      <c r="F222" s="18">
        <v>48798374</v>
      </c>
      <c r="G222" s="19">
        <f t="shared" si="42"/>
        <v>0.6856231967544214</v>
      </c>
      <c r="H222" s="17">
        <v>0</v>
      </c>
      <c r="I222" s="18">
        <v>0</v>
      </c>
      <c r="J222" s="18">
        <v>13321800</v>
      </c>
      <c r="K222" s="17">
        <v>13321800</v>
      </c>
      <c r="L222" s="17">
        <v>5351287</v>
      </c>
      <c r="M222" s="18">
        <v>10690520</v>
      </c>
      <c r="N222" s="18">
        <v>7778942</v>
      </c>
      <c r="O222" s="17">
        <v>23820749</v>
      </c>
      <c r="P222" s="17">
        <v>3168768</v>
      </c>
      <c r="Q222" s="18">
        <v>4345750</v>
      </c>
      <c r="R222" s="18">
        <v>4141307</v>
      </c>
      <c r="S222" s="20">
        <v>11655825</v>
      </c>
      <c r="T222" s="17">
        <v>0</v>
      </c>
      <c r="U222" s="18">
        <v>0</v>
      </c>
      <c r="V222" s="18">
        <v>0</v>
      </c>
      <c r="W222" s="20">
        <v>0</v>
      </c>
    </row>
    <row r="223" spans="1:23" ht="12.75">
      <c r="A223" s="14" t="s">
        <v>26</v>
      </c>
      <c r="B223" s="15" t="s">
        <v>403</v>
      </c>
      <c r="C223" s="16" t="s">
        <v>404</v>
      </c>
      <c r="D223" s="17">
        <v>354404836</v>
      </c>
      <c r="E223" s="18">
        <v>354404836</v>
      </c>
      <c r="F223" s="18">
        <v>182857541</v>
      </c>
      <c r="G223" s="19">
        <f t="shared" si="42"/>
        <v>0.515956675602474</v>
      </c>
      <c r="H223" s="17">
        <v>28042198</v>
      </c>
      <c r="I223" s="18">
        <v>32980564</v>
      </c>
      <c r="J223" s="18">
        <v>32541160</v>
      </c>
      <c r="K223" s="17">
        <v>93563922</v>
      </c>
      <c r="L223" s="17">
        <v>19196132</v>
      </c>
      <c r="M223" s="18">
        <v>24859008</v>
      </c>
      <c r="N223" s="18">
        <v>-7372732</v>
      </c>
      <c r="O223" s="17">
        <v>36682408</v>
      </c>
      <c r="P223" s="17">
        <v>12478962</v>
      </c>
      <c r="Q223" s="18">
        <v>0</v>
      </c>
      <c r="R223" s="18">
        <v>40132249</v>
      </c>
      <c r="S223" s="20">
        <v>52611211</v>
      </c>
      <c r="T223" s="17">
        <v>0</v>
      </c>
      <c r="U223" s="18">
        <v>0</v>
      </c>
      <c r="V223" s="18">
        <v>0</v>
      </c>
      <c r="W223" s="20">
        <v>0</v>
      </c>
    </row>
    <row r="224" spans="1:23" ht="12.75">
      <c r="A224" s="14" t="s">
        <v>26</v>
      </c>
      <c r="B224" s="15" t="s">
        <v>405</v>
      </c>
      <c r="C224" s="16" t="s">
        <v>406</v>
      </c>
      <c r="D224" s="17">
        <v>704634000</v>
      </c>
      <c r="E224" s="18">
        <v>626045064</v>
      </c>
      <c r="F224" s="18">
        <v>373043883</v>
      </c>
      <c r="G224" s="19">
        <f t="shared" si="42"/>
        <v>0.5958738507041403</v>
      </c>
      <c r="H224" s="17">
        <v>84085140</v>
      </c>
      <c r="I224" s="18">
        <v>21617488</v>
      </c>
      <c r="J224" s="18">
        <v>56768622</v>
      </c>
      <c r="K224" s="17">
        <v>162471250</v>
      </c>
      <c r="L224" s="17">
        <v>39331563</v>
      </c>
      <c r="M224" s="18">
        <v>20943337</v>
      </c>
      <c r="N224" s="18">
        <v>94551890</v>
      </c>
      <c r="O224" s="17">
        <v>154826790</v>
      </c>
      <c r="P224" s="17">
        <v>22304843</v>
      </c>
      <c r="Q224" s="18">
        <v>20734000</v>
      </c>
      <c r="R224" s="18">
        <v>12707000</v>
      </c>
      <c r="S224" s="20">
        <v>55745843</v>
      </c>
      <c r="T224" s="17">
        <v>0</v>
      </c>
      <c r="U224" s="18">
        <v>0</v>
      </c>
      <c r="V224" s="18">
        <v>0</v>
      </c>
      <c r="W224" s="20">
        <v>0</v>
      </c>
    </row>
    <row r="225" spans="1:23" ht="12.75">
      <c r="A225" s="14" t="s">
        <v>26</v>
      </c>
      <c r="B225" s="15" t="s">
        <v>407</v>
      </c>
      <c r="C225" s="16" t="s">
        <v>408</v>
      </c>
      <c r="D225" s="17">
        <v>751719378</v>
      </c>
      <c r="E225" s="18">
        <v>741423871</v>
      </c>
      <c r="F225" s="18">
        <v>374478079</v>
      </c>
      <c r="G225" s="19">
        <f t="shared" si="42"/>
        <v>0.505079609178108</v>
      </c>
      <c r="H225" s="17">
        <v>0</v>
      </c>
      <c r="I225" s="18">
        <v>13072900</v>
      </c>
      <c r="J225" s="18">
        <v>62472760</v>
      </c>
      <c r="K225" s="17">
        <v>75545660</v>
      </c>
      <c r="L225" s="17">
        <v>31792423</v>
      </c>
      <c r="M225" s="18">
        <v>46834812</v>
      </c>
      <c r="N225" s="18">
        <v>135875696</v>
      </c>
      <c r="O225" s="17">
        <v>214502931</v>
      </c>
      <c r="P225" s="17">
        <v>5407583</v>
      </c>
      <c r="Q225" s="18">
        <v>32244277</v>
      </c>
      <c r="R225" s="18">
        <v>46777628</v>
      </c>
      <c r="S225" s="20">
        <v>84429488</v>
      </c>
      <c r="T225" s="17">
        <v>0</v>
      </c>
      <c r="U225" s="18">
        <v>0</v>
      </c>
      <c r="V225" s="18">
        <v>0</v>
      </c>
      <c r="W225" s="20">
        <v>0</v>
      </c>
    </row>
    <row r="226" spans="1:23" ht="12.75">
      <c r="A226" s="14" t="s">
        <v>41</v>
      </c>
      <c r="B226" s="15" t="s">
        <v>409</v>
      </c>
      <c r="C226" s="16" t="s">
        <v>410</v>
      </c>
      <c r="D226" s="17">
        <v>37058000</v>
      </c>
      <c r="E226" s="18">
        <v>37058000</v>
      </c>
      <c r="F226" s="18">
        <v>18922530</v>
      </c>
      <c r="G226" s="19">
        <f t="shared" si="42"/>
        <v>0.5106192994764963</v>
      </c>
      <c r="H226" s="17">
        <v>660723</v>
      </c>
      <c r="I226" s="18">
        <v>2392040</v>
      </c>
      <c r="J226" s="18">
        <v>374478</v>
      </c>
      <c r="K226" s="17">
        <v>3427241</v>
      </c>
      <c r="L226" s="17">
        <v>1166802</v>
      </c>
      <c r="M226" s="18">
        <v>1502114</v>
      </c>
      <c r="N226" s="18">
        <v>3915270</v>
      </c>
      <c r="O226" s="17">
        <v>6584186</v>
      </c>
      <c r="P226" s="17">
        <v>141790</v>
      </c>
      <c r="Q226" s="18">
        <v>734790</v>
      </c>
      <c r="R226" s="18">
        <v>8034523</v>
      </c>
      <c r="S226" s="20">
        <v>8911103</v>
      </c>
      <c r="T226" s="17">
        <v>0</v>
      </c>
      <c r="U226" s="18">
        <v>0</v>
      </c>
      <c r="V226" s="18">
        <v>0</v>
      </c>
      <c r="W226" s="20">
        <v>0</v>
      </c>
    </row>
    <row r="227" spans="1:23" ht="12.75">
      <c r="A227" s="21"/>
      <c r="B227" s="22" t="s">
        <v>411</v>
      </c>
      <c r="C227" s="23"/>
      <c r="D227" s="24">
        <f>SUM(D222:D226)</f>
        <v>1918990017</v>
      </c>
      <c r="E227" s="25">
        <f>SUM(E222:E226)</f>
        <v>1830105521</v>
      </c>
      <c r="F227" s="25">
        <f>SUM(F222:F226)</f>
        <v>998100407</v>
      </c>
      <c r="G227" s="26">
        <f t="shared" si="42"/>
        <v>0.5453786109855684</v>
      </c>
      <c r="H227" s="24">
        <f aca="true" t="shared" si="45" ref="H227:W227">SUM(H222:H226)</f>
        <v>112788061</v>
      </c>
      <c r="I227" s="25">
        <f t="shared" si="45"/>
        <v>70062992</v>
      </c>
      <c r="J227" s="25">
        <f t="shared" si="45"/>
        <v>165478820</v>
      </c>
      <c r="K227" s="24">
        <f t="shared" si="45"/>
        <v>348329873</v>
      </c>
      <c r="L227" s="24">
        <f t="shared" si="45"/>
        <v>96838207</v>
      </c>
      <c r="M227" s="25">
        <f t="shared" si="45"/>
        <v>104829791</v>
      </c>
      <c r="N227" s="25">
        <f t="shared" si="45"/>
        <v>234749066</v>
      </c>
      <c r="O227" s="24">
        <f t="shared" si="45"/>
        <v>436417064</v>
      </c>
      <c r="P227" s="24">
        <f t="shared" si="45"/>
        <v>43501946</v>
      </c>
      <c r="Q227" s="25">
        <f t="shared" si="45"/>
        <v>58058817</v>
      </c>
      <c r="R227" s="25">
        <f t="shared" si="45"/>
        <v>111792707</v>
      </c>
      <c r="S227" s="27">
        <f t="shared" si="45"/>
        <v>213353470</v>
      </c>
      <c r="T227" s="24">
        <f t="shared" si="45"/>
        <v>0</v>
      </c>
      <c r="U227" s="25">
        <f t="shared" si="45"/>
        <v>0</v>
      </c>
      <c r="V227" s="25">
        <f t="shared" si="45"/>
        <v>0</v>
      </c>
      <c r="W227" s="27">
        <f t="shared" si="45"/>
        <v>0</v>
      </c>
    </row>
    <row r="228" spans="1:23" ht="12.75">
      <c r="A228" s="21"/>
      <c r="B228" s="22" t="s">
        <v>412</v>
      </c>
      <c r="C228" s="23"/>
      <c r="D228" s="24">
        <f>SUM(D205:D212,D214:D220,D222:D226)</f>
        <v>3362958166</v>
      </c>
      <c r="E228" s="25">
        <f>SUM(E205:E212,E214:E220,E222:E226)</f>
        <v>3385604079</v>
      </c>
      <c r="F228" s="25">
        <f>SUM(F205:F212,F214:F220,F222:F226)</f>
        <v>1612185574</v>
      </c>
      <c r="G228" s="26">
        <f t="shared" si="42"/>
        <v>0.4761884545212943</v>
      </c>
      <c r="H228" s="24">
        <f aca="true" t="shared" si="46" ref="H228:W228">SUM(H205:H212,H214:H220,H222:H226)</f>
        <v>120929195</v>
      </c>
      <c r="I228" s="25">
        <f t="shared" si="46"/>
        <v>116590783</v>
      </c>
      <c r="J228" s="25">
        <f t="shared" si="46"/>
        <v>221378754</v>
      </c>
      <c r="K228" s="24">
        <f t="shared" si="46"/>
        <v>458898732</v>
      </c>
      <c r="L228" s="24">
        <f t="shared" si="46"/>
        <v>141167694</v>
      </c>
      <c r="M228" s="25">
        <f t="shared" si="46"/>
        <v>182392254</v>
      </c>
      <c r="N228" s="25">
        <f t="shared" si="46"/>
        <v>403747524</v>
      </c>
      <c r="O228" s="24">
        <f t="shared" si="46"/>
        <v>727307472</v>
      </c>
      <c r="P228" s="24">
        <f t="shared" si="46"/>
        <v>93217055</v>
      </c>
      <c r="Q228" s="25">
        <f t="shared" si="46"/>
        <v>111329736</v>
      </c>
      <c r="R228" s="25">
        <f t="shared" si="46"/>
        <v>221432579</v>
      </c>
      <c r="S228" s="27">
        <f t="shared" si="46"/>
        <v>425979370</v>
      </c>
      <c r="T228" s="24">
        <f t="shared" si="46"/>
        <v>0</v>
      </c>
      <c r="U228" s="25">
        <f t="shared" si="46"/>
        <v>0</v>
      </c>
      <c r="V228" s="25">
        <f t="shared" si="46"/>
        <v>0</v>
      </c>
      <c r="W228" s="27">
        <f t="shared" si="46"/>
        <v>0</v>
      </c>
    </row>
    <row r="229" spans="1:23" ht="12.75">
      <c r="A229" s="9"/>
      <c r="B229" s="10" t="s">
        <v>603</v>
      </c>
      <c r="C229" s="11"/>
      <c r="D229" s="28"/>
      <c r="E229" s="29"/>
      <c r="F229" s="29"/>
      <c r="G229" s="30"/>
      <c r="H229" s="28"/>
      <c r="I229" s="29"/>
      <c r="J229" s="29"/>
      <c r="K229" s="28"/>
      <c r="L229" s="28"/>
      <c r="M229" s="29"/>
      <c r="N229" s="29"/>
      <c r="O229" s="28"/>
      <c r="P229" s="28"/>
      <c r="Q229" s="29"/>
      <c r="R229" s="29"/>
      <c r="S229" s="31"/>
      <c r="T229" s="28"/>
      <c r="U229" s="29"/>
      <c r="V229" s="29"/>
      <c r="W229" s="31"/>
    </row>
    <row r="230" spans="1:23" ht="12.75">
      <c r="A230" s="13"/>
      <c r="B230" s="10" t="s">
        <v>413</v>
      </c>
      <c r="C230" s="11"/>
      <c r="D230" s="28"/>
      <c r="E230" s="29"/>
      <c r="F230" s="29"/>
      <c r="G230" s="30"/>
      <c r="H230" s="28"/>
      <c r="I230" s="29"/>
      <c r="J230" s="29"/>
      <c r="K230" s="28"/>
      <c r="L230" s="28"/>
      <c r="M230" s="29"/>
      <c r="N230" s="29"/>
      <c r="O230" s="28"/>
      <c r="P230" s="28"/>
      <c r="Q230" s="29"/>
      <c r="R230" s="29"/>
      <c r="S230" s="31"/>
      <c r="T230" s="28"/>
      <c r="U230" s="29"/>
      <c r="V230" s="29"/>
      <c r="W230" s="31"/>
    </row>
    <row r="231" spans="1:23" ht="12.75">
      <c r="A231" s="14" t="s">
        <v>26</v>
      </c>
      <c r="B231" s="15" t="s">
        <v>414</v>
      </c>
      <c r="C231" s="16" t="s">
        <v>415</v>
      </c>
      <c r="D231" s="17">
        <v>159759125</v>
      </c>
      <c r="E231" s="18">
        <v>159759125</v>
      </c>
      <c r="F231" s="18">
        <v>122583081</v>
      </c>
      <c r="G231" s="19">
        <f aca="true" t="shared" si="47" ref="G231:G257">IF($E231=0,0,$F231/$E231)</f>
        <v>0.7672994015208834</v>
      </c>
      <c r="H231" s="17">
        <v>4480257</v>
      </c>
      <c r="I231" s="18">
        <v>9564337</v>
      </c>
      <c r="J231" s="18">
        <v>20816713</v>
      </c>
      <c r="K231" s="17">
        <v>34861307</v>
      </c>
      <c r="L231" s="17">
        <v>18059687</v>
      </c>
      <c r="M231" s="18">
        <v>13630750</v>
      </c>
      <c r="N231" s="18">
        <v>30039882</v>
      </c>
      <c r="O231" s="17">
        <v>61730319</v>
      </c>
      <c r="P231" s="17">
        <v>10770720</v>
      </c>
      <c r="Q231" s="18">
        <v>3551868</v>
      </c>
      <c r="R231" s="18">
        <v>11668867</v>
      </c>
      <c r="S231" s="20">
        <v>25991455</v>
      </c>
      <c r="T231" s="17">
        <v>0</v>
      </c>
      <c r="U231" s="18">
        <v>0</v>
      </c>
      <c r="V231" s="18">
        <v>0</v>
      </c>
      <c r="W231" s="20">
        <v>0</v>
      </c>
    </row>
    <row r="232" spans="1:23" ht="12.75">
      <c r="A232" s="14" t="s">
        <v>26</v>
      </c>
      <c r="B232" s="15" t="s">
        <v>416</v>
      </c>
      <c r="C232" s="16" t="s">
        <v>417</v>
      </c>
      <c r="D232" s="17">
        <v>255211000</v>
      </c>
      <c r="E232" s="18">
        <v>255211000</v>
      </c>
      <c r="F232" s="18">
        <v>195996528</v>
      </c>
      <c r="G232" s="19">
        <f t="shared" si="47"/>
        <v>0.7679783708382476</v>
      </c>
      <c r="H232" s="17">
        <v>15636342</v>
      </c>
      <c r="I232" s="18">
        <v>8333765</v>
      </c>
      <c r="J232" s="18">
        <v>8442520</v>
      </c>
      <c r="K232" s="17">
        <v>32412627</v>
      </c>
      <c r="L232" s="17">
        <v>33817782</v>
      </c>
      <c r="M232" s="18">
        <v>29147191</v>
      </c>
      <c r="N232" s="18">
        <v>27729540</v>
      </c>
      <c r="O232" s="17">
        <v>90694513</v>
      </c>
      <c r="P232" s="17">
        <v>23875899</v>
      </c>
      <c r="Q232" s="18">
        <v>31064919</v>
      </c>
      <c r="R232" s="18">
        <v>17948570</v>
      </c>
      <c r="S232" s="20">
        <v>72889388</v>
      </c>
      <c r="T232" s="17">
        <v>0</v>
      </c>
      <c r="U232" s="18">
        <v>0</v>
      </c>
      <c r="V232" s="18">
        <v>0</v>
      </c>
      <c r="W232" s="20">
        <v>0</v>
      </c>
    </row>
    <row r="233" spans="1:23" ht="12.75">
      <c r="A233" s="14" t="s">
        <v>26</v>
      </c>
      <c r="B233" s="15" t="s">
        <v>418</v>
      </c>
      <c r="C233" s="16" t="s">
        <v>419</v>
      </c>
      <c r="D233" s="17">
        <v>486874090</v>
      </c>
      <c r="E233" s="18">
        <v>646252409</v>
      </c>
      <c r="F233" s="18">
        <v>312054583</v>
      </c>
      <c r="G233" s="19">
        <f t="shared" si="47"/>
        <v>0.4828679609610554</v>
      </c>
      <c r="H233" s="17">
        <v>34235696</v>
      </c>
      <c r="I233" s="18">
        <v>29778636</v>
      </c>
      <c r="J233" s="18">
        <v>34222708</v>
      </c>
      <c r="K233" s="17">
        <v>98237040</v>
      </c>
      <c r="L233" s="17">
        <v>21799556</v>
      </c>
      <c r="M233" s="18">
        <v>77376189</v>
      </c>
      <c r="N233" s="18">
        <v>20708447</v>
      </c>
      <c r="O233" s="17">
        <v>119884192</v>
      </c>
      <c r="P233" s="17">
        <v>5881373</v>
      </c>
      <c r="Q233" s="18">
        <v>36813253</v>
      </c>
      <c r="R233" s="18">
        <v>51238725</v>
      </c>
      <c r="S233" s="20">
        <v>93933351</v>
      </c>
      <c r="T233" s="17">
        <v>0</v>
      </c>
      <c r="U233" s="18">
        <v>0</v>
      </c>
      <c r="V233" s="18">
        <v>0</v>
      </c>
      <c r="W233" s="20">
        <v>0</v>
      </c>
    </row>
    <row r="234" spans="1:23" ht="12.75">
      <c r="A234" s="14" t="s">
        <v>26</v>
      </c>
      <c r="B234" s="15" t="s">
        <v>420</v>
      </c>
      <c r="C234" s="16" t="s">
        <v>421</v>
      </c>
      <c r="D234" s="17">
        <v>34769250</v>
      </c>
      <c r="E234" s="18">
        <v>34769250</v>
      </c>
      <c r="F234" s="18">
        <v>23383112</v>
      </c>
      <c r="G234" s="19">
        <f t="shared" si="47"/>
        <v>0.6725227607728093</v>
      </c>
      <c r="H234" s="17">
        <v>2874930</v>
      </c>
      <c r="I234" s="18">
        <v>4084328</v>
      </c>
      <c r="J234" s="18">
        <v>2835520</v>
      </c>
      <c r="K234" s="17">
        <v>9794778</v>
      </c>
      <c r="L234" s="17">
        <v>2056178</v>
      </c>
      <c r="M234" s="18">
        <v>3583294</v>
      </c>
      <c r="N234" s="18">
        <v>4767782</v>
      </c>
      <c r="O234" s="17">
        <v>10407254</v>
      </c>
      <c r="P234" s="17">
        <v>149977</v>
      </c>
      <c r="Q234" s="18">
        <v>168298</v>
      </c>
      <c r="R234" s="18">
        <v>2862805</v>
      </c>
      <c r="S234" s="20">
        <v>3181080</v>
      </c>
      <c r="T234" s="17">
        <v>0</v>
      </c>
      <c r="U234" s="18">
        <v>0</v>
      </c>
      <c r="V234" s="18">
        <v>0</v>
      </c>
      <c r="W234" s="20">
        <v>0</v>
      </c>
    </row>
    <row r="235" spans="1:23" ht="12.75">
      <c r="A235" s="14" t="s">
        <v>26</v>
      </c>
      <c r="B235" s="15" t="s">
        <v>422</v>
      </c>
      <c r="C235" s="16" t="s">
        <v>423</v>
      </c>
      <c r="D235" s="17">
        <v>185872000</v>
      </c>
      <c r="E235" s="18">
        <v>185872000</v>
      </c>
      <c r="F235" s="18">
        <v>93697913</v>
      </c>
      <c r="G235" s="19">
        <f t="shared" si="47"/>
        <v>0.5040991273564603</v>
      </c>
      <c r="H235" s="17">
        <v>3296584</v>
      </c>
      <c r="I235" s="18">
        <v>3113244</v>
      </c>
      <c r="J235" s="18">
        <v>5776349</v>
      </c>
      <c r="K235" s="17">
        <v>12186177</v>
      </c>
      <c r="L235" s="17">
        <v>1970032</v>
      </c>
      <c r="M235" s="18">
        <v>15127264</v>
      </c>
      <c r="N235" s="18">
        <v>45775252</v>
      </c>
      <c r="O235" s="17">
        <v>62872548</v>
      </c>
      <c r="P235" s="17">
        <v>6887609</v>
      </c>
      <c r="Q235" s="18">
        <v>4978609</v>
      </c>
      <c r="R235" s="18">
        <v>6772970</v>
      </c>
      <c r="S235" s="20">
        <v>18639188</v>
      </c>
      <c r="T235" s="17">
        <v>0</v>
      </c>
      <c r="U235" s="18">
        <v>0</v>
      </c>
      <c r="V235" s="18">
        <v>0</v>
      </c>
      <c r="W235" s="20">
        <v>0</v>
      </c>
    </row>
    <row r="236" spans="1:23" ht="12.75">
      <c r="A236" s="14" t="s">
        <v>41</v>
      </c>
      <c r="B236" s="15" t="s">
        <v>424</v>
      </c>
      <c r="C236" s="16" t="s">
        <v>425</v>
      </c>
      <c r="D236" s="17">
        <v>2157000</v>
      </c>
      <c r="E236" s="18">
        <v>2233614</v>
      </c>
      <c r="F236" s="18">
        <v>916563</v>
      </c>
      <c r="G236" s="19">
        <f t="shared" si="47"/>
        <v>0.41034977395378075</v>
      </c>
      <c r="H236" s="17">
        <v>0</v>
      </c>
      <c r="I236" s="18">
        <v>571799</v>
      </c>
      <c r="J236" s="18">
        <v>73204</v>
      </c>
      <c r="K236" s="17">
        <v>645003</v>
      </c>
      <c r="L236" s="17">
        <v>0</v>
      </c>
      <c r="M236" s="18">
        <v>48200</v>
      </c>
      <c r="N236" s="18">
        <v>0</v>
      </c>
      <c r="O236" s="17">
        <v>48200</v>
      </c>
      <c r="P236" s="17">
        <v>223360</v>
      </c>
      <c r="Q236" s="18">
        <v>0</v>
      </c>
      <c r="R236" s="18">
        <v>0</v>
      </c>
      <c r="S236" s="20">
        <v>223360</v>
      </c>
      <c r="T236" s="17">
        <v>0</v>
      </c>
      <c r="U236" s="18">
        <v>0</v>
      </c>
      <c r="V236" s="18">
        <v>0</v>
      </c>
      <c r="W236" s="20">
        <v>0</v>
      </c>
    </row>
    <row r="237" spans="1:23" ht="12.75">
      <c r="A237" s="21"/>
      <c r="B237" s="22" t="s">
        <v>426</v>
      </c>
      <c r="C237" s="23"/>
      <c r="D237" s="24">
        <f>SUM(D231:D236)</f>
        <v>1124642465</v>
      </c>
      <c r="E237" s="25">
        <f>SUM(E231:E236)</f>
        <v>1284097398</v>
      </c>
      <c r="F237" s="25">
        <f>SUM(F231:F236)</f>
        <v>748631780</v>
      </c>
      <c r="G237" s="26">
        <f t="shared" si="47"/>
        <v>0.5830023339086308</v>
      </c>
      <c r="H237" s="24">
        <f aca="true" t="shared" si="48" ref="H237:W237">SUM(H231:H236)</f>
        <v>60523809</v>
      </c>
      <c r="I237" s="25">
        <f t="shared" si="48"/>
        <v>55446109</v>
      </c>
      <c r="J237" s="25">
        <f t="shared" si="48"/>
        <v>72167014</v>
      </c>
      <c r="K237" s="24">
        <f t="shared" si="48"/>
        <v>188136932</v>
      </c>
      <c r="L237" s="24">
        <f t="shared" si="48"/>
        <v>77703235</v>
      </c>
      <c r="M237" s="25">
        <f t="shared" si="48"/>
        <v>138912888</v>
      </c>
      <c r="N237" s="25">
        <f t="shared" si="48"/>
        <v>129020903</v>
      </c>
      <c r="O237" s="24">
        <f t="shared" si="48"/>
        <v>345637026</v>
      </c>
      <c r="P237" s="24">
        <f t="shared" si="48"/>
        <v>47788938</v>
      </c>
      <c r="Q237" s="25">
        <f t="shared" si="48"/>
        <v>76576947</v>
      </c>
      <c r="R237" s="25">
        <f t="shared" si="48"/>
        <v>90491937</v>
      </c>
      <c r="S237" s="27">
        <f t="shared" si="48"/>
        <v>214857822</v>
      </c>
      <c r="T237" s="24">
        <f t="shared" si="48"/>
        <v>0</v>
      </c>
      <c r="U237" s="25">
        <f t="shared" si="48"/>
        <v>0</v>
      </c>
      <c r="V237" s="25">
        <f t="shared" si="48"/>
        <v>0</v>
      </c>
      <c r="W237" s="27">
        <f t="shared" si="48"/>
        <v>0</v>
      </c>
    </row>
    <row r="238" spans="1:23" ht="12.75">
      <c r="A238" s="14" t="s">
        <v>26</v>
      </c>
      <c r="B238" s="15" t="s">
        <v>427</v>
      </c>
      <c r="C238" s="16" t="s">
        <v>428</v>
      </c>
      <c r="D238" s="17">
        <v>45279000</v>
      </c>
      <c r="E238" s="18">
        <v>45279000</v>
      </c>
      <c r="F238" s="18">
        <v>37476925</v>
      </c>
      <c r="G238" s="19">
        <f t="shared" si="47"/>
        <v>0.8276888844718302</v>
      </c>
      <c r="H238" s="17">
        <v>6490417</v>
      </c>
      <c r="I238" s="18">
        <v>2985921</v>
      </c>
      <c r="J238" s="18">
        <v>7989017</v>
      </c>
      <c r="K238" s="17">
        <v>17465355</v>
      </c>
      <c r="L238" s="17">
        <v>4766653</v>
      </c>
      <c r="M238" s="18">
        <v>6250601</v>
      </c>
      <c r="N238" s="18">
        <v>4892857</v>
      </c>
      <c r="O238" s="17">
        <v>15910111</v>
      </c>
      <c r="P238" s="17">
        <v>0</v>
      </c>
      <c r="Q238" s="18">
        <v>736374</v>
      </c>
      <c r="R238" s="18">
        <v>3365085</v>
      </c>
      <c r="S238" s="20">
        <v>4101459</v>
      </c>
      <c r="T238" s="17">
        <v>0</v>
      </c>
      <c r="U238" s="18">
        <v>0</v>
      </c>
      <c r="V238" s="18">
        <v>0</v>
      </c>
      <c r="W238" s="20">
        <v>0</v>
      </c>
    </row>
    <row r="239" spans="1:23" ht="12.75">
      <c r="A239" s="14" t="s">
        <v>26</v>
      </c>
      <c r="B239" s="15" t="s">
        <v>429</v>
      </c>
      <c r="C239" s="16" t="s">
        <v>430</v>
      </c>
      <c r="D239" s="17">
        <v>29739000</v>
      </c>
      <c r="E239" s="18">
        <v>29739000</v>
      </c>
      <c r="F239" s="18">
        <v>20433995</v>
      </c>
      <c r="G239" s="19">
        <f t="shared" si="47"/>
        <v>0.687111032650728</v>
      </c>
      <c r="H239" s="17">
        <v>1637664</v>
      </c>
      <c r="I239" s="18">
        <v>3062874</v>
      </c>
      <c r="J239" s="18">
        <v>6709649</v>
      </c>
      <c r="K239" s="17">
        <v>11410187</v>
      </c>
      <c r="L239" s="17">
        <v>1360406</v>
      </c>
      <c r="M239" s="18">
        <v>0</v>
      </c>
      <c r="N239" s="18">
        <v>6123488</v>
      </c>
      <c r="O239" s="17">
        <v>7483894</v>
      </c>
      <c r="P239" s="17">
        <v>1155061</v>
      </c>
      <c r="Q239" s="18">
        <v>384853</v>
      </c>
      <c r="R239" s="18">
        <v>0</v>
      </c>
      <c r="S239" s="20">
        <v>1539914</v>
      </c>
      <c r="T239" s="17">
        <v>0</v>
      </c>
      <c r="U239" s="18">
        <v>0</v>
      </c>
      <c r="V239" s="18">
        <v>0</v>
      </c>
      <c r="W239" s="20">
        <v>0</v>
      </c>
    </row>
    <row r="240" spans="1:23" ht="12.75">
      <c r="A240" s="14" t="s">
        <v>26</v>
      </c>
      <c r="B240" s="15" t="s">
        <v>431</v>
      </c>
      <c r="C240" s="16" t="s">
        <v>432</v>
      </c>
      <c r="D240" s="17">
        <v>127056949</v>
      </c>
      <c r="E240" s="18">
        <v>127056949</v>
      </c>
      <c r="F240" s="18">
        <v>46516103</v>
      </c>
      <c r="G240" s="19">
        <f t="shared" si="47"/>
        <v>0.36610436002205593</v>
      </c>
      <c r="H240" s="17">
        <v>0</v>
      </c>
      <c r="I240" s="18">
        <v>2691777</v>
      </c>
      <c r="J240" s="18">
        <v>0</v>
      </c>
      <c r="K240" s="17">
        <v>2691777</v>
      </c>
      <c r="L240" s="17">
        <v>0</v>
      </c>
      <c r="M240" s="18">
        <v>27130375</v>
      </c>
      <c r="N240" s="18">
        <v>9343866</v>
      </c>
      <c r="O240" s="17">
        <v>36474241</v>
      </c>
      <c r="P240" s="17">
        <v>4289859</v>
      </c>
      <c r="Q240" s="18">
        <v>3060226</v>
      </c>
      <c r="R240" s="18">
        <v>0</v>
      </c>
      <c r="S240" s="20">
        <v>7350085</v>
      </c>
      <c r="T240" s="17">
        <v>0</v>
      </c>
      <c r="U240" s="18">
        <v>0</v>
      </c>
      <c r="V240" s="18">
        <v>0</v>
      </c>
      <c r="W240" s="20">
        <v>0</v>
      </c>
    </row>
    <row r="241" spans="1:23" ht="12.75">
      <c r="A241" s="14" t="s">
        <v>26</v>
      </c>
      <c r="B241" s="15" t="s">
        <v>433</v>
      </c>
      <c r="C241" s="16" t="s">
        <v>434</v>
      </c>
      <c r="D241" s="17">
        <v>39875000</v>
      </c>
      <c r="E241" s="18">
        <v>39875000</v>
      </c>
      <c r="F241" s="18">
        <v>42072470</v>
      </c>
      <c r="G241" s="19">
        <f t="shared" si="47"/>
        <v>1.0551089655172414</v>
      </c>
      <c r="H241" s="17">
        <v>11627393</v>
      </c>
      <c r="I241" s="18">
        <v>1732037</v>
      </c>
      <c r="J241" s="18">
        <v>8150732</v>
      </c>
      <c r="K241" s="17">
        <v>21510162</v>
      </c>
      <c r="L241" s="17">
        <v>1438650</v>
      </c>
      <c r="M241" s="18">
        <v>665240</v>
      </c>
      <c r="N241" s="18">
        <v>10860924</v>
      </c>
      <c r="O241" s="17">
        <v>12964814</v>
      </c>
      <c r="P241" s="17">
        <v>67000</v>
      </c>
      <c r="Q241" s="18">
        <v>0</v>
      </c>
      <c r="R241" s="18">
        <v>7530494</v>
      </c>
      <c r="S241" s="20">
        <v>7597494</v>
      </c>
      <c r="T241" s="17">
        <v>0</v>
      </c>
      <c r="U241" s="18">
        <v>0</v>
      </c>
      <c r="V241" s="18">
        <v>0</v>
      </c>
      <c r="W241" s="20">
        <v>0</v>
      </c>
    </row>
    <row r="242" spans="1:23" ht="12.75">
      <c r="A242" s="14" t="s">
        <v>26</v>
      </c>
      <c r="B242" s="15" t="s">
        <v>435</v>
      </c>
      <c r="C242" s="16" t="s">
        <v>436</v>
      </c>
      <c r="D242" s="17">
        <v>33532950</v>
      </c>
      <c r="E242" s="18">
        <v>33532950</v>
      </c>
      <c r="F242" s="18">
        <v>30239187</v>
      </c>
      <c r="G242" s="19">
        <f t="shared" si="47"/>
        <v>0.9017753284456035</v>
      </c>
      <c r="H242" s="17">
        <v>10021655</v>
      </c>
      <c r="I242" s="18">
        <v>2132649</v>
      </c>
      <c r="J242" s="18">
        <v>0</v>
      </c>
      <c r="K242" s="17">
        <v>12154304</v>
      </c>
      <c r="L242" s="17">
        <v>369361</v>
      </c>
      <c r="M242" s="18">
        <v>0</v>
      </c>
      <c r="N242" s="18">
        <v>14183751</v>
      </c>
      <c r="O242" s="17">
        <v>14553112</v>
      </c>
      <c r="P242" s="17">
        <v>0</v>
      </c>
      <c r="Q242" s="18">
        <v>759000</v>
      </c>
      <c r="R242" s="18">
        <v>2772771</v>
      </c>
      <c r="S242" s="20">
        <v>3531771</v>
      </c>
      <c r="T242" s="17">
        <v>0</v>
      </c>
      <c r="U242" s="18">
        <v>0</v>
      </c>
      <c r="V242" s="18">
        <v>0</v>
      </c>
      <c r="W242" s="20">
        <v>0</v>
      </c>
    </row>
    <row r="243" spans="1:23" ht="12.75">
      <c r="A243" s="14" t="s">
        <v>41</v>
      </c>
      <c r="B243" s="15" t="s">
        <v>437</v>
      </c>
      <c r="C243" s="16" t="s">
        <v>438</v>
      </c>
      <c r="D243" s="17">
        <v>291132846</v>
      </c>
      <c r="E243" s="18">
        <v>291132846</v>
      </c>
      <c r="F243" s="18">
        <v>32731297</v>
      </c>
      <c r="G243" s="19">
        <f t="shared" si="47"/>
        <v>0.11242735902083684</v>
      </c>
      <c r="H243" s="17">
        <v>592440</v>
      </c>
      <c r="I243" s="18">
        <v>1822678</v>
      </c>
      <c r="J243" s="18">
        <v>314909</v>
      </c>
      <c r="K243" s="17">
        <v>2730027</v>
      </c>
      <c r="L243" s="17">
        <v>4497188</v>
      </c>
      <c r="M243" s="18">
        <v>949724</v>
      </c>
      <c r="N243" s="18">
        <v>2441044</v>
      </c>
      <c r="O243" s="17">
        <v>7887956</v>
      </c>
      <c r="P243" s="17">
        <v>13248726</v>
      </c>
      <c r="Q243" s="18">
        <v>0</v>
      </c>
      <c r="R243" s="18">
        <v>8864588</v>
      </c>
      <c r="S243" s="20">
        <v>22113314</v>
      </c>
      <c r="T243" s="17">
        <v>0</v>
      </c>
      <c r="U243" s="18">
        <v>0</v>
      </c>
      <c r="V243" s="18">
        <v>0</v>
      </c>
      <c r="W243" s="20">
        <v>0</v>
      </c>
    </row>
    <row r="244" spans="1:23" ht="12.75">
      <c r="A244" s="21"/>
      <c r="B244" s="22" t="s">
        <v>439</v>
      </c>
      <c r="C244" s="23"/>
      <c r="D244" s="24">
        <f>SUM(D238:D243)</f>
        <v>566615745</v>
      </c>
      <c r="E244" s="25">
        <f>SUM(E238:E243)</f>
        <v>566615745</v>
      </c>
      <c r="F244" s="25">
        <f>SUM(F238:F243)</f>
        <v>209469977</v>
      </c>
      <c r="G244" s="26">
        <f t="shared" si="47"/>
        <v>0.3696861212354768</v>
      </c>
      <c r="H244" s="24">
        <f aca="true" t="shared" si="49" ref="H244:W244">SUM(H238:H243)</f>
        <v>30369569</v>
      </c>
      <c r="I244" s="25">
        <f t="shared" si="49"/>
        <v>14427936</v>
      </c>
      <c r="J244" s="25">
        <f t="shared" si="49"/>
        <v>23164307</v>
      </c>
      <c r="K244" s="24">
        <f t="shared" si="49"/>
        <v>67961812</v>
      </c>
      <c r="L244" s="24">
        <f t="shared" si="49"/>
        <v>12432258</v>
      </c>
      <c r="M244" s="25">
        <f t="shared" si="49"/>
        <v>34995940</v>
      </c>
      <c r="N244" s="25">
        <f t="shared" si="49"/>
        <v>47845930</v>
      </c>
      <c r="O244" s="24">
        <f t="shared" si="49"/>
        <v>95274128</v>
      </c>
      <c r="P244" s="24">
        <f t="shared" si="49"/>
        <v>18760646</v>
      </c>
      <c r="Q244" s="25">
        <f t="shared" si="49"/>
        <v>4940453</v>
      </c>
      <c r="R244" s="25">
        <f t="shared" si="49"/>
        <v>22532938</v>
      </c>
      <c r="S244" s="27">
        <f t="shared" si="49"/>
        <v>46234037</v>
      </c>
      <c r="T244" s="24">
        <f t="shared" si="49"/>
        <v>0</v>
      </c>
      <c r="U244" s="25">
        <f t="shared" si="49"/>
        <v>0</v>
      </c>
      <c r="V244" s="25">
        <f t="shared" si="49"/>
        <v>0</v>
      </c>
      <c r="W244" s="27">
        <f t="shared" si="49"/>
        <v>0</v>
      </c>
    </row>
    <row r="245" spans="1:23" ht="12.75">
      <c r="A245" s="14" t="s">
        <v>26</v>
      </c>
      <c r="B245" s="15" t="s">
        <v>440</v>
      </c>
      <c r="C245" s="16" t="s">
        <v>441</v>
      </c>
      <c r="D245" s="17">
        <v>56288000</v>
      </c>
      <c r="E245" s="18">
        <v>56288000</v>
      </c>
      <c r="F245" s="18">
        <v>32696534</v>
      </c>
      <c r="G245" s="19">
        <f t="shared" si="47"/>
        <v>0.5808792993177943</v>
      </c>
      <c r="H245" s="17">
        <v>1666345</v>
      </c>
      <c r="I245" s="18">
        <v>3856879</v>
      </c>
      <c r="J245" s="18">
        <v>7702681</v>
      </c>
      <c r="K245" s="17">
        <v>13225905</v>
      </c>
      <c r="L245" s="17">
        <v>86509</v>
      </c>
      <c r="M245" s="18">
        <v>4293953</v>
      </c>
      <c r="N245" s="18">
        <v>6272239</v>
      </c>
      <c r="O245" s="17">
        <v>10652701</v>
      </c>
      <c r="P245" s="17">
        <v>1599807</v>
      </c>
      <c r="Q245" s="18">
        <v>670255</v>
      </c>
      <c r="R245" s="18">
        <v>6547866</v>
      </c>
      <c r="S245" s="20">
        <v>8817928</v>
      </c>
      <c r="T245" s="17">
        <v>0</v>
      </c>
      <c r="U245" s="18">
        <v>0</v>
      </c>
      <c r="V245" s="18">
        <v>0</v>
      </c>
      <c r="W245" s="20">
        <v>0</v>
      </c>
    </row>
    <row r="246" spans="1:23" ht="12.75">
      <c r="A246" s="14" t="s">
        <v>26</v>
      </c>
      <c r="B246" s="15" t="s">
        <v>442</v>
      </c>
      <c r="C246" s="16" t="s">
        <v>443</v>
      </c>
      <c r="D246" s="17">
        <v>20279000</v>
      </c>
      <c r="E246" s="18">
        <v>20279000</v>
      </c>
      <c r="F246" s="18">
        <v>12314704</v>
      </c>
      <c r="G246" s="19">
        <f t="shared" si="47"/>
        <v>0.6072638690270723</v>
      </c>
      <c r="H246" s="17">
        <v>7389486</v>
      </c>
      <c r="I246" s="18">
        <v>2293353</v>
      </c>
      <c r="J246" s="18">
        <v>1320151</v>
      </c>
      <c r="K246" s="17">
        <v>11002990</v>
      </c>
      <c r="L246" s="17">
        <v>911793</v>
      </c>
      <c r="M246" s="18">
        <v>0</v>
      </c>
      <c r="N246" s="18">
        <v>0</v>
      </c>
      <c r="O246" s="17">
        <v>911793</v>
      </c>
      <c r="P246" s="17">
        <v>0</v>
      </c>
      <c r="Q246" s="18">
        <v>68500</v>
      </c>
      <c r="R246" s="18">
        <v>331421</v>
      </c>
      <c r="S246" s="20">
        <v>399921</v>
      </c>
      <c r="T246" s="17">
        <v>0</v>
      </c>
      <c r="U246" s="18">
        <v>0</v>
      </c>
      <c r="V246" s="18">
        <v>0</v>
      </c>
      <c r="W246" s="20">
        <v>0</v>
      </c>
    </row>
    <row r="247" spans="1:23" ht="12.75">
      <c r="A247" s="14" t="s">
        <v>26</v>
      </c>
      <c r="B247" s="15" t="s">
        <v>444</v>
      </c>
      <c r="C247" s="16" t="s">
        <v>445</v>
      </c>
      <c r="D247" s="17">
        <v>63279000</v>
      </c>
      <c r="E247" s="18">
        <v>63279000</v>
      </c>
      <c r="F247" s="18">
        <v>36043268</v>
      </c>
      <c r="G247" s="19">
        <f t="shared" si="47"/>
        <v>0.569592882314828</v>
      </c>
      <c r="H247" s="17">
        <v>6389528</v>
      </c>
      <c r="I247" s="18">
        <v>4152158</v>
      </c>
      <c r="J247" s="18">
        <v>8589125</v>
      </c>
      <c r="K247" s="17">
        <v>19130811</v>
      </c>
      <c r="L247" s="17">
        <v>3155794</v>
      </c>
      <c r="M247" s="18">
        <v>2460644</v>
      </c>
      <c r="N247" s="18">
        <v>3491094</v>
      </c>
      <c r="O247" s="17">
        <v>9107532</v>
      </c>
      <c r="P247" s="17">
        <v>311357</v>
      </c>
      <c r="Q247" s="18">
        <v>4446005</v>
      </c>
      <c r="R247" s="18">
        <v>3047563</v>
      </c>
      <c r="S247" s="20">
        <v>7804925</v>
      </c>
      <c r="T247" s="17">
        <v>0</v>
      </c>
      <c r="U247" s="18">
        <v>0</v>
      </c>
      <c r="V247" s="18">
        <v>0</v>
      </c>
      <c r="W247" s="20">
        <v>0</v>
      </c>
    </row>
    <row r="248" spans="1:23" ht="12.75">
      <c r="A248" s="14" t="s">
        <v>26</v>
      </c>
      <c r="B248" s="15" t="s">
        <v>446</v>
      </c>
      <c r="C248" s="16" t="s">
        <v>447</v>
      </c>
      <c r="D248" s="17">
        <v>44536000</v>
      </c>
      <c r="E248" s="18">
        <v>44536000</v>
      </c>
      <c r="F248" s="18">
        <v>24497541</v>
      </c>
      <c r="G248" s="19">
        <f t="shared" si="47"/>
        <v>0.5500615457158254</v>
      </c>
      <c r="H248" s="17">
        <v>3037729</v>
      </c>
      <c r="I248" s="18">
        <v>6639163</v>
      </c>
      <c r="J248" s="18">
        <v>0</v>
      </c>
      <c r="K248" s="17">
        <v>9676892</v>
      </c>
      <c r="L248" s="17">
        <v>3264185</v>
      </c>
      <c r="M248" s="18">
        <v>2632227</v>
      </c>
      <c r="N248" s="18">
        <v>2379365</v>
      </c>
      <c r="O248" s="17">
        <v>8275777</v>
      </c>
      <c r="P248" s="17">
        <v>2105881</v>
      </c>
      <c r="Q248" s="18">
        <v>334748</v>
      </c>
      <c r="R248" s="18">
        <v>4104243</v>
      </c>
      <c r="S248" s="20">
        <v>6544872</v>
      </c>
      <c r="T248" s="17">
        <v>0</v>
      </c>
      <c r="U248" s="18">
        <v>0</v>
      </c>
      <c r="V248" s="18">
        <v>0</v>
      </c>
      <c r="W248" s="20">
        <v>0</v>
      </c>
    </row>
    <row r="249" spans="1:23" ht="12.75">
      <c r="A249" s="14" t="s">
        <v>26</v>
      </c>
      <c r="B249" s="15" t="s">
        <v>448</v>
      </c>
      <c r="C249" s="16" t="s">
        <v>449</v>
      </c>
      <c r="D249" s="17">
        <v>47897000</v>
      </c>
      <c r="E249" s="18">
        <v>47897000</v>
      </c>
      <c r="F249" s="18">
        <v>22585196</v>
      </c>
      <c r="G249" s="19">
        <f t="shared" si="47"/>
        <v>0.47153675595548783</v>
      </c>
      <c r="H249" s="17">
        <v>6079612</v>
      </c>
      <c r="I249" s="18">
        <v>0</v>
      </c>
      <c r="J249" s="18">
        <v>1792691</v>
      </c>
      <c r="K249" s="17">
        <v>7872303</v>
      </c>
      <c r="L249" s="17">
        <v>1492449</v>
      </c>
      <c r="M249" s="18">
        <v>1678980</v>
      </c>
      <c r="N249" s="18">
        <v>5360672</v>
      </c>
      <c r="O249" s="17">
        <v>8532101</v>
      </c>
      <c r="P249" s="17">
        <v>0</v>
      </c>
      <c r="Q249" s="18">
        <v>3090396</v>
      </c>
      <c r="R249" s="18">
        <v>3090396</v>
      </c>
      <c r="S249" s="20">
        <v>6180792</v>
      </c>
      <c r="T249" s="17">
        <v>0</v>
      </c>
      <c r="U249" s="18">
        <v>0</v>
      </c>
      <c r="V249" s="18">
        <v>0</v>
      </c>
      <c r="W249" s="20">
        <v>0</v>
      </c>
    </row>
    <row r="250" spans="1:23" ht="12.75">
      <c r="A250" s="14" t="s">
        <v>41</v>
      </c>
      <c r="B250" s="15" t="s">
        <v>450</v>
      </c>
      <c r="C250" s="16" t="s">
        <v>451</v>
      </c>
      <c r="D250" s="17">
        <v>325756000</v>
      </c>
      <c r="E250" s="18">
        <v>325756000</v>
      </c>
      <c r="F250" s="18">
        <v>132032529</v>
      </c>
      <c r="G250" s="19">
        <f t="shared" si="47"/>
        <v>0.4053111193654146</v>
      </c>
      <c r="H250" s="17">
        <v>17158435</v>
      </c>
      <c r="I250" s="18">
        <v>5518427</v>
      </c>
      <c r="J250" s="18">
        <v>2782654</v>
      </c>
      <c r="K250" s="17">
        <v>25459516</v>
      </c>
      <c r="L250" s="17">
        <v>1293526</v>
      </c>
      <c r="M250" s="18">
        <v>24181467</v>
      </c>
      <c r="N250" s="18">
        <v>47901272</v>
      </c>
      <c r="O250" s="17">
        <v>73376265</v>
      </c>
      <c r="P250" s="17">
        <v>3744814</v>
      </c>
      <c r="Q250" s="18">
        <v>16796819</v>
      </c>
      <c r="R250" s="18">
        <v>12655115</v>
      </c>
      <c r="S250" s="20">
        <v>33196748</v>
      </c>
      <c r="T250" s="17">
        <v>0</v>
      </c>
      <c r="U250" s="18">
        <v>0</v>
      </c>
      <c r="V250" s="18">
        <v>0</v>
      </c>
      <c r="W250" s="20">
        <v>0</v>
      </c>
    </row>
    <row r="251" spans="1:23" ht="12.75">
      <c r="A251" s="21"/>
      <c r="B251" s="22" t="s">
        <v>452</v>
      </c>
      <c r="C251" s="23"/>
      <c r="D251" s="24">
        <f>SUM(D245:D250)</f>
        <v>558035000</v>
      </c>
      <c r="E251" s="25">
        <f>SUM(E245:E250)</f>
        <v>558035000</v>
      </c>
      <c r="F251" s="25">
        <f>SUM(F245:F250)</f>
        <v>260169772</v>
      </c>
      <c r="G251" s="26">
        <f t="shared" si="47"/>
        <v>0.46622482819178007</v>
      </c>
      <c r="H251" s="24">
        <f aca="true" t="shared" si="50" ref="H251:W251">SUM(H245:H250)</f>
        <v>41721135</v>
      </c>
      <c r="I251" s="25">
        <f t="shared" si="50"/>
        <v>22459980</v>
      </c>
      <c r="J251" s="25">
        <f t="shared" si="50"/>
        <v>22187302</v>
      </c>
      <c r="K251" s="24">
        <f t="shared" si="50"/>
        <v>86368417</v>
      </c>
      <c r="L251" s="24">
        <f t="shared" si="50"/>
        <v>10204256</v>
      </c>
      <c r="M251" s="25">
        <f t="shared" si="50"/>
        <v>35247271</v>
      </c>
      <c r="N251" s="25">
        <f t="shared" si="50"/>
        <v>65404642</v>
      </c>
      <c r="O251" s="24">
        <f t="shared" si="50"/>
        <v>110856169</v>
      </c>
      <c r="P251" s="24">
        <f t="shared" si="50"/>
        <v>7761859</v>
      </c>
      <c r="Q251" s="25">
        <f t="shared" si="50"/>
        <v>25406723</v>
      </c>
      <c r="R251" s="25">
        <f t="shared" si="50"/>
        <v>29776604</v>
      </c>
      <c r="S251" s="27">
        <f t="shared" si="50"/>
        <v>62945186</v>
      </c>
      <c r="T251" s="24">
        <f t="shared" si="50"/>
        <v>0</v>
      </c>
      <c r="U251" s="25">
        <f t="shared" si="50"/>
        <v>0</v>
      </c>
      <c r="V251" s="25">
        <f t="shared" si="50"/>
        <v>0</v>
      </c>
      <c r="W251" s="27">
        <f t="shared" si="50"/>
        <v>0</v>
      </c>
    </row>
    <row r="252" spans="1:23" ht="12.75">
      <c r="A252" s="14" t="s">
        <v>26</v>
      </c>
      <c r="B252" s="15" t="s">
        <v>453</v>
      </c>
      <c r="C252" s="16" t="s">
        <v>454</v>
      </c>
      <c r="D252" s="17">
        <v>144615900</v>
      </c>
      <c r="E252" s="18">
        <v>173941231</v>
      </c>
      <c r="F252" s="18">
        <v>81954666</v>
      </c>
      <c r="G252" s="19">
        <f t="shared" si="47"/>
        <v>0.47116296423129256</v>
      </c>
      <c r="H252" s="17">
        <v>0</v>
      </c>
      <c r="I252" s="18">
        <v>5476913</v>
      </c>
      <c r="J252" s="18">
        <v>6958560</v>
      </c>
      <c r="K252" s="17">
        <v>12435473</v>
      </c>
      <c r="L252" s="17">
        <v>3988034</v>
      </c>
      <c r="M252" s="18">
        <v>14935597</v>
      </c>
      <c r="N252" s="18">
        <v>10935741</v>
      </c>
      <c r="O252" s="17">
        <v>29859372</v>
      </c>
      <c r="P252" s="17">
        <v>23057182</v>
      </c>
      <c r="Q252" s="18">
        <v>10732141</v>
      </c>
      <c r="R252" s="18">
        <v>5870498</v>
      </c>
      <c r="S252" s="20">
        <v>39659821</v>
      </c>
      <c r="T252" s="17">
        <v>0</v>
      </c>
      <c r="U252" s="18">
        <v>0</v>
      </c>
      <c r="V252" s="18">
        <v>0</v>
      </c>
      <c r="W252" s="20">
        <v>0</v>
      </c>
    </row>
    <row r="253" spans="1:23" ht="12.75">
      <c r="A253" s="14" t="s">
        <v>26</v>
      </c>
      <c r="B253" s="15" t="s">
        <v>455</v>
      </c>
      <c r="C253" s="16" t="s">
        <v>456</v>
      </c>
      <c r="D253" s="17">
        <v>29725340</v>
      </c>
      <c r="E253" s="18">
        <v>29725340</v>
      </c>
      <c r="F253" s="18">
        <v>25564301</v>
      </c>
      <c r="G253" s="19">
        <f t="shared" si="47"/>
        <v>0.8600171099809119</v>
      </c>
      <c r="H253" s="17">
        <v>2726421</v>
      </c>
      <c r="I253" s="18">
        <v>5995112</v>
      </c>
      <c r="J253" s="18">
        <v>5230751</v>
      </c>
      <c r="K253" s="17">
        <v>13952284</v>
      </c>
      <c r="L253" s="17">
        <v>100209</v>
      </c>
      <c r="M253" s="18">
        <v>58800</v>
      </c>
      <c r="N253" s="18">
        <v>6192971</v>
      </c>
      <c r="O253" s="17">
        <v>6351980</v>
      </c>
      <c r="P253" s="17">
        <v>0</v>
      </c>
      <c r="Q253" s="18">
        <v>0</v>
      </c>
      <c r="R253" s="18">
        <v>5260037</v>
      </c>
      <c r="S253" s="20">
        <v>5260037</v>
      </c>
      <c r="T253" s="17">
        <v>0</v>
      </c>
      <c r="U253" s="18">
        <v>0</v>
      </c>
      <c r="V253" s="18">
        <v>0</v>
      </c>
      <c r="W253" s="20">
        <v>0</v>
      </c>
    </row>
    <row r="254" spans="1:23" ht="12.75">
      <c r="A254" s="14" t="s">
        <v>26</v>
      </c>
      <c r="B254" s="15" t="s">
        <v>457</v>
      </c>
      <c r="C254" s="16" t="s">
        <v>458</v>
      </c>
      <c r="D254" s="17">
        <v>0</v>
      </c>
      <c r="E254" s="18">
        <v>296024331</v>
      </c>
      <c r="F254" s="18">
        <v>161094483</v>
      </c>
      <c r="G254" s="19">
        <f t="shared" si="47"/>
        <v>0.5441933859146193</v>
      </c>
      <c r="H254" s="17">
        <v>9636217</v>
      </c>
      <c r="I254" s="18">
        <v>13730709</v>
      </c>
      <c r="J254" s="18">
        <v>15771008</v>
      </c>
      <c r="K254" s="17">
        <v>39137934</v>
      </c>
      <c r="L254" s="17">
        <v>15771008</v>
      </c>
      <c r="M254" s="18">
        <v>29318236</v>
      </c>
      <c r="N254" s="18">
        <v>25114936</v>
      </c>
      <c r="O254" s="17">
        <v>70204180</v>
      </c>
      <c r="P254" s="17">
        <v>12140486</v>
      </c>
      <c r="Q254" s="18">
        <v>21148325</v>
      </c>
      <c r="R254" s="18">
        <v>18463558</v>
      </c>
      <c r="S254" s="20">
        <v>51752369</v>
      </c>
      <c r="T254" s="17">
        <v>0</v>
      </c>
      <c r="U254" s="18">
        <v>0</v>
      </c>
      <c r="V254" s="18">
        <v>0</v>
      </c>
      <c r="W254" s="20">
        <v>0</v>
      </c>
    </row>
    <row r="255" spans="1:23" ht="12.75">
      <c r="A255" s="14" t="s">
        <v>41</v>
      </c>
      <c r="B255" s="15" t="s">
        <v>459</v>
      </c>
      <c r="C255" s="16" t="s">
        <v>460</v>
      </c>
      <c r="D255" s="17">
        <v>3925000</v>
      </c>
      <c r="E255" s="18">
        <v>3925000</v>
      </c>
      <c r="F255" s="18">
        <v>0</v>
      </c>
      <c r="G255" s="19">
        <f t="shared" si="47"/>
        <v>0</v>
      </c>
      <c r="H255" s="17">
        <v>0</v>
      </c>
      <c r="I255" s="18">
        <v>0</v>
      </c>
      <c r="J255" s="18">
        <v>0</v>
      </c>
      <c r="K255" s="17">
        <v>0</v>
      </c>
      <c r="L255" s="17">
        <v>0</v>
      </c>
      <c r="M255" s="18">
        <v>0</v>
      </c>
      <c r="N255" s="18">
        <v>0</v>
      </c>
      <c r="O255" s="17">
        <v>0</v>
      </c>
      <c r="P255" s="17">
        <v>0</v>
      </c>
      <c r="Q255" s="18">
        <v>0</v>
      </c>
      <c r="R255" s="18">
        <v>0</v>
      </c>
      <c r="S255" s="20">
        <v>0</v>
      </c>
      <c r="T255" s="17">
        <v>0</v>
      </c>
      <c r="U255" s="18">
        <v>0</v>
      </c>
      <c r="V255" s="18">
        <v>0</v>
      </c>
      <c r="W255" s="20">
        <v>0</v>
      </c>
    </row>
    <row r="256" spans="1:23" ht="12.75">
      <c r="A256" s="21"/>
      <c r="B256" s="22" t="s">
        <v>461</v>
      </c>
      <c r="C256" s="23"/>
      <c r="D256" s="24">
        <f>SUM(D252:D255)</f>
        <v>178266240</v>
      </c>
      <c r="E256" s="25">
        <f>SUM(E252:E255)</f>
        <v>503615902</v>
      </c>
      <c r="F256" s="25">
        <f>SUM(F252:F255)</f>
        <v>268613450</v>
      </c>
      <c r="G256" s="26">
        <f t="shared" si="47"/>
        <v>0.5333696750504912</v>
      </c>
      <c r="H256" s="24">
        <f aca="true" t="shared" si="51" ref="H256:W256">SUM(H252:H255)</f>
        <v>12362638</v>
      </c>
      <c r="I256" s="25">
        <f t="shared" si="51"/>
        <v>25202734</v>
      </c>
      <c r="J256" s="25">
        <f t="shared" si="51"/>
        <v>27960319</v>
      </c>
      <c r="K256" s="24">
        <f t="shared" si="51"/>
        <v>65525691</v>
      </c>
      <c r="L256" s="24">
        <f t="shared" si="51"/>
        <v>19859251</v>
      </c>
      <c r="M256" s="25">
        <f t="shared" si="51"/>
        <v>44312633</v>
      </c>
      <c r="N256" s="25">
        <f t="shared" si="51"/>
        <v>42243648</v>
      </c>
      <c r="O256" s="24">
        <f t="shared" si="51"/>
        <v>106415532</v>
      </c>
      <c r="P256" s="24">
        <f t="shared" si="51"/>
        <v>35197668</v>
      </c>
      <c r="Q256" s="25">
        <f t="shared" si="51"/>
        <v>31880466</v>
      </c>
      <c r="R256" s="25">
        <f t="shared" si="51"/>
        <v>29594093</v>
      </c>
      <c r="S256" s="27">
        <f t="shared" si="51"/>
        <v>96672227</v>
      </c>
      <c r="T256" s="24">
        <f t="shared" si="51"/>
        <v>0</v>
      </c>
      <c r="U256" s="25">
        <f t="shared" si="51"/>
        <v>0</v>
      </c>
      <c r="V256" s="25">
        <f t="shared" si="51"/>
        <v>0</v>
      </c>
      <c r="W256" s="27">
        <f t="shared" si="51"/>
        <v>0</v>
      </c>
    </row>
    <row r="257" spans="1:23" ht="12.75">
      <c r="A257" s="32"/>
      <c r="B257" s="33" t="s">
        <v>462</v>
      </c>
      <c r="C257" s="34"/>
      <c r="D257" s="35">
        <f>SUM(D231:D236,D238:D243,D245:D250,D252:D255)</f>
        <v>2427559450</v>
      </c>
      <c r="E257" s="36">
        <f>SUM(E231:E236,E238:E243,E245:E250,E252:E255)</f>
        <v>2912364045</v>
      </c>
      <c r="F257" s="36">
        <f>SUM(F231:F236,F238:F243,F245:F250,F252:F255)</f>
        <v>1486884979</v>
      </c>
      <c r="G257" s="37">
        <f t="shared" si="47"/>
        <v>0.510542279751294</v>
      </c>
      <c r="H257" s="35">
        <f aca="true" t="shared" si="52" ref="H257:W257">SUM(H231:H236,H238:H243,H245:H250,H252:H255)</f>
        <v>144977151</v>
      </c>
      <c r="I257" s="36">
        <f t="shared" si="52"/>
        <v>117536759</v>
      </c>
      <c r="J257" s="36">
        <f t="shared" si="52"/>
        <v>145478942</v>
      </c>
      <c r="K257" s="35">
        <f t="shared" si="52"/>
        <v>407992852</v>
      </c>
      <c r="L257" s="35">
        <f t="shared" si="52"/>
        <v>120199000</v>
      </c>
      <c r="M257" s="36">
        <f t="shared" si="52"/>
        <v>253468732</v>
      </c>
      <c r="N257" s="36">
        <f t="shared" si="52"/>
        <v>284515123</v>
      </c>
      <c r="O257" s="35">
        <f t="shared" si="52"/>
        <v>658182855</v>
      </c>
      <c r="P257" s="35">
        <f t="shared" si="52"/>
        <v>109509111</v>
      </c>
      <c r="Q257" s="36">
        <f t="shared" si="52"/>
        <v>138804589</v>
      </c>
      <c r="R257" s="36">
        <f t="shared" si="52"/>
        <v>172395572</v>
      </c>
      <c r="S257" s="38">
        <f t="shared" si="52"/>
        <v>420709272</v>
      </c>
      <c r="T257" s="24">
        <f t="shared" si="52"/>
        <v>0</v>
      </c>
      <c r="U257" s="25">
        <f t="shared" si="52"/>
        <v>0</v>
      </c>
      <c r="V257" s="25">
        <f t="shared" si="52"/>
        <v>0</v>
      </c>
      <c r="W257" s="27">
        <f t="shared" si="52"/>
        <v>0</v>
      </c>
    </row>
    <row r="258" spans="1:23" ht="12.75">
      <c r="A258" s="9"/>
      <c r="B258" s="10" t="s">
        <v>603</v>
      </c>
      <c r="C258" s="11"/>
      <c r="D258" s="28"/>
      <c r="E258" s="29"/>
      <c r="F258" s="29"/>
      <c r="G258" s="30"/>
      <c r="H258" s="28"/>
      <c r="I258" s="29"/>
      <c r="J258" s="29"/>
      <c r="K258" s="28"/>
      <c r="L258" s="28"/>
      <c r="M258" s="29"/>
      <c r="N258" s="29"/>
      <c r="O258" s="28"/>
      <c r="P258" s="28"/>
      <c r="Q258" s="29"/>
      <c r="R258" s="29"/>
      <c r="S258" s="31"/>
      <c r="T258" s="28"/>
      <c r="U258" s="29"/>
      <c r="V258" s="29"/>
      <c r="W258" s="31"/>
    </row>
    <row r="259" spans="1:23" ht="12.75">
      <c r="A259" s="13"/>
      <c r="B259" s="10" t="s">
        <v>463</v>
      </c>
      <c r="C259" s="11"/>
      <c r="D259" s="28"/>
      <c r="E259" s="29"/>
      <c r="F259" s="29"/>
      <c r="G259" s="30"/>
      <c r="H259" s="28"/>
      <c r="I259" s="29"/>
      <c r="J259" s="29"/>
      <c r="K259" s="28"/>
      <c r="L259" s="28"/>
      <c r="M259" s="29"/>
      <c r="N259" s="29"/>
      <c r="O259" s="28"/>
      <c r="P259" s="28"/>
      <c r="Q259" s="29"/>
      <c r="R259" s="29"/>
      <c r="S259" s="31"/>
      <c r="T259" s="28"/>
      <c r="U259" s="29"/>
      <c r="V259" s="29"/>
      <c r="W259" s="31"/>
    </row>
    <row r="260" spans="1:23" ht="12.75">
      <c r="A260" s="14" t="s">
        <v>26</v>
      </c>
      <c r="B260" s="15" t="s">
        <v>464</v>
      </c>
      <c r="C260" s="16" t="s">
        <v>465</v>
      </c>
      <c r="D260" s="17">
        <v>137325764</v>
      </c>
      <c r="E260" s="18">
        <v>137325764</v>
      </c>
      <c r="F260" s="18">
        <v>96166282</v>
      </c>
      <c r="G260" s="19">
        <f aca="true" t="shared" si="53" ref="G260:G296">IF($E260=0,0,$F260/$E260)</f>
        <v>0.7002785143798654</v>
      </c>
      <c r="H260" s="17">
        <v>13826542</v>
      </c>
      <c r="I260" s="18">
        <v>8148682</v>
      </c>
      <c r="J260" s="18">
        <v>10957957</v>
      </c>
      <c r="K260" s="17">
        <v>32933181</v>
      </c>
      <c r="L260" s="17">
        <v>13969265</v>
      </c>
      <c r="M260" s="18">
        <v>14401964</v>
      </c>
      <c r="N260" s="18">
        <v>20206186</v>
      </c>
      <c r="O260" s="17">
        <v>48577415</v>
      </c>
      <c r="P260" s="17">
        <v>8412481</v>
      </c>
      <c r="Q260" s="18">
        <v>6243205</v>
      </c>
      <c r="R260" s="18">
        <v>0</v>
      </c>
      <c r="S260" s="20">
        <v>14655686</v>
      </c>
      <c r="T260" s="17">
        <v>0</v>
      </c>
      <c r="U260" s="18">
        <v>0</v>
      </c>
      <c r="V260" s="18">
        <v>0</v>
      </c>
      <c r="W260" s="20">
        <v>0</v>
      </c>
    </row>
    <row r="261" spans="1:23" ht="12.75">
      <c r="A261" s="14" t="s">
        <v>26</v>
      </c>
      <c r="B261" s="15" t="s">
        <v>466</v>
      </c>
      <c r="C261" s="16" t="s">
        <v>467</v>
      </c>
      <c r="D261" s="17">
        <v>127434800</v>
      </c>
      <c r="E261" s="18">
        <v>130063800</v>
      </c>
      <c r="F261" s="18">
        <v>93957131</v>
      </c>
      <c r="G261" s="19">
        <f t="shared" si="53"/>
        <v>0.7223926334614243</v>
      </c>
      <c r="H261" s="17">
        <v>77348</v>
      </c>
      <c r="I261" s="18">
        <v>11049003</v>
      </c>
      <c r="J261" s="18">
        <v>9017064</v>
      </c>
      <c r="K261" s="17">
        <v>20143415</v>
      </c>
      <c r="L261" s="17">
        <v>19318861</v>
      </c>
      <c r="M261" s="18">
        <v>742009</v>
      </c>
      <c r="N261" s="18">
        <v>23507908</v>
      </c>
      <c r="O261" s="17">
        <v>43568778</v>
      </c>
      <c r="P261" s="17">
        <v>12820647</v>
      </c>
      <c r="Q261" s="18">
        <v>1554829</v>
      </c>
      <c r="R261" s="18">
        <v>15869462</v>
      </c>
      <c r="S261" s="20">
        <v>30244938</v>
      </c>
      <c r="T261" s="17">
        <v>0</v>
      </c>
      <c r="U261" s="18">
        <v>0</v>
      </c>
      <c r="V261" s="18">
        <v>0</v>
      </c>
      <c r="W261" s="20">
        <v>0</v>
      </c>
    </row>
    <row r="262" spans="1:23" ht="12.75">
      <c r="A262" s="14" t="s">
        <v>26</v>
      </c>
      <c r="B262" s="15" t="s">
        <v>468</v>
      </c>
      <c r="C262" s="16" t="s">
        <v>469</v>
      </c>
      <c r="D262" s="17">
        <v>278844024</v>
      </c>
      <c r="E262" s="18">
        <v>80392806</v>
      </c>
      <c r="F262" s="18">
        <v>12002551</v>
      </c>
      <c r="G262" s="19">
        <f t="shared" si="53"/>
        <v>0.14929881910080361</v>
      </c>
      <c r="H262" s="17">
        <v>467541</v>
      </c>
      <c r="I262" s="18">
        <v>2886342</v>
      </c>
      <c r="J262" s="18">
        <v>2397403</v>
      </c>
      <c r="K262" s="17">
        <v>5751286</v>
      </c>
      <c r="L262" s="17">
        <v>1839357</v>
      </c>
      <c r="M262" s="18">
        <v>2156654</v>
      </c>
      <c r="N262" s="18">
        <v>1766869</v>
      </c>
      <c r="O262" s="17">
        <v>5762880</v>
      </c>
      <c r="P262" s="17">
        <v>488385</v>
      </c>
      <c r="Q262" s="18">
        <v>0</v>
      </c>
      <c r="R262" s="18">
        <v>0</v>
      </c>
      <c r="S262" s="20">
        <v>488385</v>
      </c>
      <c r="T262" s="17">
        <v>0</v>
      </c>
      <c r="U262" s="18">
        <v>0</v>
      </c>
      <c r="V262" s="18">
        <v>0</v>
      </c>
      <c r="W262" s="20">
        <v>0</v>
      </c>
    </row>
    <row r="263" spans="1:23" ht="12.75">
      <c r="A263" s="14" t="s">
        <v>41</v>
      </c>
      <c r="B263" s="15" t="s">
        <v>470</v>
      </c>
      <c r="C263" s="16" t="s">
        <v>471</v>
      </c>
      <c r="D263" s="17">
        <v>4100000</v>
      </c>
      <c r="E263" s="18">
        <v>2150000</v>
      </c>
      <c r="F263" s="18">
        <v>375285</v>
      </c>
      <c r="G263" s="19">
        <f t="shared" si="53"/>
        <v>0.17455116279069768</v>
      </c>
      <c r="H263" s="17">
        <v>0</v>
      </c>
      <c r="I263" s="18">
        <v>74200</v>
      </c>
      <c r="J263" s="18">
        <v>0</v>
      </c>
      <c r="K263" s="17">
        <v>74200</v>
      </c>
      <c r="L263" s="17">
        <v>0</v>
      </c>
      <c r="M263" s="18">
        <v>0</v>
      </c>
      <c r="N263" s="18">
        <v>0</v>
      </c>
      <c r="O263" s="17">
        <v>0</v>
      </c>
      <c r="P263" s="17">
        <v>42045</v>
      </c>
      <c r="Q263" s="18">
        <v>178840</v>
      </c>
      <c r="R263" s="18">
        <v>80200</v>
      </c>
      <c r="S263" s="20">
        <v>301085</v>
      </c>
      <c r="T263" s="17">
        <v>0</v>
      </c>
      <c r="U263" s="18">
        <v>0</v>
      </c>
      <c r="V263" s="18">
        <v>0</v>
      </c>
      <c r="W263" s="20">
        <v>0</v>
      </c>
    </row>
    <row r="264" spans="1:23" ht="12.75">
      <c r="A264" s="21"/>
      <c r="B264" s="22" t="s">
        <v>472</v>
      </c>
      <c r="C264" s="23"/>
      <c r="D264" s="24">
        <f>SUM(D260:D263)</f>
        <v>547704588</v>
      </c>
      <c r="E264" s="25">
        <f>SUM(E260:E263)</f>
        <v>349932370</v>
      </c>
      <c r="F264" s="25">
        <f>SUM(F260:F263)</f>
        <v>202501249</v>
      </c>
      <c r="G264" s="26">
        <f t="shared" si="53"/>
        <v>0.5786868159696115</v>
      </c>
      <c r="H264" s="24">
        <f aca="true" t="shared" si="54" ref="H264:W264">SUM(H260:H263)</f>
        <v>14371431</v>
      </c>
      <c r="I264" s="25">
        <f t="shared" si="54"/>
        <v>22158227</v>
      </c>
      <c r="J264" s="25">
        <f t="shared" si="54"/>
        <v>22372424</v>
      </c>
      <c r="K264" s="24">
        <f t="shared" si="54"/>
        <v>58902082</v>
      </c>
      <c r="L264" s="24">
        <f t="shared" si="54"/>
        <v>35127483</v>
      </c>
      <c r="M264" s="25">
        <f t="shared" si="54"/>
        <v>17300627</v>
      </c>
      <c r="N264" s="25">
        <f t="shared" si="54"/>
        <v>45480963</v>
      </c>
      <c r="O264" s="24">
        <f t="shared" si="54"/>
        <v>97909073</v>
      </c>
      <c r="P264" s="24">
        <f t="shared" si="54"/>
        <v>21763558</v>
      </c>
      <c r="Q264" s="25">
        <f t="shared" si="54"/>
        <v>7976874</v>
      </c>
      <c r="R264" s="25">
        <f t="shared" si="54"/>
        <v>15949662</v>
      </c>
      <c r="S264" s="27">
        <f t="shared" si="54"/>
        <v>45690094</v>
      </c>
      <c r="T264" s="24">
        <f t="shared" si="54"/>
        <v>0</v>
      </c>
      <c r="U264" s="25">
        <f t="shared" si="54"/>
        <v>0</v>
      </c>
      <c r="V264" s="25">
        <f t="shared" si="54"/>
        <v>0</v>
      </c>
      <c r="W264" s="27">
        <f t="shared" si="54"/>
        <v>0</v>
      </c>
    </row>
    <row r="265" spans="1:23" ht="12.75">
      <c r="A265" s="14" t="s">
        <v>26</v>
      </c>
      <c r="B265" s="15" t="s">
        <v>473</v>
      </c>
      <c r="C265" s="16" t="s">
        <v>474</v>
      </c>
      <c r="D265" s="17">
        <v>28280000</v>
      </c>
      <c r="E265" s="18">
        <v>8601000</v>
      </c>
      <c r="F265" s="18">
        <v>6715497</v>
      </c>
      <c r="G265" s="19">
        <f t="shared" si="53"/>
        <v>0.7807809557028252</v>
      </c>
      <c r="H265" s="17">
        <v>1030599</v>
      </c>
      <c r="I265" s="18">
        <v>54822</v>
      </c>
      <c r="J265" s="18">
        <v>236029</v>
      </c>
      <c r="K265" s="17">
        <v>1321450</v>
      </c>
      <c r="L265" s="17">
        <v>842719</v>
      </c>
      <c r="M265" s="18">
        <v>1009970</v>
      </c>
      <c r="N265" s="18">
        <v>2301220</v>
      </c>
      <c r="O265" s="17">
        <v>4153909</v>
      </c>
      <c r="P265" s="17">
        <v>364383</v>
      </c>
      <c r="Q265" s="18">
        <v>22526</v>
      </c>
      <c r="R265" s="18">
        <v>853229</v>
      </c>
      <c r="S265" s="20">
        <v>1240138</v>
      </c>
      <c r="T265" s="17">
        <v>0</v>
      </c>
      <c r="U265" s="18">
        <v>0</v>
      </c>
      <c r="V265" s="18">
        <v>0</v>
      </c>
      <c r="W265" s="20">
        <v>0</v>
      </c>
    </row>
    <row r="266" spans="1:23" ht="12.75">
      <c r="A266" s="14" t="s">
        <v>26</v>
      </c>
      <c r="B266" s="15" t="s">
        <v>475</v>
      </c>
      <c r="C266" s="16" t="s">
        <v>476</v>
      </c>
      <c r="D266" s="17">
        <v>14160000</v>
      </c>
      <c r="E266" s="18">
        <v>18154730</v>
      </c>
      <c r="F266" s="18">
        <v>12151715</v>
      </c>
      <c r="G266" s="19">
        <f t="shared" si="53"/>
        <v>0.6693415434985813</v>
      </c>
      <c r="H266" s="17">
        <v>847460</v>
      </c>
      <c r="I266" s="18">
        <v>821354</v>
      </c>
      <c r="J266" s="18">
        <v>896150</v>
      </c>
      <c r="K266" s="17">
        <v>2564964</v>
      </c>
      <c r="L266" s="17">
        <v>1256658</v>
      </c>
      <c r="M266" s="18">
        <v>83722</v>
      </c>
      <c r="N266" s="18">
        <v>3130226</v>
      </c>
      <c r="O266" s="17">
        <v>4470606</v>
      </c>
      <c r="P266" s="17">
        <v>937719</v>
      </c>
      <c r="Q266" s="18">
        <v>1150853</v>
      </c>
      <c r="R266" s="18">
        <v>3027573</v>
      </c>
      <c r="S266" s="20">
        <v>5116145</v>
      </c>
      <c r="T266" s="17">
        <v>0</v>
      </c>
      <c r="U266" s="18">
        <v>0</v>
      </c>
      <c r="V266" s="18">
        <v>0</v>
      </c>
      <c r="W266" s="20">
        <v>0</v>
      </c>
    </row>
    <row r="267" spans="1:23" ht="12.75">
      <c r="A267" s="14" t="s">
        <v>26</v>
      </c>
      <c r="B267" s="15" t="s">
        <v>477</v>
      </c>
      <c r="C267" s="16" t="s">
        <v>478</v>
      </c>
      <c r="D267" s="17">
        <v>9606000</v>
      </c>
      <c r="E267" s="18">
        <v>7206000</v>
      </c>
      <c r="F267" s="18">
        <v>6466571</v>
      </c>
      <c r="G267" s="19">
        <f t="shared" si="53"/>
        <v>0.897387038578962</v>
      </c>
      <c r="H267" s="17">
        <v>584691</v>
      </c>
      <c r="I267" s="18">
        <v>1256139</v>
      </c>
      <c r="J267" s="18">
        <v>523790</v>
      </c>
      <c r="K267" s="17">
        <v>2364620</v>
      </c>
      <c r="L267" s="17">
        <v>0</v>
      </c>
      <c r="M267" s="18">
        <v>0</v>
      </c>
      <c r="N267" s="18">
        <v>0</v>
      </c>
      <c r="O267" s="17">
        <v>0</v>
      </c>
      <c r="P267" s="17">
        <v>1268526</v>
      </c>
      <c r="Q267" s="18">
        <v>0</v>
      </c>
      <c r="R267" s="18">
        <v>2833425</v>
      </c>
      <c r="S267" s="20">
        <v>4101951</v>
      </c>
      <c r="T267" s="17">
        <v>0</v>
      </c>
      <c r="U267" s="18">
        <v>0</v>
      </c>
      <c r="V267" s="18">
        <v>0</v>
      </c>
      <c r="W267" s="20">
        <v>0</v>
      </c>
    </row>
    <row r="268" spans="1:23" ht="12.75">
      <c r="A268" s="14" t="s">
        <v>26</v>
      </c>
      <c r="B268" s="15" t="s">
        <v>479</v>
      </c>
      <c r="C268" s="16" t="s">
        <v>480</v>
      </c>
      <c r="D268" s="17">
        <v>33937000</v>
      </c>
      <c r="E268" s="18">
        <v>33937000</v>
      </c>
      <c r="F268" s="18">
        <v>17206147</v>
      </c>
      <c r="G268" s="19">
        <f t="shared" si="53"/>
        <v>0.5070025930400448</v>
      </c>
      <c r="H268" s="17">
        <v>0</v>
      </c>
      <c r="I268" s="18">
        <v>1160693</v>
      </c>
      <c r="J268" s="18">
        <v>3306492</v>
      </c>
      <c r="K268" s="17">
        <v>4467185</v>
      </c>
      <c r="L268" s="17">
        <v>283307</v>
      </c>
      <c r="M268" s="18">
        <v>0</v>
      </c>
      <c r="N268" s="18">
        <v>2889641</v>
      </c>
      <c r="O268" s="17">
        <v>3172948</v>
      </c>
      <c r="P268" s="17">
        <v>1594432</v>
      </c>
      <c r="Q268" s="18">
        <v>2986651</v>
      </c>
      <c r="R268" s="18">
        <v>4984931</v>
      </c>
      <c r="S268" s="20">
        <v>9566014</v>
      </c>
      <c r="T268" s="17">
        <v>0</v>
      </c>
      <c r="U268" s="18">
        <v>0</v>
      </c>
      <c r="V268" s="18">
        <v>0</v>
      </c>
      <c r="W268" s="20">
        <v>0</v>
      </c>
    </row>
    <row r="269" spans="1:23" ht="12.75">
      <c r="A269" s="14" t="s">
        <v>26</v>
      </c>
      <c r="B269" s="15" t="s">
        <v>481</v>
      </c>
      <c r="C269" s="16" t="s">
        <v>482</v>
      </c>
      <c r="D269" s="17">
        <v>9344000</v>
      </c>
      <c r="E269" s="18">
        <v>9344000</v>
      </c>
      <c r="F269" s="18">
        <v>4046311</v>
      </c>
      <c r="G269" s="19">
        <f t="shared" si="53"/>
        <v>0.4330384203767123</v>
      </c>
      <c r="H269" s="17">
        <v>0</v>
      </c>
      <c r="I269" s="18">
        <v>1177353</v>
      </c>
      <c r="J269" s="18">
        <v>696888</v>
      </c>
      <c r="K269" s="17">
        <v>1874241</v>
      </c>
      <c r="L269" s="17">
        <v>372883</v>
      </c>
      <c r="M269" s="18">
        <v>751882</v>
      </c>
      <c r="N269" s="18">
        <v>232825</v>
      </c>
      <c r="O269" s="17">
        <v>1357590</v>
      </c>
      <c r="P269" s="17">
        <v>94126</v>
      </c>
      <c r="Q269" s="18">
        <v>59957</v>
      </c>
      <c r="R269" s="18">
        <v>660397</v>
      </c>
      <c r="S269" s="20">
        <v>814480</v>
      </c>
      <c r="T269" s="17">
        <v>0</v>
      </c>
      <c r="U269" s="18">
        <v>0</v>
      </c>
      <c r="V269" s="18">
        <v>0</v>
      </c>
      <c r="W269" s="20">
        <v>0</v>
      </c>
    </row>
    <row r="270" spans="1:23" ht="12.75">
      <c r="A270" s="14" t="s">
        <v>26</v>
      </c>
      <c r="B270" s="15" t="s">
        <v>483</v>
      </c>
      <c r="C270" s="16" t="s">
        <v>484</v>
      </c>
      <c r="D270" s="17">
        <v>16367488</v>
      </c>
      <c r="E270" s="18">
        <v>13885088</v>
      </c>
      <c r="F270" s="18">
        <v>4793388</v>
      </c>
      <c r="G270" s="19">
        <f t="shared" si="53"/>
        <v>0.34521840985091345</v>
      </c>
      <c r="H270" s="17">
        <v>290611</v>
      </c>
      <c r="I270" s="18">
        <v>1380648</v>
      </c>
      <c r="J270" s="18">
        <v>1378686</v>
      </c>
      <c r="K270" s="17">
        <v>3049945</v>
      </c>
      <c r="L270" s="17">
        <v>1047615</v>
      </c>
      <c r="M270" s="18">
        <v>199795</v>
      </c>
      <c r="N270" s="18">
        <v>4706</v>
      </c>
      <c r="O270" s="17">
        <v>1252116</v>
      </c>
      <c r="P270" s="17">
        <v>490197</v>
      </c>
      <c r="Q270" s="18">
        <v>1130</v>
      </c>
      <c r="R270" s="18">
        <v>0</v>
      </c>
      <c r="S270" s="20">
        <v>491327</v>
      </c>
      <c r="T270" s="17">
        <v>0</v>
      </c>
      <c r="U270" s="18">
        <v>0</v>
      </c>
      <c r="V270" s="18">
        <v>0</v>
      </c>
      <c r="W270" s="20">
        <v>0</v>
      </c>
    </row>
    <row r="271" spans="1:23" ht="12.75">
      <c r="A271" s="14" t="s">
        <v>41</v>
      </c>
      <c r="B271" s="15" t="s">
        <v>485</v>
      </c>
      <c r="C271" s="16" t="s">
        <v>486</v>
      </c>
      <c r="D271" s="17">
        <v>93000</v>
      </c>
      <c r="E271" s="18">
        <v>774200</v>
      </c>
      <c r="F271" s="18">
        <v>172511</v>
      </c>
      <c r="G271" s="19">
        <f t="shared" si="53"/>
        <v>0.22282485145957118</v>
      </c>
      <c r="H271" s="17">
        <v>0</v>
      </c>
      <c r="I271" s="18">
        <v>21587</v>
      </c>
      <c r="J271" s="18">
        <v>4001</v>
      </c>
      <c r="K271" s="17">
        <v>25588</v>
      </c>
      <c r="L271" s="17">
        <v>0</v>
      </c>
      <c r="M271" s="18">
        <v>8071</v>
      </c>
      <c r="N271" s="18">
        <v>26948</v>
      </c>
      <c r="O271" s="17">
        <v>35019</v>
      </c>
      <c r="P271" s="17">
        <v>17478</v>
      </c>
      <c r="Q271" s="18">
        <v>47494</v>
      </c>
      <c r="R271" s="18">
        <v>46932</v>
      </c>
      <c r="S271" s="20">
        <v>111904</v>
      </c>
      <c r="T271" s="17">
        <v>0</v>
      </c>
      <c r="U271" s="18">
        <v>0</v>
      </c>
      <c r="V271" s="18">
        <v>0</v>
      </c>
      <c r="W271" s="20">
        <v>0</v>
      </c>
    </row>
    <row r="272" spans="1:23" ht="12.75">
      <c r="A272" s="21"/>
      <c r="B272" s="22" t="s">
        <v>487</v>
      </c>
      <c r="C272" s="23"/>
      <c r="D272" s="24">
        <f>SUM(D265:D271)</f>
        <v>111787488</v>
      </c>
      <c r="E272" s="25">
        <f>SUM(E265:E271)</f>
        <v>91902018</v>
      </c>
      <c r="F272" s="25">
        <f>SUM(F265:F271)</f>
        <v>51552140</v>
      </c>
      <c r="G272" s="26">
        <f t="shared" si="53"/>
        <v>0.5609467683288522</v>
      </c>
      <c r="H272" s="24">
        <f aca="true" t="shared" si="55" ref="H272:W272">SUM(H265:H271)</f>
        <v>2753361</v>
      </c>
      <c r="I272" s="25">
        <f t="shared" si="55"/>
        <v>5872596</v>
      </c>
      <c r="J272" s="25">
        <f t="shared" si="55"/>
        <v>7042036</v>
      </c>
      <c r="K272" s="24">
        <f t="shared" si="55"/>
        <v>15667993</v>
      </c>
      <c r="L272" s="24">
        <f t="shared" si="55"/>
        <v>3803182</v>
      </c>
      <c r="M272" s="25">
        <f t="shared" si="55"/>
        <v>2053440</v>
      </c>
      <c r="N272" s="25">
        <f t="shared" si="55"/>
        <v>8585566</v>
      </c>
      <c r="O272" s="24">
        <f t="shared" si="55"/>
        <v>14442188</v>
      </c>
      <c r="P272" s="24">
        <f t="shared" si="55"/>
        <v>4766861</v>
      </c>
      <c r="Q272" s="25">
        <f t="shared" si="55"/>
        <v>4268611</v>
      </c>
      <c r="R272" s="25">
        <f t="shared" si="55"/>
        <v>12406487</v>
      </c>
      <c r="S272" s="27">
        <f t="shared" si="55"/>
        <v>21441959</v>
      </c>
      <c r="T272" s="24">
        <f t="shared" si="55"/>
        <v>0</v>
      </c>
      <c r="U272" s="25">
        <f t="shared" si="55"/>
        <v>0</v>
      </c>
      <c r="V272" s="25">
        <f t="shared" si="55"/>
        <v>0</v>
      </c>
      <c r="W272" s="27">
        <f t="shared" si="55"/>
        <v>0</v>
      </c>
    </row>
    <row r="273" spans="1:23" ht="12.75">
      <c r="A273" s="14" t="s">
        <v>26</v>
      </c>
      <c r="B273" s="15" t="s">
        <v>488</v>
      </c>
      <c r="C273" s="16" t="s">
        <v>489</v>
      </c>
      <c r="D273" s="17">
        <v>9514000</v>
      </c>
      <c r="E273" s="18">
        <v>9514000</v>
      </c>
      <c r="F273" s="18">
        <v>3643768</v>
      </c>
      <c r="G273" s="19">
        <f t="shared" si="53"/>
        <v>0.38299011982341813</v>
      </c>
      <c r="H273" s="17">
        <v>598272</v>
      </c>
      <c r="I273" s="18">
        <v>228451</v>
      </c>
      <c r="J273" s="18">
        <v>264915</v>
      </c>
      <c r="K273" s="17">
        <v>1091638</v>
      </c>
      <c r="L273" s="17">
        <v>1275862</v>
      </c>
      <c r="M273" s="18">
        <v>1275862</v>
      </c>
      <c r="N273" s="18">
        <v>406</v>
      </c>
      <c r="O273" s="17">
        <v>2552130</v>
      </c>
      <c r="P273" s="17">
        <v>0</v>
      </c>
      <c r="Q273" s="18">
        <v>0</v>
      </c>
      <c r="R273" s="18">
        <v>0</v>
      </c>
      <c r="S273" s="20">
        <v>0</v>
      </c>
      <c r="T273" s="17">
        <v>0</v>
      </c>
      <c r="U273" s="18">
        <v>0</v>
      </c>
      <c r="V273" s="18">
        <v>0</v>
      </c>
      <c r="W273" s="20">
        <v>0</v>
      </c>
    </row>
    <row r="274" spans="1:23" ht="12.75">
      <c r="A274" s="14" t="s">
        <v>26</v>
      </c>
      <c r="B274" s="15" t="s">
        <v>490</v>
      </c>
      <c r="C274" s="16" t="s">
        <v>491</v>
      </c>
      <c r="D274" s="17">
        <v>29640800</v>
      </c>
      <c r="E274" s="18">
        <v>31748010</v>
      </c>
      <c r="F274" s="18">
        <v>17436581</v>
      </c>
      <c r="G274" s="19">
        <f t="shared" si="53"/>
        <v>0.5492180769755333</v>
      </c>
      <c r="H274" s="17">
        <v>0</v>
      </c>
      <c r="I274" s="18">
        <v>3681438</v>
      </c>
      <c r="J274" s="18">
        <v>2025552</v>
      </c>
      <c r="K274" s="17">
        <v>5706990</v>
      </c>
      <c r="L274" s="17">
        <v>4780</v>
      </c>
      <c r="M274" s="18">
        <v>4328966</v>
      </c>
      <c r="N274" s="18">
        <v>2783537</v>
      </c>
      <c r="O274" s="17">
        <v>7117283</v>
      </c>
      <c r="P274" s="17">
        <v>2090143</v>
      </c>
      <c r="Q274" s="18">
        <v>2522165</v>
      </c>
      <c r="R274" s="18">
        <v>0</v>
      </c>
      <c r="S274" s="20">
        <v>4612308</v>
      </c>
      <c r="T274" s="17">
        <v>0</v>
      </c>
      <c r="U274" s="18">
        <v>0</v>
      </c>
      <c r="V274" s="18">
        <v>0</v>
      </c>
      <c r="W274" s="20">
        <v>0</v>
      </c>
    </row>
    <row r="275" spans="1:23" ht="12.75">
      <c r="A275" s="14" t="s">
        <v>26</v>
      </c>
      <c r="B275" s="15" t="s">
        <v>492</v>
      </c>
      <c r="C275" s="16" t="s">
        <v>493</v>
      </c>
      <c r="D275" s="17">
        <v>20739247</v>
      </c>
      <c r="E275" s="18">
        <v>18339247</v>
      </c>
      <c r="F275" s="18">
        <v>8591718</v>
      </c>
      <c r="G275" s="19">
        <f t="shared" si="53"/>
        <v>0.46848804642851477</v>
      </c>
      <c r="H275" s="17">
        <v>441805</v>
      </c>
      <c r="I275" s="18">
        <v>2113394</v>
      </c>
      <c r="J275" s="18">
        <v>891405</v>
      </c>
      <c r="K275" s="17">
        <v>3446604</v>
      </c>
      <c r="L275" s="17">
        <v>1448697</v>
      </c>
      <c r="M275" s="18">
        <v>1347245</v>
      </c>
      <c r="N275" s="18">
        <v>-163347</v>
      </c>
      <c r="O275" s="17">
        <v>2632595</v>
      </c>
      <c r="P275" s="17">
        <v>799353</v>
      </c>
      <c r="Q275" s="18">
        <v>1266292</v>
      </c>
      <c r="R275" s="18">
        <v>446874</v>
      </c>
      <c r="S275" s="20">
        <v>2512519</v>
      </c>
      <c r="T275" s="17">
        <v>0</v>
      </c>
      <c r="U275" s="18">
        <v>0</v>
      </c>
      <c r="V275" s="18">
        <v>0</v>
      </c>
      <c r="W275" s="20">
        <v>0</v>
      </c>
    </row>
    <row r="276" spans="1:23" ht="12.75">
      <c r="A276" s="14" t="s">
        <v>26</v>
      </c>
      <c r="B276" s="15" t="s">
        <v>494</v>
      </c>
      <c r="C276" s="16" t="s">
        <v>495</v>
      </c>
      <c r="D276" s="17">
        <v>23669000</v>
      </c>
      <c r="E276" s="18">
        <v>23669000</v>
      </c>
      <c r="F276" s="18">
        <v>59193</v>
      </c>
      <c r="G276" s="19">
        <f t="shared" si="53"/>
        <v>0.002500866111791795</v>
      </c>
      <c r="H276" s="17">
        <v>0</v>
      </c>
      <c r="I276" s="18">
        <v>59193</v>
      </c>
      <c r="J276" s="18">
        <v>0</v>
      </c>
      <c r="K276" s="17">
        <v>59193</v>
      </c>
      <c r="L276" s="17">
        <v>0</v>
      </c>
      <c r="M276" s="18">
        <v>0</v>
      </c>
      <c r="N276" s="18">
        <v>0</v>
      </c>
      <c r="O276" s="17">
        <v>0</v>
      </c>
      <c r="P276" s="17">
        <v>0</v>
      </c>
      <c r="Q276" s="18">
        <v>0</v>
      </c>
      <c r="R276" s="18">
        <v>0</v>
      </c>
      <c r="S276" s="20">
        <v>0</v>
      </c>
      <c r="T276" s="17">
        <v>0</v>
      </c>
      <c r="U276" s="18">
        <v>0</v>
      </c>
      <c r="V276" s="18">
        <v>0</v>
      </c>
      <c r="W276" s="20">
        <v>0</v>
      </c>
    </row>
    <row r="277" spans="1:23" ht="12.75">
      <c r="A277" s="14" t="s">
        <v>26</v>
      </c>
      <c r="B277" s="15" t="s">
        <v>496</v>
      </c>
      <c r="C277" s="16" t="s">
        <v>497</v>
      </c>
      <c r="D277" s="17">
        <v>9137000</v>
      </c>
      <c r="E277" s="18">
        <v>9137000</v>
      </c>
      <c r="F277" s="18">
        <v>4832763</v>
      </c>
      <c r="G277" s="19">
        <f t="shared" si="53"/>
        <v>0.5289222939695742</v>
      </c>
      <c r="H277" s="17">
        <v>0</v>
      </c>
      <c r="I277" s="18">
        <v>2730759</v>
      </c>
      <c r="J277" s="18">
        <v>0</v>
      </c>
      <c r="K277" s="17">
        <v>2730759</v>
      </c>
      <c r="L277" s="17">
        <v>0</v>
      </c>
      <c r="M277" s="18">
        <v>519145</v>
      </c>
      <c r="N277" s="18">
        <v>1347016</v>
      </c>
      <c r="O277" s="17">
        <v>1866161</v>
      </c>
      <c r="P277" s="17">
        <v>0</v>
      </c>
      <c r="Q277" s="18">
        <v>0</v>
      </c>
      <c r="R277" s="18">
        <v>235843</v>
      </c>
      <c r="S277" s="20">
        <v>235843</v>
      </c>
      <c r="T277" s="17">
        <v>0</v>
      </c>
      <c r="U277" s="18">
        <v>0</v>
      </c>
      <c r="V277" s="18">
        <v>0</v>
      </c>
      <c r="W277" s="20">
        <v>0</v>
      </c>
    </row>
    <row r="278" spans="1:23" ht="12.75">
      <c r="A278" s="14" t="s">
        <v>26</v>
      </c>
      <c r="B278" s="15" t="s">
        <v>498</v>
      </c>
      <c r="C278" s="16" t="s">
        <v>499</v>
      </c>
      <c r="D278" s="17">
        <v>14323000</v>
      </c>
      <c r="E278" s="18">
        <v>14323000</v>
      </c>
      <c r="F278" s="18">
        <v>6223411</v>
      </c>
      <c r="G278" s="19">
        <f t="shared" si="53"/>
        <v>0.43450471269985336</v>
      </c>
      <c r="H278" s="17">
        <v>258483</v>
      </c>
      <c r="I278" s="18">
        <v>1984347</v>
      </c>
      <c r="J278" s="18">
        <v>0</v>
      </c>
      <c r="K278" s="17">
        <v>2242830</v>
      </c>
      <c r="L278" s="17">
        <v>729779</v>
      </c>
      <c r="M278" s="18">
        <v>0</v>
      </c>
      <c r="N278" s="18">
        <v>481843</v>
      </c>
      <c r="O278" s="17">
        <v>1211622</v>
      </c>
      <c r="P278" s="17">
        <v>0</v>
      </c>
      <c r="Q278" s="18">
        <v>383878</v>
      </c>
      <c r="R278" s="18">
        <v>2385081</v>
      </c>
      <c r="S278" s="20">
        <v>2768959</v>
      </c>
      <c r="T278" s="17">
        <v>0</v>
      </c>
      <c r="U278" s="18">
        <v>0</v>
      </c>
      <c r="V278" s="18">
        <v>0</v>
      </c>
      <c r="W278" s="20">
        <v>0</v>
      </c>
    </row>
    <row r="279" spans="1:23" ht="12.75">
      <c r="A279" s="14" t="s">
        <v>26</v>
      </c>
      <c r="B279" s="15" t="s">
        <v>500</v>
      </c>
      <c r="C279" s="16" t="s">
        <v>501</v>
      </c>
      <c r="D279" s="17">
        <v>25579000</v>
      </c>
      <c r="E279" s="18">
        <v>25579000</v>
      </c>
      <c r="F279" s="18">
        <v>0</v>
      </c>
      <c r="G279" s="19">
        <f t="shared" si="53"/>
        <v>0</v>
      </c>
      <c r="H279" s="17">
        <v>0</v>
      </c>
      <c r="I279" s="18">
        <v>0</v>
      </c>
      <c r="J279" s="18">
        <v>0</v>
      </c>
      <c r="K279" s="17">
        <v>0</v>
      </c>
      <c r="L279" s="17">
        <v>0</v>
      </c>
      <c r="M279" s="18">
        <v>0</v>
      </c>
      <c r="N279" s="18">
        <v>0</v>
      </c>
      <c r="O279" s="17">
        <v>0</v>
      </c>
      <c r="P279" s="17">
        <v>0</v>
      </c>
      <c r="Q279" s="18">
        <v>0</v>
      </c>
      <c r="R279" s="18">
        <v>0</v>
      </c>
      <c r="S279" s="20">
        <v>0</v>
      </c>
      <c r="T279" s="17">
        <v>0</v>
      </c>
      <c r="U279" s="18">
        <v>0</v>
      </c>
      <c r="V279" s="18">
        <v>0</v>
      </c>
      <c r="W279" s="20">
        <v>0</v>
      </c>
    </row>
    <row r="280" spans="1:23" ht="12.75">
      <c r="A280" s="14" t="s">
        <v>26</v>
      </c>
      <c r="B280" s="15" t="s">
        <v>502</v>
      </c>
      <c r="C280" s="16" t="s">
        <v>503</v>
      </c>
      <c r="D280" s="17">
        <v>20631000</v>
      </c>
      <c r="E280" s="18">
        <v>20631000</v>
      </c>
      <c r="F280" s="18">
        <v>15714181</v>
      </c>
      <c r="G280" s="19">
        <f t="shared" si="53"/>
        <v>0.761678105763172</v>
      </c>
      <c r="H280" s="17">
        <v>3402532</v>
      </c>
      <c r="I280" s="18">
        <v>1977022</v>
      </c>
      <c r="J280" s="18">
        <v>740134</v>
      </c>
      <c r="K280" s="17">
        <v>6119688</v>
      </c>
      <c r="L280" s="17">
        <v>1128968</v>
      </c>
      <c r="M280" s="18">
        <v>5716067</v>
      </c>
      <c r="N280" s="18">
        <v>220943</v>
      </c>
      <c r="O280" s="17">
        <v>7065978</v>
      </c>
      <c r="P280" s="17">
        <v>203734</v>
      </c>
      <c r="Q280" s="18">
        <v>119925</v>
      </c>
      <c r="R280" s="18">
        <v>2204856</v>
      </c>
      <c r="S280" s="20">
        <v>2528515</v>
      </c>
      <c r="T280" s="17">
        <v>0</v>
      </c>
      <c r="U280" s="18">
        <v>0</v>
      </c>
      <c r="V280" s="18">
        <v>0</v>
      </c>
      <c r="W280" s="20">
        <v>0</v>
      </c>
    </row>
    <row r="281" spans="1:23" ht="12.75">
      <c r="A281" s="14" t="s">
        <v>41</v>
      </c>
      <c r="B281" s="15" t="s">
        <v>504</v>
      </c>
      <c r="C281" s="16" t="s">
        <v>505</v>
      </c>
      <c r="D281" s="17">
        <v>1</v>
      </c>
      <c r="E281" s="18">
        <v>1</v>
      </c>
      <c r="F281" s="18">
        <v>982</v>
      </c>
      <c r="G281" s="19">
        <f t="shared" si="53"/>
        <v>982</v>
      </c>
      <c r="H281" s="17">
        <v>0</v>
      </c>
      <c r="I281" s="18">
        <v>0</v>
      </c>
      <c r="J281" s="18">
        <v>0</v>
      </c>
      <c r="K281" s="17">
        <v>0</v>
      </c>
      <c r="L281" s="17">
        <v>982</v>
      </c>
      <c r="M281" s="18">
        <v>0</v>
      </c>
      <c r="N281" s="18">
        <v>0</v>
      </c>
      <c r="O281" s="17">
        <v>982</v>
      </c>
      <c r="P281" s="17">
        <v>0</v>
      </c>
      <c r="Q281" s="18">
        <v>0</v>
      </c>
      <c r="R281" s="18">
        <v>0</v>
      </c>
      <c r="S281" s="20">
        <v>0</v>
      </c>
      <c r="T281" s="17">
        <v>0</v>
      </c>
      <c r="U281" s="18">
        <v>0</v>
      </c>
      <c r="V281" s="18">
        <v>0</v>
      </c>
      <c r="W281" s="20">
        <v>0</v>
      </c>
    </row>
    <row r="282" spans="1:23" ht="12.75">
      <c r="A282" s="21"/>
      <c r="B282" s="22" t="s">
        <v>506</v>
      </c>
      <c r="C282" s="23"/>
      <c r="D282" s="24">
        <f>SUM(D273:D281)</f>
        <v>153233048</v>
      </c>
      <c r="E282" s="25">
        <f>SUM(E273:E281)</f>
        <v>152940258</v>
      </c>
      <c r="F282" s="25">
        <f>SUM(F273:F281)</f>
        <v>56502597</v>
      </c>
      <c r="G282" s="26">
        <f t="shared" si="53"/>
        <v>0.3694422759506526</v>
      </c>
      <c r="H282" s="24">
        <f aca="true" t="shared" si="56" ref="H282:W282">SUM(H273:H281)</f>
        <v>4701092</v>
      </c>
      <c r="I282" s="25">
        <f t="shared" si="56"/>
        <v>12774604</v>
      </c>
      <c r="J282" s="25">
        <f t="shared" si="56"/>
        <v>3922006</v>
      </c>
      <c r="K282" s="24">
        <f t="shared" si="56"/>
        <v>21397702</v>
      </c>
      <c r="L282" s="24">
        <f t="shared" si="56"/>
        <v>4589068</v>
      </c>
      <c r="M282" s="25">
        <f t="shared" si="56"/>
        <v>13187285</v>
      </c>
      <c r="N282" s="25">
        <f t="shared" si="56"/>
        <v>4670398</v>
      </c>
      <c r="O282" s="24">
        <f t="shared" si="56"/>
        <v>22446751</v>
      </c>
      <c r="P282" s="24">
        <f t="shared" si="56"/>
        <v>3093230</v>
      </c>
      <c r="Q282" s="25">
        <f t="shared" si="56"/>
        <v>4292260</v>
      </c>
      <c r="R282" s="25">
        <f t="shared" si="56"/>
        <v>5272654</v>
      </c>
      <c r="S282" s="27">
        <f t="shared" si="56"/>
        <v>12658144</v>
      </c>
      <c r="T282" s="24">
        <f t="shared" si="56"/>
        <v>0</v>
      </c>
      <c r="U282" s="25">
        <f t="shared" si="56"/>
        <v>0</v>
      </c>
      <c r="V282" s="25">
        <f t="shared" si="56"/>
        <v>0</v>
      </c>
      <c r="W282" s="27">
        <f t="shared" si="56"/>
        <v>0</v>
      </c>
    </row>
    <row r="283" spans="1:23" ht="12.75">
      <c r="A283" s="14" t="s">
        <v>26</v>
      </c>
      <c r="B283" s="15" t="s">
        <v>507</v>
      </c>
      <c r="C283" s="16" t="s">
        <v>508</v>
      </c>
      <c r="D283" s="17">
        <v>23395000</v>
      </c>
      <c r="E283" s="18">
        <v>23395000</v>
      </c>
      <c r="F283" s="18">
        <v>16759807</v>
      </c>
      <c r="G283" s="19">
        <f t="shared" si="53"/>
        <v>0.7163841419106647</v>
      </c>
      <c r="H283" s="17">
        <v>4757463</v>
      </c>
      <c r="I283" s="18">
        <v>2053443</v>
      </c>
      <c r="J283" s="18">
        <v>1376412</v>
      </c>
      <c r="K283" s="17">
        <v>8187318</v>
      </c>
      <c r="L283" s="17">
        <v>392271</v>
      </c>
      <c r="M283" s="18">
        <v>2940782</v>
      </c>
      <c r="N283" s="18">
        <v>3448377</v>
      </c>
      <c r="O283" s="17">
        <v>6781430</v>
      </c>
      <c r="P283" s="17">
        <v>1791059</v>
      </c>
      <c r="Q283" s="18">
        <v>0</v>
      </c>
      <c r="R283" s="18">
        <v>0</v>
      </c>
      <c r="S283" s="20">
        <v>1791059</v>
      </c>
      <c r="T283" s="17">
        <v>0</v>
      </c>
      <c r="U283" s="18">
        <v>0</v>
      </c>
      <c r="V283" s="18">
        <v>0</v>
      </c>
      <c r="W283" s="20">
        <v>0</v>
      </c>
    </row>
    <row r="284" spans="1:23" ht="12.75">
      <c r="A284" s="14" t="s">
        <v>26</v>
      </c>
      <c r="B284" s="15" t="s">
        <v>509</v>
      </c>
      <c r="C284" s="16" t="s">
        <v>510</v>
      </c>
      <c r="D284" s="17">
        <v>15949880</v>
      </c>
      <c r="E284" s="18">
        <v>15950000</v>
      </c>
      <c r="F284" s="18">
        <v>5693291</v>
      </c>
      <c r="G284" s="19">
        <f t="shared" si="53"/>
        <v>0.356946144200627</v>
      </c>
      <c r="H284" s="17">
        <v>0</v>
      </c>
      <c r="I284" s="18">
        <v>0</v>
      </c>
      <c r="J284" s="18">
        <v>328991</v>
      </c>
      <c r="K284" s="17">
        <v>328991</v>
      </c>
      <c r="L284" s="17">
        <v>207267</v>
      </c>
      <c r="M284" s="18">
        <v>754100</v>
      </c>
      <c r="N284" s="18">
        <v>2146848</v>
      </c>
      <c r="O284" s="17">
        <v>3108215</v>
      </c>
      <c r="P284" s="17">
        <v>248500</v>
      </c>
      <c r="Q284" s="18">
        <v>0</v>
      </c>
      <c r="R284" s="18">
        <v>2007585</v>
      </c>
      <c r="S284" s="20">
        <v>2256085</v>
      </c>
      <c r="T284" s="17">
        <v>0</v>
      </c>
      <c r="U284" s="18">
        <v>0</v>
      </c>
      <c r="V284" s="18">
        <v>0</v>
      </c>
      <c r="W284" s="20">
        <v>0</v>
      </c>
    </row>
    <row r="285" spans="1:23" ht="12.75">
      <c r="A285" s="14" t="s">
        <v>26</v>
      </c>
      <c r="B285" s="15" t="s">
        <v>511</v>
      </c>
      <c r="C285" s="16" t="s">
        <v>512</v>
      </c>
      <c r="D285" s="17">
        <v>18218000</v>
      </c>
      <c r="E285" s="18">
        <v>16780000</v>
      </c>
      <c r="F285" s="18">
        <v>12138892</v>
      </c>
      <c r="G285" s="19">
        <f t="shared" si="53"/>
        <v>0.7234143027413588</v>
      </c>
      <c r="H285" s="17">
        <v>2250096</v>
      </c>
      <c r="I285" s="18">
        <v>1737161</v>
      </c>
      <c r="J285" s="18">
        <v>1203873</v>
      </c>
      <c r="K285" s="17">
        <v>5191130</v>
      </c>
      <c r="L285" s="17">
        <v>377096</v>
      </c>
      <c r="M285" s="18">
        <v>1390625</v>
      </c>
      <c r="N285" s="18">
        <v>0</v>
      </c>
      <c r="O285" s="17">
        <v>1767721</v>
      </c>
      <c r="P285" s="17">
        <v>750000</v>
      </c>
      <c r="Q285" s="18">
        <v>0</v>
      </c>
      <c r="R285" s="18">
        <v>4430041</v>
      </c>
      <c r="S285" s="20">
        <v>5180041</v>
      </c>
      <c r="T285" s="17">
        <v>0</v>
      </c>
      <c r="U285" s="18">
        <v>0</v>
      </c>
      <c r="V285" s="18">
        <v>0</v>
      </c>
      <c r="W285" s="20">
        <v>0</v>
      </c>
    </row>
    <row r="286" spans="1:23" ht="12.75">
      <c r="A286" s="14" t="s">
        <v>26</v>
      </c>
      <c r="B286" s="15" t="s">
        <v>513</v>
      </c>
      <c r="C286" s="16" t="s">
        <v>514</v>
      </c>
      <c r="D286" s="17">
        <v>12073000</v>
      </c>
      <c r="E286" s="18">
        <v>21173000</v>
      </c>
      <c r="F286" s="18">
        <v>4062131</v>
      </c>
      <c r="G286" s="19">
        <f t="shared" si="53"/>
        <v>0.1918542955651065</v>
      </c>
      <c r="H286" s="17">
        <v>0</v>
      </c>
      <c r="I286" s="18">
        <v>3452940</v>
      </c>
      <c r="J286" s="18">
        <v>0</v>
      </c>
      <c r="K286" s="17">
        <v>3452940</v>
      </c>
      <c r="L286" s="17">
        <v>609191</v>
      </c>
      <c r="M286" s="18">
        <v>0</v>
      </c>
      <c r="N286" s="18">
        <v>0</v>
      </c>
      <c r="O286" s="17">
        <v>609191</v>
      </c>
      <c r="P286" s="17">
        <v>0</v>
      </c>
      <c r="Q286" s="18">
        <v>0</v>
      </c>
      <c r="R286" s="18">
        <v>0</v>
      </c>
      <c r="S286" s="20">
        <v>0</v>
      </c>
      <c r="T286" s="17">
        <v>0</v>
      </c>
      <c r="U286" s="18">
        <v>0</v>
      </c>
      <c r="V286" s="18">
        <v>0</v>
      </c>
      <c r="W286" s="20">
        <v>0</v>
      </c>
    </row>
    <row r="287" spans="1:23" ht="12.75">
      <c r="A287" s="14" t="s">
        <v>26</v>
      </c>
      <c r="B287" s="15" t="s">
        <v>515</v>
      </c>
      <c r="C287" s="16" t="s">
        <v>516</v>
      </c>
      <c r="D287" s="17">
        <v>77674756</v>
      </c>
      <c r="E287" s="18">
        <v>89880514</v>
      </c>
      <c r="F287" s="18">
        <v>22164188</v>
      </c>
      <c r="G287" s="19">
        <f t="shared" si="53"/>
        <v>0.24659614207368685</v>
      </c>
      <c r="H287" s="17">
        <v>1</v>
      </c>
      <c r="I287" s="18">
        <v>3630636</v>
      </c>
      <c r="J287" s="18">
        <v>4874178</v>
      </c>
      <c r="K287" s="17">
        <v>8504815</v>
      </c>
      <c r="L287" s="17">
        <v>1335982</v>
      </c>
      <c r="M287" s="18">
        <v>3512679</v>
      </c>
      <c r="N287" s="18">
        <v>3717991</v>
      </c>
      <c r="O287" s="17">
        <v>8566652</v>
      </c>
      <c r="P287" s="17">
        <v>1142092</v>
      </c>
      <c r="Q287" s="18">
        <v>1238713</v>
      </c>
      <c r="R287" s="18">
        <v>2711916</v>
      </c>
      <c r="S287" s="20">
        <v>5092721</v>
      </c>
      <c r="T287" s="17">
        <v>0</v>
      </c>
      <c r="U287" s="18">
        <v>0</v>
      </c>
      <c r="V287" s="18">
        <v>0</v>
      </c>
      <c r="W287" s="20">
        <v>0</v>
      </c>
    </row>
    <row r="288" spans="1:23" ht="12.75">
      <c r="A288" s="14" t="s">
        <v>41</v>
      </c>
      <c r="B288" s="15" t="s">
        <v>517</v>
      </c>
      <c r="C288" s="16" t="s">
        <v>518</v>
      </c>
      <c r="D288" s="17">
        <v>775000</v>
      </c>
      <c r="E288" s="18">
        <v>1446200</v>
      </c>
      <c r="F288" s="18">
        <v>1048243</v>
      </c>
      <c r="G288" s="19">
        <f t="shared" si="53"/>
        <v>0.7248257502420136</v>
      </c>
      <c r="H288" s="17">
        <v>0</v>
      </c>
      <c r="I288" s="18">
        <v>0</v>
      </c>
      <c r="J288" s="18">
        <v>17539</v>
      </c>
      <c r="K288" s="17">
        <v>17539</v>
      </c>
      <c r="L288" s="17">
        <v>0</v>
      </c>
      <c r="M288" s="18">
        <v>0</v>
      </c>
      <c r="N288" s="18">
        <v>200000</v>
      </c>
      <c r="O288" s="17">
        <v>200000</v>
      </c>
      <c r="P288" s="17">
        <v>811830</v>
      </c>
      <c r="Q288" s="18">
        <v>18874</v>
      </c>
      <c r="R288" s="18">
        <v>0</v>
      </c>
      <c r="S288" s="20">
        <v>830704</v>
      </c>
      <c r="T288" s="17">
        <v>0</v>
      </c>
      <c r="U288" s="18">
        <v>0</v>
      </c>
      <c r="V288" s="18">
        <v>0</v>
      </c>
      <c r="W288" s="20">
        <v>0</v>
      </c>
    </row>
    <row r="289" spans="1:23" ht="12.75">
      <c r="A289" s="21"/>
      <c r="B289" s="22" t="s">
        <v>519</v>
      </c>
      <c r="C289" s="23"/>
      <c r="D289" s="24">
        <f>SUM(D283:D288)</f>
        <v>148085636</v>
      </c>
      <c r="E289" s="25">
        <f>SUM(E283:E288)</f>
        <v>168624714</v>
      </c>
      <c r="F289" s="25">
        <f>SUM(F283:F288)</f>
        <v>61866552</v>
      </c>
      <c r="G289" s="26">
        <f t="shared" si="53"/>
        <v>0.3668889958799278</v>
      </c>
      <c r="H289" s="24">
        <f aca="true" t="shared" si="57" ref="H289:W289">SUM(H283:H288)</f>
        <v>7007560</v>
      </c>
      <c r="I289" s="25">
        <f t="shared" si="57"/>
        <v>10874180</v>
      </c>
      <c r="J289" s="25">
        <f t="shared" si="57"/>
        <v>7800993</v>
      </c>
      <c r="K289" s="24">
        <f t="shared" si="57"/>
        <v>25682733</v>
      </c>
      <c r="L289" s="24">
        <f t="shared" si="57"/>
        <v>2921807</v>
      </c>
      <c r="M289" s="25">
        <f t="shared" si="57"/>
        <v>8598186</v>
      </c>
      <c r="N289" s="25">
        <f t="shared" si="57"/>
        <v>9513216</v>
      </c>
      <c r="O289" s="24">
        <f t="shared" si="57"/>
        <v>21033209</v>
      </c>
      <c r="P289" s="24">
        <f t="shared" si="57"/>
        <v>4743481</v>
      </c>
      <c r="Q289" s="25">
        <f t="shared" si="57"/>
        <v>1257587</v>
      </c>
      <c r="R289" s="25">
        <f t="shared" si="57"/>
        <v>9149542</v>
      </c>
      <c r="S289" s="27">
        <f t="shared" si="57"/>
        <v>15150610</v>
      </c>
      <c r="T289" s="24">
        <f t="shared" si="57"/>
        <v>0</v>
      </c>
      <c r="U289" s="25">
        <f t="shared" si="57"/>
        <v>0</v>
      </c>
      <c r="V289" s="25">
        <f t="shared" si="57"/>
        <v>0</v>
      </c>
      <c r="W289" s="27">
        <f t="shared" si="57"/>
        <v>0</v>
      </c>
    </row>
    <row r="290" spans="1:23" ht="12.75">
      <c r="A290" s="14" t="s">
        <v>26</v>
      </c>
      <c r="B290" s="15" t="s">
        <v>520</v>
      </c>
      <c r="C290" s="16" t="s">
        <v>521</v>
      </c>
      <c r="D290" s="17">
        <v>125204158</v>
      </c>
      <c r="E290" s="18">
        <v>149865131</v>
      </c>
      <c r="F290" s="18">
        <v>56379933</v>
      </c>
      <c r="G290" s="19">
        <f t="shared" si="53"/>
        <v>0.3762044754760198</v>
      </c>
      <c r="H290" s="17">
        <v>1014600</v>
      </c>
      <c r="I290" s="18">
        <v>6115212</v>
      </c>
      <c r="J290" s="18">
        <v>9322327</v>
      </c>
      <c r="K290" s="17">
        <v>16452139</v>
      </c>
      <c r="L290" s="17">
        <v>2307444</v>
      </c>
      <c r="M290" s="18">
        <v>11284751</v>
      </c>
      <c r="N290" s="18">
        <v>14013624</v>
      </c>
      <c r="O290" s="17">
        <v>27605819</v>
      </c>
      <c r="P290" s="17">
        <v>469942</v>
      </c>
      <c r="Q290" s="18">
        <v>1713514</v>
      </c>
      <c r="R290" s="18">
        <v>10138519</v>
      </c>
      <c r="S290" s="20">
        <v>12321975</v>
      </c>
      <c r="T290" s="17">
        <v>0</v>
      </c>
      <c r="U290" s="18">
        <v>0</v>
      </c>
      <c r="V290" s="18">
        <v>0</v>
      </c>
      <c r="W290" s="20">
        <v>0</v>
      </c>
    </row>
    <row r="291" spans="1:23" ht="12.75">
      <c r="A291" s="14" t="s">
        <v>26</v>
      </c>
      <c r="B291" s="15" t="s">
        <v>522</v>
      </c>
      <c r="C291" s="16" t="s">
        <v>523</v>
      </c>
      <c r="D291" s="17">
        <v>75669152</v>
      </c>
      <c r="E291" s="18">
        <v>75669152</v>
      </c>
      <c r="F291" s="18">
        <v>16158168</v>
      </c>
      <c r="G291" s="19">
        <f t="shared" si="53"/>
        <v>0.21353705668592665</v>
      </c>
      <c r="H291" s="17">
        <v>0</v>
      </c>
      <c r="I291" s="18">
        <v>5403595</v>
      </c>
      <c r="J291" s="18">
        <v>1902759</v>
      </c>
      <c r="K291" s="17">
        <v>7306354</v>
      </c>
      <c r="L291" s="17">
        <v>825129</v>
      </c>
      <c r="M291" s="18">
        <v>0</v>
      </c>
      <c r="N291" s="18">
        <v>0</v>
      </c>
      <c r="O291" s="17">
        <v>825129</v>
      </c>
      <c r="P291" s="17">
        <v>646639</v>
      </c>
      <c r="Q291" s="18">
        <v>7380046</v>
      </c>
      <c r="R291" s="18">
        <v>0</v>
      </c>
      <c r="S291" s="20">
        <v>8026685</v>
      </c>
      <c r="T291" s="17">
        <v>0</v>
      </c>
      <c r="U291" s="18">
        <v>0</v>
      </c>
      <c r="V291" s="18">
        <v>0</v>
      </c>
      <c r="W291" s="20">
        <v>0</v>
      </c>
    </row>
    <row r="292" spans="1:23" ht="12.75">
      <c r="A292" s="14" t="s">
        <v>26</v>
      </c>
      <c r="B292" s="15" t="s">
        <v>524</v>
      </c>
      <c r="C292" s="16" t="s">
        <v>525</v>
      </c>
      <c r="D292" s="17">
        <v>38937000</v>
      </c>
      <c r="E292" s="18">
        <v>38937000</v>
      </c>
      <c r="F292" s="18">
        <v>5739757</v>
      </c>
      <c r="G292" s="19">
        <f t="shared" si="53"/>
        <v>0.1474113824896628</v>
      </c>
      <c r="H292" s="17">
        <v>0</v>
      </c>
      <c r="I292" s="18">
        <v>3422451</v>
      </c>
      <c r="J292" s="18">
        <v>0</v>
      </c>
      <c r="K292" s="17">
        <v>3422451</v>
      </c>
      <c r="L292" s="17">
        <v>587914</v>
      </c>
      <c r="M292" s="18">
        <v>0</v>
      </c>
      <c r="N292" s="18">
        <v>1339383</v>
      </c>
      <c r="O292" s="17">
        <v>1927297</v>
      </c>
      <c r="P292" s="17">
        <v>0</v>
      </c>
      <c r="Q292" s="18">
        <v>390009</v>
      </c>
      <c r="R292" s="18">
        <v>0</v>
      </c>
      <c r="S292" s="20">
        <v>390009</v>
      </c>
      <c r="T292" s="17">
        <v>0</v>
      </c>
      <c r="U292" s="18">
        <v>0</v>
      </c>
      <c r="V292" s="18">
        <v>0</v>
      </c>
      <c r="W292" s="20">
        <v>0</v>
      </c>
    </row>
    <row r="293" spans="1:23" ht="12.75">
      <c r="A293" s="14" t="s">
        <v>26</v>
      </c>
      <c r="B293" s="15" t="s">
        <v>526</v>
      </c>
      <c r="C293" s="16" t="s">
        <v>527</v>
      </c>
      <c r="D293" s="17">
        <v>35778999</v>
      </c>
      <c r="E293" s="18">
        <v>35778999</v>
      </c>
      <c r="F293" s="18">
        <v>15160563</v>
      </c>
      <c r="G293" s="19">
        <f t="shared" si="53"/>
        <v>0.4237279807632405</v>
      </c>
      <c r="H293" s="17">
        <v>0</v>
      </c>
      <c r="I293" s="18">
        <v>4187427</v>
      </c>
      <c r="J293" s="18">
        <v>2629996</v>
      </c>
      <c r="K293" s="17">
        <v>6817423</v>
      </c>
      <c r="L293" s="17">
        <v>1895176</v>
      </c>
      <c r="M293" s="18">
        <v>446579</v>
      </c>
      <c r="N293" s="18">
        <v>3648475</v>
      </c>
      <c r="O293" s="17">
        <v>5990230</v>
      </c>
      <c r="P293" s="17">
        <v>1193745</v>
      </c>
      <c r="Q293" s="18">
        <v>82996</v>
      </c>
      <c r="R293" s="18">
        <v>1076169</v>
      </c>
      <c r="S293" s="20">
        <v>2352910</v>
      </c>
      <c r="T293" s="17">
        <v>0</v>
      </c>
      <c r="U293" s="18">
        <v>0</v>
      </c>
      <c r="V293" s="18">
        <v>0</v>
      </c>
      <c r="W293" s="20">
        <v>0</v>
      </c>
    </row>
    <row r="294" spans="1:23" ht="12.75">
      <c r="A294" s="14" t="s">
        <v>41</v>
      </c>
      <c r="B294" s="15" t="s">
        <v>528</v>
      </c>
      <c r="C294" s="16" t="s">
        <v>529</v>
      </c>
      <c r="D294" s="17">
        <v>19036000</v>
      </c>
      <c r="E294" s="18">
        <v>12848020</v>
      </c>
      <c r="F294" s="18">
        <v>3157396</v>
      </c>
      <c r="G294" s="19">
        <f t="shared" si="53"/>
        <v>0.2457496174507823</v>
      </c>
      <c r="H294" s="17">
        <v>6364</v>
      </c>
      <c r="I294" s="18">
        <v>12654</v>
      </c>
      <c r="J294" s="18">
        <v>146362</v>
      </c>
      <c r="K294" s="17">
        <v>165380</v>
      </c>
      <c r="L294" s="17">
        <v>1759223</v>
      </c>
      <c r="M294" s="18">
        <v>116805</v>
      </c>
      <c r="N294" s="18">
        <v>53414</v>
      </c>
      <c r="O294" s="17">
        <v>1929442</v>
      </c>
      <c r="P294" s="17">
        <v>479460</v>
      </c>
      <c r="Q294" s="18">
        <v>114371</v>
      </c>
      <c r="R294" s="18">
        <v>468743</v>
      </c>
      <c r="S294" s="20">
        <v>1062574</v>
      </c>
      <c r="T294" s="17">
        <v>0</v>
      </c>
      <c r="U294" s="18">
        <v>0</v>
      </c>
      <c r="V294" s="18">
        <v>0</v>
      </c>
      <c r="W294" s="20">
        <v>0</v>
      </c>
    </row>
    <row r="295" spans="1:23" ht="12.75">
      <c r="A295" s="21"/>
      <c r="B295" s="22" t="s">
        <v>530</v>
      </c>
      <c r="C295" s="23"/>
      <c r="D295" s="24">
        <f>SUM(D290:D294)</f>
        <v>294625309</v>
      </c>
      <c r="E295" s="25">
        <f>SUM(E290:E294)</f>
        <v>313098302</v>
      </c>
      <c r="F295" s="25">
        <f>SUM(F290:F294)</f>
        <v>96595817</v>
      </c>
      <c r="G295" s="26">
        <f t="shared" si="53"/>
        <v>0.3085159401471299</v>
      </c>
      <c r="H295" s="24">
        <f aca="true" t="shared" si="58" ref="H295:W295">SUM(H290:H294)</f>
        <v>1020964</v>
      </c>
      <c r="I295" s="25">
        <f t="shared" si="58"/>
        <v>19141339</v>
      </c>
      <c r="J295" s="25">
        <f t="shared" si="58"/>
        <v>14001444</v>
      </c>
      <c r="K295" s="24">
        <f t="shared" si="58"/>
        <v>34163747</v>
      </c>
      <c r="L295" s="24">
        <f t="shared" si="58"/>
        <v>7374886</v>
      </c>
      <c r="M295" s="25">
        <f t="shared" si="58"/>
        <v>11848135</v>
      </c>
      <c r="N295" s="25">
        <f t="shared" si="58"/>
        <v>19054896</v>
      </c>
      <c r="O295" s="24">
        <f t="shared" si="58"/>
        <v>38277917</v>
      </c>
      <c r="P295" s="24">
        <f t="shared" si="58"/>
        <v>2789786</v>
      </c>
      <c r="Q295" s="25">
        <f t="shared" si="58"/>
        <v>9680936</v>
      </c>
      <c r="R295" s="25">
        <f t="shared" si="58"/>
        <v>11683431</v>
      </c>
      <c r="S295" s="27">
        <f t="shared" si="58"/>
        <v>24154153</v>
      </c>
      <c r="T295" s="24">
        <f t="shared" si="58"/>
        <v>0</v>
      </c>
      <c r="U295" s="25">
        <f t="shared" si="58"/>
        <v>0</v>
      </c>
      <c r="V295" s="25">
        <f t="shared" si="58"/>
        <v>0</v>
      </c>
      <c r="W295" s="27">
        <f t="shared" si="58"/>
        <v>0</v>
      </c>
    </row>
    <row r="296" spans="1:23" ht="12.75">
      <c r="A296" s="32"/>
      <c r="B296" s="33" t="s">
        <v>531</v>
      </c>
      <c r="C296" s="34"/>
      <c r="D296" s="35">
        <f>SUM(D260:D263,D265:D271,D273:D281,D283:D288,D290:D294)</f>
        <v>1255436069</v>
      </c>
      <c r="E296" s="36">
        <f>SUM(E260:E263,E265:E271,E273:E281,E283:E288,E290:E294)</f>
        <v>1076497662</v>
      </c>
      <c r="F296" s="36">
        <f>SUM(F260:F263,F265:F271,F273:F281,F283:F288,F290:F294)</f>
        <v>469018355</v>
      </c>
      <c r="G296" s="37">
        <f t="shared" si="53"/>
        <v>0.4356891534057043</v>
      </c>
      <c r="H296" s="35">
        <f aca="true" t="shared" si="59" ref="H296:W296">SUM(H260:H263,H265:H271,H273:H281,H283:H288,H290:H294)</f>
        <v>29854408</v>
      </c>
      <c r="I296" s="36">
        <f t="shared" si="59"/>
        <v>70820946</v>
      </c>
      <c r="J296" s="36">
        <f t="shared" si="59"/>
        <v>55138903</v>
      </c>
      <c r="K296" s="35">
        <f t="shared" si="59"/>
        <v>155814257</v>
      </c>
      <c r="L296" s="35">
        <f t="shared" si="59"/>
        <v>53816426</v>
      </c>
      <c r="M296" s="36">
        <f t="shared" si="59"/>
        <v>52987673</v>
      </c>
      <c r="N296" s="36">
        <f t="shared" si="59"/>
        <v>87305039</v>
      </c>
      <c r="O296" s="35">
        <f t="shared" si="59"/>
        <v>194109138</v>
      </c>
      <c r="P296" s="35">
        <f t="shared" si="59"/>
        <v>37156916</v>
      </c>
      <c r="Q296" s="36">
        <f t="shared" si="59"/>
        <v>27476268</v>
      </c>
      <c r="R296" s="36">
        <f t="shared" si="59"/>
        <v>54461776</v>
      </c>
      <c r="S296" s="38">
        <f t="shared" si="59"/>
        <v>119094960</v>
      </c>
      <c r="T296" s="24">
        <f t="shared" si="59"/>
        <v>0</v>
      </c>
      <c r="U296" s="25">
        <f t="shared" si="59"/>
        <v>0</v>
      </c>
      <c r="V296" s="25">
        <f t="shared" si="59"/>
        <v>0</v>
      </c>
      <c r="W296" s="27">
        <f t="shared" si="59"/>
        <v>0</v>
      </c>
    </row>
    <row r="297" spans="1:23" ht="12.75">
      <c r="A297" s="9"/>
      <c r="B297" s="10" t="s">
        <v>603</v>
      </c>
      <c r="C297" s="11"/>
      <c r="D297" s="28"/>
      <c r="E297" s="29"/>
      <c r="F297" s="29"/>
      <c r="G297" s="30"/>
      <c r="H297" s="28"/>
      <c r="I297" s="29"/>
      <c r="J297" s="29"/>
      <c r="K297" s="28"/>
      <c r="L297" s="28"/>
      <c r="M297" s="29"/>
      <c r="N297" s="29"/>
      <c r="O297" s="28"/>
      <c r="P297" s="28"/>
      <c r="Q297" s="29"/>
      <c r="R297" s="29"/>
      <c r="S297" s="31"/>
      <c r="T297" s="28"/>
      <c r="U297" s="29"/>
      <c r="V297" s="29"/>
      <c r="W297" s="31"/>
    </row>
    <row r="298" spans="1:23" ht="12.75">
      <c r="A298" s="13"/>
      <c r="B298" s="10" t="s">
        <v>532</v>
      </c>
      <c r="C298" s="11"/>
      <c r="D298" s="28"/>
      <c r="E298" s="29"/>
      <c r="F298" s="29"/>
      <c r="G298" s="30"/>
      <c r="H298" s="28"/>
      <c r="I298" s="29"/>
      <c r="J298" s="29"/>
      <c r="K298" s="28"/>
      <c r="L298" s="28"/>
      <c r="M298" s="29"/>
      <c r="N298" s="29"/>
      <c r="O298" s="28"/>
      <c r="P298" s="28"/>
      <c r="Q298" s="29"/>
      <c r="R298" s="29"/>
      <c r="S298" s="31"/>
      <c r="T298" s="28"/>
      <c r="U298" s="29"/>
      <c r="V298" s="29"/>
      <c r="W298" s="31"/>
    </row>
    <row r="299" spans="1:23" ht="12.75">
      <c r="A299" s="14" t="s">
        <v>20</v>
      </c>
      <c r="B299" s="15" t="s">
        <v>533</v>
      </c>
      <c r="C299" s="16" t="s">
        <v>534</v>
      </c>
      <c r="D299" s="17">
        <v>6774256156</v>
      </c>
      <c r="E299" s="18">
        <v>6771354712</v>
      </c>
      <c r="F299" s="18">
        <v>3703019617</v>
      </c>
      <c r="G299" s="19">
        <f aca="true" t="shared" si="60" ref="G299:G336">IF($E299=0,0,$F299/$E299)</f>
        <v>0.5468654020498461</v>
      </c>
      <c r="H299" s="17">
        <v>63676112</v>
      </c>
      <c r="I299" s="18">
        <v>324697367</v>
      </c>
      <c r="J299" s="18">
        <v>454219857</v>
      </c>
      <c r="K299" s="17">
        <v>842593336</v>
      </c>
      <c r="L299" s="17">
        <v>489234784</v>
      </c>
      <c r="M299" s="18">
        <v>511356866</v>
      </c>
      <c r="N299" s="18">
        <v>518077017</v>
      </c>
      <c r="O299" s="17">
        <v>1518668667</v>
      </c>
      <c r="P299" s="17">
        <v>269092513</v>
      </c>
      <c r="Q299" s="18">
        <v>361939191</v>
      </c>
      <c r="R299" s="18">
        <v>710725910</v>
      </c>
      <c r="S299" s="20">
        <v>1341757614</v>
      </c>
      <c r="T299" s="17">
        <v>0</v>
      </c>
      <c r="U299" s="18">
        <v>0</v>
      </c>
      <c r="V299" s="18">
        <v>0</v>
      </c>
      <c r="W299" s="20">
        <v>0</v>
      </c>
    </row>
    <row r="300" spans="1:23" ht="12.75">
      <c r="A300" s="21"/>
      <c r="B300" s="22" t="s">
        <v>25</v>
      </c>
      <c r="C300" s="23"/>
      <c r="D300" s="24">
        <f>D299</f>
        <v>6774256156</v>
      </c>
      <c r="E300" s="25">
        <f>E299</f>
        <v>6771354712</v>
      </c>
      <c r="F300" s="25">
        <f>F299</f>
        <v>3703019617</v>
      </c>
      <c r="G300" s="26">
        <f t="shared" si="60"/>
        <v>0.5468654020498461</v>
      </c>
      <c r="H300" s="24">
        <f aca="true" t="shared" si="61" ref="H300:W300">H299</f>
        <v>63676112</v>
      </c>
      <c r="I300" s="25">
        <f t="shared" si="61"/>
        <v>324697367</v>
      </c>
      <c r="J300" s="25">
        <f t="shared" si="61"/>
        <v>454219857</v>
      </c>
      <c r="K300" s="24">
        <f t="shared" si="61"/>
        <v>842593336</v>
      </c>
      <c r="L300" s="24">
        <f t="shared" si="61"/>
        <v>489234784</v>
      </c>
      <c r="M300" s="25">
        <f t="shared" si="61"/>
        <v>511356866</v>
      </c>
      <c r="N300" s="25">
        <f t="shared" si="61"/>
        <v>518077017</v>
      </c>
      <c r="O300" s="24">
        <f t="shared" si="61"/>
        <v>1518668667</v>
      </c>
      <c r="P300" s="24">
        <f t="shared" si="61"/>
        <v>269092513</v>
      </c>
      <c r="Q300" s="25">
        <f t="shared" si="61"/>
        <v>361939191</v>
      </c>
      <c r="R300" s="25">
        <f t="shared" si="61"/>
        <v>710725910</v>
      </c>
      <c r="S300" s="27">
        <f t="shared" si="61"/>
        <v>1341757614</v>
      </c>
      <c r="T300" s="24">
        <f t="shared" si="61"/>
        <v>0</v>
      </c>
      <c r="U300" s="25">
        <f t="shared" si="61"/>
        <v>0</v>
      </c>
      <c r="V300" s="25">
        <f t="shared" si="61"/>
        <v>0</v>
      </c>
      <c r="W300" s="27">
        <f t="shared" si="61"/>
        <v>0</v>
      </c>
    </row>
    <row r="301" spans="1:23" ht="12.75">
      <c r="A301" s="14" t="s">
        <v>26</v>
      </c>
      <c r="B301" s="15" t="s">
        <v>535</v>
      </c>
      <c r="C301" s="16" t="s">
        <v>536</v>
      </c>
      <c r="D301" s="17">
        <v>27077276</v>
      </c>
      <c r="E301" s="18">
        <v>28517331</v>
      </c>
      <c r="F301" s="18">
        <v>15905760</v>
      </c>
      <c r="G301" s="19">
        <f t="shared" si="60"/>
        <v>0.5577576667325564</v>
      </c>
      <c r="H301" s="17">
        <v>0</v>
      </c>
      <c r="I301" s="18">
        <v>452959</v>
      </c>
      <c r="J301" s="18">
        <v>1703418</v>
      </c>
      <c r="K301" s="17">
        <v>2156377</v>
      </c>
      <c r="L301" s="17">
        <v>2839163</v>
      </c>
      <c r="M301" s="18">
        <v>1536379</v>
      </c>
      <c r="N301" s="18">
        <v>4475068</v>
      </c>
      <c r="O301" s="17">
        <v>8850610</v>
      </c>
      <c r="P301" s="17">
        <v>136410</v>
      </c>
      <c r="Q301" s="18">
        <v>1556796</v>
      </c>
      <c r="R301" s="18">
        <v>3205567</v>
      </c>
      <c r="S301" s="20">
        <v>4898773</v>
      </c>
      <c r="T301" s="17">
        <v>0</v>
      </c>
      <c r="U301" s="18">
        <v>0</v>
      </c>
      <c r="V301" s="18">
        <v>0</v>
      </c>
      <c r="W301" s="20">
        <v>0</v>
      </c>
    </row>
    <row r="302" spans="1:23" ht="12.75">
      <c r="A302" s="14" t="s">
        <v>26</v>
      </c>
      <c r="B302" s="15" t="s">
        <v>537</v>
      </c>
      <c r="C302" s="16" t="s">
        <v>538</v>
      </c>
      <c r="D302" s="17">
        <v>50560750</v>
      </c>
      <c r="E302" s="18">
        <v>70194322</v>
      </c>
      <c r="F302" s="18">
        <v>17872874</v>
      </c>
      <c r="G302" s="19">
        <f t="shared" si="60"/>
        <v>0.25461993920248993</v>
      </c>
      <c r="H302" s="17">
        <v>0</v>
      </c>
      <c r="I302" s="18">
        <v>1416501</v>
      </c>
      <c r="J302" s="18">
        <v>1406771</v>
      </c>
      <c r="K302" s="17">
        <v>2823272</v>
      </c>
      <c r="L302" s="17">
        <v>1596653</v>
      </c>
      <c r="M302" s="18">
        <v>2353866</v>
      </c>
      <c r="N302" s="18">
        <v>6232989</v>
      </c>
      <c r="O302" s="17">
        <v>10183508</v>
      </c>
      <c r="P302" s="17">
        <v>675654</v>
      </c>
      <c r="Q302" s="18">
        <v>1525203</v>
      </c>
      <c r="R302" s="18">
        <v>2665237</v>
      </c>
      <c r="S302" s="20">
        <v>4866094</v>
      </c>
      <c r="T302" s="17">
        <v>0</v>
      </c>
      <c r="U302" s="18">
        <v>0</v>
      </c>
      <c r="V302" s="18">
        <v>0</v>
      </c>
      <c r="W302" s="20">
        <v>0</v>
      </c>
    </row>
    <row r="303" spans="1:23" ht="12.75">
      <c r="A303" s="14" t="s">
        <v>26</v>
      </c>
      <c r="B303" s="15" t="s">
        <v>539</v>
      </c>
      <c r="C303" s="16" t="s">
        <v>540</v>
      </c>
      <c r="D303" s="17">
        <v>32478000</v>
      </c>
      <c r="E303" s="18">
        <v>29144331</v>
      </c>
      <c r="F303" s="18">
        <v>12503597</v>
      </c>
      <c r="G303" s="19">
        <f t="shared" si="60"/>
        <v>0.4290232978756658</v>
      </c>
      <c r="H303" s="17">
        <v>354428</v>
      </c>
      <c r="I303" s="18">
        <v>100748</v>
      </c>
      <c r="J303" s="18">
        <v>1754577</v>
      </c>
      <c r="K303" s="17">
        <v>2209753</v>
      </c>
      <c r="L303" s="17">
        <v>2490975</v>
      </c>
      <c r="M303" s="18">
        <v>1808641</v>
      </c>
      <c r="N303" s="18">
        <v>1896454</v>
      </c>
      <c r="O303" s="17">
        <v>6196070</v>
      </c>
      <c r="P303" s="17">
        <v>1517059</v>
      </c>
      <c r="Q303" s="18">
        <v>1968262</v>
      </c>
      <c r="R303" s="18">
        <v>612453</v>
      </c>
      <c r="S303" s="20">
        <v>4097774</v>
      </c>
      <c r="T303" s="17">
        <v>0</v>
      </c>
      <c r="U303" s="18">
        <v>0</v>
      </c>
      <c r="V303" s="18">
        <v>0</v>
      </c>
      <c r="W303" s="20">
        <v>0</v>
      </c>
    </row>
    <row r="304" spans="1:23" ht="12.75">
      <c r="A304" s="14" t="s">
        <v>26</v>
      </c>
      <c r="B304" s="15" t="s">
        <v>541</v>
      </c>
      <c r="C304" s="16" t="s">
        <v>542</v>
      </c>
      <c r="D304" s="17">
        <v>209248040</v>
      </c>
      <c r="E304" s="18">
        <v>280448548</v>
      </c>
      <c r="F304" s="18">
        <v>93207935</v>
      </c>
      <c r="G304" s="19">
        <f t="shared" si="60"/>
        <v>0.3323530667735887</v>
      </c>
      <c r="H304" s="17">
        <v>2933185</v>
      </c>
      <c r="I304" s="18">
        <v>5081622</v>
      </c>
      <c r="J304" s="18">
        <v>9236574</v>
      </c>
      <c r="K304" s="17">
        <v>17251381</v>
      </c>
      <c r="L304" s="17">
        <v>7881042</v>
      </c>
      <c r="M304" s="18">
        <v>15869035</v>
      </c>
      <c r="N304" s="18">
        <v>14627762</v>
      </c>
      <c r="O304" s="17">
        <v>38377839</v>
      </c>
      <c r="P304" s="17">
        <v>5913814</v>
      </c>
      <c r="Q304" s="18">
        <v>8267738</v>
      </c>
      <c r="R304" s="18">
        <v>23397163</v>
      </c>
      <c r="S304" s="20">
        <v>37578715</v>
      </c>
      <c r="T304" s="17">
        <v>0</v>
      </c>
      <c r="U304" s="18">
        <v>0</v>
      </c>
      <c r="V304" s="18">
        <v>0</v>
      </c>
      <c r="W304" s="20">
        <v>0</v>
      </c>
    </row>
    <row r="305" spans="1:23" ht="12.75">
      <c r="A305" s="14" t="s">
        <v>26</v>
      </c>
      <c r="B305" s="15" t="s">
        <v>543</v>
      </c>
      <c r="C305" s="16" t="s">
        <v>544</v>
      </c>
      <c r="D305" s="17">
        <v>74689669</v>
      </c>
      <c r="E305" s="18">
        <v>81428433</v>
      </c>
      <c r="F305" s="18">
        <v>42138849</v>
      </c>
      <c r="G305" s="19">
        <f t="shared" si="60"/>
        <v>0.5174955165844835</v>
      </c>
      <c r="H305" s="17">
        <v>518174</v>
      </c>
      <c r="I305" s="18">
        <v>881113</v>
      </c>
      <c r="J305" s="18">
        <v>2666022</v>
      </c>
      <c r="K305" s="17">
        <v>4065309</v>
      </c>
      <c r="L305" s="17">
        <v>6473875</v>
      </c>
      <c r="M305" s="18">
        <v>4565674</v>
      </c>
      <c r="N305" s="18">
        <v>9080746</v>
      </c>
      <c r="O305" s="17">
        <v>20120295</v>
      </c>
      <c r="P305" s="17">
        <v>8558399</v>
      </c>
      <c r="Q305" s="18">
        <v>2493573</v>
      </c>
      <c r="R305" s="18">
        <v>6901273</v>
      </c>
      <c r="S305" s="20">
        <v>17953245</v>
      </c>
      <c r="T305" s="17">
        <v>0</v>
      </c>
      <c r="U305" s="18">
        <v>0</v>
      </c>
      <c r="V305" s="18">
        <v>0</v>
      </c>
      <c r="W305" s="20">
        <v>0</v>
      </c>
    </row>
    <row r="306" spans="1:23" ht="12.75">
      <c r="A306" s="14" t="s">
        <v>41</v>
      </c>
      <c r="B306" s="15" t="s">
        <v>545</v>
      </c>
      <c r="C306" s="16" t="s">
        <v>546</v>
      </c>
      <c r="D306" s="17">
        <v>11304780</v>
      </c>
      <c r="E306" s="18">
        <v>11304780</v>
      </c>
      <c r="F306" s="18">
        <v>5727856</v>
      </c>
      <c r="G306" s="19">
        <f t="shared" si="60"/>
        <v>0.5066755832488558</v>
      </c>
      <c r="H306" s="17">
        <v>8128</v>
      </c>
      <c r="I306" s="18">
        <v>74377</v>
      </c>
      <c r="J306" s="18">
        <v>151259</v>
      </c>
      <c r="K306" s="17">
        <v>233764</v>
      </c>
      <c r="L306" s="17">
        <v>562381</v>
      </c>
      <c r="M306" s="18">
        <v>957532</v>
      </c>
      <c r="N306" s="18">
        <v>602804</v>
      </c>
      <c r="O306" s="17">
        <v>2122717</v>
      </c>
      <c r="P306" s="17">
        <v>157359</v>
      </c>
      <c r="Q306" s="18">
        <v>61890</v>
      </c>
      <c r="R306" s="18">
        <v>3152126</v>
      </c>
      <c r="S306" s="20">
        <v>3371375</v>
      </c>
      <c r="T306" s="17">
        <v>0</v>
      </c>
      <c r="U306" s="18">
        <v>0</v>
      </c>
      <c r="V306" s="18">
        <v>0</v>
      </c>
      <c r="W306" s="20">
        <v>0</v>
      </c>
    </row>
    <row r="307" spans="1:23" ht="12.75">
      <c r="A307" s="21"/>
      <c r="B307" s="22" t="s">
        <v>547</v>
      </c>
      <c r="C307" s="23"/>
      <c r="D307" s="24">
        <f>SUM(D301:D306)</f>
        <v>405358515</v>
      </c>
      <c r="E307" s="25">
        <f>SUM(E301:E306)</f>
        <v>501037745</v>
      </c>
      <c r="F307" s="25">
        <f>SUM(F301:F306)</f>
        <v>187356871</v>
      </c>
      <c r="G307" s="26">
        <f t="shared" si="60"/>
        <v>0.3739376381713517</v>
      </c>
      <c r="H307" s="24">
        <f aca="true" t="shared" si="62" ref="H307:W307">SUM(H301:H306)</f>
        <v>3813915</v>
      </c>
      <c r="I307" s="25">
        <f t="shared" si="62"/>
        <v>8007320</v>
      </c>
      <c r="J307" s="25">
        <f t="shared" si="62"/>
        <v>16918621</v>
      </c>
      <c r="K307" s="24">
        <f t="shared" si="62"/>
        <v>28739856</v>
      </c>
      <c r="L307" s="24">
        <f t="shared" si="62"/>
        <v>21844089</v>
      </c>
      <c r="M307" s="25">
        <f t="shared" si="62"/>
        <v>27091127</v>
      </c>
      <c r="N307" s="25">
        <f t="shared" si="62"/>
        <v>36915823</v>
      </c>
      <c r="O307" s="24">
        <f t="shared" si="62"/>
        <v>85851039</v>
      </c>
      <c r="P307" s="24">
        <f t="shared" si="62"/>
        <v>16958695</v>
      </c>
      <c r="Q307" s="25">
        <f t="shared" si="62"/>
        <v>15873462</v>
      </c>
      <c r="R307" s="25">
        <f t="shared" si="62"/>
        <v>39933819</v>
      </c>
      <c r="S307" s="27">
        <f t="shared" si="62"/>
        <v>72765976</v>
      </c>
      <c r="T307" s="24">
        <f t="shared" si="62"/>
        <v>0</v>
      </c>
      <c r="U307" s="25">
        <f t="shared" si="62"/>
        <v>0</v>
      </c>
      <c r="V307" s="25">
        <f t="shared" si="62"/>
        <v>0</v>
      </c>
      <c r="W307" s="27">
        <f t="shared" si="62"/>
        <v>0</v>
      </c>
    </row>
    <row r="308" spans="1:23" ht="12.75">
      <c r="A308" s="14" t="s">
        <v>26</v>
      </c>
      <c r="B308" s="15" t="s">
        <v>548</v>
      </c>
      <c r="C308" s="16" t="s">
        <v>549</v>
      </c>
      <c r="D308" s="17">
        <v>84220817</v>
      </c>
      <c r="E308" s="18">
        <v>63358499</v>
      </c>
      <c r="F308" s="18">
        <v>28911771</v>
      </c>
      <c r="G308" s="19">
        <f t="shared" si="60"/>
        <v>0.4563203272855312</v>
      </c>
      <c r="H308" s="17">
        <v>1095</v>
      </c>
      <c r="I308" s="18">
        <v>5590440</v>
      </c>
      <c r="J308" s="18">
        <v>1716213</v>
      </c>
      <c r="K308" s="17">
        <v>7307748</v>
      </c>
      <c r="L308" s="17">
        <v>1965053</v>
      </c>
      <c r="M308" s="18">
        <v>2246727</v>
      </c>
      <c r="N308" s="18">
        <v>5263761</v>
      </c>
      <c r="O308" s="17">
        <v>9475541</v>
      </c>
      <c r="P308" s="17">
        <v>1958289</v>
      </c>
      <c r="Q308" s="18">
        <v>2677422</v>
      </c>
      <c r="R308" s="18">
        <v>7492771</v>
      </c>
      <c r="S308" s="20">
        <v>12128482</v>
      </c>
      <c r="T308" s="17">
        <v>0</v>
      </c>
      <c r="U308" s="18">
        <v>0</v>
      </c>
      <c r="V308" s="18">
        <v>0</v>
      </c>
      <c r="W308" s="20">
        <v>0</v>
      </c>
    </row>
    <row r="309" spans="1:23" ht="12.75">
      <c r="A309" s="14" t="s">
        <v>26</v>
      </c>
      <c r="B309" s="15" t="s">
        <v>550</v>
      </c>
      <c r="C309" s="16" t="s">
        <v>551</v>
      </c>
      <c r="D309" s="17">
        <v>592474442</v>
      </c>
      <c r="E309" s="18">
        <v>728065952</v>
      </c>
      <c r="F309" s="18">
        <v>284488238</v>
      </c>
      <c r="G309" s="19">
        <f t="shared" si="60"/>
        <v>0.39074514776925046</v>
      </c>
      <c r="H309" s="17">
        <v>762151</v>
      </c>
      <c r="I309" s="18">
        <v>24003037</v>
      </c>
      <c r="J309" s="18">
        <v>34458428</v>
      </c>
      <c r="K309" s="17">
        <v>59223616</v>
      </c>
      <c r="L309" s="17">
        <v>35091096</v>
      </c>
      <c r="M309" s="18">
        <v>47254799</v>
      </c>
      <c r="N309" s="18">
        <v>53081268</v>
      </c>
      <c r="O309" s="17">
        <v>135427163</v>
      </c>
      <c r="P309" s="17">
        <v>10337869</v>
      </c>
      <c r="Q309" s="18">
        <v>29570650</v>
      </c>
      <c r="R309" s="18">
        <v>49928940</v>
      </c>
      <c r="S309" s="20">
        <v>89837459</v>
      </c>
      <c r="T309" s="17">
        <v>0</v>
      </c>
      <c r="U309" s="18">
        <v>0</v>
      </c>
      <c r="V309" s="18">
        <v>0</v>
      </c>
      <c r="W309" s="20">
        <v>0</v>
      </c>
    </row>
    <row r="310" spans="1:23" ht="12.75">
      <c r="A310" s="14" t="s">
        <v>26</v>
      </c>
      <c r="B310" s="15" t="s">
        <v>552</v>
      </c>
      <c r="C310" s="16" t="s">
        <v>553</v>
      </c>
      <c r="D310" s="17">
        <v>463791713</v>
      </c>
      <c r="E310" s="18">
        <v>464730382</v>
      </c>
      <c r="F310" s="18">
        <v>156234151</v>
      </c>
      <c r="G310" s="19">
        <f t="shared" si="60"/>
        <v>0.3361823479834378</v>
      </c>
      <c r="H310" s="17">
        <v>65989</v>
      </c>
      <c r="I310" s="18">
        <v>8557668</v>
      </c>
      <c r="J310" s="18">
        <v>20690726</v>
      </c>
      <c r="K310" s="17">
        <v>29314383</v>
      </c>
      <c r="L310" s="17">
        <v>18545431</v>
      </c>
      <c r="M310" s="18">
        <v>24147940</v>
      </c>
      <c r="N310" s="18">
        <v>25905463</v>
      </c>
      <c r="O310" s="17">
        <v>68598834</v>
      </c>
      <c r="P310" s="17">
        <v>15333431</v>
      </c>
      <c r="Q310" s="18">
        <v>18019946</v>
      </c>
      <c r="R310" s="18">
        <v>24967557</v>
      </c>
      <c r="S310" s="20">
        <v>58320934</v>
      </c>
      <c r="T310" s="17">
        <v>0</v>
      </c>
      <c r="U310" s="18">
        <v>0</v>
      </c>
      <c r="V310" s="18">
        <v>0</v>
      </c>
      <c r="W310" s="20">
        <v>0</v>
      </c>
    </row>
    <row r="311" spans="1:23" ht="12.75">
      <c r="A311" s="14" t="s">
        <v>26</v>
      </c>
      <c r="B311" s="15" t="s">
        <v>554</v>
      </c>
      <c r="C311" s="16" t="s">
        <v>555</v>
      </c>
      <c r="D311" s="17">
        <v>88478107</v>
      </c>
      <c r="E311" s="18">
        <v>134939261</v>
      </c>
      <c r="F311" s="18">
        <v>57068741</v>
      </c>
      <c r="G311" s="19">
        <f t="shared" si="60"/>
        <v>0.42292169511733135</v>
      </c>
      <c r="H311" s="17">
        <v>2918524</v>
      </c>
      <c r="I311" s="18">
        <v>2967398</v>
      </c>
      <c r="J311" s="18">
        <v>2176483</v>
      </c>
      <c r="K311" s="17">
        <v>8062405</v>
      </c>
      <c r="L311" s="17">
        <v>3254318</v>
      </c>
      <c r="M311" s="18">
        <v>6050396</v>
      </c>
      <c r="N311" s="18">
        <v>9212330</v>
      </c>
      <c r="O311" s="17">
        <v>18517044</v>
      </c>
      <c r="P311" s="17">
        <v>4219800</v>
      </c>
      <c r="Q311" s="18">
        <v>13060960</v>
      </c>
      <c r="R311" s="18">
        <v>13208532</v>
      </c>
      <c r="S311" s="20">
        <v>30489292</v>
      </c>
      <c r="T311" s="17">
        <v>0</v>
      </c>
      <c r="U311" s="18">
        <v>0</v>
      </c>
      <c r="V311" s="18">
        <v>0</v>
      </c>
      <c r="W311" s="20">
        <v>0</v>
      </c>
    </row>
    <row r="312" spans="1:23" ht="12.75">
      <c r="A312" s="14" t="s">
        <v>26</v>
      </c>
      <c r="B312" s="15" t="s">
        <v>556</v>
      </c>
      <c r="C312" s="16" t="s">
        <v>557</v>
      </c>
      <c r="D312" s="17">
        <v>53236130</v>
      </c>
      <c r="E312" s="18">
        <v>58389563</v>
      </c>
      <c r="F312" s="18">
        <v>27424988</v>
      </c>
      <c r="G312" s="19">
        <f t="shared" si="60"/>
        <v>0.4696898998884441</v>
      </c>
      <c r="H312" s="17">
        <v>5908732</v>
      </c>
      <c r="I312" s="18">
        <v>636238</v>
      </c>
      <c r="J312" s="18">
        <v>3248475</v>
      </c>
      <c r="K312" s="17">
        <v>9793445</v>
      </c>
      <c r="L312" s="17">
        <v>2175750</v>
      </c>
      <c r="M312" s="18">
        <v>3448314</v>
      </c>
      <c r="N312" s="18">
        <v>2542359</v>
      </c>
      <c r="O312" s="17">
        <v>8166423</v>
      </c>
      <c r="P312" s="17">
        <v>2971987</v>
      </c>
      <c r="Q312" s="18">
        <v>2787796</v>
      </c>
      <c r="R312" s="18">
        <v>3705337</v>
      </c>
      <c r="S312" s="20">
        <v>9465120</v>
      </c>
      <c r="T312" s="17">
        <v>0</v>
      </c>
      <c r="U312" s="18">
        <v>0</v>
      </c>
      <c r="V312" s="18">
        <v>0</v>
      </c>
      <c r="W312" s="20">
        <v>0</v>
      </c>
    </row>
    <row r="313" spans="1:23" ht="12.75">
      <c r="A313" s="14" t="s">
        <v>41</v>
      </c>
      <c r="B313" s="15" t="s">
        <v>558</v>
      </c>
      <c r="C313" s="16" t="s">
        <v>559</v>
      </c>
      <c r="D313" s="17">
        <v>18494360</v>
      </c>
      <c r="E313" s="18">
        <v>11783917</v>
      </c>
      <c r="F313" s="18">
        <v>8083131</v>
      </c>
      <c r="G313" s="19">
        <f t="shared" si="60"/>
        <v>0.6859460228716818</v>
      </c>
      <c r="H313" s="17">
        <v>964</v>
      </c>
      <c r="I313" s="18">
        <v>169596</v>
      </c>
      <c r="J313" s="18">
        <v>835415</v>
      </c>
      <c r="K313" s="17">
        <v>1005975</v>
      </c>
      <c r="L313" s="17">
        <v>886080</v>
      </c>
      <c r="M313" s="18">
        <v>3158586</v>
      </c>
      <c r="N313" s="18">
        <v>2458185</v>
      </c>
      <c r="O313" s="17">
        <v>6502851</v>
      </c>
      <c r="P313" s="17">
        <v>310436</v>
      </c>
      <c r="Q313" s="18">
        <v>27187</v>
      </c>
      <c r="R313" s="18">
        <v>236682</v>
      </c>
      <c r="S313" s="20">
        <v>574305</v>
      </c>
      <c r="T313" s="17">
        <v>0</v>
      </c>
      <c r="U313" s="18">
        <v>0</v>
      </c>
      <c r="V313" s="18">
        <v>0</v>
      </c>
      <c r="W313" s="20">
        <v>0</v>
      </c>
    </row>
    <row r="314" spans="1:23" ht="12.75">
      <c r="A314" s="21"/>
      <c r="B314" s="22" t="s">
        <v>560</v>
      </c>
      <c r="C314" s="23"/>
      <c r="D314" s="24">
        <f>SUM(D308:D313)</f>
        <v>1300695569</v>
      </c>
      <c r="E314" s="25">
        <f>SUM(E308:E313)</f>
        <v>1461267574</v>
      </c>
      <c r="F314" s="25">
        <f>SUM(F308:F313)</f>
        <v>562211020</v>
      </c>
      <c r="G314" s="26">
        <f t="shared" si="60"/>
        <v>0.3847420075578848</v>
      </c>
      <c r="H314" s="24">
        <f aca="true" t="shared" si="63" ref="H314:W314">SUM(H308:H313)</f>
        <v>9657455</v>
      </c>
      <c r="I314" s="25">
        <f t="shared" si="63"/>
        <v>41924377</v>
      </c>
      <c r="J314" s="25">
        <f t="shared" si="63"/>
        <v>63125740</v>
      </c>
      <c r="K314" s="24">
        <f t="shared" si="63"/>
        <v>114707572</v>
      </c>
      <c r="L314" s="24">
        <f t="shared" si="63"/>
        <v>61917728</v>
      </c>
      <c r="M314" s="25">
        <f t="shared" si="63"/>
        <v>86306762</v>
      </c>
      <c r="N314" s="25">
        <f t="shared" si="63"/>
        <v>98463366</v>
      </c>
      <c r="O314" s="24">
        <f t="shared" si="63"/>
        <v>246687856</v>
      </c>
      <c r="P314" s="24">
        <f t="shared" si="63"/>
        <v>35131812</v>
      </c>
      <c r="Q314" s="25">
        <f t="shared" si="63"/>
        <v>66143961</v>
      </c>
      <c r="R314" s="25">
        <f t="shared" si="63"/>
        <v>99539819</v>
      </c>
      <c r="S314" s="27">
        <f t="shared" si="63"/>
        <v>200815592</v>
      </c>
      <c r="T314" s="24">
        <f t="shared" si="63"/>
        <v>0</v>
      </c>
      <c r="U314" s="25">
        <f t="shared" si="63"/>
        <v>0</v>
      </c>
      <c r="V314" s="25">
        <f t="shared" si="63"/>
        <v>0</v>
      </c>
      <c r="W314" s="27">
        <f t="shared" si="63"/>
        <v>0</v>
      </c>
    </row>
    <row r="315" spans="1:23" ht="12.75">
      <c r="A315" s="14" t="s">
        <v>26</v>
      </c>
      <c r="B315" s="15" t="s">
        <v>561</v>
      </c>
      <c r="C315" s="16" t="s">
        <v>562</v>
      </c>
      <c r="D315" s="17">
        <v>58031040</v>
      </c>
      <c r="E315" s="18">
        <v>79336162</v>
      </c>
      <c r="F315" s="18">
        <v>30976335</v>
      </c>
      <c r="G315" s="19">
        <f t="shared" si="60"/>
        <v>0.39044408273745335</v>
      </c>
      <c r="H315" s="17">
        <v>217991</v>
      </c>
      <c r="I315" s="18">
        <v>2944722</v>
      </c>
      <c r="J315" s="18">
        <v>5151178</v>
      </c>
      <c r="K315" s="17">
        <v>8313891</v>
      </c>
      <c r="L315" s="17">
        <v>2051528</v>
      </c>
      <c r="M315" s="18">
        <v>2689938</v>
      </c>
      <c r="N315" s="18">
        <v>10284178</v>
      </c>
      <c r="O315" s="17">
        <v>15025644</v>
      </c>
      <c r="P315" s="17">
        <v>819817</v>
      </c>
      <c r="Q315" s="18">
        <v>1815459</v>
      </c>
      <c r="R315" s="18">
        <v>5001524</v>
      </c>
      <c r="S315" s="20">
        <v>7636800</v>
      </c>
      <c r="T315" s="17">
        <v>0</v>
      </c>
      <c r="U315" s="18">
        <v>0</v>
      </c>
      <c r="V315" s="18">
        <v>0</v>
      </c>
      <c r="W315" s="20">
        <v>0</v>
      </c>
    </row>
    <row r="316" spans="1:23" ht="12.75">
      <c r="A316" s="14" t="s">
        <v>26</v>
      </c>
      <c r="B316" s="15" t="s">
        <v>563</v>
      </c>
      <c r="C316" s="16" t="s">
        <v>564</v>
      </c>
      <c r="D316" s="17">
        <v>88356069</v>
      </c>
      <c r="E316" s="18">
        <v>86266104</v>
      </c>
      <c r="F316" s="18">
        <v>34804050</v>
      </c>
      <c r="G316" s="19">
        <f t="shared" si="60"/>
        <v>0.4034498880348184</v>
      </c>
      <c r="H316" s="17">
        <v>0</v>
      </c>
      <c r="I316" s="18">
        <v>571483</v>
      </c>
      <c r="J316" s="18">
        <v>5868991</v>
      </c>
      <c r="K316" s="17">
        <v>6440474</v>
      </c>
      <c r="L316" s="17">
        <v>1878889</v>
      </c>
      <c r="M316" s="18">
        <v>4070175</v>
      </c>
      <c r="N316" s="18">
        <v>7840290</v>
      </c>
      <c r="O316" s="17">
        <v>13789354</v>
      </c>
      <c r="P316" s="17">
        <v>3213780</v>
      </c>
      <c r="Q316" s="18">
        <v>5296585</v>
      </c>
      <c r="R316" s="18">
        <v>6063857</v>
      </c>
      <c r="S316" s="20">
        <v>14574222</v>
      </c>
      <c r="T316" s="17">
        <v>0</v>
      </c>
      <c r="U316" s="18">
        <v>0</v>
      </c>
      <c r="V316" s="18">
        <v>0</v>
      </c>
      <c r="W316" s="20">
        <v>0</v>
      </c>
    </row>
    <row r="317" spans="1:23" ht="12.75">
      <c r="A317" s="14" t="s">
        <v>26</v>
      </c>
      <c r="B317" s="15" t="s">
        <v>565</v>
      </c>
      <c r="C317" s="16" t="s">
        <v>566</v>
      </c>
      <c r="D317" s="17">
        <v>24631825</v>
      </c>
      <c r="E317" s="18">
        <v>25452191</v>
      </c>
      <c r="F317" s="18">
        <v>11062281</v>
      </c>
      <c r="G317" s="19">
        <f t="shared" si="60"/>
        <v>0.4346298124196852</v>
      </c>
      <c r="H317" s="17">
        <v>422742</v>
      </c>
      <c r="I317" s="18">
        <v>218788</v>
      </c>
      <c r="J317" s="18">
        <v>1664729</v>
      </c>
      <c r="K317" s="17">
        <v>2306259</v>
      </c>
      <c r="L317" s="17">
        <v>516495</v>
      </c>
      <c r="M317" s="18">
        <v>1339114</v>
      </c>
      <c r="N317" s="18">
        <v>764321</v>
      </c>
      <c r="O317" s="17">
        <v>2619930</v>
      </c>
      <c r="P317" s="17">
        <v>1721676</v>
      </c>
      <c r="Q317" s="18">
        <v>1985702</v>
      </c>
      <c r="R317" s="18">
        <v>2428714</v>
      </c>
      <c r="S317" s="20">
        <v>6136092</v>
      </c>
      <c r="T317" s="17">
        <v>0</v>
      </c>
      <c r="U317" s="18">
        <v>0</v>
      </c>
      <c r="V317" s="18">
        <v>0</v>
      </c>
      <c r="W317" s="20">
        <v>0</v>
      </c>
    </row>
    <row r="318" spans="1:23" ht="12.75">
      <c r="A318" s="14" t="s">
        <v>26</v>
      </c>
      <c r="B318" s="15" t="s">
        <v>567</v>
      </c>
      <c r="C318" s="16" t="s">
        <v>568</v>
      </c>
      <c r="D318" s="17">
        <v>20315463</v>
      </c>
      <c r="E318" s="18">
        <v>21405317</v>
      </c>
      <c r="F318" s="18">
        <v>6491276</v>
      </c>
      <c r="G318" s="19">
        <f t="shared" si="60"/>
        <v>0.3032553080152936</v>
      </c>
      <c r="H318" s="17">
        <v>0</v>
      </c>
      <c r="I318" s="18">
        <v>6738</v>
      </c>
      <c r="J318" s="18">
        <v>19681</v>
      </c>
      <c r="K318" s="17">
        <v>26419</v>
      </c>
      <c r="L318" s="17">
        <v>1049143</v>
      </c>
      <c r="M318" s="18">
        <v>2548436</v>
      </c>
      <c r="N318" s="18">
        <v>1102240</v>
      </c>
      <c r="O318" s="17">
        <v>4699819</v>
      </c>
      <c r="P318" s="17">
        <v>879775</v>
      </c>
      <c r="Q318" s="18">
        <v>185090</v>
      </c>
      <c r="R318" s="18">
        <v>700173</v>
      </c>
      <c r="S318" s="20">
        <v>1765038</v>
      </c>
      <c r="T318" s="17">
        <v>0</v>
      </c>
      <c r="U318" s="18">
        <v>0</v>
      </c>
      <c r="V318" s="18">
        <v>0</v>
      </c>
      <c r="W318" s="20">
        <v>0</v>
      </c>
    </row>
    <row r="319" spans="1:23" ht="12.75">
      <c r="A319" s="14" t="s">
        <v>41</v>
      </c>
      <c r="B319" s="15" t="s">
        <v>569</v>
      </c>
      <c r="C319" s="16" t="s">
        <v>570</v>
      </c>
      <c r="D319" s="17">
        <v>1096000</v>
      </c>
      <c r="E319" s="18">
        <v>9460400</v>
      </c>
      <c r="F319" s="18">
        <v>653781</v>
      </c>
      <c r="G319" s="19">
        <f t="shared" si="60"/>
        <v>0.06910712020633376</v>
      </c>
      <c r="H319" s="17">
        <v>114400</v>
      </c>
      <c r="I319" s="18">
        <v>27350</v>
      </c>
      <c r="J319" s="18">
        <v>149667</v>
      </c>
      <c r="K319" s="17">
        <v>291417</v>
      </c>
      <c r="L319" s="17">
        <v>217046</v>
      </c>
      <c r="M319" s="18">
        <v>5799</v>
      </c>
      <c r="N319" s="18">
        <v>21454</v>
      </c>
      <c r="O319" s="17">
        <v>244299</v>
      </c>
      <c r="P319" s="17">
        <v>83704</v>
      </c>
      <c r="Q319" s="18">
        <v>20104</v>
      </c>
      <c r="R319" s="18">
        <v>14257</v>
      </c>
      <c r="S319" s="20">
        <v>118065</v>
      </c>
      <c r="T319" s="17">
        <v>0</v>
      </c>
      <c r="U319" s="18">
        <v>0</v>
      </c>
      <c r="V319" s="18">
        <v>0</v>
      </c>
      <c r="W319" s="20">
        <v>0</v>
      </c>
    </row>
    <row r="320" spans="1:23" ht="12.75">
      <c r="A320" s="21"/>
      <c r="B320" s="22" t="s">
        <v>571</v>
      </c>
      <c r="C320" s="23"/>
      <c r="D320" s="24">
        <f>SUM(D315:D319)</f>
        <v>192430397</v>
      </c>
      <c r="E320" s="25">
        <f>SUM(E315:E319)</f>
        <v>221920174</v>
      </c>
      <c r="F320" s="25">
        <f>SUM(F315:F319)</f>
        <v>83987723</v>
      </c>
      <c r="G320" s="26">
        <f t="shared" si="60"/>
        <v>0.3784591616262882</v>
      </c>
      <c r="H320" s="24">
        <f aca="true" t="shared" si="64" ref="H320:W320">SUM(H315:H319)</f>
        <v>755133</v>
      </c>
      <c r="I320" s="25">
        <f t="shared" si="64"/>
        <v>3769081</v>
      </c>
      <c r="J320" s="25">
        <f t="shared" si="64"/>
        <v>12854246</v>
      </c>
      <c r="K320" s="24">
        <f t="shared" si="64"/>
        <v>17378460</v>
      </c>
      <c r="L320" s="24">
        <f t="shared" si="64"/>
        <v>5713101</v>
      </c>
      <c r="M320" s="25">
        <f t="shared" si="64"/>
        <v>10653462</v>
      </c>
      <c r="N320" s="25">
        <f t="shared" si="64"/>
        <v>20012483</v>
      </c>
      <c r="O320" s="24">
        <f t="shared" si="64"/>
        <v>36379046</v>
      </c>
      <c r="P320" s="24">
        <f t="shared" si="64"/>
        <v>6718752</v>
      </c>
      <c r="Q320" s="25">
        <f t="shared" si="64"/>
        <v>9302940</v>
      </c>
      <c r="R320" s="25">
        <f t="shared" si="64"/>
        <v>14208525</v>
      </c>
      <c r="S320" s="27">
        <f t="shared" si="64"/>
        <v>30230217</v>
      </c>
      <c r="T320" s="24">
        <f t="shared" si="64"/>
        <v>0</v>
      </c>
      <c r="U320" s="25">
        <f t="shared" si="64"/>
        <v>0</v>
      </c>
      <c r="V320" s="25">
        <f t="shared" si="64"/>
        <v>0</v>
      </c>
      <c r="W320" s="27">
        <f t="shared" si="64"/>
        <v>0</v>
      </c>
    </row>
    <row r="321" spans="1:23" ht="12.75">
      <c r="A321" s="14" t="s">
        <v>26</v>
      </c>
      <c r="B321" s="15" t="s">
        <v>572</v>
      </c>
      <c r="C321" s="16" t="s">
        <v>573</v>
      </c>
      <c r="D321" s="17">
        <v>54589850</v>
      </c>
      <c r="E321" s="18">
        <v>54589850</v>
      </c>
      <c r="F321" s="18">
        <v>103217</v>
      </c>
      <c r="G321" s="19">
        <f t="shared" si="60"/>
        <v>0.0018907727352245884</v>
      </c>
      <c r="H321" s="17">
        <v>0</v>
      </c>
      <c r="I321" s="18">
        <v>0</v>
      </c>
      <c r="J321" s="18">
        <v>0</v>
      </c>
      <c r="K321" s="17">
        <v>0</v>
      </c>
      <c r="L321" s="17">
        <v>0</v>
      </c>
      <c r="M321" s="18">
        <v>54217</v>
      </c>
      <c r="N321" s="18">
        <v>49000</v>
      </c>
      <c r="O321" s="17">
        <v>103217</v>
      </c>
      <c r="P321" s="17">
        <v>0</v>
      </c>
      <c r="Q321" s="18">
        <v>0</v>
      </c>
      <c r="R321" s="18">
        <v>0</v>
      </c>
      <c r="S321" s="20">
        <v>0</v>
      </c>
      <c r="T321" s="17">
        <v>0</v>
      </c>
      <c r="U321" s="18">
        <v>0</v>
      </c>
      <c r="V321" s="18">
        <v>0</v>
      </c>
      <c r="W321" s="20">
        <v>0</v>
      </c>
    </row>
    <row r="322" spans="1:23" ht="12.75">
      <c r="A322" s="14" t="s">
        <v>26</v>
      </c>
      <c r="B322" s="15" t="s">
        <v>574</v>
      </c>
      <c r="C322" s="16" t="s">
        <v>575</v>
      </c>
      <c r="D322" s="17">
        <v>158542361</v>
      </c>
      <c r="E322" s="18">
        <v>156922377</v>
      </c>
      <c r="F322" s="18">
        <v>67845651</v>
      </c>
      <c r="G322" s="19">
        <f t="shared" si="60"/>
        <v>0.43235166518029483</v>
      </c>
      <c r="H322" s="17">
        <v>2078147</v>
      </c>
      <c r="I322" s="18">
        <v>3190939</v>
      </c>
      <c r="J322" s="18">
        <v>15336665</v>
      </c>
      <c r="K322" s="17">
        <v>20605751</v>
      </c>
      <c r="L322" s="17">
        <v>8746388</v>
      </c>
      <c r="M322" s="18">
        <v>8264414</v>
      </c>
      <c r="N322" s="18">
        <v>11854694</v>
      </c>
      <c r="O322" s="17">
        <v>28865496</v>
      </c>
      <c r="P322" s="17">
        <v>2260276</v>
      </c>
      <c r="Q322" s="18">
        <v>5113593</v>
      </c>
      <c r="R322" s="18">
        <v>11000535</v>
      </c>
      <c r="S322" s="20">
        <v>18374404</v>
      </c>
      <c r="T322" s="17">
        <v>0</v>
      </c>
      <c r="U322" s="18">
        <v>0</v>
      </c>
      <c r="V322" s="18">
        <v>0</v>
      </c>
      <c r="W322" s="20">
        <v>0</v>
      </c>
    </row>
    <row r="323" spans="1:23" ht="12.75">
      <c r="A323" s="14" t="s">
        <v>26</v>
      </c>
      <c r="B323" s="15" t="s">
        <v>576</v>
      </c>
      <c r="C323" s="16" t="s">
        <v>577</v>
      </c>
      <c r="D323" s="17">
        <v>148066165</v>
      </c>
      <c r="E323" s="18">
        <v>150402291</v>
      </c>
      <c r="F323" s="18">
        <v>68164663</v>
      </c>
      <c r="G323" s="19">
        <f t="shared" si="60"/>
        <v>0.45321558964816566</v>
      </c>
      <c r="H323" s="17">
        <v>1371783</v>
      </c>
      <c r="I323" s="18">
        <v>4529396</v>
      </c>
      <c r="J323" s="18">
        <v>8785108</v>
      </c>
      <c r="K323" s="17">
        <v>14686287</v>
      </c>
      <c r="L323" s="17">
        <v>6999783</v>
      </c>
      <c r="M323" s="18">
        <v>9732485</v>
      </c>
      <c r="N323" s="18">
        <v>10641134</v>
      </c>
      <c r="O323" s="17">
        <v>27373402</v>
      </c>
      <c r="P323" s="17">
        <v>4081611</v>
      </c>
      <c r="Q323" s="18">
        <v>8834196</v>
      </c>
      <c r="R323" s="18">
        <v>13189167</v>
      </c>
      <c r="S323" s="20">
        <v>26104974</v>
      </c>
      <c r="T323" s="17">
        <v>0</v>
      </c>
      <c r="U323" s="18">
        <v>0</v>
      </c>
      <c r="V323" s="18">
        <v>0</v>
      </c>
      <c r="W323" s="20">
        <v>0</v>
      </c>
    </row>
    <row r="324" spans="1:23" ht="12.75">
      <c r="A324" s="14" t="s">
        <v>26</v>
      </c>
      <c r="B324" s="15" t="s">
        <v>578</v>
      </c>
      <c r="C324" s="16" t="s">
        <v>579</v>
      </c>
      <c r="D324" s="17">
        <v>221795045</v>
      </c>
      <c r="E324" s="18">
        <v>317022523</v>
      </c>
      <c r="F324" s="18">
        <v>104964169</v>
      </c>
      <c r="G324" s="19">
        <f t="shared" si="60"/>
        <v>0.33109372799988723</v>
      </c>
      <c r="H324" s="17">
        <v>1016326</v>
      </c>
      <c r="I324" s="18">
        <v>8393453</v>
      </c>
      <c r="J324" s="18">
        <v>14633141</v>
      </c>
      <c r="K324" s="17">
        <v>24042920</v>
      </c>
      <c r="L324" s="17">
        <v>10578411</v>
      </c>
      <c r="M324" s="18">
        <v>9882895</v>
      </c>
      <c r="N324" s="18">
        <v>18239713</v>
      </c>
      <c r="O324" s="17">
        <v>38701019</v>
      </c>
      <c r="P324" s="17">
        <v>11202628</v>
      </c>
      <c r="Q324" s="18">
        <v>17794933</v>
      </c>
      <c r="R324" s="18">
        <v>13222669</v>
      </c>
      <c r="S324" s="20">
        <v>42220230</v>
      </c>
      <c r="T324" s="17">
        <v>0</v>
      </c>
      <c r="U324" s="18">
        <v>0</v>
      </c>
      <c r="V324" s="18">
        <v>0</v>
      </c>
      <c r="W324" s="20">
        <v>0</v>
      </c>
    </row>
    <row r="325" spans="1:23" ht="12.75">
      <c r="A325" s="14" t="s">
        <v>26</v>
      </c>
      <c r="B325" s="15" t="s">
        <v>580</v>
      </c>
      <c r="C325" s="16" t="s">
        <v>581</v>
      </c>
      <c r="D325" s="17">
        <v>47359369</v>
      </c>
      <c r="E325" s="18">
        <v>60144032</v>
      </c>
      <c r="F325" s="18">
        <v>17013151</v>
      </c>
      <c r="G325" s="19">
        <f t="shared" si="60"/>
        <v>0.2828734694740785</v>
      </c>
      <c r="H325" s="17">
        <v>0</v>
      </c>
      <c r="I325" s="18">
        <v>627835</v>
      </c>
      <c r="J325" s="18">
        <v>1465172</v>
      </c>
      <c r="K325" s="17">
        <v>2093007</v>
      </c>
      <c r="L325" s="17">
        <v>1667945</v>
      </c>
      <c r="M325" s="18">
        <v>258680</v>
      </c>
      <c r="N325" s="18">
        <v>7267874</v>
      </c>
      <c r="O325" s="17">
        <v>9194499</v>
      </c>
      <c r="P325" s="17">
        <v>51520</v>
      </c>
      <c r="Q325" s="18">
        <v>2155619</v>
      </c>
      <c r="R325" s="18">
        <v>3518506</v>
      </c>
      <c r="S325" s="20">
        <v>5725645</v>
      </c>
      <c r="T325" s="17">
        <v>0</v>
      </c>
      <c r="U325" s="18">
        <v>0</v>
      </c>
      <c r="V325" s="18">
        <v>0</v>
      </c>
      <c r="W325" s="20">
        <v>0</v>
      </c>
    </row>
    <row r="326" spans="1:23" ht="12.75">
      <c r="A326" s="14" t="s">
        <v>26</v>
      </c>
      <c r="B326" s="15" t="s">
        <v>582</v>
      </c>
      <c r="C326" s="16" t="s">
        <v>583</v>
      </c>
      <c r="D326" s="17">
        <v>116064300</v>
      </c>
      <c r="E326" s="18">
        <v>139822683</v>
      </c>
      <c r="F326" s="18">
        <v>86324858</v>
      </c>
      <c r="G326" s="19">
        <f t="shared" si="60"/>
        <v>0.617388081445984</v>
      </c>
      <c r="H326" s="17">
        <v>19889415</v>
      </c>
      <c r="I326" s="18">
        <v>11877404</v>
      </c>
      <c r="J326" s="18">
        <v>8609696</v>
      </c>
      <c r="K326" s="17">
        <v>40376515</v>
      </c>
      <c r="L326" s="17">
        <v>9516717</v>
      </c>
      <c r="M326" s="18">
        <v>9634170</v>
      </c>
      <c r="N326" s="18">
        <v>5701800</v>
      </c>
      <c r="O326" s="17">
        <v>24852687</v>
      </c>
      <c r="P326" s="17">
        <v>8568050</v>
      </c>
      <c r="Q326" s="18">
        <v>5163596</v>
      </c>
      <c r="R326" s="18">
        <v>7364010</v>
      </c>
      <c r="S326" s="20">
        <v>21095656</v>
      </c>
      <c r="T326" s="17">
        <v>0</v>
      </c>
      <c r="U326" s="18">
        <v>0</v>
      </c>
      <c r="V326" s="18">
        <v>0</v>
      </c>
      <c r="W326" s="20">
        <v>0</v>
      </c>
    </row>
    <row r="327" spans="1:23" ht="12.75">
      <c r="A327" s="14" t="s">
        <v>26</v>
      </c>
      <c r="B327" s="15" t="s">
        <v>584</v>
      </c>
      <c r="C327" s="16" t="s">
        <v>585</v>
      </c>
      <c r="D327" s="17">
        <v>175573270</v>
      </c>
      <c r="E327" s="18">
        <v>145496853</v>
      </c>
      <c r="F327" s="18">
        <v>68836973</v>
      </c>
      <c r="G327" s="19">
        <f t="shared" si="60"/>
        <v>0.47311657661763995</v>
      </c>
      <c r="H327" s="17">
        <v>8812688</v>
      </c>
      <c r="I327" s="18">
        <v>11808346</v>
      </c>
      <c r="J327" s="18">
        <v>5053700</v>
      </c>
      <c r="K327" s="17">
        <v>25674734</v>
      </c>
      <c r="L327" s="17">
        <v>13045110</v>
      </c>
      <c r="M327" s="18">
        <v>8180693</v>
      </c>
      <c r="N327" s="18">
        <v>9009821</v>
      </c>
      <c r="O327" s="17">
        <v>30235624</v>
      </c>
      <c r="P327" s="17">
        <v>6131936</v>
      </c>
      <c r="Q327" s="18">
        <v>2893451</v>
      </c>
      <c r="R327" s="18">
        <v>3901228</v>
      </c>
      <c r="S327" s="20">
        <v>12926615</v>
      </c>
      <c r="T327" s="17">
        <v>0</v>
      </c>
      <c r="U327" s="18">
        <v>0</v>
      </c>
      <c r="V327" s="18">
        <v>0</v>
      </c>
      <c r="W327" s="20">
        <v>0</v>
      </c>
    </row>
    <row r="328" spans="1:23" ht="12.75">
      <c r="A328" s="14" t="s">
        <v>41</v>
      </c>
      <c r="B328" s="15" t="s">
        <v>586</v>
      </c>
      <c r="C328" s="16" t="s">
        <v>587</v>
      </c>
      <c r="D328" s="17">
        <v>5415494</v>
      </c>
      <c r="E328" s="18">
        <v>5415494</v>
      </c>
      <c r="F328" s="18">
        <v>787693</v>
      </c>
      <c r="G328" s="19">
        <f t="shared" si="60"/>
        <v>0.14545173533568684</v>
      </c>
      <c r="H328" s="17">
        <v>0</v>
      </c>
      <c r="I328" s="18">
        <v>28700</v>
      </c>
      <c r="J328" s="18">
        <v>70591</v>
      </c>
      <c r="K328" s="17">
        <v>99291</v>
      </c>
      <c r="L328" s="17">
        <v>32737</v>
      </c>
      <c r="M328" s="18">
        <v>515829</v>
      </c>
      <c r="N328" s="18">
        <v>4343</v>
      </c>
      <c r="O328" s="17">
        <v>552909</v>
      </c>
      <c r="P328" s="17">
        <v>9896</v>
      </c>
      <c r="Q328" s="18">
        <v>9391</v>
      </c>
      <c r="R328" s="18">
        <v>116206</v>
      </c>
      <c r="S328" s="20">
        <v>135493</v>
      </c>
      <c r="T328" s="17">
        <v>0</v>
      </c>
      <c r="U328" s="18">
        <v>0</v>
      </c>
      <c r="V328" s="18">
        <v>0</v>
      </c>
      <c r="W328" s="20">
        <v>0</v>
      </c>
    </row>
    <row r="329" spans="1:23" ht="12.75">
      <c r="A329" s="21"/>
      <c r="B329" s="22" t="s">
        <v>588</v>
      </c>
      <c r="C329" s="23"/>
      <c r="D329" s="24">
        <f>SUM(D321:D328)</f>
        <v>927405854</v>
      </c>
      <c r="E329" s="25">
        <f>SUM(E321:E328)</f>
        <v>1029816103</v>
      </c>
      <c r="F329" s="25">
        <f>SUM(F321:F328)</f>
        <v>414040375</v>
      </c>
      <c r="G329" s="26">
        <f t="shared" si="60"/>
        <v>0.4020527294085243</v>
      </c>
      <c r="H329" s="24">
        <f aca="true" t="shared" si="65" ref="H329:W329">SUM(H321:H328)</f>
        <v>33168359</v>
      </c>
      <c r="I329" s="25">
        <f t="shared" si="65"/>
        <v>40456073</v>
      </c>
      <c r="J329" s="25">
        <f t="shared" si="65"/>
        <v>53954073</v>
      </c>
      <c r="K329" s="24">
        <f t="shared" si="65"/>
        <v>127578505</v>
      </c>
      <c r="L329" s="24">
        <f t="shared" si="65"/>
        <v>50587091</v>
      </c>
      <c r="M329" s="25">
        <f t="shared" si="65"/>
        <v>46523383</v>
      </c>
      <c r="N329" s="25">
        <f t="shared" si="65"/>
        <v>62768379</v>
      </c>
      <c r="O329" s="24">
        <f t="shared" si="65"/>
        <v>159878853</v>
      </c>
      <c r="P329" s="24">
        <f t="shared" si="65"/>
        <v>32305917</v>
      </c>
      <c r="Q329" s="25">
        <f t="shared" si="65"/>
        <v>41964779</v>
      </c>
      <c r="R329" s="25">
        <f t="shared" si="65"/>
        <v>52312321</v>
      </c>
      <c r="S329" s="27">
        <f t="shared" si="65"/>
        <v>126583017</v>
      </c>
      <c r="T329" s="24">
        <f t="shared" si="65"/>
        <v>0</v>
      </c>
      <c r="U329" s="25">
        <f t="shared" si="65"/>
        <v>0</v>
      </c>
      <c r="V329" s="25">
        <f t="shared" si="65"/>
        <v>0</v>
      </c>
      <c r="W329" s="27">
        <f t="shared" si="65"/>
        <v>0</v>
      </c>
    </row>
    <row r="330" spans="1:23" ht="12.75">
      <c r="A330" s="14" t="s">
        <v>26</v>
      </c>
      <c r="B330" s="15" t="s">
        <v>589</v>
      </c>
      <c r="C330" s="16" t="s">
        <v>590</v>
      </c>
      <c r="D330" s="17">
        <v>14703200</v>
      </c>
      <c r="E330" s="18">
        <v>11723941</v>
      </c>
      <c r="F330" s="18">
        <v>5308327</v>
      </c>
      <c r="G330" s="19">
        <f t="shared" si="60"/>
        <v>0.4527766729634685</v>
      </c>
      <c r="H330" s="17">
        <v>24423</v>
      </c>
      <c r="I330" s="18">
        <v>2258</v>
      </c>
      <c r="J330" s="18">
        <v>1835648</v>
      </c>
      <c r="K330" s="17">
        <v>1862329</v>
      </c>
      <c r="L330" s="17">
        <v>140881</v>
      </c>
      <c r="M330" s="18">
        <v>1864381</v>
      </c>
      <c r="N330" s="18">
        <v>1021270</v>
      </c>
      <c r="O330" s="17">
        <v>3026532</v>
      </c>
      <c r="P330" s="17">
        <v>13455</v>
      </c>
      <c r="Q330" s="18">
        <v>93016</v>
      </c>
      <c r="R330" s="18">
        <v>312995</v>
      </c>
      <c r="S330" s="20">
        <v>419466</v>
      </c>
      <c r="T330" s="17">
        <v>0</v>
      </c>
      <c r="U330" s="18">
        <v>0</v>
      </c>
      <c r="V330" s="18">
        <v>0</v>
      </c>
      <c r="W330" s="20">
        <v>0</v>
      </c>
    </row>
    <row r="331" spans="1:23" ht="12.75">
      <c r="A331" s="14" t="s">
        <v>26</v>
      </c>
      <c r="B331" s="15" t="s">
        <v>591</v>
      </c>
      <c r="C331" s="16" t="s">
        <v>592</v>
      </c>
      <c r="D331" s="17">
        <v>8701400</v>
      </c>
      <c r="E331" s="18">
        <v>31577579</v>
      </c>
      <c r="F331" s="18">
        <v>7616913</v>
      </c>
      <c r="G331" s="19">
        <f t="shared" si="60"/>
        <v>0.2412126971481886</v>
      </c>
      <c r="H331" s="17">
        <v>638593</v>
      </c>
      <c r="I331" s="18">
        <v>1111033</v>
      </c>
      <c r="J331" s="18">
        <v>2162988</v>
      </c>
      <c r="K331" s="17">
        <v>3912614</v>
      </c>
      <c r="L331" s="17">
        <v>1136460</v>
      </c>
      <c r="M331" s="18">
        <v>925391</v>
      </c>
      <c r="N331" s="18">
        <v>258763</v>
      </c>
      <c r="O331" s="17">
        <v>2320614</v>
      </c>
      <c r="P331" s="17">
        <v>39464</v>
      </c>
      <c r="Q331" s="18">
        <v>762752</v>
      </c>
      <c r="R331" s="18">
        <v>581469</v>
      </c>
      <c r="S331" s="20">
        <v>1383685</v>
      </c>
      <c r="T331" s="17">
        <v>0</v>
      </c>
      <c r="U331" s="18">
        <v>0</v>
      </c>
      <c r="V331" s="18">
        <v>0</v>
      </c>
      <c r="W331" s="20">
        <v>0</v>
      </c>
    </row>
    <row r="332" spans="1:23" ht="12.75">
      <c r="A332" s="14" t="s">
        <v>26</v>
      </c>
      <c r="B332" s="15" t="s">
        <v>593</v>
      </c>
      <c r="C332" s="16" t="s">
        <v>594</v>
      </c>
      <c r="D332" s="17">
        <v>34168094</v>
      </c>
      <c r="E332" s="18">
        <v>34168094</v>
      </c>
      <c r="F332" s="18">
        <v>23544599</v>
      </c>
      <c r="G332" s="19">
        <f t="shared" si="60"/>
        <v>0.6890814278373268</v>
      </c>
      <c r="H332" s="17">
        <v>1233168</v>
      </c>
      <c r="I332" s="18">
        <v>552726</v>
      </c>
      <c r="J332" s="18">
        <v>1528620</v>
      </c>
      <c r="K332" s="17">
        <v>3314514</v>
      </c>
      <c r="L332" s="17">
        <v>242865</v>
      </c>
      <c r="M332" s="18">
        <v>507215</v>
      </c>
      <c r="N332" s="18">
        <v>8335577</v>
      </c>
      <c r="O332" s="17">
        <v>9085657</v>
      </c>
      <c r="P332" s="17">
        <v>2320427</v>
      </c>
      <c r="Q332" s="18">
        <v>3768990</v>
      </c>
      <c r="R332" s="18">
        <v>5055011</v>
      </c>
      <c r="S332" s="20">
        <v>11144428</v>
      </c>
      <c r="T332" s="17">
        <v>0</v>
      </c>
      <c r="U332" s="18">
        <v>0</v>
      </c>
      <c r="V332" s="18">
        <v>0</v>
      </c>
      <c r="W332" s="20">
        <v>0</v>
      </c>
    </row>
    <row r="333" spans="1:23" ht="12.75">
      <c r="A333" s="14" t="s">
        <v>41</v>
      </c>
      <c r="B333" s="15" t="s">
        <v>595</v>
      </c>
      <c r="C333" s="16" t="s">
        <v>596</v>
      </c>
      <c r="D333" s="17">
        <v>230000</v>
      </c>
      <c r="E333" s="18">
        <v>1562000</v>
      </c>
      <c r="F333" s="18">
        <v>30712</v>
      </c>
      <c r="G333" s="19">
        <f t="shared" si="60"/>
        <v>0.019661971830985916</v>
      </c>
      <c r="H333" s="17">
        <v>0</v>
      </c>
      <c r="I333" s="18">
        <v>0</v>
      </c>
      <c r="J333" s="18">
        <v>0</v>
      </c>
      <c r="K333" s="17">
        <v>0</v>
      </c>
      <c r="L333" s="17">
        <v>0</v>
      </c>
      <c r="M333" s="18">
        <v>0</v>
      </c>
      <c r="N333" s="18">
        <v>0</v>
      </c>
      <c r="O333" s="17">
        <v>0</v>
      </c>
      <c r="P333" s="17">
        <v>0</v>
      </c>
      <c r="Q333" s="18">
        <v>0</v>
      </c>
      <c r="R333" s="18">
        <v>30712</v>
      </c>
      <c r="S333" s="20">
        <v>30712</v>
      </c>
      <c r="T333" s="17">
        <v>0</v>
      </c>
      <c r="U333" s="18">
        <v>0</v>
      </c>
      <c r="V333" s="18">
        <v>0</v>
      </c>
      <c r="W333" s="20">
        <v>0</v>
      </c>
    </row>
    <row r="334" spans="1:23" ht="12.75">
      <c r="A334" s="21"/>
      <c r="B334" s="22" t="s">
        <v>597</v>
      </c>
      <c r="C334" s="23"/>
      <c r="D334" s="24">
        <f>SUM(D330:D333)</f>
        <v>57802694</v>
      </c>
      <c r="E334" s="25">
        <f>SUM(E330:E333)</f>
        <v>79031614</v>
      </c>
      <c r="F334" s="25">
        <f>SUM(F330:F333)</f>
        <v>36500551</v>
      </c>
      <c r="G334" s="26">
        <f t="shared" si="60"/>
        <v>0.46184747030473144</v>
      </c>
      <c r="H334" s="24">
        <f aca="true" t="shared" si="66" ref="H334:W334">SUM(H330:H333)</f>
        <v>1896184</v>
      </c>
      <c r="I334" s="25">
        <f t="shared" si="66"/>
        <v>1666017</v>
      </c>
      <c r="J334" s="25">
        <f t="shared" si="66"/>
        <v>5527256</v>
      </c>
      <c r="K334" s="24">
        <f t="shared" si="66"/>
        <v>9089457</v>
      </c>
      <c r="L334" s="24">
        <f t="shared" si="66"/>
        <v>1520206</v>
      </c>
      <c r="M334" s="25">
        <f t="shared" si="66"/>
        <v>3296987</v>
      </c>
      <c r="N334" s="25">
        <f t="shared" si="66"/>
        <v>9615610</v>
      </c>
      <c r="O334" s="24">
        <f t="shared" si="66"/>
        <v>14432803</v>
      </c>
      <c r="P334" s="24">
        <f t="shared" si="66"/>
        <v>2373346</v>
      </c>
      <c r="Q334" s="25">
        <f t="shared" si="66"/>
        <v>4624758</v>
      </c>
      <c r="R334" s="25">
        <f t="shared" si="66"/>
        <v>5980187</v>
      </c>
      <c r="S334" s="27">
        <f t="shared" si="66"/>
        <v>12978291</v>
      </c>
      <c r="T334" s="24">
        <f t="shared" si="66"/>
        <v>0</v>
      </c>
      <c r="U334" s="25">
        <f t="shared" si="66"/>
        <v>0</v>
      </c>
      <c r="V334" s="25">
        <f t="shared" si="66"/>
        <v>0</v>
      </c>
      <c r="W334" s="27">
        <f t="shared" si="66"/>
        <v>0</v>
      </c>
    </row>
    <row r="335" spans="1:23" ht="12.75">
      <c r="A335" s="21"/>
      <c r="B335" s="22" t="s">
        <v>598</v>
      </c>
      <c r="C335" s="23"/>
      <c r="D335" s="24">
        <f>SUM(D299,D301:D306,D308:D313,D315:D319,D321:D328,D330:D333)</f>
        <v>9657949185</v>
      </c>
      <c r="E335" s="25">
        <f>SUM(E299,E301:E306,E308:E313,E315:E319,E321:E328,E330:E333)</f>
        <v>10064427922</v>
      </c>
      <c r="F335" s="25">
        <f>SUM(F299,F301:F306,F308:F313,F315:F319,F321:F328,F330:F333)</f>
        <v>4987116157</v>
      </c>
      <c r="G335" s="26">
        <f t="shared" si="60"/>
        <v>0.4955190891772974</v>
      </c>
      <c r="H335" s="24">
        <f aca="true" t="shared" si="67" ref="H335:W335">SUM(H299,H301:H306,H308:H313,H315:H319,H321:H328,H330:H333)</f>
        <v>112967158</v>
      </c>
      <c r="I335" s="25">
        <f t="shared" si="67"/>
        <v>420520235</v>
      </c>
      <c r="J335" s="25">
        <f t="shared" si="67"/>
        <v>606599793</v>
      </c>
      <c r="K335" s="24">
        <f t="shared" si="67"/>
        <v>1140087186</v>
      </c>
      <c r="L335" s="24">
        <f t="shared" si="67"/>
        <v>630816999</v>
      </c>
      <c r="M335" s="25">
        <f t="shared" si="67"/>
        <v>685228587</v>
      </c>
      <c r="N335" s="25">
        <f t="shared" si="67"/>
        <v>745852678</v>
      </c>
      <c r="O335" s="24">
        <f t="shared" si="67"/>
        <v>2061898264</v>
      </c>
      <c r="P335" s="24">
        <f t="shared" si="67"/>
        <v>362581035</v>
      </c>
      <c r="Q335" s="25">
        <f t="shared" si="67"/>
        <v>499849091</v>
      </c>
      <c r="R335" s="25">
        <f t="shared" si="67"/>
        <v>922700581</v>
      </c>
      <c r="S335" s="27">
        <f t="shared" si="67"/>
        <v>1785130707</v>
      </c>
      <c r="T335" s="24">
        <f t="shared" si="67"/>
        <v>0</v>
      </c>
      <c r="U335" s="25">
        <f t="shared" si="67"/>
        <v>0</v>
      </c>
      <c r="V335" s="25">
        <f t="shared" si="67"/>
        <v>0</v>
      </c>
      <c r="W335" s="27">
        <f t="shared" si="67"/>
        <v>0</v>
      </c>
    </row>
    <row r="336" spans="1:23" ht="12.75">
      <c r="A336" s="32"/>
      <c r="B336" s="33" t="s">
        <v>599</v>
      </c>
      <c r="C336" s="34"/>
      <c r="D336" s="35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69425165311</v>
      </c>
      <c r="E336" s="36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70308890623</v>
      </c>
      <c r="F336" s="36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33091505089</v>
      </c>
      <c r="G336" s="37">
        <f t="shared" si="60"/>
        <v>0.4706588995471199</v>
      </c>
      <c r="H336" s="35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1512404923</v>
      </c>
      <c r="I336" s="36">
        <f t="shared" si="68"/>
        <v>3124553229</v>
      </c>
      <c r="J336" s="36">
        <f t="shared" si="68"/>
        <v>4313711833</v>
      </c>
      <c r="K336" s="35">
        <f t="shared" si="68"/>
        <v>8950669985</v>
      </c>
      <c r="L336" s="35">
        <f t="shared" si="68"/>
        <v>3799760492</v>
      </c>
      <c r="M336" s="36">
        <f t="shared" si="68"/>
        <v>4623773932</v>
      </c>
      <c r="N336" s="36">
        <f t="shared" si="68"/>
        <v>5209733292</v>
      </c>
      <c r="O336" s="35">
        <f t="shared" si="68"/>
        <v>13633267716</v>
      </c>
      <c r="P336" s="35">
        <f t="shared" si="68"/>
        <v>2504364303</v>
      </c>
      <c r="Q336" s="36">
        <f t="shared" si="68"/>
        <v>3367204714</v>
      </c>
      <c r="R336" s="36">
        <f t="shared" si="68"/>
        <v>4635998371</v>
      </c>
      <c r="S336" s="38">
        <f t="shared" si="68"/>
        <v>10507567388</v>
      </c>
      <c r="T336" s="35">
        <f t="shared" si="68"/>
        <v>0</v>
      </c>
      <c r="U336" s="36">
        <f t="shared" si="68"/>
        <v>0</v>
      </c>
      <c r="V336" s="36">
        <f t="shared" si="68"/>
        <v>0</v>
      </c>
      <c r="W336" s="38">
        <f t="shared" si="68"/>
        <v>0</v>
      </c>
    </row>
    <row r="337" spans="1:23" ht="11.25">
      <c r="A337" s="39"/>
      <c r="B337" s="51" t="s">
        <v>606</v>
      </c>
      <c r="C337" s="39"/>
      <c r="D337" s="41"/>
      <c r="E337" s="41"/>
      <c r="F337" s="41"/>
      <c r="G337" s="42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</row>
    <row r="338" spans="1:23" ht="11.25">
      <c r="A338" s="39"/>
      <c r="B338" s="40"/>
      <c r="C338" s="39"/>
      <c r="D338" s="41"/>
      <c r="E338" s="41"/>
      <c r="F338" s="41"/>
      <c r="G338" s="42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</row>
    <row r="339" spans="1:23" ht="11.25">
      <c r="A339" s="39"/>
      <c r="B339" s="40"/>
      <c r="C339" s="39"/>
      <c r="D339" s="41"/>
      <c r="E339" s="41"/>
      <c r="F339" s="41"/>
      <c r="G339" s="42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</row>
    <row r="340" spans="1:23" ht="11.25">
      <c r="A340" s="39"/>
      <c r="B340" s="40"/>
      <c r="C340" s="39"/>
      <c r="D340" s="41"/>
      <c r="E340" s="41"/>
      <c r="F340" s="41"/>
      <c r="G340" s="42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</row>
    <row r="341" spans="1:23" ht="11.25">
      <c r="A341" s="39"/>
      <c r="B341" s="40"/>
      <c r="C341" s="39"/>
      <c r="D341" s="41"/>
      <c r="E341" s="41"/>
      <c r="F341" s="41"/>
      <c r="G341" s="42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</row>
    <row r="342" spans="1:23" ht="11.25">
      <c r="A342" s="39"/>
      <c r="B342" s="40"/>
      <c r="C342" s="39"/>
      <c r="D342" s="41"/>
      <c r="E342" s="41"/>
      <c r="F342" s="41"/>
      <c r="G342" s="42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</row>
    <row r="343" spans="1:23" ht="11.25">
      <c r="A343" s="39"/>
      <c r="B343" s="40"/>
      <c r="C343" s="39"/>
      <c r="D343" s="41"/>
      <c r="E343" s="41"/>
      <c r="F343" s="41"/>
      <c r="G343" s="42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</row>
    <row r="344" spans="1:23" ht="11.25">
      <c r="A344" s="39"/>
      <c r="B344" s="40"/>
      <c r="C344" s="39"/>
      <c r="D344" s="41"/>
      <c r="E344" s="41"/>
      <c r="F344" s="41"/>
      <c r="G344" s="42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</row>
    <row r="345" spans="1:23" ht="11.25">
      <c r="A345" s="39"/>
      <c r="B345" s="40"/>
      <c r="C345" s="39"/>
      <c r="D345" s="41"/>
      <c r="E345" s="41"/>
      <c r="F345" s="41"/>
      <c r="G345" s="42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</row>
    <row r="346" spans="1:23" ht="11.25">
      <c r="A346" s="39"/>
      <c r="B346" s="40"/>
      <c r="C346" s="39"/>
      <c r="D346" s="41"/>
      <c r="E346" s="41"/>
      <c r="F346" s="41"/>
      <c r="G346" s="42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</row>
    <row r="347" spans="1:23" ht="11.25">
      <c r="A347" s="39"/>
      <c r="B347" s="40"/>
      <c r="C347" s="39"/>
      <c r="D347" s="41"/>
      <c r="E347" s="41"/>
      <c r="F347" s="41"/>
      <c r="G347" s="42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</row>
    <row r="348" spans="1:23" ht="11.25">
      <c r="A348" s="39"/>
      <c r="B348" s="40"/>
      <c r="C348" s="39"/>
      <c r="D348" s="41"/>
      <c r="E348" s="41"/>
      <c r="F348" s="41"/>
      <c r="G348" s="42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</row>
    <row r="349" spans="1:23" ht="11.25">
      <c r="A349" s="39"/>
      <c r="B349" s="40"/>
      <c r="C349" s="39"/>
      <c r="D349" s="41"/>
      <c r="E349" s="41"/>
      <c r="F349" s="41"/>
      <c r="G349" s="42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</row>
    <row r="350" spans="1:23" ht="11.25">
      <c r="A350" s="39"/>
      <c r="B350" s="40"/>
      <c r="C350" s="39"/>
      <c r="D350" s="41"/>
      <c r="E350" s="41"/>
      <c r="F350" s="41"/>
      <c r="G350" s="42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</row>
    <row r="351" spans="1:23" ht="11.25">
      <c r="A351" s="39"/>
      <c r="B351" s="40"/>
      <c r="C351" s="39"/>
      <c r="D351" s="41"/>
      <c r="E351" s="41"/>
      <c r="F351" s="41"/>
      <c r="G351" s="42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</row>
    <row r="352" spans="1:23" ht="11.25">
      <c r="A352" s="39"/>
      <c r="B352" s="40"/>
      <c r="C352" s="39"/>
      <c r="D352" s="41"/>
      <c r="E352" s="41"/>
      <c r="F352" s="41"/>
      <c r="G352" s="42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</row>
    <row r="353" spans="1:23" ht="11.25">
      <c r="A353" s="39"/>
      <c r="B353" s="40"/>
      <c r="C353" s="39"/>
      <c r="D353" s="41"/>
      <c r="E353" s="41"/>
      <c r="F353" s="41"/>
      <c r="G353" s="42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</row>
    <row r="354" spans="1:23" ht="11.25">
      <c r="A354" s="39"/>
      <c r="B354" s="40"/>
      <c r="C354" s="39"/>
      <c r="D354" s="41"/>
      <c r="E354" s="41"/>
      <c r="F354" s="41"/>
      <c r="G354" s="42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</row>
    <row r="355" spans="1:23" ht="11.25">
      <c r="A355" s="39"/>
      <c r="B355" s="40"/>
      <c r="C355" s="39"/>
      <c r="D355" s="41"/>
      <c r="E355" s="41"/>
      <c r="F355" s="41"/>
      <c r="G355" s="42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</row>
    <row r="356" spans="1:23" ht="11.25">
      <c r="A356" s="39"/>
      <c r="B356" s="40"/>
      <c r="C356" s="39"/>
      <c r="D356" s="41"/>
      <c r="E356" s="41"/>
      <c r="F356" s="41"/>
      <c r="G356" s="42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</row>
    <row r="357" spans="1:23" ht="11.25">
      <c r="A357" s="39"/>
      <c r="B357" s="40"/>
      <c r="C357" s="39"/>
      <c r="D357" s="41"/>
      <c r="E357" s="41"/>
      <c r="F357" s="41"/>
      <c r="G357" s="42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</row>
    <row r="358" spans="2:23" ht="11.25">
      <c r="B358" s="43"/>
      <c r="D358" s="44"/>
      <c r="E358" s="44"/>
      <c r="F358" s="44"/>
      <c r="G358" s="45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</row>
    <row r="359" spans="2:23" ht="11.25">
      <c r="B359" s="43"/>
      <c r="D359" s="44"/>
      <c r="E359" s="44"/>
      <c r="F359" s="44"/>
      <c r="G359" s="45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</row>
  </sheetData>
  <sheetProtection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1" max="22" man="1"/>
    <brk id="99" max="22" man="1"/>
    <brk id="154" max="22" man="1"/>
    <brk id="202" max="22" man="1"/>
    <brk id="257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2017-05-05T07:42:02Z</dcterms:created>
  <dcterms:modified xsi:type="dcterms:W3CDTF">2017-05-10T13:40:22Z</dcterms:modified>
  <cp:category/>
  <cp:version/>
  <cp:contentType/>
  <cp:contentStatus/>
</cp:coreProperties>
</file>