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Operating" sheetId="1" r:id="rId1"/>
  </sheets>
  <definedNames>
    <definedName name="_xlnm.Print_Area" localSheetId="0">'Operating'!$A$1:$W$357</definedName>
    <definedName name="_xlnm.Print_Titles" localSheetId="0">'Operating'!$1:$2</definedName>
  </definedNames>
  <calcPr fullCalcOnLoad="1"/>
</workbook>
</file>

<file path=xl/sharedStrings.xml><?xml version="1.0" encoding="utf-8"?>
<sst xmlns="http://schemas.openxmlformats.org/spreadsheetml/2006/main" count="872" uniqueCount="606">
  <si>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</si>
  <si>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</si>
  <si>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</si>
  <si>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</si>
  <si>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</si>
  <si>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</si>
  <si>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</si>
  <si>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</si>
  <si>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</si>
  <si>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</si>
  <si>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</si>
  <si>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</si>
  <si>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</si>
  <si>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</si>
  <si>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</si>
  <si>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</si>
  <si>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</si>
  <si>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</si>
  <si>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</si>
  <si>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</si>
  <si>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</si>
  <si>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</si>
  <si>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</si>
  <si>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</si>
  <si>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</si>
  <si>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</si>
  <si>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</si>
  <si>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</si>
  <si>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</si>
  <si>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</si>
  <si>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</si>
  <si>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</si>
  <si>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</si>
  <si>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</si>
  <si>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</si>
  <si>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</si>
  <si>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</si>
  <si>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</si>
  <si>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</si>
  <si>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</si>
  <si>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</si>
  <si>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</si>
  <si>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</si>
  <si>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</si>
  <si>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</si>
  <si>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</si>
  <si>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</si>
  <si>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</si>
  <si>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</si>
  <si>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</si>
  <si>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</si>
  <si>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</si>
  <si>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</si>
  <si>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</si>
  <si>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</si>
  <si>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</si>
  <si>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</si>
  <si>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</si>
  <si>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</si>
  <si>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</si>
  <si>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</si>
  <si>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</si>
  <si>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</si>
  <si>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</si>
  <si>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</si>
  <si>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</si>
  <si>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</si>
  <si>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</si>
  <si>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</si>
  <si>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</si>
  <si>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</si>
  <si>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</si>
  <si>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</si>
  <si>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</si>
  <si>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</si>
  <si>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</si>
  <si>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</si>
  <si>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</si>
  <si>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</si>
  <si>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</si>
  <si>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</si>
  <si>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</si>
  <si>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</si>
  <si>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</si>
  <si>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</si>
  <si>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</si>
  <si>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</si>
  <si>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</si>
  <si>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</si>
  <si>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</si>
  <si>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</si>
  <si>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</si>
  <si>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</si>
  <si>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</si>
  <si>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</si>
  <si>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</si>
  <si>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</si>
  <si>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</si>
  <si>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</si>
  <si>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</si>
  <si>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</si>
  <si>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</si>
  <si>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</si>
  <si>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</si>
  <si>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</si>
  <si>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</si>
  <si>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</si>
  <si>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</si>
  <si>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</si>
  <si>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</si>
  <si>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</si>
  <si>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</si>
  <si>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</si>
  <si>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</si>
  <si>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</si>
  <si>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</si>
  <si>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</si>
  <si>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</si>
  <si>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</si>
  <si>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</si>
  <si>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</si>
  <si>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</si>
  <si>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</si>
  <si>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</si>
  <si>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</si>
  <si>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</si>
  <si>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</si>
  <si>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</si>
  <si>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</si>
  <si>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</si>
  <si>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</si>
  <si>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</si>
  <si>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</si>
  <si>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</si>
  <si>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</si>
  <si>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</si>
  <si>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</si>
  <si>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</si>
  <si>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</si>
  <si>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</si>
  <si>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</si>
  <si>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</si>
  <si>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</si>
  <si>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</si>
  <si>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</si>
  <si>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</si>
  <si>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</si>
  <si>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</si>
  <si>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</si>
  <si>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</si>
  <si>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</si>
  <si>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</si>
  <si>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</si>
  <si>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</si>
  <si>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</si>
  <si>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</si>
  <si>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</si>
  <si>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</si>
  <si>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</si>
  <si>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</si>
  <si>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</si>
  <si>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</si>
  <si>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</si>
  <si>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</si>
  <si>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</si>
  <si>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</si>
  <si>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</si>
  <si>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</si>
  <si>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</si>
  <si>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</si>
  <si>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</si>
  <si>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</si>
  <si>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</si>
  <si>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</si>
  <si>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</si>
  <si>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</si>
  <si>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</si>
  <si>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</si>
  <si>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</si>
  <si>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</si>
  <si>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</si>
  <si>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</si>
  <si>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</si>
  <si>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</si>
  <si>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</si>
  <si>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</si>
  <si>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</si>
  <si>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</si>
  <si>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</si>
  <si>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</si>
  <si>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</si>
  <si>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</si>
  <si>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</si>
  <si>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</si>
  <si>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</si>
  <si>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</si>
  <si>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</si>
  <si>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</si>
  <si>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</si>
  <si>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</si>
  <si>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</si>
  <si>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</si>
  <si>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</si>
  <si>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</si>
  <si>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</si>
  <si>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</si>
  <si>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</si>
  <si>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</si>
  <si>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</si>
  <si>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</si>
  <si>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</si>
  <si>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</si>
  <si>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</si>
  <si>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</si>
  <si>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</si>
  <si>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</si>
  <si>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</si>
  <si>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</si>
  <si>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</si>
  <si>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</si>
  <si>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</si>
  <si>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</si>
  <si>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</si>
  <si>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</si>
  <si>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</si>
  <si>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</si>
  <si>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</si>
  <si>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</si>
  <si>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</si>
  <si>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</si>
  <si>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</si>
  <si>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</si>
  <si>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</si>
  <si>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</si>
  <si>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</si>
  <si>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</si>
  <si>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</si>
  <si>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</si>
  <si>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</si>
  <si>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</si>
  <si>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</si>
  <si>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</si>
  <si>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</si>
  <si>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</si>
  <si>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</si>
  <si>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</si>
  <si>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</si>
  <si>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</si>
  <si>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</si>
  <si>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</si>
  <si>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</si>
  <si>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</si>
  <si>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</si>
  <si>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</si>
  <si>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</si>
  <si>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</si>
  <si>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</si>
  <si>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</si>
  <si>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</si>
  <si>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</si>
  <si>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</si>
  <si>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</si>
  <si>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</si>
  <si>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</si>
  <si>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</si>
  <si>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</si>
  <si>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The New Big 5 False Bay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</si>
  <si>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</si>
  <si>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</si>
  <si>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</si>
  <si>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</si>
  <si>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</si>
  <si>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</si>
  <si>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</si>
  <si>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</si>
  <si>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</si>
  <si>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</si>
  <si>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</si>
  <si>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</si>
  <si>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</si>
  <si>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</si>
  <si>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</si>
  <si>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</si>
  <si>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</si>
  <si>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</si>
  <si>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</si>
  <si>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</si>
  <si>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</si>
  <si>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</si>
  <si>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</si>
  <si>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</si>
  <si>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</si>
  <si>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</si>
  <si>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</si>
  <si>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</si>
  <si>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</si>
  <si>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</si>
  <si>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</si>
  <si>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</si>
  <si>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</si>
  <si>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</si>
  <si>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</si>
  <si>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</si>
  <si>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</si>
  <si>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</si>
  <si>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</si>
  <si>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</si>
  <si>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</si>
  <si>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</si>
  <si>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</si>
  <si>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</si>
  <si>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</si>
  <si>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</si>
  <si>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</si>
  <si>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</si>
  <si>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</si>
  <si>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</si>
  <si>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</si>
  <si>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</si>
  <si>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</si>
  <si>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</si>
  <si>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</si>
  <si>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</si>
  <si>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</si>
  <si>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</si>
  <si>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</si>
  <si>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</si>
  <si>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Makhado-Thulamela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</si>
  <si>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</si>
  <si>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</si>
  <si>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</si>
  <si>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</si>
  <si>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</si>
  <si>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</si>
  <si>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</si>
  <si>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</si>
  <si>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</si>
  <si>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</si>
  <si>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</si>
  <si>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</si>
  <si>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</si>
  <si>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</si>
  <si>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</si>
  <si>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</si>
  <si>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</si>
  <si>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</si>
  <si>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</si>
  <si>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</si>
  <si>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</si>
  <si>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</si>
  <si>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</si>
  <si>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</si>
  <si>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</si>
  <si>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</si>
  <si>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</si>
  <si>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</si>
  <si>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</si>
  <si>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</si>
  <si>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</si>
  <si>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</si>
  <si>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</si>
  <si>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</si>
  <si>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Fetakgomo-Greater Tubatse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</si>
  <si>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</si>
  <si>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</si>
  <si>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</si>
  <si>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</si>
  <si>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</si>
  <si>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</si>
  <si>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</si>
  <si>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</si>
  <si>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</si>
  <si>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</si>
  <si>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</si>
  <si>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</si>
  <si>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</si>
  <si>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</si>
  <si>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</si>
  <si>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</si>
  <si>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</si>
  <si>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</si>
  <si>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</si>
  <si>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</si>
  <si>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</si>
  <si>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</si>
  <si>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</si>
  <si>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</si>
  <si>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</si>
  <si>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</si>
  <si>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</si>
  <si>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</si>
  <si>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</si>
  <si>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</si>
  <si>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</si>
  <si>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</si>
  <si>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</si>
  <si>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</si>
  <si>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</si>
  <si>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</si>
  <si>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</si>
  <si>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</si>
  <si>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</si>
  <si>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</si>
  <si>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</si>
  <si>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</si>
  <si>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</si>
  <si>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</si>
  <si>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</si>
  <si>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</si>
  <si>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</si>
  <si>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</si>
  <si>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</si>
  <si>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</si>
  <si>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</si>
  <si>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</si>
  <si>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</si>
  <si>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</si>
  <si>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</si>
  <si>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</si>
  <si>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</si>
  <si>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</si>
  <si>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</si>
  <si>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</si>
  <si>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</si>
  <si>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</si>
  <si>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</si>
  <si>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</si>
  <si>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</si>
  <si>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</si>
  <si>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</si>
  <si>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</si>
  <si>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</si>
  <si>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</si>
  <si>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</si>
  <si>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</si>
  <si>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</si>
  <si>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</si>
  <si>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</si>
  <si>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</si>
  <si>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</si>
  <si>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</si>
  <si>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</si>
  <si>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</si>
  <si>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</si>
  <si>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</si>
  <si>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</si>
  <si>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</si>
  <si>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</si>
  <si>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</si>
  <si>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</si>
  <si>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</si>
  <si>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</si>
  <si>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</si>
  <si>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</si>
  <si>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</si>
  <si>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</si>
  <si>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</si>
  <si>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Tlokwe-Ventersdorp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</si>
  <si>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</si>
  <si>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</si>
  <si>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</si>
  <si>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</si>
  <si>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</si>
  <si>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</si>
  <si>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</si>
  <si>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</si>
  <si>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</si>
  <si>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</si>
  <si>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</si>
  <si>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</si>
  <si>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</si>
  <si>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</si>
  <si>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</si>
  <si>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</si>
  <si>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</si>
  <si>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</si>
  <si>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</si>
  <si>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</si>
  <si>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</si>
  <si>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</si>
  <si>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</si>
  <si>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</si>
  <si>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</si>
  <si>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</si>
  <si>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</si>
  <si>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</si>
  <si>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</si>
  <si>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</si>
  <si>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</si>
  <si>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</si>
  <si>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</si>
  <si>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</si>
  <si>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</si>
  <si>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</si>
  <si>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</si>
  <si>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</si>
  <si>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</si>
  <si>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</si>
  <si>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</si>
  <si>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</si>
  <si>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</si>
  <si>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</si>
  <si>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</si>
  <si>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</si>
  <si>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</si>
  <si>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</si>
  <si>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</si>
  <si>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</si>
  <si>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</si>
  <si>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</si>
  <si>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</si>
  <si>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</si>
  <si>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</si>
  <si>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</si>
  <si>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</si>
  <si>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</si>
  <si>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</si>
  <si>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</si>
  <si>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</si>
  <si>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</si>
  <si>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</si>
  <si>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</si>
  <si>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</si>
  <si>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</si>
  <si>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</si>
  <si>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</si>
  <si>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</si>
  <si>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</si>
  <si>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</si>
  <si>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</si>
  <si>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</si>
  <si>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</si>
  <si>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</si>
  <si>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</si>
  <si>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</si>
  <si>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</si>
  <si>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</si>
  <si>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</si>
  <si>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</si>
  <si>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</si>
  <si>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</si>
  <si>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</si>
  <si>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</si>
  <si>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</si>
  <si>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</si>
  <si>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</si>
  <si>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</si>
  <si>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</si>
  <si>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</si>
  <si>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</si>
  <si>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</si>
  <si>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</si>
  <si>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</si>
  <si>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</si>
  <si>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</si>
  <si>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</si>
  <si>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</si>
  <si>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</si>
  <si>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</si>
  <si>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</si>
  <si>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</si>
  <si>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</si>
  <si>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</si>
  <si>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</si>
  <si>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</si>
  <si>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</si>
  <si>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</si>
  <si>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</si>
  <si>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</si>
  <si>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</si>
  <si>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</si>
  <si>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</si>
  <si>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</si>
  <si>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</si>
  <si>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</si>
  <si>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</si>
  <si>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</si>
  <si>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</si>
  <si>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</si>
  <si>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</si>
  <si>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</si>
  <si>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</si>
  <si>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</si>
  <si>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</si>
  <si>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</si>
  <si>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</si>
  <si>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</si>
  <si>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</si>
  <si>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</si>
  <si>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</si>
  <si>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</si>
  <si>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</si>
  <si>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</si>
  <si>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</si>
  <si>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</si>
  <si>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</si>
  <si>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</si>
  <si>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</si>
  <si>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</si>
  <si>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</si>
  <si>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</si>
  <si>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</si>
  <si>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</si>
  <si>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 xml:space="preserve"> </t>
  </si>
  <si>
    <t>MONTHLY OPERATING REVENUE AS AT 31 MARCH 2017</t>
  </si>
  <si>
    <t>Source: National Treasury Local Government Database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</si>
</sst>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,_);_(* \(#,##0,\);_(* &quot;- &quot;?_);_(@_)"/>
    <numFmt numFmtId="171" formatCode="0.0%;\(0.0%\);_(* &quot; 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4" fillId="0" borderId="13" xfId="0" applyFont="1" applyBorder="1" applyAlignment="1" applyProtection="1">
      <alignment wrapText="1"/>
      <protection/>
    </xf>
    <xf numFmtId="0" fontId="45" fillId="0" borderId="13" xfId="0" applyFont="1" applyBorder="1" applyAlignment="1" applyProtection="1">
      <alignment wrapText="1"/>
      <protection/>
    </xf>
    <xf numFmtId="0" fontId="45" fillId="0" borderId="0" xfId="0" applyFont="1" applyBorder="1" applyAlignment="1" applyProtection="1">
      <alignment horizontal="left" wrapText="1" indent="1"/>
      <protection/>
    </xf>
    <xf numFmtId="0" fontId="45" fillId="0" borderId="0" xfId="0" applyFont="1" applyBorder="1" applyAlignment="1" applyProtection="1">
      <alignment wrapText="1"/>
      <protection/>
    </xf>
    <xf numFmtId="170" fontId="45" fillId="0" borderId="13" xfId="0" applyNumberFormat="1" applyFont="1" applyBorder="1" applyAlignment="1" applyProtection="1">
      <alignment horizontal="right"/>
      <protection/>
    </xf>
    <xf numFmtId="170" fontId="45" fillId="0" borderId="0" xfId="0" applyNumberFormat="1" applyFont="1" applyBorder="1" applyAlignment="1" applyProtection="1">
      <alignment horizontal="right"/>
      <protection/>
    </xf>
    <xf numFmtId="171" fontId="45" fillId="0" borderId="0" xfId="0" applyNumberFormat="1" applyFont="1" applyBorder="1" applyAlignment="1" applyProtection="1">
      <alignment horizontal="right" wrapText="1"/>
      <protection/>
    </xf>
    <xf numFmtId="170" fontId="45" fillId="0" borderId="14" xfId="0" applyNumberFormat="1" applyFont="1" applyBorder="1" applyAlignment="1" applyProtection="1">
      <alignment horizontal="right"/>
      <protection/>
    </xf>
    <xf numFmtId="0" fontId="44" fillId="0" borderId="13" xfId="0" applyFont="1" applyBorder="1" applyAlignment="1" applyProtection="1">
      <alignment horizontal="right"/>
      <protection/>
    </xf>
    <xf numFmtId="0" fontId="44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right"/>
      <protection/>
    </xf>
    <xf numFmtId="170" fontId="44" fillId="0" borderId="13" xfId="0" applyNumberFormat="1" applyFont="1" applyBorder="1" applyAlignment="1" applyProtection="1">
      <alignment horizontal="right"/>
      <protection/>
    </xf>
    <xf numFmtId="170" fontId="44" fillId="0" borderId="0" xfId="0" applyNumberFormat="1" applyFont="1" applyBorder="1" applyAlignment="1" applyProtection="1">
      <alignment horizontal="right"/>
      <protection/>
    </xf>
    <xf numFmtId="171" fontId="44" fillId="0" borderId="0" xfId="0" applyNumberFormat="1" applyFont="1" applyBorder="1" applyAlignment="1" applyProtection="1">
      <alignment horizontal="right"/>
      <protection/>
    </xf>
    <xf numFmtId="170" fontId="44" fillId="0" borderId="14" xfId="0" applyNumberFormat="1" applyFont="1" applyBorder="1" applyAlignment="1" applyProtection="1">
      <alignment horizontal="right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0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0" fontId="44" fillId="0" borderId="15" xfId="0" applyFont="1" applyBorder="1" applyAlignment="1" applyProtection="1">
      <alignment horizontal="right"/>
      <protection/>
    </xf>
    <xf numFmtId="0" fontId="44" fillId="0" borderId="16" xfId="0" applyFont="1" applyBorder="1" applyAlignment="1" applyProtection="1">
      <alignment horizontal="left"/>
      <protection/>
    </xf>
    <xf numFmtId="0" fontId="44" fillId="0" borderId="16" xfId="0" applyFont="1" applyBorder="1" applyAlignment="1" applyProtection="1">
      <alignment horizontal="right"/>
      <protection/>
    </xf>
    <xf numFmtId="170" fontId="44" fillId="0" borderId="15" xfId="0" applyNumberFormat="1" applyFont="1" applyBorder="1" applyAlignment="1" applyProtection="1">
      <alignment horizontal="right"/>
      <protection/>
    </xf>
    <xf numFmtId="170" fontId="44" fillId="0" borderId="16" xfId="0" applyNumberFormat="1" applyFont="1" applyBorder="1" applyAlignment="1" applyProtection="1">
      <alignment horizontal="right"/>
      <protection/>
    </xf>
    <xf numFmtId="171" fontId="44" fillId="0" borderId="16" xfId="0" applyNumberFormat="1" applyFont="1" applyBorder="1" applyAlignment="1" applyProtection="1">
      <alignment horizontal="right"/>
      <protection/>
    </xf>
    <xf numFmtId="170" fontId="44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70" fontId="3" fillId="0" borderId="0" xfId="0" applyNumberFormat="1" applyFont="1" applyAlignment="1" applyProtection="1">
      <alignment/>
      <protection/>
    </xf>
    <xf numFmtId="171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170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0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19" width="9.7109375" style="1" customWidth="1"/>
    <col min="20" max="23" width="10.7109375" style="1" hidden="1" customWidth="1"/>
    <col min="24" max="16384" width="9.140625" style="1" customWidth="1"/>
  </cols>
  <sheetData>
    <row r="1" spans="1:23" ht="18.75" customHeight="1">
      <c r="A1" s="46" t="s">
        <v>604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600</v>
      </c>
      <c r="G2" s="7" t="s">
        <v>4</v>
      </c>
      <c r="H2" s="5" t="s">
        <v>601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47" t="s">
        <v>15</v>
      </c>
      <c r="T2" s="5" t="s">
        <v>16</v>
      </c>
      <c r="U2" s="6" t="s">
        <v>602</v>
      </c>
      <c r="V2" s="7" t="s">
        <v>17</v>
      </c>
      <c r="W2" s="7" t="s">
        <v>18</v>
      </c>
    </row>
    <row r="3" spans="1:23" ht="12.75">
      <c r="A3" s="8"/>
      <c r="B3" s="9" t="s">
        <v>603</v>
      </c>
      <c r="C3" s="10"/>
      <c r="D3" s="8"/>
      <c r="E3" s="10"/>
      <c r="F3" s="10"/>
      <c r="G3" s="10"/>
      <c r="H3" s="8"/>
      <c r="I3" s="10"/>
      <c r="J3" s="10"/>
      <c r="K3" s="8"/>
      <c r="L3" s="8"/>
      <c r="M3" s="10"/>
      <c r="N3" s="10"/>
      <c r="O3" s="8"/>
      <c r="P3" s="8"/>
      <c r="Q3" s="10"/>
      <c r="R3" s="10"/>
      <c r="S3" s="11"/>
      <c r="T3" s="8"/>
      <c r="U3" s="10"/>
      <c r="V3" s="10"/>
      <c r="W3" s="11"/>
    </row>
    <row r="4" spans="1:23" ht="12.75">
      <c r="A4" s="12"/>
      <c r="B4" s="9" t="s">
        <v>19</v>
      </c>
      <c r="C4" s="10"/>
      <c r="D4" s="8"/>
      <c r="E4" s="10"/>
      <c r="F4" s="10"/>
      <c r="G4" s="10"/>
      <c r="H4" s="8"/>
      <c r="I4" s="10"/>
      <c r="J4" s="10"/>
      <c r="K4" s="8"/>
      <c r="L4" s="8"/>
      <c r="M4" s="10"/>
      <c r="N4" s="10"/>
      <c r="O4" s="8"/>
      <c r="P4" s="8"/>
      <c r="Q4" s="10"/>
      <c r="R4" s="10"/>
      <c r="S4" s="11"/>
      <c r="T4" s="8"/>
      <c r="U4" s="10"/>
      <c r="V4" s="10"/>
      <c r="W4" s="11"/>
    </row>
    <row r="5" spans="1:23" ht="12.75">
      <c r="A5" s="13" t="s">
        <v>20</v>
      </c>
      <c r="B5" s="14" t="s">
        <v>21</v>
      </c>
      <c r="C5" s="15" t="s">
        <v>22</v>
      </c>
      <c r="D5" s="16">
        <v>5907039353</v>
      </c>
      <c r="E5" s="17">
        <v>5943456598</v>
      </c>
      <c r="F5" s="17">
        <v>4572440140</v>
      </c>
      <c r="G5" s="18">
        <f>IF($E5=0,0,$F5/$E5)</f>
        <v>0.7693233835574145</v>
      </c>
      <c r="H5" s="16">
        <v>709517064</v>
      </c>
      <c r="I5" s="17">
        <v>386514960</v>
      </c>
      <c r="J5" s="17">
        <v>376069492</v>
      </c>
      <c r="K5" s="16">
        <v>1472101516</v>
      </c>
      <c r="L5" s="16">
        <v>359806768</v>
      </c>
      <c r="M5" s="17">
        <v>371289614</v>
      </c>
      <c r="N5" s="17">
        <v>922518759</v>
      </c>
      <c r="O5" s="16">
        <v>1653615141</v>
      </c>
      <c r="P5" s="16">
        <v>362267756</v>
      </c>
      <c r="Q5" s="17">
        <v>369674922</v>
      </c>
      <c r="R5" s="17">
        <v>714780805</v>
      </c>
      <c r="S5" s="19">
        <v>1446723483</v>
      </c>
      <c r="T5" s="16">
        <v>0</v>
      </c>
      <c r="U5" s="17">
        <v>0</v>
      </c>
      <c r="V5" s="17">
        <v>0</v>
      </c>
      <c r="W5" s="19">
        <v>0</v>
      </c>
    </row>
    <row r="6" spans="1:23" ht="12.75">
      <c r="A6" s="13" t="s">
        <v>20</v>
      </c>
      <c r="B6" s="14" t="s">
        <v>23</v>
      </c>
      <c r="C6" s="15" t="s">
        <v>24</v>
      </c>
      <c r="D6" s="16">
        <v>9535857200</v>
      </c>
      <c r="E6" s="17">
        <v>9401671330</v>
      </c>
      <c r="F6" s="17">
        <v>6927282135</v>
      </c>
      <c r="G6" s="18">
        <f>IF($E6=0,0,$F6/$E6)</f>
        <v>0.7368139016831595</v>
      </c>
      <c r="H6" s="16">
        <v>1097991102</v>
      </c>
      <c r="I6" s="17">
        <v>565513983</v>
      </c>
      <c r="J6" s="17">
        <v>824661758</v>
      </c>
      <c r="K6" s="16">
        <v>2488166843</v>
      </c>
      <c r="L6" s="16">
        <v>609552368</v>
      </c>
      <c r="M6" s="17">
        <v>534445154</v>
      </c>
      <c r="N6" s="17">
        <v>919470986</v>
      </c>
      <c r="O6" s="16">
        <v>2063468508</v>
      </c>
      <c r="P6" s="16">
        <v>717950193</v>
      </c>
      <c r="Q6" s="17">
        <v>370965475</v>
      </c>
      <c r="R6" s="17">
        <v>1286731116</v>
      </c>
      <c r="S6" s="19">
        <v>2375646784</v>
      </c>
      <c r="T6" s="16">
        <v>0</v>
      </c>
      <c r="U6" s="17">
        <v>0</v>
      </c>
      <c r="V6" s="17">
        <v>0</v>
      </c>
      <c r="W6" s="19">
        <v>0</v>
      </c>
    </row>
    <row r="7" spans="1:23" ht="12.75">
      <c r="A7" s="20"/>
      <c r="B7" s="21" t="s">
        <v>25</v>
      </c>
      <c r="C7" s="22"/>
      <c r="D7" s="23">
        <f>SUM(D5:D6)</f>
        <v>15442896553</v>
      </c>
      <c r="E7" s="24">
        <f>SUM(E5:E6)</f>
        <v>15345127928</v>
      </c>
      <c r="F7" s="24">
        <f>SUM(F5:F6)</f>
        <v>11499722275</v>
      </c>
      <c r="G7" s="25">
        <f>IF($E7=0,0,$F7/$E7)</f>
        <v>0.7494054353249573</v>
      </c>
      <c r="H7" s="23">
        <f aca="true" t="shared" si="0" ref="H7:W7">SUM(H5:H6)</f>
        <v>1807508166</v>
      </c>
      <c r="I7" s="24">
        <f t="shared" si="0"/>
        <v>952028943</v>
      </c>
      <c r="J7" s="24">
        <f t="shared" si="0"/>
        <v>1200731250</v>
      </c>
      <c r="K7" s="23">
        <f t="shared" si="0"/>
        <v>3960268359</v>
      </c>
      <c r="L7" s="23">
        <f t="shared" si="0"/>
        <v>969359136</v>
      </c>
      <c r="M7" s="24">
        <f t="shared" si="0"/>
        <v>905734768</v>
      </c>
      <c r="N7" s="24">
        <f t="shared" si="0"/>
        <v>1841989745</v>
      </c>
      <c r="O7" s="23">
        <f t="shared" si="0"/>
        <v>3717083649</v>
      </c>
      <c r="P7" s="23">
        <f t="shared" si="0"/>
        <v>1080217949</v>
      </c>
      <c r="Q7" s="24">
        <f t="shared" si="0"/>
        <v>740640397</v>
      </c>
      <c r="R7" s="24">
        <f t="shared" si="0"/>
        <v>2001511921</v>
      </c>
      <c r="S7" s="26">
        <f t="shared" si="0"/>
        <v>3822370267</v>
      </c>
      <c r="T7" s="23">
        <f t="shared" si="0"/>
        <v>0</v>
      </c>
      <c r="U7" s="24">
        <f t="shared" si="0"/>
        <v>0</v>
      </c>
      <c r="V7" s="24">
        <f t="shared" si="0"/>
        <v>0</v>
      </c>
      <c r="W7" s="26">
        <f t="shared" si="0"/>
        <v>0</v>
      </c>
    </row>
    <row r="8" spans="1:23" ht="12.75">
      <c r="A8" s="13" t="s">
        <v>26</v>
      </c>
      <c r="B8" s="14" t="s">
        <v>27</v>
      </c>
      <c r="C8" s="15" t="s">
        <v>28</v>
      </c>
      <c r="D8" s="16">
        <v>359641262</v>
      </c>
      <c r="E8" s="17">
        <v>359641262</v>
      </c>
      <c r="F8" s="17">
        <v>181481993</v>
      </c>
      <c r="G8" s="18">
        <f>IF($E8=0,0,$F8/$E8)</f>
        <v>0.5046194977482867</v>
      </c>
      <c r="H8" s="16">
        <v>48777884</v>
      </c>
      <c r="I8" s="17">
        <v>37435970</v>
      </c>
      <c r="J8" s="17">
        <v>20395377</v>
      </c>
      <c r="K8" s="16">
        <v>106609231</v>
      </c>
      <c r="L8" s="16">
        <v>17939567</v>
      </c>
      <c r="M8" s="17">
        <v>11821083</v>
      </c>
      <c r="N8" s="17">
        <v>45112112</v>
      </c>
      <c r="O8" s="16">
        <v>74872762</v>
      </c>
      <c r="P8" s="16">
        <v>0</v>
      </c>
      <c r="Q8" s="17">
        <v>0</v>
      </c>
      <c r="R8" s="17">
        <v>0</v>
      </c>
      <c r="S8" s="19">
        <v>0</v>
      </c>
      <c r="T8" s="16">
        <v>0</v>
      </c>
      <c r="U8" s="17">
        <v>0</v>
      </c>
      <c r="V8" s="17">
        <v>0</v>
      </c>
      <c r="W8" s="19">
        <v>0</v>
      </c>
    </row>
    <row r="9" spans="1:23" ht="12.75">
      <c r="A9" s="13" t="s">
        <v>26</v>
      </c>
      <c r="B9" s="14" t="s">
        <v>29</v>
      </c>
      <c r="C9" s="15" t="s">
        <v>30</v>
      </c>
      <c r="D9" s="16">
        <v>181818850</v>
      </c>
      <c r="E9" s="17">
        <v>192270710</v>
      </c>
      <c r="F9" s="17">
        <v>159127048</v>
      </c>
      <c r="G9" s="18">
        <f aca="true" t="shared" si="1" ref="G9:G51">IF($E9=0,0,$F9/$E9)</f>
        <v>0.8276198075099426</v>
      </c>
      <c r="H9" s="16">
        <v>38116485</v>
      </c>
      <c r="I9" s="17">
        <v>10424473</v>
      </c>
      <c r="J9" s="17">
        <v>10333868</v>
      </c>
      <c r="K9" s="16">
        <v>58874826</v>
      </c>
      <c r="L9" s="16">
        <v>12384700</v>
      </c>
      <c r="M9" s="17">
        <v>12876308</v>
      </c>
      <c r="N9" s="17">
        <v>25716400</v>
      </c>
      <c r="O9" s="16">
        <v>50977408</v>
      </c>
      <c r="P9" s="16">
        <v>13682744</v>
      </c>
      <c r="Q9" s="17">
        <v>12831758</v>
      </c>
      <c r="R9" s="17">
        <v>22760312</v>
      </c>
      <c r="S9" s="19">
        <v>49274814</v>
      </c>
      <c r="T9" s="16">
        <v>0</v>
      </c>
      <c r="U9" s="17">
        <v>0</v>
      </c>
      <c r="V9" s="17">
        <v>0</v>
      </c>
      <c r="W9" s="19">
        <v>0</v>
      </c>
    </row>
    <row r="10" spans="1:23" ht="12.75">
      <c r="A10" s="13" t="s">
        <v>26</v>
      </c>
      <c r="B10" s="14" t="s">
        <v>31</v>
      </c>
      <c r="C10" s="15" t="s">
        <v>32</v>
      </c>
      <c r="D10" s="16">
        <v>486191163</v>
      </c>
      <c r="E10" s="17">
        <v>422210751</v>
      </c>
      <c r="F10" s="17">
        <v>231495535</v>
      </c>
      <c r="G10" s="18">
        <f t="shared" si="1"/>
        <v>0.5482937951051843</v>
      </c>
      <c r="H10" s="16">
        <v>86176063</v>
      </c>
      <c r="I10" s="17">
        <v>33252017</v>
      </c>
      <c r="J10" s="17">
        <v>30653000</v>
      </c>
      <c r="K10" s="16">
        <v>150081080</v>
      </c>
      <c r="L10" s="16">
        <v>20018075</v>
      </c>
      <c r="M10" s="17">
        <v>36244380</v>
      </c>
      <c r="N10" s="17">
        <v>0</v>
      </c>
      <c r="O10" s="16">
        <v>56262455</v>
      </c>
      <c r="P10" s="16">
        <v>25152000</v>
      </c>
      <c r="Q10" s="17">
        <v>0</v>
      </c>
      <c r="R10" s="17">
        <v>0</v>
      </c>
      <c r="S10" s="19">
        <v>25152000</v>
      </c>
      <c r="T10" s="16">
        <v>0</v>
      </c>
      <c r="U10" s="17">
        <v>0</v>
      </c>
      <c r="V10" s="17">
        <v>0</v>
      </c>
      <c r="W10" s="19">
        <v>0</v>
      </c>
    </row>
    <row r="11" spans="1:23" ht="12.75">
      <c r="A11" s="13" t="s">
        <v>26</v>
      </c>
      <c r="B11" s="14" t="s">
        <v>33</v>
      </c>
      <c r="C11" s="15" t="s">
        <v>34</v>
      </c>
      <c r="D11" s="16">
        <v>374076505</v>
      </c>
      <c r="E11" s="17">
        <v>318299064</v>
      </c>
      <c r="F11" s="17">
        <v>220370328</v>
      </c>
      <c r="G11" s="18">
        <f t="shared" si="1"/>
        <v>0.6923373422172552</v>
      </c>
      <c r="H11" s="16">
        <v>50450382</v>
      </c>
      <c r="I11" s="17">
        <v>21721497</v>
      </c>
      <c r="J11" s="17">
        <v>22346251</v>
      </c>
      <c r="K11" s="16">
        <v>94518130</v>
      </c>
      <c r="L11" s="16">
        <v>16471870</v>
      </c>
      <c r="M11" s="17">
        <v>21944242</v>
      </c>
      <c r="N11" s="17">
        <v>45962888</v>
      </c>
      <c r="O11" s="16">
        <v>84379000</v>
      </c>
      <c r="P11" s="16">
        <v>20298697</v>
      </c>
      <c r="Q11" s="17">
        <v>21174501</v>
      </c>
      <c r="R11" s="17">
        <v>0</v>
      </c>
      <c r="S11" s="19">
        <v>41473198</v>
      </c>
      <c r="T11" s="16">
        <v>0</v>
      </c>
      <c r="U11" s="17">
        <v>0</v>
      </c>
      <c r="V11" s="17">
        <v>0</v>
      </c>
      <c r="W11" s="19">
        <v>0</v>
      </c>
    </row>
    <row r="12" spans="1:23" ht="12.75">
      <c r="A12" s="13" t="s">
        <v>26</v>
      </c>
      <c r="B12" s="14" t="s">
        <v>35</v>
      </c>
      <c r="C12" s="15" t="s">
        <v>36</v>
      </c>
      <c r="D12" s="16">
        <v>170747956</v>
      </c>
      <c r="E12" s="17">
        <v>182972072</v>
      </c>
      <c r="F12" s="17">
        <v>146434337</v>
      </c>
      <c r="G12" s="18">
        <f t="shared" si="1"/>
        <v>0.8003097707720116</v>
      </c>
      <c r="H12" s="16">
        <v>53207961</v>
      </c>
      <c r="I12" s="17">
        <v>8195620</v>
      </c>
      <c r="J12" s="17">
        <v>8159919</v>
      </c>
      <c r="K12" s="16">
        <v>69563500</v>
      </c>
      <c r="L12" s="16">
        <v>1720222</v>
      </c>
      <c r="M12" s="17">
        <v>10903543</v>
      </c>
      <c r="N12" s="17">
        <v>26574523</v>
      </c>
      <c r="O12" s="16">
        <v>39198288</v>
      </c>
      <c r="P12" s="16">
        <v>7270906</v>
      </c>
      <c r="Q12" s="17">
        <v>7360749</v>
      </c>
      <c r="R12" s="17">
        <v>23040894</v>
      </c>
      <c r="S12" s="19">
        <v>37672549</v>
      </c>
      <c r="T12" s="16">
        <v>0</v>
      </c>
      <c r="U12" s="17">
        <v>0</v>
      </c>
      <c r="V12" s="17">
        <v>0</v>
      </c>
      <c r="W12" s="19">
        <v>0</v>
      </c>
    </row>
    <row r="13" spans="1:23" ht="12.75">
      <c r="A13" s="13" t="s">
        <v>26</v>
      </c>
      <c r="B13" s="14" t="s">
        <v>37</v>
      </c>
      <c r="C13" s="15" t="s">
        <v>38</v>
      </c>
      <c r="D13" s="16">
        <v>637174248</v>
      </c>
      <c r="E13" s="17">
        <v>639396149</v>
      </c>
      <c r="F13" s="17">
        <v>536572787</v>
      </c>
      <c r="G13" s="18">
        <f t="shared" si="1"/>
        <v>0.8391867668255224</v>
      </c>
      <c r="H13" s="16">
        <v>142567822</v>
      </c>
      <c r="I13" s="17">
        <v>43507904</v>
      </c>
      <c r="J13" s="17">
        <v>44558965</v>
      </c>
      <c r="K13" s="16">
        <v>230634691</v>
      </c>
      <c r="L13" s="16">
        <v>43006556</v>
      </c>
      <c r="M13" s="17">
        <v>42774873</v>
      </c>
      <c r="N13" s="17">
        <v>74329655</v>
      </c>
      <c r="O13" s="16">
        <v>160111084</v>
      </c>
      <c r="P13" s="16">
        <v>46824398</v>
      </c>
      <c r="Q13" s="17">
        <v>45381652</v>
      </c>
      <c r="R13" s="17">
        <v>53620962</v>
      </c>
      <c r="S13" s="19">
        <v>145827012</v>
      </c>
      <c r="T13" s="16">
        <v>0</v>
      </c>
      <c r="U13" s="17">
        <v>0</v>
      </c>
      <c r="V13" s="17">
        <v>0</v>
      </c>
      <c r="W13" s="19">
        <v>0</v>
      </c>
    </row>
    <row r="14" spans="1:23" ht="12.75">
      <c r="A14" s="13" t="s">
        <v>26</v>
      </c>
      <c r="B14" s="14" t="s">
        <v>39</v>
      </c>
      <c r="C14" s="15" t="s">
        <v>40</v>
      </c>
      <c r="D14" s="16">
        <v>121854988</v>
      </c>
      <c r="E14" s="17">
        <v>120441940</v>
      </c>
      <c r="F14" s="17">
        <v>83653714</v>
      </c>
      <c r="G14" s="18">
        <f t="shared" si="1"/>
        <v>0.6945563480628093</v>
      </c>
      <c r="H14" s="16">
        <v>54980916</v>
      </c>
      <c r="I14" s="17">
        <v>-13751619</v>
      </c>
      <c r="J14" s="17">
        <v>6416598</v>
      </c>
      <c r="K14" s="16">
        <v>47645895</v>
      </c>
      <c r="L14" s="16">
        <v>4099906</v>
      </c>
      <c r="M14" s="17">
        <v>4790766</v>
      </c>
      <c r="N14" s="17">
        <v>6186223</v>
      </c>
      <c r="O14" s="16">
        <v>15076895</v>
      </c>
      <c r="P14" s="16">
        <v>3895066</v>
      </c>
      <c r="Q14" s="17">
        <v>3656451</v>
      </c>
      <c r="R14" s="17">
        <v>13379407</v>
      </c>
      <c r="S14" s="19">
        <v>20930924</v>
      </c>
      <c r="T14" s="16">
        <v>0</v>
      </c>
      <c r="U14" s="17">
        <v>0</v>
      </c>
      <c r="V14" s="17">
        <v>0</v>
      </c>
      <c r="W14" s="19">
        <v>0</v>
      </c>
    </row>
    <row r="15" spans="1:23" ht="12.75">
      <c r="A15" s="13" t="s">
        <v>41</v>
      </c>
      <c r="B15" s="14" t="s">
        <v>42</v>
      </c>
      <c r="C15" s="15" t="s">
        <v>43</v>
      </c>
      <c r="D15" s="16">
        <v>142748300</v>
      </c>
      <c r="E15" s="17">
        <v>162336700</v>
      </c>
      <c r="F15" s="17">
        <v>99050165</v>
      </c>
      <c r="G15" s="18">
        <f t="shared" si="1"/>
        <v>0.6101526333848107</v>
      </c>
      <c r="H15" s="16">
        <v>34485809</v>
      </c>
      <c r="I15" s="17">
        <v>921716</v>
      </c>
      <c r="J15" s="17">
        <v>2862949</v>
      </c>
      <c r="K15" s="16">
        <v>38270474</v>
      </c>
      <c r="L15" s="16">
        <v>1599153</v>
      </c>
      <c r="M15" s="17">
        <v>2365762</v>
      </c>
      <c r="N15" s="17">
        <v>28922547</v>
      </c>
      <c r="O15" s="16">
        <v>32887462</v>
      </c>
      <c r="P15" s="16">
        <v>2637066</v>
      </c>
      <c r="Q15" s="17">
        <v>2787980</v>
      </c>
      <c r="R15" s="17">
        <v>22467183</v>
      </c>
      <c r="S15" s="19">
        <v>27892229</v>
      </c>
      <c r="T15" s="16">
        <v>0</v>
      </c>
      <c r="U15" s="17">
        <v>0</v>
      </c>
      <c r="V15" s="17">
        <v>0</v>
      </c>
      <c r="W15" s="19">
        <v>0</v>
      </c>
    </row>
    <row r="16" spans="1:23" ht="12.75">
      <c r="A16" s="20"/>
      <c r="B16" s="21" t="s">
        <v>44</v>
      </c>
      <c r="C16" s="22"/>
      <c r="D16" s="23">
        <f>SUM(D8:D15)</f>
        <v>2474253272</v>
      </c>
      <c r="E16" s="24">
        <f>SUM(E8:E15)</f>
        <v>2397568648</v>
      </c>
      <c r="F16" s="24">
        <f>SUM(F8:F15)</f>
        <v>1658185907</v>
      </c>
      <c r="G16" s="25">
        <f t="shared" si="1"/>
        <v>0.6916114407748962</v>
      </c>
      <c r="H16" s="23">
        <f aca="true" t="shared" si="2" ref="H16:W16">SUM(H8:H15)</f>
        <v>508763322</v>
      </c>
      <c r="I16" s="24">
        <f t="shared" si="2"/>
        <v>141707578</v>
      </c>
      <c r="J16" s="24">
        <f t="shared" si="2"/>
        <v>145726927</v>
      </c>
      <c r="K16" s="23">
        <f t="shared" si="2"/>
        <v>796197827</v>
      </c>
      <c r="L16" s="23">
        <f t="shared" si="2"/>
        <v>117240049</v>
      </c>
      <c r="M16" s="24">
        <f t="shared" si="2"/>
        <v>143720957</v>
      </c>
      <c r="N16" s="24">
        <f t="shared" si="2"/>
        <v>252804348</v>
      </c>
      <c r="O16" s="23">
        <f t="shared" si="2"/>
        <v>513765354</v>
      </c>
      <c r="P16" s="23">
        <f t="shared" si="2"/>
        <v>119760877</v>
      </c>
      <c r="Q16" s="24">
        <f t="shared" si="2"/>
        <v>93193091</v>
      </c>
      <c r="R16" s="24">
        <f t="shared" si="2"/>
        <v>135268758</v>
      </c>
      <c r="S16" s="26">
        <f t="shared" si="2"/>
        <v>348222726</v>
      </c>
      <c r="T16" s="23">
        <f t="shared" si="2"/>
        <v>0</v>
      </c>
      <c r="U16" s="24">
        <f t="shared" si="2"/>
        <v>0</v>
      </c>
      <c r="V16" s="24">
        <f t="shared" si="2"/>
        <v>0</v>
      </c>
      <c r="W16" s="26">
        <f t="shared" si="2"/>
        <v>0</v>
      </c>
    </row>
    <row r="17" spans="1:23" ht="12.75">
      <c r="A17" s="13" t="s">
        <v>26</v>
      </c>
      <c r="B17" s="14" t="s">
        <v>45</v>
      </c>
      <c r="C17" s="15" t="s">
        <v>46</v>
      </c>
      <c r="D17" s="16">
        <v>315805525</v>
      </c>
      <c r="E17" s="17">
        <v>327955525</v>
      </c>
      <c r="F17" s="17">
        <v>330253650</v>
      </c>
      <c r="G17" s="18">
        <f t="shared" si="1"/>
        <v>1.0070074288274302</v>
      </c>
      <c r="H17" s="16">
        <v>0</v>
      </c>
      <c r="I17" s="17">
        <v>92442066</v>
      </c>
      <c r="J17" s="17">
        <v>4127299</v>
      </c>
      <c r="K17" s="16">
        <v>96569365</v>
      </c>
      <c r="L17" s="16">
        <v>7609612</v>
      </c>
      <c r="M17" s="17">
        <v>1463134</v>
      </c>
      <c r="N17" s="17">
        <v>73230532</v>
      </c>
      <c r="O17" s="16">
        <v>82303278</v>
      </c>
      <c r="P17" s="16">
        <v>74450453</v>
      </c>
      <c r="Q17" s="17">
        <v>2223248</v>
      </c>
      <c r="R17" s="17">
        <v>74707306</v>
      </c>
      <c r="S17" s="19">
        <v>151381007</v>
      </c>
      <c r="T17" s="16">
        <v>0</v>
      </c>
      <c r="U17" s="17">
        <v>0</v>
      </c>
      <c r="V17" s="17">
        <v>0</v>
      </c>
      <c r="W17" s="19">
        <v>0</v>
      </c>
    </row>
    <row r="18" spans="1:23" ht="12.75">
      <c r="A18" s="13" t="s">
        <v>26</v>
      </c>
      <c r="B18" s="14" t="s">
        <v>47</v>
      </c>
      <c r="C18" s="15" t="s">
        <v>48</v>
      </c>
      <c r="D18" s="16">
        <v>265142113</v>
      </c>
      <c r="E18" s="17">
        <v>270005464</v>
      </c>
      <c r="F18" s="17">
        <v>187394807</v>
      </c>
      <c r="G18" s="18">
        <f t="shared" si="1"/>
        <v>0.6940407954114588</v>
      </c>
      <c r="H18" s="16">
        <v>95206781</v>
      </c>
      <c r="I18" s="17">
        <v>11286194</v>
      </c>
      <c r="J18" s="17">
        <v>3637309</v>
      </c>
      <c r="K18" s="16">
        <v>110130284</v>
      </c>
      <c r="L18" s="16">
        <v>3745027</v>
      </c>
      <c r="M18" s="17">
        <v>2571340</v>
      </c>
      <c r="N18" s="17">
        <v>3527202</v>
      </c>
      <c r="O18" s="16">
        <v>9843569</v>
      </c>
      <c r="P18" s="16">
        <v>3905266</v>
      </c>
      <c r="Q18" s="17">
        <v>4217232</v>
      </c>
      <c r="R18" s="17">
        <v>59298456</v>
      </c>
      <c r="S18" s="19">
        <v>67420954</v>
      </c>
      <c r="T18" s="16">
        <v>0</v>
      </c>
      <c r="U18" s="17">
        <v>0</v>
      </c>
      <c r="V18" s="17">
        <v>0</v>
      </c>
      <c r="W18" s="19">
        <v>0</v>
      </c>
    </row>
    <row r="19" spans="1:23" ht="12.75">
      <c r="A19" s="13" t="s">
        <v>26</v>
      </c>
      <c r="B19" s="14" t="s">
        <v>49</v>
      </c>
      <c r="C19" s="15" t="s">
        <v>50</v>
      </c>
      <c r="D19" s="16">
        <v>105241170</v>
      </c>
      <c r="E19" s="17">
        <v>106028517</v>
      </c>
      <c r="F19" s="17">
        <v>65700566</v>
      </c>
      <c r="G19" s="18">
        <f t="shared" si="1"/>
        <v>0.6196499570016621</v>
      </c>
      <c r="H19" s="16">
        <v>20945993</v>
      </c>
      <c r="I19" s="17">
        <v>4896520</v>
      </c>
      <c r="J19" s="17">
        <v>3608288</v>
      </c>
      <c r="K19" s="16">
        <v>29450801</v>
      </c>
      <c r="L19" s="16">
        <v>3281843</v>
      </c>
      <c r="M19" s="17">
        <v>4260042</v>
      </c>
      <c r="N19" s="17">
        <v>4918844</v>
      </c>
      <c r="O19" s="16">
        <v>12460729</v>
      </c>
      <c r="P19" s="16">
        <v>4480899</v>
      </c>
      <c r="Q19" s="17">
        <v>4663448</v>
      </c>
      <c r="R19" s="17">
        <v>14644689</v>
      </c>
      <c r="S19" s="19">
        <v>23789036</v>
      </c>
      <c r="T19" s="16">
        <v>0</v>
      </c>
      <c r="U19" s="17">
        <v>0</v>
      </c>
      <c r="V19" s="17">
        <v>0</v>
      </c>
      <c r="W19" s="19">
        <v>0</v>
      </c>
    </row>
    <row r="20" spans="1:23" ht="12.75">
      <c r="A20" s="13" t="s">
        <v>26</v>
      </c>
      <c r="B20" s="14" t="s">
        <v>51</v>
      </c>
      <c r="C20" s="15" t="s">
        <v>52</v>
      </c>
      <c r="D20" s="16">
        <v>244653807</v>
      </c>
      <c r="E20" s="17">
        <v>251191489</v>
      </c>
      <c r="F20" s="17">
        <v>183392366</v>
      </c>
      <c r="G20" s="18">
        <f t="shared" si="1"/>
        <v>0.7300898877190859</v>
      </c>
      <c r="H20" s="16">
        <v>56445925</v>
      </c>
      <c r="I20" s="17">
        <v>5415300</v>
      </c>
      <c r="J20" s="17">
        <v>9435146</v>
      </c>
      <c r="K20" s="16">
        <v>71296371</v>
      </c>
      <c r="L20" s="16">
        <v>6305113</v>
      </c>
      <c r="M20" s="17">
        <v>6392896</v>
      </c>
      <c r="N20" s="17">
        <v>41455696</v>
      </c>
      <c r="O20" s="16">
        <v>54153705</v>
      </c>
      <c r="P20" s="16">
        <v>10989715</v>
      </c>
      <c r="Q20" s="17">
        <v>8579380</v>
      </c>
      <c r="R20" s="17">
        <v>38373195</v>
      </c>
      <c r="S20" s="19">
        <v>57942290</v>
      </c>
      <c r="T20" s="16">
        <v>0</v>
      </c>
      <c r="U20" s="17">
        <v>0</v>
      </c>
      <c r="V20" s="17">
        <v>0</v>
      </c>
      <c r="W20" s="19">
        <v>0</v>
      </c>
    </row>
    <row r="21" spans="1:23" ht="12.75">
      <c r="A21" s="13" t="s">
        <v>26</v>
      </c>
      <c r="B21" s="14" t="s">
        <v>53</v>
      </c>
      <c r="C21" s="15" t="s">
        <v>54</v>
      </c>
      <c r="D21" s="16">
        <v>142657800</v>
      </c>
      <c r="E21" s="17">
        <v>143164296</v>
      </c>
      <c r="F21" s="17">
        <v>112760821</v>
      </c>
      <c r="G21" s="18">
        <f t="shared" si="1"/>
        <v>0.7876322808865697</v>
      </c>
      <c r="H21" s="16">
        <v>47553415</v>
      </c>
      <c r="I21" s="17">
        <v>2602835</v>
      </c>
      <c r="J21" s="17">
        <v>1803160</v>
      </c>
      <c r="K21" s="16">
        <v>51959410</v>
      </c>
      <c r="L21" s="16">
        <v>2794457</v>
      </c>
      <c r="M21" s="17">
        <v>970231</v>
      </c>
      <c r="N21" s="17">
        <v>28684138</v>
      </c>
      <c r="O21" s="16">
        <v>32448826</v>
      </c>
      <c r="P21" s="16">
        <v>1030397</v>
      </c>
      <c r="Q21" s="17">
        <v>1824536</v>
      </c>
      <c r="R21" s="17">
        <v>25497652</v>
      </c>
      <c r="S21" s="19">
        <v>28352585</v>
      </c>
      <c r="T21" s="16">
        <v>0</v>
      </c>
      <c r="U21" s="17">
        <v>0</v>
      </c>
      <c r="V21" s="17">
        <v>0</v>
      </c>
      <c r="W21" s="19">
        <v>0</v>
      </c>
    </row>
    <row r="22" spans="1:23" ht="12.75">
      <c r="A22" s="13" t="s">
        <v>26</v>
      </c>
      <c r="B22" s="14" t="s">
        <v>55</v>
      </c>
      <c r="C22" s="15" t="s">
        <v>56</v>
      </c>
      <c r="D22" s="16">
        <v>275312460</v>
      </c>
      <c r="E22" s="17">
        <v>275312460</v>
      </c>
      <c r="F22" s="17">
        <v>174230116</v>
      </c>
      <c r="G22" s="18">
        <f t="shared" si="1"/>
        <v>0.6328450081772543</v>
      </c>
      <c r="H22" s="16">
        <v>0</v>
      </c>
      <c r="I22" s="17">
        <v>-74461</v>
      </c>
      <c r="J22" s="17">
        <v>32674368</v>
      </c>
      <c r="K22" s="16">
        <v>32599907</v>
      </c>
      <c r="L22" s="16">
        <v>0</v>
      </c>
      <c r="M22" s="17">
        <v>9288479</v>
      </c>
      <c r="N22" s="17">
        <v>7652892</v>
      </c>
      <c r="O22" s="16">
        <v>16941371</v>
      </c>
      <c r="P22" s="16">
        <v>0</v>
      </c>
      <c r="Q22" s="17">
        <v>10379206</v>
      </c>
      <c r="R22" s="17">
        <v>114309632</v>
      </c>
      <c r="S22" s="19">
        <v>124688838</v>
      </c>
      <c r="T22" s="16">
        <v>0</v>
      </c>
      <c r="U22" s="17">
        <v>0</v>
      </c>
      <c r="V22" s="17">
        <v>0</v>
      </c>
      <c r="W22" s="19">
        <v>0</v>
      </c>
    </row>
    <row r="23" spans="1:23" ht="12.75">
      <c r="A23" s="13" t="s">
        <v>41</v>
      </c>
      <c r="B23" s="14" t="s">
        <v>57</v>
      </c>
      <c r="C23" s="15" t="s">
        <v>58</v>
      </c>
      <c r="D23" s="16">
        <v>1392627031</v>
      </c>
      <c r="E23" s="17">
        <v>1392627031</v>
      </c>
      <c r="F23" s="17">
        <v>380638868</v>
      </c>
      <c r="G23" s="18">
        <f t="shared" si="1"/>
        <v>0.2733243427902413</v>
      </c>
      <c r="H23" s="16">
        <v>0</v>
      </c>
      <c r="I23" s="17">
        <v>27530842</v>
      </c>
      <c r="J23" s="17">
        <v>12166599</v>
      </c>
      <c r="K23" s="16">
        <v>39697441</v>
      </c>
      <c r="L23" s="16">
        <v>-20105965</v>
      </c>
      <c r="M23" s="17">
        <v>36769249</v>
      </c>
      <c r="N23" s="17">
        <v>267382606</v>
      </c>
      <c r="O23" s="16">
        <v>284045890</v>
      </c>
      <c r="P23" s="16">
        <v>30804607</v>
      </c>
      <c r="Q23" s="17">
        <v>13035392</v>
      </c>
      <c r="R23" s="17">
        <v>13055538</v>
      </c>
      <c r="S23" s="19">
        <v>56895537</v>
      </c>
      <c r="T23" s="16">
        <v>0</v>
      </c>
      <c r="U23" s="17">
        <v>0</v>
      </c>
      <c r="V23" s="17">
        <v>0</v>
      </c>
      <c r="W23" s="19">
        <v>0</v>
      </c>
    </row>
    <row r="24" spans="1:23" ht="12.75">
      <c r="A24" s="20"/>
      <c r="B24" s="21" t="s">
        <v>59</v>
      </c>
      <c r="C24" s="22"/>
      <c r="D24" s="23">
        <f>SUM(D17:D23)</f>
        <v>2741439906</v>
      </c>
      <c r="E24" s="24">
        <f>SUM(E17:E23)</f>
        <v>2766284782</v>
      </c>
      <c r="F24" s="24">
        <f>SUM(F17:F23)</f>
        <v>1434371194</v>
      </c>
      <c r="G24" s="25">
        <f t="shared" si="1"/>
        <v>0.5185189910067618</v>
      </c>
      <c r="H24" s="23">
        <f aca="true" t="shared" si="3" ref="H24:W24">SUM(H17:H23)</f>
        <v>220152114</v>
      </c>
      <c r="I24" s="24">
        <f t="shared" si="3"/>
        <v>144099296</v>
      </c>
      <c r="J24" s="24">
        <f t="shared" si="3"/>
        <v>67452169</v>
      </c>
      <c r="K24" s="23">
        <f t="shared" si="3"/>
        <v>431703579</v>
      </c>
      <c r="L24" s="23">
        <f t="shared" si="3"/>
        <v>3630087</v>
      </c>
      <c r="M24" s="24">
        <f t="shared" si="3"/>
        <v>61715371</v>
      </c>
      <c r="N24" s="24">
        <f t="shared" si="3"/>
        <v>426851910</v>
      </c>
      <c r="O24" s="23">
        <f t="shared" si="3"/>
        <v>492197368</v>
      </c>
      <c r="P24" s="23">
        <f t="shared" si="3"/>
        <v>125661337</v>
      </c>
      <c r="Q24" s="24">
        <f t="shared" si="3"/>
        <v>44922442</v>
      </c>
      <c r="R24" s="24">
        <f t="shared" si="3"/>
        <v>339886468</v>
      </c>
      <c r="S24" s="26">
        <f t="shared" si="3"/>
        <v>510470247</v>
      </c>
      <c r="T24" s="23">
        <f t="shared" si="3"/>
        <v>0</v>
      </c>
      <c r="U24" s="24">
        <f t="shared" si="3"/>
        <v>0</v>
      </c>
      <c r="V24" s="24">
        <f t="shared" si="3"/>
        <v>0</v>
      </c>
      <c r="W24" s="26">
        <f t="shared" si="3"/>
        <v>0</v>
      </c>
    </row>
    <row r="25" spans="1:23" ht="12.75">
      <c r="A25" s="13" t="s">
        <v>26</v>
      </c>
      <c r="B25" s="14" t="s">
        <v>60</v>
      </c>
      <c r="C25" s="15" t="s">
        <v>61</v>
      </c>
      <c r="D25" s="16">
        <v>252493633</v>
      </c>
      <c r="E25" s="17">
        <v>252493633</v>
      </c>
      <c r="F25" s="17">
        <v>215158059</v>
      </c>
      <c r="G25" s="18">
        <f t="shared" si="1"/>
        <v>0.8521326119934279</v>
      </c>
      <c r="H25" s="16">
        <v>63755935</v>
      </c>
      <c r="I25" s="17">
        <v>22850017</v>
      </c>
      <c r="J25" s="17">
        <v>3768692</v>
      </c>
      <c r="K25" s="16">
        <v>90374644</v>
      </c>
      <c r="L25" s="16">
        <v>15938056</v>
      </c>
      <c r="M25" s="17">
        <v>8579222</v>
      </c>
      <c r="N25" s="17">
        <v>32175691</v>
      </c>
      <c r="O25" s="16">
        <v>56692969</v>
      </c>
      <c r="P25" s="16">
        <v>34209939</v>
      </c>
      <c r="Q25" s="17">
        <v>33880507</v>
      </c>
      <c r="R25" s="17">
        <v>0</v>
      </c>
      <c r="S25" s="19">
        <v>68090446</v>
      </c>
      <c r="T25" s="16">
        <v>0</v>
      </c>
      <c r="U25" s="17">
        <v>0</v>
      </c>
      <c r="V25" s="17">
        <v>0</v>
      </c>
      <c r="W25" s="19">
        <v>0</v>
      </c>
    </row>
    <row r="26" spans="1:23" ht="12.75">
      <c r="A26" s="13" t="s">
        <v>26</v>
      </c>
      <c r="B26" s="14" t="s">
        <v>62</v>
      </c>
      <c r="C26" s="15" t="s">
        <v>63</v>
      </c>
      <c r="D26" s="16">
        <v>182599009</v>
      </c>
      <c r="E26" s="17">
        <v>182599009</v>
      </c>
      <c r="F26" s="17">
        <v>0</v>
      </c>
      <c r="G26" s="18">
        <f t="shared" si="1"/>
        <v>0</v>
      </c>
      <c r="H26" s="16">
        <v>0</v>
      </c>
      <c r="I26" s="17">
        <v>0</v>
      </c>
      <c r="J26" s="17">
        <v>0</v>
      </c>
      <c r="K26" s="16">
        <v>0</v>
      </c>
      <c r="L26" s="16">
        <v>0</v>
      </c>
      <c r="M26" s="17">
        <v>0</v>
      </c>
      <c r="N26" s="17">
        <v>0</v>
      </c>
      <c r="O26" s="16">
        <v>0</v>
      </c>
      <c r="P26" s="16">
        <v>0</v>
      </c>
      <c r="Q26" s="17">
        <v>0</v>
      </c>
      <c r="R26" s="17">
        <v>0</v>
      </c>
      <c r="S26" s="19">
        <v>0</v>
      </c>
      <c r="T26" s="16">
        <v>0</v>
      </c>
      <c r="U26" s="17">
        <v>0</v>
      </c>
      <c r="V26" s="17">
        <v>0</v>
      </c>
      <c r="W26" s="19">
        <v>0</v>
      </c>
    </row>
    <row r="27" spans="1:23" ht="12.75">
      <c r="A27" s="13" t="s">
        <v>26</v>
      </c>
      <c r="B27" s="14" t="s">
        <v>64</v>
      </c>
      <c r="C27" s="15" t="s">
        <v>65</v>
      </c>
      <c r="D27" s="16">
        <v>156642778</v>
      </c>
      <c r="E27" s="17">
        <v>162757105</v>
      </c>
      <c r="F27" s="17">
        <v>139941640</v>
      </c>
      <c r="G27" s="18">
        <f t="shared" si="1"/>
        <v>0.8598189307926065</v>
      </c>
      <c r="H27" s="16">
        <v>49919478</v>
      </c>
      <c r="I27" s="17">
        <v>6870473</v>
      </c>
      <c r="J27" s="17">
        <v>3434669</v>
      </c>
      <c r="K27" s="16">
        <v>60224620</v>
      </c>
      <c r="L27" s="16">
        <v>474746</v>
      </c>
      <c r="M27" s="17">
        <v>2468404</v>
      </c>
      <c r="N27" s="17">
        <v>41970569</v>
      </c>
      <c r="O27" s="16">
        <v>44913719</v>
      </c>
      <c r="P27" s="16">
        <v>4232833</v>
      </c>
      <c r="Q27" s="17">
        <v>3085951</v>
      </c>
      <c r="R27" s="17">
        <v>27484517</v>
      </c>
      <c r="S27" s="19">
        <v>34803301</v>
      </c>
      <c r="T27" s="16">
        <v>0</v>
      </c>
      <c r="U27" s="17">
        <v>0</v>
      </c>
      <c r="V27" s="17">
        <v>0</v>
      </c>
      <c r="W27" s="19">
        <v>0</v>
      </c>
    </row>
    <row r="28" spans="1:23" ht="12.75">
      <c r="A28" s="13" t="s">
        <v>26</v>
      </c>
      <c r="B28" s="14" t="s">
        <v>66</v>
      </c>
      <c r="C28" s="15" t="s">
        <v>67</v>
      </c>
      <c r="D28" s="16">
        <v>163334142</v>
      </c>
      <c r="E28" s="17">
        <v>209037056</v>
      </c>
      <c r="F28" s="17">
        <v>154189102</v>
      </c>
      <c r="G28" s="18">
        <f t="shared" si="1"/>
        <v>0.7376161191248312</v>
      </c>
      <c r="H28" s="16">
        <v>60200292</v>
      </c>
      <c r="I28" s="17">
        <v>1354131</v>
      </c>
      <c r="J28" s="17">
        <v>2164450</v>
      </c>
      <c r="K28" s="16">
        <v>63718873</v>
      </c>
      <c r="L28" s="16">
        <v>6656235</v>
      </c>
      <c r="M28" s="17">
        <v>2601310</v>
      </c>
      <c r="N28" s="17">
        <v>44600745</v>
      </c>
      <c r="O28" s="16">
        <v>53858290</v>
      </c>
      <c r="P28" s="16">
        <v>1221913</v>
      </c>
      <c r="Q28" s="17">
        <v>1260786</v>
      </c>
      <c r="R28" s="17">
        <v>34129240</v>
      </c>
      <c r="S28" s="19">
        <v>36611939</v>
      </c>
      <c r="T28" s="16">
        <v>0</v>
      </c>
      <c r="U28" s="17">
        <v>0</v>
      </c>
      <c r="V28" s="17">
        <v>0</v>
      </c>
      <c r="W28" s="19">
        <v>0</v>
      </c>
    </row>
    <row r="29" spans="1:23" ht="12.75">
      <c r="A29" s="13" t="s">
        <v>26</v>
      </c>
      <c r="B29" s="14" t="s">
        <v>68</v>
      </c>
      <c r="C29" s="15" t="s">
        <v>69</v>
      </c>
      <c r="D29" s="16">
        <v>90946394</v>
      </c>
      <c r="E29" s="17">
        <v>90946394</v>
      </c>
      <c r="F29" s="17">
        <v>79435814</v>
      </c>
      <c r="G29" s="18">
        <f t="shared" si="1"/>
        <v>0.87343555369551</v>
      </c>
      <c r="H29" s="16">
        <v>25818740</v>
      </c>
      <c r="I29" s="17">
        <v>10082481</v>
      </c>
      <c r="J29" s="17">
        <v>2264243</v>
      </c>
      <c r="K29" s="16">
        <v>38165464</v>
      </c>
      <c r="L29" s="16">
        <v>0</v>
      </c>
      <c r="M29" s="17">
        <v>2786477</v>
      </c>
      <c r="N29" s="17">
        <v>16440442</v>
      </c>
      <c r="O29" s="16">
        <v>19226919</v>
      </c>
      <c r="P29" s="16">
        <v>1747321</v>
      </c>
      <c r="Q29" s="17">
        <v>4201920</v>
      </c>
      <c r="R29" s="17">
        <v>16094190</v>
      </c>
      <c r="S29" s="19">
        <v>22043431</v>
      </c>
      <c r="T29" s="16">
        <v>0</v>
      </c>
      <c r="U29" s="17">
        <v>0</v>
      </c>
      <c r="V29" s="17">
        <v>0</v>
      </c>
      <c r="W29" s="19">
        <v>0</v>
      </c>
    </row>
    <row r="30" spans="1:23" ht="12.75">
      <c r="A30" s="13" t="s">
        <v>26</v>
      </c>
      <c r="B30" s="14" t="s">
        <v>70</v>
      </c>
      <c r="C30" s="15" t="s">
        <v>71</v>
      </c>
      <c r="D30" s="16">
        <v>0</v>
      </c>
      <c r="E30" s="17">
        <v>0</v>
      </c>
      <c r="F30" s="17">
        <v>319251068</v>
      </c>
      <c r="G30" s="18">
        <f t="shared" si="1"/>
        <v>0</v>
      </c>
      <c r="H30" s="16">
        <v>0</v>
      </c>
      <c r="I30" s="17">
        <v>0</v>
      </c>
      <c r="J30" s="17">
        <v>68665224</v>
      </c>
      <c r="K30" s="16">
        <v>68665224</v>
      </c>
      <c r="L30" s="16">
        <v>6374936</v>
      </c>
      <c r="M30" s="17">
        <v>9199049</v>
      </c>
      <c r="N30" s="17">
        <v>86198496</v>
      </c>
      <c r="O30" s="16">
        <v>101772481</v>
      </c>
      <c r="P30" s="16">
        <v>22722469</v>
      </c>
      <c r="Q30" s="17">
        <v>43969565</v>
      </c>
      <c r="R30" s="17">
        <v>82121329</v>
      </c>
      <c r="S30" s="19">
        <v>148813363</v>
      </c>
      <c r="T30" s="16">
        <v>0</v>
      </c>
      <c r="U30" s="17">
        <v>0</v>
      </c>
      <c r="V30" s="17">
        <v>0</v>
      </c>
      <c r="W30" s="19">
        <v>0</v>
      </c>
    </row>
    <row r="31" spans="1:23" ht="12.75">
      <c r="A31" s="13" t="s">
        <v>41</v>
      </c>
      <c r="B31" s="14" t="s">
        <v>72</v>
      </c>
      <c r="C31" s="15" t="s">
        <v>73</v>
      </c>
      <c r="D31" s="16">
        <v>893553700</v>
      </c>
      <c r="E31" s="17">
        <v>914247881</v>
      </c>
      <c r="F31" s="17">
        <v>743652568</v>
      </c>
      <c r="G31" s="18">
        <f t="shared" si="1"/>
        <v>0.8134036550203391</v>
      </c>
      <c r="H31" s="16">
        <v>229542383</v>
      </c>
      <c r="I31" s="17">
        <v>25356861</v>
      </c>
      <c r="J31" s="17">
        <v>31297600</v>
      </c>
      <c r="K31" s="16">
        <v>286196844</v>
      </c>
      <c r="L31" s="16">
        <v>29738983</v>
      </c>
      <c r="M31" s="17">
        <v>26342446</v>
      </c>
      <c r="N31" s="17">
        <v>203718471</v>
      </c>
      <c r="O31" s="16">
        <v>259799900</v>
      </c>
      <c r="P31" s="16">
        <v>23069532</v>
      </c>
      <c r="Q31" s="17">
        <v>23708065</v>
      </c>
      <c r="R31" s="17">
        <v>150878227</v>
      </c>
      <c r="S31" s="19">
        <v>197655824</v>
      </c>
      <c r="T31" s="16">
        <v>0</v>
      </c>
      <c r="U31" s="17">
        <v>0</v>
      </c>
      <c r="V31" s="17">
        <v>0</v>
      </c>
      <c r="W31" s="19">
        <v>0</v>
      </c>
    </row>
    <row r="32" spans="1:23" ht="12.75">
      <c r="A32" s="20"/>
      <c r="B32" s="21" t="s">
        <v>74</v>
      </c>
      <c r="C32" s="22"/>
      <c r="D32" s="23">
        <f>SUM(D25:D31)</f>
        <v>1739569656</v>
      </c>
      <c r="E32" s="24">
        <f>SUM(E25:E31)</f>
        <v>1812081078</v>
      </c>
      <c r="F32" s="24">
        <f>SUM(F25:F31)</f>
        <v>1651628251</v>
      </c>
      <c r="G32" s="25">
        <f t="shared" si="1"/>
        <v>0.9114538367250695</v>
      </c>
      <c r="H32" s="23">
        <f aca="true" t="shared" si="4" ref="H32:W32">SUM(H25:H31)</f>
        <v>429236828</v>
      </c>
      <c r="I32" s="24">
        <f t="shared" si="4"/>
        <v>66513963</v>
      </c>
      <c r="J32" s="24">
        <f t="shared" si="4"/>
        <v>111594878</v>
      </c>
      <c r="K32" s="23">
        <f t="shared" si="4"/>
        <v>607345669</v>
      </c>
      <c r="L32" s="23">
        <f t="shared" si="4"/>
        <v>59182956</v>
      </c>
      <c r="M32" s="24">
        <f t="shared" si="4"/>
        <v>51976908</v>
      </c>
      <c r="N32" s="24">
        <f t="shared" si="4"/>
        <v>425104414</v>
      </c>
      <c r="O32" s="23">
        <f t="shared" si="4"/>
        <v>536264278</v>
      </c>
      <c r="P32" s="23">
        <f t="shared" si="4"/>
        <v>87204007</v>
      </c>
      <c r="Q32" s="24">
        <f t="shared" si="4"/>
        <v>110106794</v>
      </c>
      <c r="R32" s="24">
        <f t="shared" si="4"/>
        <v>310707503</v>
      </c>
      <c r="S32" s="26">
        <f t="shared" si="4"/>
        <v>508018304</v>
      </c>
      <c r="T32" s="23">
        <f t="shared" si="4"/>
        <v>0</v>
      </c>
      <c r="U32" s="24">
        <f t="shared" si="4"/>
        <v>0</v>
      </c>
      <c r="V32" s="24">
        <f t="shared" si="4"/>
        <v>0</v>
      </c>
      <c r="W32" s="26">
        <f t="shared" si="4"/>
        <v>0</v>
      </c>
    </row>
    <row r="33" spans="1:23" ht="12.75">
      <c r="A33" s="13" t="s">
        <v>26</v>
      </c>
      <c r="B33" s="14" t="s">
        <v>75</v>
      </c>
      <c r="C33" s="15" t="s">
        <v>76</v>
      </c>
      <c r="D33" s="16">
        <v>294800609</v>
      </c>
      <c r="E33" s="17">
        <v>297786510</v>
      </c>
      <c r="F33" s="17">
        <v>179145359</v>
      </c>
      <c r="G33" s="18">
        <f t="shared" si="1"/>
        <v>0.601589907481034</v>
      </c>
      <c r="H33" s="16">
        <v>79256526</v>
      </c>
      <c r="I33" s="17">
        <v>716166</v>
      </c>
      <c r="J33" s="17">
        <v>3845906</v>
      </c>
      <c r="K33" s="16">
        <v>83818598</v>
      </c>
      <c r="L33" s="16">
        <v>4125233</v>
      </c>
      <c r="M33" s="17">
        <v>2657880</v>
      </c>
      <c r="N33" s="17">
        <v>46017600</v>
      </c>
      <c r="O33" s="16">
        <v>52800713</v>
      </c>
      <c r="P33" s="16">
        <v>3952548</v>
      </c>
      <c r="Q33" s="17">
        <v>2975128</v>
      </c>
      <c r="R33" s="17">
        <v>35598372</v>
      </c>
      <c r="S33" s="19">
        <v>42526048</v>
      </c>
      <c r="T33" s="16">
        <v>0</v>
      </c>
      <c r="U33" s="17">
        <v>0</v>
      </c>
      <c r="V33" s="17">
        <v>0</v>
      </c>
      <c r="W33" s="19">
        <v>0</v>
      </c>
    </row>
    <row r="34" spans="1:23" ht="12.75">
      <c r="A34" s="13" t="s">
        <v>26</v>
      </c>
      <c r="B34" s="14" t="s">
        <v>77</v>
      </c>
      <c r="C34" s="15" t="s">
        <v>78</v>
      </c>
      <c r="D34" s="16">
        <v>193484830</v>
      </c>
      <c r="E34" s="17">
        <v>193484830</v>
      </c>
      <c r="F34" s="17">
        <v>182163156</v>
      </c>
      <c r="G34" s="18">
        <f t="shared" si="1"/>
        <v>0.9414854694293088</v>
      </c>
      <c r="H34" s="16">
        <v>65919653</v>
      </c>
      <c r="I34" s="17">
        <v>7428796</v>
      </c>
      <c r="J34" s="17">
        <v>6966778</v>
      </c>
      <c r="K34" s="16">
        <v>80315227</v>
      </c>
      <c r="L34" s="16">
        <v>5328570</v>
      </c>
      <c r="M34" s="17">
        <v>6122847</v>
      </c>
      <c r="N34" s="17">
        <v>42726258</v>
      </c>
      <c r="O34" s="16">
        <v>54177675</v>
      </c>
      <c r="P34" s="16">
        <v>5200747</v>
      </c>
      <c r="Q34" s="17">
        <v>10570062</v>
      </c>
      <c r="R34" s="17">
        <v>31899445</v>
      </c>
      <c r="S34" s="19">
        <v>47670254</v>
      </c>
      <c r="T34" s="16">
        <v>0</v>
      </c>
      <c r="U34" s="17">
        <v>0</v>
      </c>
      <c r="V34" s="17">
        <v>0</v>
      </c>
      <c r="W34" s="19">
        <v>0</v>
      </c>
    </row>
    <row r="35" spans="1:23" ht="12.75">
      <c r="A35" s="13" t="s">
        <v>26</v>
      </c>
      <c r="B35" s="14" t="s">
        <v>79</v>
      </c>
      <c r="C35" s="15" t="s">
        <v>80</v>
      </c>
      <c r="D35" s="16">
        <v>0</v>
      </c>
      <c r="E35" s="17">
        <v>212125384</v>
      </c>
      <c r="F35" s="17">
        <v>53615007</v>
      </c>
      <c r="G35" s="18">
        <f t="shared" si="1"/>
        <v>0.2527514905995409</v>
      </c>
      <c r="H35" s="16">
        <v>0</v>
      </c>
      <c r="I35" s="17">
        <v>357685</v>
      </c>
      <c r="J35" s="17">
        <v>7926371</v>
      </c>
      <c r="K35" s="16">
        <v>8284056</v>
      </c>
      <c r="L35" s="16">
        <v>7574970</v>
      </c>
      <c r="M35" s="17">
        <v>7099685</v>
      </c>
      <c r="N35" s="17">
        <v>0</v>
      </c>
      <c r="O35" s="16">
        <v>14674655</v>
      </c>
      <c r="P35" s="16">
        <v>2825172</v>
      </c>
      <c r="Q35" s="17">
        <v>7420905</v>
      </c>
      <c r="R35" s="17">
        <v>20410219</v>
      </c>
      <c r="S35" s="19">
        <v>30656296</v>
      </c>
      <c r="T35" s="16">
        <v>0</v>
      </c>
      <c r="U35" s="17">
        <v>0</v>
      </c>
      <c r="V35" s="17">
        <v>0</v>
      </c>
      <c r="W35" s="19">
        <v>0</v>
      </c>
    </row>
    <row r="36" spans="1:23" ht="12.75">
      <c r="A36" s="13" t="s">
        <v>41</v>
      </c>
      <c r="B36" s="14" t="s">
        <v>81</v>
      </c>
      <c r="C36" s="15" t="s">
        <v>82</v>
      </c>
      <c r="D36" s="16">
        <v>423391698</v>
      </c>
      <c r="E36" s="17">
        <v>423391698</v>
      </c>
      <c r="F36" s="17">
        <v>317437854</v>
      </c>
      <c r="G36" s="18">
        <f t="shared" si="1"/>
        <v>0.749749830947323</v>
      </c>
      <c r="H36" s="16">
        <v>96505351</v>
      </c>
      <c r="I36" s="17">
        <v>4569245</v>
      </c>
      <c r="J36" s="17">
        <v>5097784</v>
      </c>
      <c r="K36" s="16">
        <v>106172380</v>
      </c>
      <c r="L36" s="16">
        <v>33785518</v>
      </c>
      <c r="M36" s="17">
        <v>22777654</v>
      </c>
      <c r="N36" s="17">
        <v>85623561</v>
      </c>
      <c r="O36" s="16">
        <v>142186733</v>
      </c>
      <c r="P36" s="16">
        <v>3947374</v>
      </c>
      <c r="Q36" s="17">
        <v>6934264</v>
      </c>
      <c r="R36" s="17">
        <v>58197103</v>
      </c>
      <c r="S36" s="19">
        <v>69078741</v>
      </c>
      <c r="T36" s="16">
        <v>0</v>
      </c>
      <c r="U36" s="17">
        <v>0</v>
      </c>
      <c r="V36" s="17">
        <v>0</v>
      </c>
      <c r="W36" s="19">
        <v>0</v>
      </c>
    </row>
    <row r="37" spans="1:23" ht="12.75">
      <c r="A37" s="20"/>
      <c r="B37" s="21" t="s">
        <v>83</v>
      </c>
      <c r="C37" s="22"/>
      <c r="D37" s="23">
        <f>SUM(D33:D36)</f>
        <v>911677137</v>
      </c>
      <c r="E37" s="24">
        <f>SUM(E33:E36)</f>
        <v>1126788422</v>
      </c>
      <c r="F37" s="24">
        <f>SUM(F33:F36)</f>
        <v>732361376</v>
      </c>
      <c r="G37" s="25">
        <f t="shared" si="1"/>
        <v>0.6499546513799731</v>
      </c>
      <c r="H37" s="23">
        <f aca="true" t="shared" si="5" ref="H37:W37">SUM(H33:H36)</f>
        <v>241681530</v>
      </c>
      <c r="I37" s="24">
        <f t="shared" si="5"/>
        <v>13071892</v>
      </c>
      <c r="J37" s="24">
        <f t="shared" si="5"/>
        <v>23836839</v>
      </c>
      <c r="K37" s="23">
        <f t="shared" si="5"/>
        <v>278590261</v>
      </c>
      <c r="L37" s="23">
        <f t="shared" si="5"/>
        <v>50814291</v>
      </c>
      <c r="M37" s="24">
        <f t="shared" si="5"/>
        <v>38658066</v>
      </c>
      <c r="N37" s="24">
        <f t="shared" si="5"/>
        <v>174367419</v>
      </c>
      <c r="O37" s="23">
        <f t="shared" si="5"/>
        <v>263839776</v>
      </c>
      <c r="P37" s="23">
        <f t="shared" si="5"/>
        <v>15925841</v>
      </c>
      <c r="Q37" s="24">
        <f t="shared" si="5"/>
        <v>27900359</v>
      </c>
      <c r="R37" s="24">
        <f t="shared" si="5"/>
        <v>146105139</v>
      </c>
      <c r="S37" s="26">
        <f t="shared" si="5"/>
        <v>189931339</v>
      </c>
      <c r="T37" s="23">
        <f t="shared" si="5"/>
        <v>0</v>
      </c>
      <c r="U37" s="24">
        <f t="shared" si="5"/>
        <v>0</v>
      </c>
      <c r="V37" s="24">
        <f t="shared" si="5"/>
        <v>0</v>
      </c>
      <c r="W37" s="26">
        <f t="shared" si="5"/>
        <v>0</v>
      </c>
    </row>
    <row r="38" spans="1:23" ht="12.75">
      <c r="A38" s="13" t="s">
        <v>26</v>
      </c>
      <c r="B38" s="14" t="s">
        <v>84</v>
      </c>
      <c r="C38" s="15" t="s">
        <v>85</v>
      </c>
      <c r="D38" s="16">
        <v>270736753</v>
      </c>
      <c r="E38" s="17">
        <v>105805773</v>
      </c>
      <c r="F38" s="17">
        <v>145337687</v>
      </c>
      <c r="G38" s="18">
        <f t="shared" si="1"/>
        <v>1.3736271932912394</v>
      </c>
      <c r="H38" s="16">
        <v>2559908</v>
      </c>
      <c r="I38" s="17">
        <v>3388166</v>
      </c>
      <c r="J38" s="17">
        <v>1641504</v>
      </c>
      <c r="K38" s="16">
        <v>7589578</v>
      </c>
      <c r="L38" s="16">
        <v>6771573</v>
      </c>
      <c r="M38" s="17">
        <v>5256175</v>
      </c>
      <c r="N38" s="17">
        <v>68672360</v>
      </c>
      <c r="O38" s="16">
        <v>80700108</v>
      </c>
      <c r="P38" s="16">
        <v>1506798</v>
      </c>
      <c r="Q38" s="17">
        <v>1913358</v>
      </c>
      <c r="R38" s="17">
        <v>53627845</v>
      </c>
      <c r="S38" s="19">
        <v>57048001</v>
      </c>
      <c r="T38" s="16">
        <v>0</v>
      </c>
      <c r="U38" s="17">
        <v>0</v>
      </c>
      <c r="V38" s="17">
        <v>0</v>
      </c>
      <c r="W38" s="19">
        <v>0</v>
      </c>
    </row>
    <row r="39" spans="1:23" ht="12.75">
      <c r="A39" s="13" t="s">
        <v>26</v>
      </c>
      <c r="B39" s="14" t="s">
        <v>86</v>
      </c>
      <c r="C39" s="15" t="s">
        <v>87</v>
      </c>
      <c r="D39" s="16">
        <v>169267949</v>
      </c>
      <c r="E39" s="17">
        <v>163644152</v>
      </c>
      <c r="F39" s="17">
        <v>158989218</v>
      </c>
      <c r="G39" s="18">
        <f t="shared" si="1"/>
        <v>0.9715545349888214</v>
      </c>
      <c r="H39" s="16">
        <v>58792327</v>
      </c>
      <c r="I39" s="17">
        <v>611176</v>
      </c>
      <c r="J39" s="17">
        <v>27995172</v>
      </c>
      <c r="K39" s="16">
        <v>87398675</v>
      </c>
      <c r="L39" s="16">
        <v>301446</v>
      </c>
      <c r="M39" s="17">
        <v>326817</v>
      </c>
      <c r="N39" s="17">
        <v>39177512</v>
      </c>
      <c r="O39" s="16">
        <v>39805775</v>
      </c>
      <c r="P39" s="16">
        <v>309969</v>
      </c>
      <c r="Q39" s="17">
        <v>1753927</v>
      </c>
      <c r="R39" s="17">
        <v>29720872</v>
      </c>
      <c r="S39" s="19">
        <v>31784768</v>
      </c>
      <c r="T39" s="16">
        <v>0</v>
      </c>
      <c r="U39" s="17">
        <v>0</v>
      </c>
      <c r="V39" s="17">
        <v>0</v>
      </c>
      <c r="W39" s="19">
        <v>0</v>
      </c>
    </row>
    <row r="40" spans="1:23" ht="12.75">
      <c r="A40" s="13" t="s">
        <v>26</v>
      </c>
      <c r="B40" s="14" t="s">
        <v>88</v>
      </c>
      <c r="C40" s="15" t="s">
        <v>89</v>
      </c>
      <c r="D40" s="16">
        <v>286411833</v>
      </c>
      <c r="E40" s="17">
        <v>319029508</v>
      </c>
      <c r="F40" s="17">
        <v>230778233</v>
      </c>
      <c r="G40" s="18">
        <f t="shared" si="1"/>
        <v>0.7233758232796447</v>
      </c>
      <c r="H40" s="16">
        <v>90739994</v>
      </c>
      <c r="I40" s="17">
        <v>7588327</v>
      </c>
      <c r="J40" s="17">
        <v>1480621</v>
      </c>
      <c r="K40" s="16">
        <v>99808942</v>
      </c>
      <c r="L40" s="16">
        <v>2637116</v>
      </c>
      <c r="M40" s="17">
        <v>888550</v>
      </c>
      <c r="N40" s="17">
        <v>71971170</v>
      </c>
      <c r="O40" s="16">
        <v>75496836</v>
      </c>
      <c r="P40" s="16">
        <v>1306745</v>
      </c>
      <c r="Q40" s="17">
        <v>452352</v>
      </c>
      <c r="R40" s="17">
        <v>53713358</v>
      </c>
      <c r="S40" s="19">
        <v>55472455</v>
      </c>
      <c r="T40" s="16">
        <v>0</v>
      </c>
      <c r="U40" s="17">
        <v>0</v>
      </c>
      <c r="V40" s="17">
        <v>0</v>
      </c>
      <c r="W40" s="19">
        <v>0</v>
      </c>
    </row>
    <row r="41" spans="1:23" ht="12.75">
      <c r="A41" s="13" t="s">
        <v>26</v>
      </c>
      <c r="B41" s="14" t="s">
        <v>90</v>
      </c>
      <c r="C41" s="15" t="s">
        <v>91</v>
      </c>
      <c r="D41" s="16">
        <v>210389349</v>
      </c>
      <c r="E41" s="17">
        <v>231154541</v>
      </c>
      <c r="F41" s="17">
        <v>207919486</v>
      </c>
      <c r="G41" s="18">
        <f t="shared" si="1"/>
        <v>0.8994825933356854</v>
      </c>
      <c r="H41" s="16">
        <v>97295824</v>
      </c>
      <c r="I41" s="17">
        <v>1795798</v>
      </c>
      <c r="J41" s="17">
        <v>4791258</v>
      </c>
      <c r="K41" s="16">
        <v>103882880</v>
      </c>
      <c r="L41" s="16">
        <v>881964</v>
      </c>
      <c r="M41" s="17">
        <v>1806907</v>
      </c>
      <c r="N41" s="17">
        <v>56069750</v>
      </c>
      <c r="O41" s="16">
        <v>58758621</v>
      </c>
      <c r="P41" s="16">
        <v>4432724</v>
      </c>
      <c r="Q41" s="17">
        <v>1097165</v>
      </c>
      <c r="R41" s="17">
        <v>39748096</v>
      </c>
      <c r="S41" s="19">
        <v>45277985</v>
      </c>
      <c r="T41" s="16">
        <v>0</v>
      </c>
      <c r="U41" s="17">
        <v>0</v>
      </c>
      <c r="V41" s="17">
        <v>0</v>
      </c>
      <c r="W41" s="19">
        <v>0</v>
      </c>
    </row>
    <row r="42" spans="1:23" ht="12.75">
      <c r="A42" s="13" t="s">
        <v>26</v>
      </c>
      <c r="B42" s="14" t="s">
        <v>92</v>
      </c>
      <c r="C42" s="15" t="s">
        <v>93</v>
      </c>
      <c r="D42" s="16">
        <v>916238431</v>
      </c>
      <c r="E42" s="17">
        <v>914134054</v>
      </c>
      <c r="F42" s="17">
        <v>785217082</v>
      </c>
      <c r="G42" s="18">
        <f t="shared" si="1"/>
        <v>0.8589736686475089</v>
      </c>
      <c r="H42" s="16">
        <v>359141972</v>
      </c>
      <c r="I42" s="17">
        <v>37008926</v>
      </c>
      <c r="J42" s="17">
        <v>38278933</v>
      </c>
      <c r="K42" s="16">
        <v>434429831</v>
      </c>
      <c r="L42" s="16">
        <v>41067784</v>
      </c>
      <c r="M42" s="17">
        <v>33326453</v>
      </c>
      <c r="N42" s="17">
        <v>118575389</v>
      </c>
      <c r="O42" s="16">
        <v>192969626</v>
      </c>
      <c r="P42" s="16">
        <v>29627419</v>
      </c>
      <c r="Q42" s="17">
        <v>35554352</v>
      </c>
      <c r="R42" s="17">
        <v>92635854</v>
      </c>
      <c r="S42" s="19">
        <v>157817625</v>
      </c>
      <c r="T42" s="16">
        <v>0</v>
      </c>
      <c r="U42" s="17">
        <v>0</v>
      </c>
      <c r="V42" s="17">
        <v>0</v>
      </c>
      <c r="W42" s="19">
        <v>0</v>
      </c>
    </row>
    <row r="43" spans="1:23" ht="12.75">
      <c r="A43" s="13" t="s">
        <v>41</v>
      </c>
      <c r="B43" s="14" t="s">
        <v>94</v>
      </c>
      <c r="C43" s="15" t="s">
        <v>95</v>
      </c>
      <c r="D43" s="16">
        <v>1137047297</v>
      </c>
      <c r="E43" s="17">
        <v>1137047297</v>
      </c>
      <c r="F43" s="17">
        <v>1010563991</v>
      </c>
      <c r="G43" s="18">
        <f t="shared" si="1"/>
        <v>0.8887616141090039</v>
      </c>
      <c r="H43" s="16">
        <v>305844247</v>
      </c>
      <c r="I43" s="17">
        <v>34059987</v>
      </c>
      <c r="J43" s="17">
        <v>26830688</v>
      </c>
      <c r="K43" s="16">
        <v>366734922</v>
      </c>
      <c r="L43" s="16">
        <v>26726019</v>
      </c>
      <c r="M43" s="17">
        <v>29370073</v>
      </c>
      <c r="N43" s="17">
        <v>268717016</v>
      </c>
      <c r="O43" s="16">
        <v>324813108</v>
      </c>
      <c r="P43" s="16">
        <v>82878212</v>
      </c>
      <c r="Q43" s="17">
        <v>26784238</v>
      </c>
      <c r="R43" s="17">
        <v>209353511</v>
      </c>
      <c r="S43" s="19">
        <v>319015961</v>
      </c>
      <c r="T43" s="16">
        <v>0</v>
      </c>
      <c r="U43" s="17">
        <v>0</v>
      </c>
      <c r="V43" s="17">
        <v>0</v>
      </c>
      <c r="W43" s="19">
        <v>0</v>
      </c>
    </row>
    <row r="44" spans="1:23" ht="12.75">
      <c r="A44" s="20"/>
      <c r="B44" s="21" t="s">
        <v>96</v>
      </c>
      <c r="C44" s="22"/>
      <c r="D44" s="23">
        <f>SUM(D38:D43)</f>
        <v>2990091612</v>
      </c>
      <c r="E44" s="24">
        <f>SUM(E38:E43)</f>
        <v>2870815325</v>
      </c>
      <c r="F44" s="24">
        <f>SUM(F38:F43)</f>
        <v>2538805697</v>
      </c>
      <c r="G44" s="25">
        <f t="shared" si="1"/>
        <v>0.8843500572437553</v>
      </c>
      <c r="H44" s="23">
        <f aca="true" t="shared" si="6" ref="H44:W44">SUM(H38:H43)</f>
        <v>914374272</v>
      </c>
      <c r="I44" s="24">
        <f t="shared" si="6"/>
        <v>84452380</v>
      </c>
      <c r="J44" s="24">
        <f t="shared" si="6"/>
        <v>101018176</v>
      </c>
      <c r="K44" s="23">
        <f t="shared" si="6"/>
        <v>1099844828</v>
      </c>
      <c r="L44" s="23">
        <f t="shared" si="6"/>
        <v>78385902</v>
      </c>
      <c r="M44" s="24">
        <f t="shared" si="6"/>
        <v>70974975</v>
      </c>
      <c r="N44" s="24">
        <f t="shared" si="6"/>
        <v>623183197</v>
      </c>
      <c r="O44" s="23">
        <f t="shared" si="6"/>
        <v>772544074</v>
      </c>
      <c r="P44" s="23">
        <f t="shared" si="6"/>
        <v>120061867</v>
      </c>
      <c r="Q44" s="24">
        <f t="shared" si="6"/>
        <v>67555392</v>
      </c>
      <c r="R44" s="24">
        <f t="shared" si="6"/>
        <v>478799536</v>
      </c>
      <c r="S44" s="26">
        <f t="shared" si="6"/>
        <v>666416795</v>
      </c>
      <c r="T44" s="23">
        <f t="shared" si="6"/>
        <v>0</v>
      </c>
      <c r="U44" s="24">
        <f t="shared" si="6"/>
        <v>0</v>
      </c>
      <c r="V44" s="24">
        <f t="shared" si="6"/>
        <v>0</v>
      </c>
      <c r="W44" s="26">
        <f t="shared" si="6"/>
        <v>0</v>
      </c>
    </row>
    <row r="45" spans="1:23" ht="12.75">
      <c r="A45" s="13" t="s">
        <v>26</v>
      </c>
      <c r="B45" s="14" t="s">
        <v>97</v>
      </c>
      <c r="C45" s="15" t="s">
        <v>98</v>
      </c>
      <c r="D45" s="16">
        <v>289357067</v>
      </c>
      <c r="E45" s="17">
        <v>293321418</v>
      </c>
      <c r="F45" s="17">
        <v>264299598</v>
      </c>
      <c r="G45" s="18">
        <f t="shared" si="1"/>
        <v>0.9010579582020157</v>
      </c>
      <c r="H45" s="16">
        <v>98306120</v>
      </c>
      <c r="I45" s="17">
        <v>511566</v>
      </c>
      <c r="J45" s="17">
        <v>11660464</v>
      </c>
      <c r="K45" s="16">
        <v>110478150</v>
      </c>
      <c r="L45" s="16">
        <v>8865964</v>
      </c>
      <c r="M45" s="17">
        <v>6928179</v>
      </c>
      <c r="N45" s="17">
        <v>59658154</v>
      </c>
      <c r="O45" s="16">
        <v>75452297</v>
      </c>
      <c r="P45" s="16">
        <v>16953226</v>
      </c>
      <c r="Q45" s="17">
        <v>9524557</v>
      </c>
      <c r="R45" s="17">
        <v>51891368</v>
      </c>
      <c r="S45" s="19">
        <v>78369151</v>
      </c>
      <c r="T45" s="16">
        <v>0</v>
      </c>
      <c r="U45" s="17">
        <v>0</v>
      </c>
      <c r="V45" s="17">
        <v>0</v>
      </c>
      <c r="W45" s="19">
        <v>0</v>
      </c>
    </row>
    <row r="46" spans="1:23" ht="12.75">
      <c r="A46" s="13" t="s">
        <v>26</v>
      </c>
      <c r="B46" s="14" t="s">
        <v>99</v>
      </c>
      <c r="C46" s="15" t="s">
        <v>100</v>
      </c>
      <c r="D46" s="16">
        <v>244913944</v>
      </c>
      <c r="E46" s="17">
        <v>244913944</v>
      </c>
      <c r="F46" s="17">
        <v>148166810</v>
      </c>
      <c r="G46" s="18">
        <f t="shared" si="1"/>
        <v>0.6049749866426551</v>
      </c>
      <c r="H46" s="16">
        <v>8384191</v>
      </c>
      <c r="I46" s="17">
        <v>73029374</v>
      </c>
      <c r="J46" s="17">
        <v>1330444</v>
      </c>
      <c r="K46" s="16">
        <v>82744009</v>
      </c>
      <c r="L46" s="16">
        <v>1871884</v>
      </c>
      <c r="M46" s="17">
        <v>1418802</v>
      </c>
      <c r="N46" s="17">
        <v>55532651</v>
      </c>
      <c r="O46" s="16">
        <v>58823337</v>
      </c>
      <c r="P46" s="16">
        <v>1849349</v>
      </c>
      <c r="Q46" s="17">
        <v>3080127</v>
      </c>
      <c r="R46" s="17">
        <v>1669988</v>
      </c>
      <c r="S46" s="19">
        <v>6599464</v>
      </c>
      <c r="T46" s="16">
        <v>0</v>
      </c>
      <c r="U46" s="17">
        <v>0</v>
      </c>
      <c r="V46" s="17">
        <v>0</v>
      </c>
      <c r="W46" s="19">
        <v>0</v>
      </c>
    </row>
    <row r="47" spans="1:23" ht="12.75">
      <c r="A47" s="13" t="s">
        <v>26</v>
      </c>
      <c r="B47" s="14" t="s">
        <v>101</v>
      </c>
      <c r="C47" s="15" t="s">
        <v>102</v>
      </c>
      <c r="D47" s="16">
        <v>242832576</v>
      </c>
      <c r="E47" s="17">
        <v>247070989</v>
      </c>
      <c r="F47" s="17">
        <v>244288663</v>
      </c>
      <c r="G47" s="18">
        <f t="shared" si="1"/>
        <v>0.9887387588026371</v>
      </c>
      <c r="H47" s="16">
        <v>90808999</v>
      </c>
      <c r="I47" s="17">
        <v>3236174</v>
      </c>
      <c r="J47" s="17">
        <v>6772050</v>
      </c>
      <c r="K47" s="16">
        <v>100817223</v>
      </c>
      <c r="L47" s="16">
        <v>5092354</v>
      </c>
      <c r="M47" s="17">
        <v>14706906</v>
      </c>
      <c r="N47" s="17">
        <v>63285795</v>
      </c>
      <c r="O47" s="16">
        <v>83085055</v>
      </c>
      <c r="P47" s="16">
        <v>6893902</v>
      </c>
      <c r="Q47" s="17">
        <v>4580041</v>
      </c>
      <c r="R47" s="17">
        <v>48912442</v>
      </c>
      <c r="S47" s="19">
        <v>60386385</v>
      </c>
      <c r="T47" s="16">
        <v>0</v>
      </c>
      <c r="U47" s="17">
        <v>0</v>
      </c>
      <c r="V47" s="17">
        <v>0</v>
      </c>
      <c r="W47" s="19">
        <v>0</v>
      </c>
    </row>
    <row r="48" spans="1:23" ht="12.75">
      <c r="A48" s="13" t="s">
        <v>26</v>
      </c>
      <c r="B48" s="14" t="s">
        <v>103</v>
      </c>
      <c r="C48" s="15" t="s">
        <v>104</v>
      </c>
      <c r="D48" s="16">
        <v>132666226</v>
      </c>
      <c r="E48" s="17">
        <v>133584581</v>
      </c>
      <c r="F48" s="17">
        <v>76410639</v>
      </c>
      <c r="G48" s="18">
        <f t="shared" si="1"/>
        <v>0.5720019363612032</v>
      </c>
      <c r="H48" s="16">
        <v>42814054</v>
      </c>
      <c r="I48" s="17">
        <v>690198</v>
      </c>
      <c r="J48" s="17">
        <v>683744</v>
      </c>
      <c r="K48" s="16">
        <v>44187996</v>
      </c>
      <c r="L48" s="16">
        <v>757734</v>
      </c>
      <c r="M48" s="17">
        <v>697355</v>
      </c>
      <c r="N48" s="17">
        <v>698789</v>
      </c>
      <c r="O48" s="16">
        <v>2153878</v>
      </c>
      <c r="P48" s="16">
        <v>694789</v>
      </c>
      <c r="Q48" s="17">
        <v>4992520</v>
      </c>
      <c r="R48" s="17">
        <v>24381456</v>
      </c>
      <c r="S48" s="19">
        <v>30068765</v>
      </c>
      <c r="T48" s="16">
        <v>0</v>
      </c>
      <c r="U48" s="17">
        <v>0</v>
      </c>
      <c r="V48" s="17">
        <v>0</v>
      </c>
      <c r="W48" s="19">
        <v>0</v>
      </c>
    </row>
    <row r="49" spans="1:23" ht="12.75">
      <c r="A49" s="13" t="s">
        <v>41</v>
      </c>
      <c r="B49" s="14" t="s">
        <v>105</v>
      </c>
      <c r="C49" s="15" t="s">
        <v>106</v>
      </c>
      <c r="D49" s="16">
        <v>1570039920</v>
      </c>
      <c r="E49" s="17">
        <v>658441471</v>
      </c>
      <c r="F49" s="17">
        <v>428152979</v>
      </c>
      <c r="G49" s="18">
        <f t="shared" si="1"/>
        <v>0.6502521451902898</v>
      </c>
      <c r="H49" s="16">
        <v>162395184</v>
      </c>
      <c r="I49" s="17">
        <v>5653308</v>
      </c>
      <c r="J49" s="17">
        <v>9309772</v>
      </c>
      <c r="K49" s="16">
        <v>177358264</v>
      </c>
      <c r="L49" s="16">
        <v>1957227</v>
      </c>
      <c r="M49" s="17">
        <v>6232294</v>
      </c>
      <c r="N49" s="17">
        <v>128922058</v>
      </c>
      <c r="O49" s="16">
        <v>137111579</v>
      </c>
      <c r="P49" s="16">
        <v>2712968</v>
      </c>
      <c r="Q49" s="17">
        <v>1985880</v>
      </c>
      <c r="R49" s="17">
        <v>108984288</v>
      </c>
      <c r="S49" s="19">
        <v>113683136</v>
      </c>
      <c r="T49" s="16">
        <v>0</v>
      </c>
      <c r="U49" s="17">
        <v>0</v>
      </c>
      <c r="V49" s="17">
        <v>0</v>
      </c>
      <c r="W49" s="19">
        <v>0</v>
      </c>
    </row>
    <row r="50" spans="1:23" ht="12.75">
      <c r="A50" s="20"/>
      <c r="B50" s="21" t="s">
        <v>107</v>
      </c>
      <c r="C50" s="22"/>
      <c r="D50" s="23">
        <f>SUM(D45:D49)</f>
        <v>2479809733</v>
      </c>
      <c r="E50" s="24">
        <f>SUM(E45:E49)</f>
        <v>1577332403</v>
      </c>
      <c r="F50" s="24">
        <f>SUM(F45:F49)</f>
        <v>1161318689</v>
      </c>
      <c r="G50" s="25">
        <f t="shared" si="1"/>
        <v>0.7362548862822036</v>
      </c>
      <c r="H50" s="23">
        <f aca="true" t="shared" si="7" ref="H50:W50">SUM(H45:H49)</f>
        <v>402708548</v>
      </c>
      <c r="I50" s="24">
        <f t="shared" si="7"/>
        <v>83120620</v>
      </c>
      <c r="J50" s="24">
        <f t="shared" si="7"/>
        <v>29756474</v>
      </c>
      <c r="K50" s="23">
        <f t="shared" si="7"/>
        <v>515585642</v>
      </c>
      <c r="L50" s="23">
        <f t="shared" si="7"/>
        <v>18545163</v>
      </c>
      <c r="M50" s="24">
        <f t="shared" si="7"/>
        <v>29983536</v>
      </c>
      <c r="N50" s="24">
        <f t="shared" si="7"/>
        <v>308097447</v>
      </c>
      <c r="O50" s="23">
        <f t="shared" si="7"/>
        <v>356626146</v>
      </c>
      <c r="P50" s="23">
        <f t="shared" si="7"/>
        <v>29104234</v>
      </c>
      <c r="Q50" s="24">
        <f t="shared" si="7"/>
        <v>24163125</v>
      </c>
      <c r="R50" s="24">
        <f t="shared" si="7"/>
        <v>235839542</v>
      </c>
      <c r="S50" s="26">
        <f t="shared" si="7"/>
        <v>289106901</v>
      </c>
      <c r="T50" s="23">
        <f t="shared" si="7"/>
        <v>0</v>
      </c>
      <c r="U50" s="24">
        <f t="shared" si="7"/>
        <v>0</v>
      </c>
      <c r="V50" s="24">
        <f t="shared" si="7"/>
        <v>0</v>
      </c>
      <c r="W50" s="26">
        <f t="shared" si="7"/>
        <v>0</v>
      </c>
    </row>
    <row r="51" spans="1:23" ht="12.75">
      <c r="A51" s="31"/>
      <c r="B51" s="32" t="s">
        <v>108</v>
      </c>
      <c r="C51" s="33"/>
      <c r="D51" s="34">
        <f>SUM(D5:D6,D8:D15,D17:D23,D25:D31,D33:D36,D38:D43,D45:D49)</f>
        <v>28779737869</v>
      </c>
      <c r="E51" s="35">
        <f>SUM(E5:E6,E8:E15,E17:E23,E25:E31,E33:E36,E38:E43,E45:E49)</f>
        <v>27895998586</v>
      </c>
      <c r="F51" s="35">
        <f>SUM(F5:F6,F8:F15,F17:F23,F25:F31,F33:F36,F38:F43,F45:F49)</f>
        <v>20676393389</v>
      </c>
      <c r="G51" s="36">
        <f t="shared" si="1"/>
        <v>0.7411956709582262</v>
      </c>
      <c r="H51" s="34">
        <f aca="true" t="shared" si="8" ref="H51:W51">SUM(H5:H6,H8:H15,H17:H23,H25:H31,H33:H36,H38:H43,H45:H49)</f>
        <v>4524424780</v>
      </c>
      <c r="I51" s="35">
        <f t="shared" si="8"/>
        <v>1484994672</v>
      </c>
      <c r="J51" s="35">
        <f t="shared" si="8"/>
        <v>1680116713</v>
      </c>
      <c r="K51" s="34">
        <f t="shared" si="8"/>
        <v>7689536165</v>
      </c>
      <c r="L51" s="34">
        <f t="shared" si="8"/>
        <v>1297157584</v>
      </c>
      <c r="M51" s="35">
        <f t="shared" si="8"/>
        <v>1302764581</v>
      </c>
      <c r="N51" s="35">
        <f t="shared" si="8"/>
        <v>4052398480</v>
      </c>
      <c r="O51" s="34">
        <f t="shared" si="8"/>
        <v>6652320645</v>
      </c>
      <c r="P51" s="34">
        <f t="shared" si="8"/>
        <v>1577936112</v>
      </c>
      <c r="Q51" s="35">
        <f t="shared" si="8"/>
        <v>1108481600</v>
      </c>
      <c r="R51" s="35">
        <f t="shared" si="8"/>
        <v>3648118867</v>
      </c>
      <c r="S51" s="37">
        <f t="shared" si="8"/>
        <v>6334536579</v>
      </c>
      <c r="T51" s="23">
        <f t="shared" si="8"/>
        <v>0</v>
      </c>
      <c r="U51" s="24">
        <f t="shared" si="8"/>
        <v>0</v>
      </c>
      <c r="V51" s="24">
        <f t="shared" si="8"/>
        <v>0</v>
      </c>
      <c r="W51" s="26">
        <f t="shared" si="8"/>
        <v>0</v>
      </c>
    </row>
    <row r="52" spans="1:23" ht="12.75">
      <c r="A52" s="8"/>
      <c r="B52" s="9" t="s">
        <v>603</v>
      </c>
      <c r="C52" s="10"/>
      <c r="D52" s="27"/>
      <c r="E52" s="28"/>
      <c r="F52" s="28"/>
      <c r="G52" s="29"/>
      <c r="H52" s="27"/>
      <c r="I52" s="28"/>
      <c r="J52" s="28"/>
      <c r="K52" s="27"/>
      <c r="L52" s="27"/>
      <c r="M52" s="28"/>
      <c r="N52" s="28"/>
      <c r="O52" s="27"/>
      <c r="P52" s="27"/>
      <c r="Q52" s="28"/>
      <c r="R52" s="28"/>
      <c r="S52" s="30"/>
      <c r="T52" s="27"/>
      <c r="U52" s="28"/>
      <c r="V52" s="28"/>
      <c r="W52" s="30"/>
    </row>
    <row r="53" spans="1:23" ht="12.75">
      <c r="A53" s="12"/>
      <c r="B53" s="9" t="s">
        <v>109</v>
      </c>
      <c r="C53" s="10"/>
      <c r="D53" s="27"/>
      <c r="E53" s="28"/>
      <c r="F53" s="28"/>
      <c r="G53" s="29"/>
      <c r="H53" s="27"/>
      <c r="I53" s="28"/>
      <c r="J53" s="28"/>
      <c r="K53" s="27"/>
      <c r="L53" s="27"/>
      <c r="M53" s="28"/>
      <c r="N53" s="28"/>
      <c r="O53" s="27"/>
      <c r="P53" s="27"/>
      <c r="Q53" s="28"/>
      <c r="R53" s="28"/>
      <c r="S53" s="30"/>
      <c r="T53" s="27"/>
      <c r="U53" s="28"/>
      <c r="V53" s="28"/>
      <c r="W53" s="30"/>
    </row>
    <row r="54" spans="1:23" ht="12.75">
      <c r="A54" s="13" t="s">
        <v>20</v>
      </c>
      <c r="B54" s="14" t="s">
        <v>110</v>
      </c>
      <c r="C54" s="15" t="s">
        <v>111</v>
      </c>
      <c r="D54" s="16">
        <v>6641626548</v>
      </c>
      <c r="E54" s="17">
        <v>6641229439</v>
      </c>
      <c r="F54" s="17">
        <v>4470217547</v>
      </c>
      <c r="G54" s="18">
        <f aca="true" t="shared" si="9" ref="G54:G82">IF($E54=0,0,$F54/$E54)</f>
        <v>0.6731009051952135</v>
      </c>
      <c r="H54" s="16">
        <v>554579542</v>
      </c>
      <c r="I54" s="17">
        <v>800187763</v>
      </c>
      <c r="J54" s="17">
        <v>452252273</v>
      </c>
      <c r="K54" s="16">
        <v>1807019578</v>
      </c>
      <c r="L54" s="16">
        <v>450523033</v>
      </c>
      <c r="M54" s="17">
        <v>403386955</v>
      </c>
      <c r="N54" s="17">
        <v>350986791</v>
      </c>
      <c r="O54" s="16">
        <v>1204896779</v>
      </c>
      <c r="P54" s="16">
        <v>404022730</v>
      </c>
      <c r="Q54" s="17">
        <v>413571224</v>
      </c>
      <c r="R54" s="17">
        <v>640707236</v>
      </c>
      <c r="S54" s="19">
        <v>1458301190</v>
      </c>
      <c r="T54" s="16">
        <v>0</v>
      </c>
      <c r="U54" s="17">
        <v>0</v>
      </c>
      <c r="V54" s="17">
        <v>0</v>
      </c>
      <c r="W54" s="19">
        <v>0</v>
      </c>
    </row>
    <row r="55" spans="1:23" ht="12.75">
      <c r="A55" s="20"/>
      <c r="B55" s="21" t="s">
        <v>25</v>
      </c>
      <c r="C55" s="22"/>
      <c r="D55" s="23">
        <f>D54</f>
        <v>6641626548</v>
      </c>
      <c r="E55" s="24">
        <f>E54</f>
        <v>6641229439</v>
      </c>
      <c r="F55" s="24">
        <f>F54</f>
        <v>4470217547</v>
      </c>
      <c r="G55" s="25">
        <f t="shared" si="9"/>
        <v>0.6731009051952135</v>
      </c>
      <c r="H55" s="23">
        <f aca="true" t="shared" si="10" ref="H55:W55">H54</f>
        <v>554579542</v>
      </c>
      <c r="I55" s="24">
        <f t="shared" si="10"/>
        <v>800187763</v>
      </c>
      <c r="J55" s="24">
        <f t="shared" si="10"/>
        <v>452252273</v>
      </c>
      <c r="K55" s="23">
        <f t="shared" si="10"/>
        <v>1807019578</v>
      </c>
      <c r="L55" s="23">
        <f t="shared" si="10"/>
        <v>450523033</v>
      </c>
      <c r="M55" s="24">
        <f t="shared" si="10"/>
        <v>403386955</v>
      </c>
      <c r="N55" s="24">
        <f t="shared" si="10"/>
        <v>350986791</v>
      </c>
      <c r="O55" s="23">
        <f t="shared" si="10"/>
        <v>1204896779</v>
      </c>
      <c r="P55" s="23">
        <f t="shared" si="10"/>
        <v>404022730</v>
      </c>
      <c r="Q55" s="24">
        <f t="shared" si="10"/>
        <v>413571224</v>
      </c>
      <c r="R55" s="24">
        <f t="shared" si="10"/>
        <v>640707236</v>
      </c>
      <c r="S55" s="26">
        <f t="shared" si="10"/>
        <v>1458301190</v>
      </c>
      <c r="T55" s="23">
        <f t="shared" si="10"/>
        <v>0</v>
      </c>
      <c r="U55" s="24">
        <f t="shared" si="10"/>
        <v>0</v>
      </c>
      <c r="V55" s="24">
        <f t="shared" si="10"/>
        <v>0</v>
      </c>
      <c r="W55" s="26">
        <f t="shared" si="10"/>
        <v>0</v>
      </c>
    </row>
    <row r="56" spans="1:23" ht="12.75">
      <c r="A56" s="13" t="s">
        <v>26</v>
      </c>
      <c r="B56" s="14" t="s">
        <v>112</v>
      </c>
      <c r="C56" s="15" t="s">
        <v>113</v>
      </c>
      <c r="D56" s="16">
        <v>110575000</v>
      </c>
      <c r="E56" s="17">
        <v>110575000</v>
      </c>
      <c r="F56" s="17">
        <v>102213108</v>
      </c>
      <c r="G56" s="18">
        <f t="shared" si="9"/>
        <v>0.9243780963147186</v>
      </c>
      <c r="H56" s="16">
        <v>26494729</v>
      </c>
      <c r="I56" s="17">
        <v>8215833</v>
      </c>
      <c r="J56" s="17">
        <v>5234232</v>
      </c>
      <c r="K56" s="16">
        <v>39944794</v>
      </c>
      <c r="L56" s="16">
        <v>5965368</v>
      </c>
      <c r="M56" s="17">
        <v>16215676</v>
      </c>
      <c r="N56" s="17">
        <v>15143737</v>
      </c>
      <c r="O56" s="16">
        <v>37324781</v>
      </c>
      <c r="P56" s="16">
        <v>3979963</v>
      </c>
      <c r="Q56" s="17">
        <v>4372986</v>
      </c>
      <c r="R56" s="17">
        <v>16590584</v>
      </c>
      <c r="S56" s="19">
        <v>24943533</v>
      </c>
      <c r="T56" s="16">
        <v>0</v>
      </c>
      <c r="U56" s="17">
        <v>0</v>
      </c>
      <c r="V56" s="17">
        <v>0</v>
      </c>
      <c r="W56" s="19">
        <v>0</v>
      </c>
    </row>
    <row r="57" spans="1:23" ht="12.75">
      <c r="A57" s="13" t="s">
        <v>26</v>
      </c>
      <c r="B57" s="14" t="s">
        <v>114</v>
      </c>
      <c r="C57" s="15" t="s">
        <v>115</v>
      </c>
      <c r="D57" s="16">
        <v>235219498</v>
      </c>
      <c r="E57" s="17">
        <v>235219498</v>
      </c>
      <c r="F57" s="17">
        <v>98539465</v>
      </c>
      <c r="G57" s="18">
        <f t="shared" si="9"/>
        <v>0.41892558158592785</v>
      </c>
      <c r="H57" s="16">
        <v>35860463</v>
      </c>
      <c r="I57" s="17">
        <v>25105519</v>
      </c>
      <c r="J57" s="17">
        <v>5833547</v>
      </c>
      <c r="K57" s="16">
        <v>66799529</v>
      </c>
      <c r="L57" s="16">
        <v>5074296</v>
      </c>
      <c r="M57" s="17">
        <v>5074296</v>
      </c>
      <c r="N57" s="17">
        <v>11861386</v>
      </c>
      <c r="O57" s="16">
        <v>22009978</v>
      </c>
      <c r="P57" s="16">
        <v>4675245</v>
      </c>
      <c r="Q57" s="17">
        <v>5054713</v>
      </c>
      <c r="R57" s="17">
        <v>0</v>
      </c>
      <c r="S57" s="19">
        <v>9729958</v>
      </c>
      <c r="T57" s="16">
        <v>0</v>
      </c>
      <c r="U57" s="17">
        <v>0</v>
      </c>
      <c r="V57" s="17">
        <v>0</v>
      </c>
      <c r="W57" s="19">
        <v>0</v>
      </c>
    </row>
    <row r="58" spans="1:23" ht="12.75">
      <c r="A58" s="13" t="s">
        <v>26</v>
      </c>
      <c r="B58" s="14" t="s">
        <v>116</v>
      </c>
      <c r="C58" s="15" t="s">
        <v>117</v>
      </c>
      <c r="D58" s="16">
        <v>150010366</v>
      </c>
      <c r="E58" s="17">
        <v>150402693</v>
      </c>
      <c r="F58" s="17">
        <v>77364025</v>
      </c>
      <c r="G58" s="18">
        <f t="shared" si="9"/>
        <v>0.5143792538342382</v>
      </c>
      <c r="H58" s="16">
        <v>27882137</v>
      </c>
      <c r="I58" s="17">
        <v>6548709</v>
      </c>
      <c r="J58" s="17">
        <v>4260670</v>
      </c>
      <c r="K58" s="16">
        <v>38691516</v>
      </c>
      <c r="L58" s="16">
        <v>6594658</v>
      </c>
      <c r="M58" s="17">
        <v>6220822</v>
      </c>
      <c r="N58" s="17">
        <v>21899658</v>
      </c>
      <c r="O58" s="16">
        <v>34715138</v>
      </c>
      <c r="P58" s="16">
        <v>3957371</v>
      </c>
      <c r="Q58" s="17">
        <v>0</v>
      </c>
      <c r="R58" s="17">
        <v>0</v>
      </c>
      <c r="S58" s="19">
        <v>3957371</v>
      </c>
      <c r="T58" s="16">
        <v>0</v>
      </c>
      <c r="U58" s="17">
        <v>0</v>
      </c>
      <c r="V58" s="17">
        <v>0</v>
      </c>
      <c r="W58" s="19">
        <v>0</v>
      </c>
    </row>
    <row r="59" spans="1:23" ht="12.75">
      <c r="A59" s="13" t="s">
        <v>41</v>
      </c>
      <c r="B59" s="14" t="s">
        <v>118</v>
      </c>
      <c r="C59" s="15" t="s">
        <v>119</v>
      </c>
      <c r="D59" s="16">
        <v>52618112</v>
      </c>
      <c r="E59" s="17">
        <v>37499206</v>
      </c>
      <c r="F59" s="17">
        <v>28528035</v>
      </c>
      <c r="G59" s="18">
        <f t="shared" si="9"/>
        <v>0.7607637079035754</v>
      </c>
      <c r="H59" s="16">
        <v>9257718</v>
      </c>
      <c r="I59" s="17">
        <v>171746</v>
      </c>
      <c r="J59" s="17">
        <v>199428</v>
      </c>
      <c r="K59" s="16">
        <v>9628892</v>
      </c>
      <c r="L59" s="16">
        <v>114078</v>
      </c>
      <c r="M59" s="17">
        <v>181490</v>
      </c>
      <c r="N59" s="17">
        <v>10002513</v>
      </c>
      <c r="O59" s="16">
        <v>10298081</v>
      </c>
      <c r="P59" s="16">
        <v>569488</v>
      </c>
      <c r="Q59" s="17">
        <v>325960</v>
      </c>
      <c r="R59" s="17">
        <v>7705614</v>
      </c>
      <c r="S59" s="19">
        <v>8601062</v>
      </c>
      <c r="T59" s="16">
        <v>0</v>
      </c>
      <c r="U59" s="17">
        <v>0</v>
      </c>
      <c r="V59" s="17">
        <v>0</v>
      </c>
      <c r="W59" s="19">
        <v>0</v>
      </c>
    </row>
    <row r="60" spans="1:23" ht="12.75">
      <c r="A60" s="20"/>
      <c r="B60" s="21" t="s">
        <v>120</v>
      </c>
      <c r="C60" s="22"/>
      <c r="D60" s="23">
        <f>SUM(D56:D59)</f>
        <v>548422976</v>
      </c>
      <c r="E60" s="24">
        <f>SUM(E56:E59)</f>
        <v>533696397</v>
      </c>
      <c r="F60" s="24">
        <f>SUM(F56:F59)</f>
        <v>306644633</v>
      </c>
      <c r="G60" s="25">
        <f t="shared" si="9"/>
        <v>0.5745675532450709</v>
      </c>
      <c r="H60" s="23">
        <f aca="true" t="shared" si="11" ref="H60:W60">SUM(H56:H59)</f>
        <v>99495047</v>
      </c>
      <c r="I60" s="24">
        <f t="shared" si="11"/>
        <v>40041807</v>
      </c>
      <c r="J60" s="24">
        <f t="shared" si="11"/>
        <v>15527877</v>
      </c>
      <c r="K60" s="23">
        <f t="shared" si="11"/>
        <v>155064731</v>
      </c>
      <c r="L60" s="23">
        <f t="shared" si="11"/>
        <v>17748400</v>
      </c>
      <c r="M60" s="24">
        <f t="shared" si="11"/>
        <v>27692284</v>
      </c>
      <c r="N60" s="24">
        <f t="shared" si="11"/>
        <v>58907294</v>
      </c>
      <c r="O60" s="23">
        <f t="shared" si="11"/>
        <v>104347978</v>
      </c>
      <c r="P60" s="23">
        <f t="shared" si="11"/>
        <v>13182067</v>
      </c>
      <c r="Q60" s="24">
        <f t="shared" si="11"/>
        <v>9753659</v>
      </c>
      <c r="R60" s="24">
        <f t="shared" si="11"/>
        <v>24296198</v>
      </c>
      <c r="S60" s="26">
        <f t="shared" si="11"/>
        <v>47231924</v>
      </c>
      <c r="T60" s="23">
        <f t="shared" si="11"/>
        <v>0</v>
      </c>
      <c r="U60" s="24">
        <f t="shared" si="11"/>
        <v>0</v>
      </c>
      <c r="V60" s="24">
        <f t="shared" si="11"/>
        <v>0</v>
      </c>
      <c r="W60" s="26">
        <f t="shared" si="11"/>
        <v>0</v>
      </c>
    </row>
    <row r="61" spans="1:23" ht="12.75">
      <c r="A61" s="13" t="s">
        <v>26</v>
      </c>
      <c r="B61" s="14" t="s">
        <v>121</v>
      </c>
      <c r="C61" s="15" t="s">
        <v>122</v>
      </c>
      <c r="D61" s="16">
        <v>228103217</v>
      </c>
      <c r="E61" s="17">
        <v>237249004</v>
      </c>
      <c r="F61" s="17">
        <v>274465089</v>
      </c>
      <c r="G61" s="18">
        <f t="shared" si="9"/>
        <v>1.1568650842470976</v>
      </c>
      <c r="H61" s="16">
        <v>48906033</v>
      </c>
      <c r="I61" s="17">
        <v>15100875</v>
      </c>
      <c r="J61" s="17">
        <v>11546321</v>
      </c>
      <c r="K61" s="16">
        <v>75553229</v>
      </c>
      <c r="L61" s="16">
        <v>101930278</v>
      </c>
      <c r="M61" s="17">
        <v>14246042</v>
      </c>
      <c r="N61" s="17">
        <v>34279769</v>
      </c>
      <c r="O61" s="16">
        <v>150456089</v>
      </c>
      <c r="P61" s="16">
        <v>24665083</v>
      </c>
      <c r="Q61" s="17">
        <v>13544945</v>
      </c>
      <c r="R61" s="17">
        <v>10245743</v>
      </c>
      <c r="S61" s="19">
        <v>48455771</v>
      </c>
      <c r="T61" s="16">
        <v>0</v>
      </c>
      <c r="U61" s="17">
        <v>0</v>
      </c>
      <c r="V61" s="17">
        <v>0</v>
      </c>
      <c r="W61" s="19">
        <v>0</v>
      </c>
    </row>
    <row r="62" spans="1:23" ht="12.75">
      <c r="A62" s="13" t="s">
        <v>26</v>
      </c>
      <c r="B62" s="14" t="s">
        <v>123</v>
      </c>
      <c r="C62" s="15" t="s">
        <v>124</v>
      </c>
      <c r="D62" s="16">
        <v>83116402</v>
      </c>
      <c r="E62" s="17">
        <v>103127154</v>
      </c>
      <c r="F62" s="17">
        <v>104993279</v>
      </c>
      <c r="G62" s="18">
        <f t="shared" si="9"/>
        <v>1.0180953796126284</v>
      </c>
      <c r="H62" s="16">
        <v>27229271</v>
      </c>
      <c r="I62" s="17">
        <v>4736681</v>
      </c>
      <c r="J62" s="17">
        <v>4533201</v>
      </c>
      <c r="K62" s="16">
        <v>36499153</v>
      </c>
      <c r="L62" s="16">
        <v>4330912</v>
      </c>
      <c r="M62" s="17">
        <v>18932332</v>
      </c>
      <c r="N62" s="17">
        <v>18565061</v>
      </c>
      <c r="O62" s="16">
        <v>41828305</v>
      </c>
      <c r="P62" s="16">
        <v>5906986</v>
      </c>
      <c r="Q62" s="17">
        <v>5297002</v>
      </c>
      <c r="R62" s="17">
        <v>15461833</v>
      </c>
      <c r="S62" s="19">
        <v>26665821</v>
      </c>
      <c r="T62" s="16">
        <v>0</v>
      </c>
      <c r="U62" s="17">
        <v>0</v>
      </c>
      <c r="V62" s="17">
        <v>0</v>
      </c>
      <c r="W62" s="19">
        <v>0</v>
      </c>
    </row>
    <row r="63" spans="1:23" ht="12.75">
      <c r="A63" s="13" t="s">
        <v>26</v>
      </c>
      <c r="B63" s="14" t="s">
        <v>125</v>
      </c>
      <c r="C63" s="15" t="s">
        <v>126</v>
      </c>
      <c r="D63" s="16">
        <v>136070375</v>
      </c>
      <c r="E63" s="17">
        <v>136070375</v>
      </c>
      <c r="F63" s="17">
        <v>85118498</v>
      </c>
      <c r="G63" s="18">
        <f t="shared" si="9"/>
        <v>0.6255476109329455</v>
      </c>
      <c r="H63" s="16">
        <v>40097778</v>
      </c>
      <c r="I63" s="17">
        <v>6927211</v>
      </c>
      <c r="J63" s="17">
        <v>5849850</v>
      </c>
      <c r="K63" s="16">
        <v>52874839</v>
      </c>
      <c r="L63" s="16">
        <v>5079542</v>
      </c>
      <c r="M63" s="17">
        <v>4246113</v>
      </c>
      <c r="N63" s="17">
        <v>22918004</v>
      </c>
      <c r="O63" s="16">
        <v>32243659</v>
      </c>
      <c r="P63" s="16">
        <v>0</v>
      </c>
      <c r="Q63" s="17">
        <v>0</v>
      </c>
      <c r="R63" s="17">
        <v>0</v>
      </c>
      <c r="S63" s="19">
        <v>0</v>
      </c>
      <c r="T63" s="16">
        <v>0</v>
      </c>
      <c r="U63" s="17">
        <v>0</v>
      </c>
      <c r="V63" s="17">
        <v>0</v>
      </c>
      <c r="W63" s="19">
        <v>0</v>
      </c>
    </row>
    <row r="64" spans="1:23" ht="12.75">
      <c r="A64" s="13" t="s">
        <v>26</v>
      </c>
      <c r="B64" s="14" t="s">
        <v>127</v>
      </c>
      <c r="C64" s="15" t="s">
        <v>128</v>
      </c>
      <c r="D64" s="16">
        <v>2041472840</v>
      </c>
      <c r="E64" s="17">
        <v>2061472840</v>
      </c>
      <c r="F64" s="17">
        <v>1664952554</v>
      </c>
      <c r="G64" s="18">
        <f t="shared" si="9"/>
        <v>0.8076519475269924</v>
      </c>
      <c r="H64" s="16">
        <v>306727641</v>
      </c>
      <c r="I64" s="17">
        <v>151557756</v>
      </c>
      <c r="J64" s="17">
        <v>153911493</v>
      </c>
      <c r="K64" s="16">
        <v>612196890</v>
      </c>
      <c r="L64" s="16">
        <v>139166311</v>
      </c>
      <c r="M64" s="17">
        <v>142456396</v>
      </c>
      <c r="N64" s="17">
        <v>271096896</v>
      </c>
      <c r="O64" s="16">
        <v>552719603</v>
      </c>
      <c r="P64" s="16">
        <v>135795181</v>
      </c>
      <c r="Q64" s="17">
        <v>147715117</v>
      </c>
      <c r="R64" s="17">
        <v>216525763</v>
      </c>
      <c r="S64" s="19">
        <v>500036061</v>
      </c>
      <c r="T64" s="16">
        <v>0</v>
      </c>
      <c r="U64" s="17">
        <v>0</v>
      </c>
      <c r="V64" s="17">
        <v>0</v>
      </c>
      <c r="W64" s="19">
        <v>0</v>
      </c>
    </row>
    <row r="65" spans="1:23" ht="12.75">
      <c r="A65" s="13" t="s">
        <v>26</v>
      </c>
      <c r="B65" s="14" t="s">
        <v>129</v>
      </c>
      <c r="C65" s="15" t="s">
        <v>130</v>
      </c>
      <c r="D65" s="16">
        <v>388686000</v>
      </c>
      <c r="E65" s="17">
        <v>354091000</v>
      </c>
      <c r="F65" s="17">
        <v>298540422</v>
      </c>
      <c r="G65" s="18">
        <f t="shared" si="9"/>
        <v>0.8431177917540971</v>
      </c>
      <c r="H65" s="16">
        <v>58608010</v>
      </c>
      <c r="I65" s="17">
        <v>23443520</v>
      </c>
      <c r="J65" s="17">
        <v>19591260</v>
      </c>
      <c r="K65" s="16">
        <v>101642790</v>
      </c>
      <c r="L65" s="16">
        <v>20269011</v>
      </c>
      <c r="M65" s="17">
        <v>21028855</v>
      </c>
      <c r="N65" s="17">
        <v>57559733</v>
      </c>
      <c r="O65" s="16">
        <v>98857599</v>
      </c>
      <c r="P65" s="16">
        <v>31067228</v>
      </c>
      <c r="Q65" s="17">
        <v>20024457</v>
      </c>
      <c r="R65" s="17">
        <v>46948348</v>
      </c>
      <c r="S65" s="19">
        <v>98040033</v>
      </c>
      <c r="T65" s="16">
        <v>0</v>
      </c>
      <c r="U65" s="17">
        <v>0</v>
      </c>
      <c r="V65" s="17">
        <v>0</v>
      </c>
      <c r="W65" s="19">
        <v>0</v>
      </c>
    </row>
    <row r="66" spans="1:23" ht="12.75">
      <c r="A66" s="13" t="s">
        <v>41</v>
      </c>
      <c r="B66" s="14" t="s">
        <v>131</v>
      </c>
      <c r="C66" s="15" t="s">
        <v>132</v>
      </c>
      <c r="D66" s="16">
        <v>118399900</v>
      </c>
      <c r="E66" s="17">
        <v>118399900</v>
      </c>
      <c r="F66" s="17">
        <v>155056772</v>
      </c>
      <c r="G66" s="18">
        <f t="shared" si="9"/>
        <v>1.3096022209478217</v>
      </c>
      <c r="H66" s="16">
        <v>46750579</v>
      </c>
      <c r="I66" s="17">
        <v>1687377</v>
      </c>
      <c r="J66" s="17">
        <v>2622377</v>
      </c>
      <c r="K66" s="16">
        <v>51060333</v>
      </c>
      <c r="L66" s="16">
        <v>1622495</v>
      </c>
      <c r="M66" s="17">
        <v>2074434</v>
      </c>
      <c r="N66" s="17">
        <v>37178438</v>
      </c>
      <c r="O66" s="16">
        <v>40875367</v>
      </c>
      <c r="P66" s="16">
        <v>32859609</v>
      </c>
      <c r="Q66" s="17">
        <v>1830335</v>
      </c>
      <c r="R66" s="17">
        <v>28431128</v>
      </c>
      <c r="S66" s="19">
        <v>63121072</v>
      </c>
      <c r="T66" s="16">
        <v>0</v>
      </c>
      <c r="U66" s="17">
        <v>0</v>
      </c>
      <c r="V66" s="17">
        <v>0</v>
      </c>
      <c r="W66" s="19">
        <v>0</v>
      </c>
    </row>
    <row r="67" spans="1:23" ht="12.75">
      <c r="A67" s="20"/>
      <c r="B67" s="21" t="s">
        <v>133</v>
      </c>
      <c r="C67" s="22"/>
      <c r="D67" s="23">
        <f>SUM(D61:D66)</f>
        <v>2995848734</v>
      </c>
      <c r="E67" s="24">
        <f>SUM(E61:E66)</f>
        <v>3010410273</v>
      </c>
      <c r="F67" s="24">
        <f>SUM(F61:F66)</f>
        <v>2583126614</v>
      </c>
      <c r="G67" s="25">
        <f t="shared" si="9"/>
        <v>0.8580646422740931</v>
      </c>
      <c r="H67" s="23">
        <f aca="true" t="shared" si="12" ref="H67:W67">SUM(H61:H66)</f>
        <v>528319312</v>
      </c>
      <c r="I67" s="24">
        <f t="shared" si="12"/>
        <v>203453420</v>
      </c>
      <c r="J67" s="24">
        <f t="shared" si="12"/>
        <v>198054502</v>
      </c>
      <c r="K67" s="23">
        <f t="shared" si="12"/>
        <v>929827234</v>
      </c>
      <c r="L67" s="23">
        <f t="shared" si="12"/>
        <v>272398549</v>
      </c>
      <c r="M67" s="24">
        <f t="shared" si="12"/>
        <v>202984172</v>
      </c>
      <c r="N67" s="24">
        <f t="shared" si="12"/>
        <v>441597901</v>
      </c>
      <c r="O67" s="23">
        <f t="shared" si="12"/>
        <v>916980622</v>
      </c>
      <c r="P67" s="23">
        <f t="shared" si="12"/>
        <v>230294087</v>
      </c>
      <c r="Q67" s="24">
        <f t="shared" si="12"/>
        <v>188411856</v>
      </c>
      <c r="R67" s="24">
        <f t="shared" si="12"/>
        <v>317612815</v>
      </c>
      <c r="S67" s="26">
        <f t="shared" si="12"/>
        <v>736318758</v>
      </c>
      <c r="T67" s="23">
        <f t="shared" si="12"/>
        <v>0</v>
      </c>
      <c r="U67" s="24">
        <f t="shared" si="12"/>
        <v>0</v>
      </c>
      <c r="V67" s="24">
        <f t="shared" si="12"/>
        <v>0</v>
      </c>
      <c r="W67" s="26">
        <f t="shared" si="12"/>
        <v>0</v>
      </c>
    </row>
    <row r="68" spans="1:23" ht="12.75">
      <c r="A68" s="13" t="s">
        <v>26</v>
      </c>
      <c r="B68" s="14" t="s">
        <v>134</v>
      </c>
      <c r="C68" s="15" t="s">
        <v>135</v>
      </c>
      <c r="D68" s="16">
        <v>450648630</v>
      </c>
      <c r="E68" s="17">
        <v>450648630</v>
      </c>
      <c r="F68" s="17">
        <v>349457831</v>
      </c>
      <c r="G68" s="18">
        <f t="shared" si="9"/>
        <v>0.7754552166285295</v>
      </c>
      <c r="H68" s="16">
        <v>90388125</v>
      </c>
      <c r="I68" s="17">
        <v>25275354</v>
      </c>
      <c r="J68" s="17">
        <v>4938408</v>
      </c>
      <c r="K68" s="16">
        <v>120601887</v>
      </c>
      <c r="L68" s="16">
        <v>34617044</v>
      </c>
      <c r="M68" s="17">
        <v>19599307</v>
      </c>
      <c r="N68" s="17">
        <v>72131220</v>
      </c>
      <c r="O68" s="16">
        <v>126347571</v>
      </c>
      <c r="P68" s="16">
        <v>20067039</v>
      </c>
      <c r="Q68" s="17">
        <v>20828373</v>
      </c>
      <c r="R68" s="17">
        <v>61612961</v>
      </c>
      <c r="S68" s="19">
        <v>102508373</v>
      </c>
      <c r="T68" s="16">
        <v>0</v>
      </c>
      <c r="U68" s="17">
        <v>0</v>
      </c>
      <c r="V68" s="17">
        <v>0</v>
      </c>
      <c r="W68" s="19">
        <v>0</v>
      </c>
    </row>
    <row r="69" spans="1:23" ht="12.75">
      <c r="A69" s="13" t="s">
        <v>26</v>
      </c>
      <c r="B69" s="14" t="s">
        <v>136</v>
      </c>
      <c r="C69" s="15" t="s">
        <v>137</v>
      </c>
      <c r="D69" s="16">
        <v>704224351</v>
      </c>
      <c r="E69" s="17">
        <v>704224351</v>
      </c>
      <c r="F69" s="17">
        <v>510908469</v>
      </c>
      <c r="G69" s="18">
        <f t="shared" si="9"/>
        <v>0.7254910573235772</v>
      </c>
      <c r="H69" s="16">
        <v>103623601</v>
      </c>
      <c r="I69" s="17">
        <v>45143464</v>
      </c>
      <c r="J69" s="17">
        <v>46629498</v>
      </c>
      <c r="K69" s="16">
        <v>195396563</v>
      </c>
      <c r="L69" s="16">
        <v>42489409</v>
      </c>
      <c r="M69" s="17">
        <v>38073309</v>
      </c>
      <c r="N69" s="17">
        <v>75960342</v>
      </c>
      <c r="O69" s="16">
        <v>156523060</v>
      </c>
      <c r="P69" s="16">
        <v>43425481</v>
      </c>
      <c r="Q69" s="17">
        <v>44949035</v>
      </c>
      <c r="R69" s="17">
        <v>70614330</v>
      </c>
      <c r="S69" s="19">
        <v>158988846</v>
      </c>
      <c r="T69" s="16">
        <v>0</v>
      </c>
      <c r="U69" s="17">
        <v>0</v>
      </c>
      <c r="V69" s="17">
        <v>0</v>
      </c>
      <c r="W69" s="19">
        <v>0</v>
      </c>
    </row>
    <row r="70" spans="1:23" ht="12.75">
      <c r="A70" s="13" t="s">
        <v>26</v>
      </c>
      <c r="B70" s="14" t="s">
        <v>138</v>
      </c>
      <c r="C70" s="15" t="s">
        <v>139</v>
      </c>
      <c r="D70" s="16">
        <v>307805268</v>
      </c>
      <c r="E70" s="17">
        <v>307805268</v>
      </c>
      <c r="F70" s="17">
        <v>234211513</v>
      </c>
      <c r="G70" s="18">
        <f t="shared" si="9"/>
        <v>0.7609080719177295</v>
      </c>
      <c r="H70" s="16">
        <v>52859830</v>
      </c>
      <c r="I70" s="17">
        <v>18012358</v>
      </c>
      <c r="J70" s="17">
        <v>18766496</v>
      </c>
      <c r="K70" s="16">
        <v>89638684</v>
      </c>
      <c r="L70" s="16">
        <v>19289042</v>
      </c>
      <c r="M70" s="17">
        <v>46148383</v>
      </c>
      <c r="N70" s="17">
        <v>17874742</v>
      </c>
      <c r="O70" s="16">
        <v>83312167</v>
      </c>
      <c r="P70" s="16">
        <v>19024974</v>
      </c>
      <c r="Q70" s="17">
        <v>20550258</v>
      </c>
      <c r="R70" s="17">
        <v>21685430</v>
      </c>
      <c r="S70" s="19">
        <v>61260662</v>
      </c>
      <c r="T70" s="16">
        <v>0</v>
      </c>
      <c r="U70" s="17">
        <v>0</v>
      </c>
      <c r="V70" s="17">
        <v>0</v>
      </c>
      <c r="W70" s="19">
        <v>0</v>
      </c>
    </row>
    <row r="71" spans="1:23" ht="12.75">
      <c r="A71" s="13" t="s">
        <v>26</v>
      </c>
      <c r="B71" s="14" t="s">
        <v>140</v>
      </c>
      <c r="C71" s="15" t="s">
        <v>141</v>
      </c>
      <c r="D71" s="16">
        <v>1627864778</v>
      </c>
      <c r="E71" s="17">
        <v>1619505778</v>
      </c>
      <c r="F71" s="17">
        <v>1042518670</v>
      </c>
      <c r="G71" s="18">
        <f t="shared" si="9"/>
        <v>0.6437264282486554</v>
      </c>
      <c r="H71" s="16">
        <v>295206530</v>
      </c>
      <c r="I71" s="17">
        <v>61711906</v>
      </c>
      <c r="J71" s="17">
        <v>70625903</v>
      </c>
      <c r="K71" s="16">
        <v>427544339</v>
      </c>
      <c r="L71" s="16">
        <v>47184430</v>
      </c>
      <c r="M71" s="17">
        <v>58817240</v>
      </c>
      <c r="N71" s="17">
        <v>193756346</v>
      </c>
      <c r="O71" s="16">
        <v>299758016</v>
      </c>
      <c r="P71" s="16">
        <v>48422381</v>
      </c>
      <c r="Q71" s="17">
        <v>54517428</v>
      </c>
      <c r="R71" s="17">
        <v>212276506</v>
      </c>
      <c r="S71" s="19">
        <v>315216315</v>
      </c>
      <c r="T71" s="16">
        <v>0</v>
      </c>
      <c r="U71" s="17">
        <v>0</v>
      </c>
      <c r="V71" s="17">
        <v>0</v>
      </c>
      <c r="W71" s="19">
        <v>0</v>
      </c>
    </row>
    <row r="72" spans="1:23" ht="12.75">
      <c r="A72" s="13" t="s">
        <v>26</v>
      </c>
      <c r="B72" s="14" t="s">
        <v>142</v>
      </c>
      <c r="C72" s="15" t="s">
        <v>143</v>
      </c>
      <c r="D72" s="16">
        <v>125686480</v>
      </c>
      <c r="E72" s="17">
        <v>129613551</v>
      </c>
      <c r="F72" s="17">
        <v>113280646</v>
      </c>
      <c r="G72" s="18">
        <f t="shared" si="9"/>
        <v>0.8739876743288979</v>
      </c>
      <c r="H72" s="16">
        <v>34727465</v>
      </c>
      <c r="I72" s="17">
        <v>6244196</v>
      </c>
      <c r="J72" s="17">
        <v>4742878</v>
      </c>
      <c r="K72" s="16">
        <v>45714539</v>
      </c>
      <c r="L72" s="16">
        <v>17245678</v>
      </c>
      <c r="M72" s="17">
        <v>279316</v>
      </c>
      <c r="N72" s="17">
        <v>22385361</v>
      </c>
      <c r="O72" s="16">
        <v>39910355</v>
      </c>
      <c r="P72" s="16">
        <v>4223246</v>
      </c>
      <c r="Q72" s="17">
        <v>3988157</v>
      </c>
      <c r="R72" s="17">
        <v>19444349</v>
      </c>
      <c r="S72" s="19">
        <v>27655752</v>
      </c>
      <c r="T72" s="16">
        <v>0</v>
      </c>
      <c r="U72" s="17">
        <v>0</v>
      </c>
      <c r="V72" s="17">
        <v>0</v>
      </c>
      <c r="W72" s="19">
        <v>0</v>
      </c>
    </row>
    <row r="73" spans="1:23" ht="12.75">
      <c r="A73" s="13" t="s">
        <v>26</v>
      </c>
      <c r="B73" s="14" t="s">
        <v>144</v>
      </c>
      <c r="C73" s="15" t="s">
        <v>145</v>
      </c>
      <c r="D73" s="16">
        <v>207998901</v>
      </c>
      <c r="E73" s="17">
        <v>207998901</v>
      </c>
      <c r="F73" s="17">
        <v>160121263</v>
      </c>
      <c r="G73" s="18">
        <f t="shared" si="9"/>
        <v>0.7698178318740252</v>
      </c>
      <c r="H73" s="16">
        <v>25041996</v>
      </c>
      <c r="I73" s="17">
        <v>83725</v>
      </c>
      <c r="J73" s="17">
        <v>10939616</v>
      </c>
      <c r="K73" s="16">
        <v>36065337</v>
      </c>
      <c r="L73" s="16">
        <v>11120061</v>
      </c>
      <c r="M73" s="17">
        <v>11424709</v>
      </c>
      <c r="N73" s="17">
        <v>31606402</v>
      </c>
      <c r="O73" s="16">
        <v>54151172</v>
      </c>
      <c r="P73" s="16">
        <v>47681597</v>
      </c>
      <c r="Q73" s="17">
        <v>11505815</v>
      </c>
      <c r="R73" s="17">
        <v>10717342</v>
      </c>
      <c r="S73" s="19">
        <v>69904754</v>
      </c>
      <c r="T73" s="16">
        <v>0</v>
      </c>
      <c r="U73" s="17">
        <v>0</v>
      </c>
      <c r="V73" s="17">
        <v>0</v>
      </c>
      <c r="W73" s="19">
        <v>0</v>
      </c>
    </row>
    <row r="74" spans="1:23" ht="12.75">
      <c r="A74" s="13" t="s">
        <v>41</v>
      </c>
      <c r="B74" s="14" t="s">
        <v>146</v>
      </c>
      <c r="C74" s="15" t="s">
        <v>147</v>
      </c>
      <c r="D74" s="16">
        <v>107116166</v>
      </c>
      <c r="E74" s="17">
        <v>107116166</v>
      </c>
      <c r="F74" s="17">
        <v>103980271</v>
      </c>
      <c r="G74" s="18">
        <f t="shared" si="9"/>
        <v>0.9707243535957029</v>
      </c>
      <c r="H74" s="16">
        <v>40761761</v>
      </c>
      <c r="I74" s="17">
        <v>1796513</v>
      </c>
      <c r="J74" s="17">
        <v>1245909</v>
      </c>
      <c r="K74" s="16">
        <v>43804183</v>
      </c>
      <c r="L74" s="16">
        <v>141285</v>
      </c>
      <c r="M74" s="17">
        <v>545697</v>
      </c>
      <c r="N74" s="17">
        <v>34391198</v>
      </c>
      <c r="O74" s="16">
        <v>35078180</v>
      </c>
      <c r="P74" s="16">
        <v>95774</v>
      </c>
      <c r="Q74" s="17">
        <v>492985</v>
      </c>
      <c r="R74" s="17">
        <v>24509149</v>
      </c>
      <c r="S74" s="19">
        <v>25097908</v>
      </c>
      <c r="T74" s="16">
        <v>0</v>
      </c>
      <c r="U74" s="17">
        <v>0</v>
      </c>
      <c r="V74" s="17">
        <v>0</v>
      </c>
      <c r="W74" s="19">
        <v>0</v>
      </c>
    </row>
    <row r="75" spans="1:23" ht="12.75">
      <c r="A75" s="20"/>
      <c r="B75" s="21" t="s">
        <v>148</v>
      </c>
      <c r="C75" s="22"/>
      <c r="D75" s="23">
        <f>SUM(D68:D74)</f>
        <v>3531344574</v>
      </c>
      <c r="E75" s="24">
        <f>SUM(E68:E74)</f>
        <v>3526912645</v>
      </c>
      <c r="F75" s="24">
        <f>SUM(F68:F74)</f>
        <v>2514478663</v>
      </c>
      <c r="G75" s="25">
        <f t="shared" si="9"/>
        <v>0.7129404428444527</v>
      </c>
      <c r="H75" s="23">
        <f aca="true" t="shared" si="13" ref="H75:W75">SUM(H68:H74)</f>
        <v>642609308</v>
      </c>
      <c r="I75" s="24">
        <f t="shared" si="13"/>
        <v>158267516</v>
      </c>
      <c r="J75" s="24">
        <f t="shared" si="13"/>
        <v>157888708</v>
      </c>
      <c r="K75" s="23">
        <f t="shared" si="13"/>
        <v>958765532</v>
      </c>
      <c r="L75" s="23">
        <f t="shared" si="13"/>
        <v>172086949</v>
      </c>
      <c r="M75" s="24">
        <f t="shared" si="13"/>
        <v>174887961</v>
      </c>
      <c r="N75" s="24">
        <f t="shared" si="13"/>
        <v>448105611</v>
      </c>
      <c r="O75" s="23">
        <f t="shared" si="13"/>
        <v>795080521</v>
      </c>
      <c r="P75" s="23">
        <f t="shared" si="13"/>
        <v>182940492</v>
      </c>
      <c r="Q75" s="24">
        <f t="shared" si="13"/>
        <v>156832051</v>
      </c>
      <c r="R75" s="24">
        <f t="shared" si="13"/>
        <v>420860067</v>
      </c>
      <c r="S75" s="26">
        <f t="shared" si="13"/>
        <v>760632610</v>
      </c>
      <c r="T75" s="23">
        <f t="shared" si="13"/>
        <v>0</v>
      </c>
      <c r="U75" s="24">
        <f t="shared" si="13"/>
        <v>0</v>
      </c>
      <c r="V75" s="24">
        <f t="shared" si="13"/>
        <v>0</v>
      </c>
      <c r="W75" s="26">
        <f t="shared" si="13"/>
        <v>0</v>
      </c>
    </row>
    <row r="76" spans="1:23" ht="12.75">
      <c r="A76" s="13" t="s">
        <v>26</v>
      </c>
      <c r="B76" s="14" t="s">
        <v>149</v>
      </c>
      <c r="C76" s="15" t="s">
        <v>150</v>
      </c>
      <c r="D76" s="16">
        <v>736572074</v>
      </c>
      <c r="E76" s="17">
        <v>738804000</v>
      </c>
      <c r="F76" s="17">
        <v>584608752</v>
      </c>
      <c r="G76" s="18">
        <f t="shared" si="9"/>
        <v>0.7912907239267789</v>
      </c>
      <c r="H76" s="16">
        <v>113231117</v>
      </c>
      <c r="I76" s="17">
        <v>44626406</v>
      </c>
      <c r="J76" s="17">
        <v>42690684</v>
      </c>
      <c r="K76" s="16">
        <v>200548207</v>
      </c>
      <c r="L76" s="16">
        <v>40242152</v>
      </c>
      <c r="M76" s="17">
        <v>42494078</v>
      </c>
      <c r="N76" s="17">
        <v>102259867</v>
      </c>
      <c r="O76" s="16">
        <v>184996097</v>
      </c>
      <c r="P76" s="16">
        <v>72149369</v>
      </c>
      <c r="Q76" s="17">
        <v>43470563</v>
      </c>
      <c r="R76" s="17">
        <v>83444516</v>
      </c>
      <c r="S76" s="19">
        <v>199064448</v>
      </c>
      <c r="T76" s="16">
        <v>0</v>
      </c>
      <c r="U76" s="17">
        <v>0</v>
      </c>
      <c r="V76" s="17">
        <v>0</v>
      </c>
      <c r="W76" s="19">
        <v>0</v>
      </c>
    </row>
    <row r="77" spans="1:23" ht="12.75">
      <c r="A77" s="13" t="s">
        <v>26</v>
      </c>
      <c r="B77" s="14" t="s">
        <v>151</v>
      </c>
      <c r="C77" s="15" t="s">
        <v>152</v>
      </c>
      <c r="D77" s="16">
        <v>612959475</v>
      </c>
      <c r="E77" s="17">
        <v>686621008</v>
      </c>
      <c r="F77" s="17">
        <v>478112822</v>
      </c>
      <c r="G77" s="18">
        <f t="shared" si="9"/>
        <v>0.6963271097583429</v>
      </c>
      <c r="H77" s="16">
        <v>103074641</v>
      </c>
      <c r="I77" s="17">
        <v>38266394</v>
      </c>
      <c r="J77" s="17">
        <v>36459178</v>
      </c>
      <c r="K77" s="16">
        <v>177800213</v>
      </c>
      <c r="L77" s="16">
        <v>33189587</v>
      </c>
      <c r="M77" s="17">
        <v>28409695</v>
      </c>
      <c r="N77" s="17">
        <v>86118495</v>
      </c>
      <c r="O77" s="16">
        <v>147717777</v>
      </c>
      <c r="P77" s="16">
        <v>31626781</v>
      </c>
      <c r="Q77" s="17">
        <v>45729931</v>
      </c>
      <c r="R77" s="17">
        <v>75238120</v>
      </c>
      <c r="S77" s="19">
        <v>152594832</v>
      </c>
      <c r="T77" s="16">
        <v>0</v>
      </c>
      <c r="U77" s="17">
        <v>0</v>
      </c>
      <c r="V77" s="17">
        <v>0</v>
      </c>
      <c r="W77" s="19">
        <v>0</v>
      </c>
    </row>
    <row r="78" spans="1:23" ht="12.75">
      <c r="A78" s="13" t="s">
        <v>26</v>
      </c>
      <c r="B78" s="14" t="s">
        <v>153</v>
      </c>
      <c r="C78" s="15" t="s">
        <v>154</v>
      </c>
      <c r="D78" s="16">
        <v>980306390</v>
      </c>
      <c r="E78" s="17">
        <v>982455970</v>
      </c>
      <c r="F78" s="17">
        <v>681824161</v>
      </c>
      <c r="G78" s="18">
        <f t="shared" si="9"/>
        <v>0.6939997127810216</v>
      </c>
      <c r="H78" s="16">
        <v>144934560</v>
      </c>
      <c r="I78" s="17">
        <v>50546307</v>
      </c>
      <c r="J78" s="17">
        <v>56197970</v>
      </c>
      <c r="K78" s="16">
        <v>251678837</v>
      </c>
      <c r="L78" s="16">
        <v>69482087</v>
      </c>
      <c r="M78" s="17">
        <v>58401808</v>
      </c>
      <c r="N78" s="17">
        <v>101073957</v>
      </c>
      <c r="O78" s="16">
        <v>228957852</v>
      </c>
      <c r="P78" s="16">
        <v>50514704</v>
      </c>
      <c r="Q78" s="17">
        <v>54800820</v>
      </c>
      <c r="R78" s="17">
        <v>95871948</v>
      </c>
      <c r="S78" s="19">
        <v>201187472</v>
      </c>
      <c r="T78" s="16">
        <v>0</v>
      </c>
      <c r="U78" s="17">
        <v>0</v>
      </c>
      <c r="V78" s="17">
        <v>0</v>
      </c>
      <c r="W78" s="19">
        <v>0</v>
      </c>
    </row>
    <row r="79" spans="1:23" ht="12.75">
      <c r="A79" s="13" t="s">
        <v>26</v>
      </c>
      <c r="B79" s="14" t="s">
        <v>155</v>
      </c>
      <c r="C79" s="15" t="s">
        <v>156</v>
      </c>
      <c r="D79" s="16">
        <v>195792996</v>
      </c>
      <c r="E79" s="17">
        <v>195792996</v>
      </c>
      <c r="F79" s="17">
        <v>135144018</v>
      </c>
      <c r="G79" s="18">
        <f t="shared" si="9"/>
        <v>0.6902392872112749</v>
      </c>
      <c r="H79" s="16">
        <v>39312841</v>
      </c>
      <c r="I79" s="17">
        <v>8419077</v>
      </c>
      <c r="J79" s="17">
        <v>7228146</v>
      </c>
      <c r="K79" s="16">
        <v>54960064</v>
      </c>
      <c r="L79" s="16">
        <v>6159400</v>
      </c>
      <c r="M79" s="17">
        <v>29234835</v>
      </c>
      <c r="N79" s="17">
        <v>6002192</v>
      </c>
      <c r="O79" s="16">
        <v>41396427</v>
      </c>
      <c r="P79" s="16">
        <v>5573736</v>
      </c>
      <c r="Q79" s="17">
        <v>5443513</v>
      </c>
      <c r="R79" s="17">
        <v>27770278</v>
      </c>
      <c r="S79" s="19">
        <v>38787527</v>
      </c>
      <c r="T79" s="16">
        <v>0</v>
      </c>
      <c r="U79" s="17">
        <v>0</v>
      </c>
      <c r="V79" s="17">
        <v>0</v>
      </c>
      <c r="W79" s="19">
        <v>0</v>
      </c>
    </row>
    <row r="80" spans="1:23" ht="12.75">
      <c r="A80" s="13" t="s">
        <v>41</v>
      </c>
      <c r="B80" s="14" t="s">
        <v>157</v>
      </c>
      <c r="C80" s="15" t="s">
        <v>158</v>
      </c>
      <c r="D80" s="16">
        <v>149547000</v>
      </c>
      <c r="E80" s="17">
        <v>151105792</v>
      </c>
      <c r="F80" s="17">
        <v>150151067</v>
      </c>
      <c r="G80" s="18">
        <f t="shared" si="9"/>
        <v>0.9936817445091715</v>
      </c>
      <c r="H80" s="16">
        <v>59559645</v>
      </c>
      <c r="I80" s="17">
        <v>1549549</v>
      </c>
      <c r="J80" s="17">
        <v>1319078</v>
      </c>
      <c r="K80" s="16">
        <v>62428272</v>
      </c>
      <c r="L80" s="16">
        <v>160082</v>
      </c>
      <c r="M80" s="17">
        <v>286480</v>
      </c>
      <c r="N80" s="17">
        <v>38228163</v>
      </c>
      <c r="O80" s="16">
        <v>38674725</v>
      </c>
      <c r="P80" s="16">
        <v>2679995</v>
      </c>
      <c r="Q80" s="17">
        <v>1319078</v>
      </c>
      <c r="R80" s="17">
        <v>45048997</v>
      </c>
      <c r="S80" s="19">
        <v>49048070</v>
      </c>
      <c r="T80" s="16">
        <v>0</v>
      </c>
      <c r="U80" s="17">
        <v>0</v>
      </c>
      <c r="V80" s="17">
        <v>0</v>
      </c>
      <c r="W80" s="19">
        <v>0</v>
      </c>
    </row>
    <row r="81" spans="1:23" ht="12.75">
      <c r="A81" s="20"/>
      <c r="B81" s="21" t="s">
        <v>159</v>
      </c>
      <c r="C81" s="22"/>
      <c r="D81" s="23">
        <f>SUM(D76:D80)</f>
        <v>2675177935</v>
      </c>
      <c r="E81" s="24">
        <f>SUM(E76:E80)</f>
        <v>2754779766</v>
      </c>
      <c r="F81" s="24">
        <f>SUM(F76:F80)</f>
        <v>2029840820</v>
      </c>
      <c r="G81" s="25">
        <f t="shared" si="9"/>
        <v>0.7368432297393316</v>
      </c>
      <c r="H81" s="23">
        <f aca="true" t="shared" si="14" ref="H81:W81">SUM(H76:H80)</f>
        <v>460112804</v>
      </c>
      <c r="I81" s="24">
        <f t="shared" si="14"/>
        <v>143407733</v>
      </c>
      <c r="J81" s="24">
        <f t="shared" si="14"/>
        <v>143895056</v>
      </c>
      <c r="K81" s="23">
        <f t="shared" si="14"/>
        <v>747415593</v>
      </c>
      <c r="L81" s="23">
        <f t="shared" si="14"/>
        <v>149233308</v>
      </c>
      <c r="M81" s="24">
        <f t="shared" si="14"/>
        <v>158826896</v>
      </c>
      <c r="N81" s="24">
        <f t="shared" si="14"/>
        <v>333682674</v>
      </c>
      <c r="O81" s="23">
        <f t="shared" si="14"/>
        <v>641742878</v>
      </c>
      <c r="P81" s="23">
        <f t="shared" si="14"/>
        <v>162544585</v>
      </c>
      <c r="Q81" s="24">
        <f t="shared" si="14"/>
        <v>150763905</v>
      </c>
      <c r="R81" s="24">
        <f t="shared" si="14"/>
        <v>327373859</v>
      </c>
      <c r="S81" s="26">
        <f t="shared" si="14"/>
        <v>640682349</v>
      </c>
      <c r="T81" s="23">
        <f t="shared" si="14"/>
        <v>0</v>
      </c>
      <c r="U81" s="24">
        <f t="shared" si="14"/>
        <v>0</v>
      </c>
      <c r="V81" s="24">
        <f t="shared" si="14"/>
        <v>0</v>
      </c>
      <c r="W81" s="26">
        <f t="shared" si="14"/>
        <v>0</v>
      </c>
    </row>
    <row r="82" spans="1:23" ht="12.75">
      <c r="A82" s="20"/>
      <c r="B82" s="21" t="s">
        <v>160</v>
      </c>
      <c r="C82" s="22"/>
      <c r="D82" s="23">
        <f>SUM(D54,D56:D59,D61:D66,D68:D74,D76:D80)</f>
        <v>16392420767</v>
      </c>
      <c r="E82" s="24">
        <f>SUM(E54,E56:E59,E61:E66,E68:E74,E76:E80)</f>
        <v>16467028520</v>
      </c>
      <c r="F82" s="24">
        <f>SUM(F54,F56:F59,F61:F66,F68:F74,F76:F80)</f>
        <v>11904308277</v>
      </c>
      <c r="G82" s="25">
        <f t="shared" si="9"/>
        <v>0.7229178149865741</v>
      </c>
      <c r="H82" s="23">
        <f aca="true" t="shared" si="15" ref="H82:W82">SUM(H54,H56:H59,H61:H66,H68:H74,H76:H80)</f>
        <v>2285116013</v>
      </c>
      <c r="I82" s="24">
        <f t="shared" si="15"/>
        <v>1345358239</v>
      </c>
      <c r="J82" s="24">
        <f t="shared" si="15"/>
        <v>967618416</v>
      </c>
      <c r="K82" s="23">
        <f t="shared" si="15"/>
        <v>4598092668</v>
      </c>
      <c r="L82" s="23">
        <f t="shared" si="15"/>
        <v>1061990239</v>
      </c>
      <c r="M82" s="24">
        <f t="shared" si="15"/>
        <v>967778268</v>
      </c>
      <c r="N82" s="24">
        <f t="shared" si="15"/>
        <v>1633280271</v>
      </c>
      <c r="O82" s="23">
        <f t="shared" si="15"/>
        <v>3663048778</v>
      </c>
      <c r="P82" s="23">
        <f t="shared" si="15"/>
        <v>992983961</v>
      </c>
      <c r="Q82" s="24">
        <f t="shared" si="15"/>
        <v>919332695</v>
      </c>
      <c r="R82" s="24">
        <f t="shared" si="15"/>
        <v>1730850175</v>
      </c>
      <c r="S82" s="26">
        <f t="shared" si="15"/>
        <v>3643166831</v>
      </c>
      <c r="T82" s="23">
        <f t="shared" si="15"/>
        <v>0</v>
      </c>
      <c r="U82" s="24">
        <f t="shared" si="15"/>
        <v>0</v>
      </c>
      <c r="V82" s="24">
        <f t="shared" si="15"/>
        <v>0</v>
      </c>
      <c r="W82" s="26">
        <f t="shared" si="15"/>
        <v>0</v>
      </c>
    </row>
    <row r="83" spans="1:23" ht="12.75">
      <c r="A83" s="8"/>
      <c r="B83" s="9" t="s">
        <v>603</v>
      </c>
      <c r="C83" s="10"/>
      <c r="D83" s="27"/>
      <c r="E83" s="28"/>
      <c r="F83" s="28"/>
      <c r="G83" s="29"/>
      <c r="H83" s="27"/>
      <c r="I83" s="28"/>
      <c r="J83" s="28"/>
      <c r="K83" s="27"/>
      <c r="L83" s="27"/>
      <c r="M83" s="28"/>
      <c r="N83" s="28"/>
      <c r="O83" s="27"/>
      <c r="P83" s="27"/>
      <c r="Q83" s="28"/>
      <c r="R83" s="28"/>
      <c r="S83" s="30"/>
      <c r="T83" s="27"/>
      <c r="U83" s="28"/>
      <c r="V83" s="28"/>
      <c r="W83" s="30"/>
    </row>
    <row r="84" spans="1:23" ht="12.75">
      <c r="A84" s="12"/>
      <c r="B84" s="9" t="s">
        <v>161</v>
      </c>
      <c r="C84" s="10"/>
      <c r="D84" s="27"/>
      <c r="E84" s="28"/>
      <c r="F84" s="28"/>
      <c r="G84" s="29"/>
      <c r="H84" s="27"/>
      <c r="I84" s="28"/>
      <c r="J84" s="28"/>
      <c r="K84" s="27"/>
      <c r="L84" s="27"/>
      <c r="M84" s="28"/>
      <c r="N84" s="28"/>
      <c r="O84" s="27"/>
      <c r="P84" s="27"/>
      <c r="Q84" s="28"/>
      <c r="R84" s="28"/>
      <c r="S84" s="30"/>
      <c r="T84" s="27"/>
      <c r="U84" s="28"/>
      <c r="V84" s="28"/>
      <c r="W84" s="30"/>
    </row>
    <row r="85" spans="1:23" ht="12.75">
      <c r="A85" s="13" t="s">
        <v>20</v>
      </c>
      <c r="B85" s="14" t="s">
        <v>162</v>
      </c>
      <c r="C85" s="15" t="s">
        <v>163</v>
      </c>
      <c r="D85" s="16">
        <v>32378969303</v>
      </c>
      <c r="E85" s="17">
        <v>32374949614</v>
      </c>
      <c r="F85" s="17">
        <v>24728128637</v>
      </c>
      <c r="G85" s="18">
        <f aca="true" t="shared" si="16" ref="G85:G98">IF($E85=0,0,$F85/$E85)</f>
        <v>0.7638043898702082</v>
      </c>
      <c r="H85" s="16">
        <v>3345571082</v>
      </c>
      <c r="I85" s="17">
        <v>3267144954</v>
      </c>
      <c r="J85" s="17">
        <v>2765806771</v>
      </c>
      <c r="K85" s="16">
        <v>9378522807</v>
      </c>
      <c r="L85" s="16">
        <v>2168721611</v>
      </c>
      <c r="M85" s="17">
        <v>2233189689</v>
      </c>
      <c r="N85" s="17">
        <v>3645425538</v>
      </c>
      <c r="O85" s="16">
        <v>8047336838</v>
      </c>
      <c r="P85" s="16">
        <v>2099016168</v>
      </c>
      <c r="Q85" s="17">
        <v>2142570167</v>
      </c>
      <c r="R85" s="17">
        <v>3060682657</v>
      </c>
      <c r="S85" s="19">
        <v>7302268992</v>
      </c>
      <c r="T85" s="16">
        <v>0</v>
      </c>
      <c r="U85" s="17">
        <v>0</v>
      </c>
      <c r="V85" s="17">
        <v>0</v>
      </c>
      <c r="W85" s="19">
        <v>0</v>
      </c>
    </row>
    <row r="86" spans="1:23" ht="12.75">
      <c r="A86" s="13" t="s">
        <v>20</v>
      </c>
      <c r="B86" s="14" t="s">
        <v>164</v>
      </c>
      <c r="C86" s="15" t="s">
        <v>165</v>
      </c>
      <c r="D86" s="16">
        <v>46175187000</v>
      </c>
      <c r="E86" s="17">
        <v>45394465833</v>
      </c>
      <c r="F86" s="17">
        <v>32267844886</v>
      </c>
      <c r="G86" s="18">
        <f t="shared" si="16"/>
        <v>0.7108321310511498</v>
      </c>
      <c r="H86" s="16">
        <v>4546198149</v>
      </c>
      <c r="I86" s="17">
        <v>3044110264</v>
      </c>
      <c r="J86" s="17">
        <v>3785638135</v>
      </c>
      <c r="K86" s="16">
        <v>11375946548</v>
      </c>
      <c r="L86" s="16">
        <v>3119840571</v>
      </c>
      <c r="M86" s="17">
        <v>3165585040</v>
      </c>
      <c r="N86" s="17">
        <v>4385987657</v>
      </c>
      <c r="O86" s="16">
        <v>10671413268</v>
      </c>
      <c r="P86" s="16">
        <v>3327028878</v>
      </c>
      <c r="Q86" s="17">
        <v>2390018270</v>
      </c>
      <c r="R86" s="17">
        <v>4503437922</v>
      </c>
      <c r="S86" s="19">
        <v>10220485070</v>
      </c>
      <c r="T86" s="16">
        <v>0</v>
      </c>
      <c r="U86" s="17">
        <v>0</v>
      </c>
      <c r="V86" s="17">
        <v>0</v>
      </c>
      <c r="W86" s="19">
        <v>0</v>
      </c>
    </row>
    <row r="87" spans="1:23" ht="12.75">
      <c r="A87" s="13" t="s">
        <v>20</v>
      </c>
      <c r="B87" s="14" t="s">
        <v>166</v>
      </c>
      <c r="C87" s="15" t="s">
        <v>167</v>
      </c>
      <c r="D87" s="16">
        <v>30209869099</v>
      </c>
      <c r="E87" s="17">
        <v>29790047758</v>
      </c>
      <c r="F87" s="17">
        <v>22107997600</v>
      </c>
      <c r="G87" s="18">
        <f t="shared" si="16"/>
        <v>0.7421269606411753</v>
      </c>
      <c r="H87" s="16">
        <v>3559454646</v>
      </c>
      <c r="I87" s="17">
        <v>2675526451</v>
      </c>
      <c r="J87" s="17">
        <v>2179030616</v>
      </c>
      <c r="K87" s="16">
        <v>8414011713</v>
      </c>
      <c r="L87" s="16">
        <v>1812654545</v>
      </c>
      <c r="M87" s="17">
        <v>2158046908</v>
      </c>
      <c r="N87" s="17">
        <v>3116409623</v>
      </c>
      <c r="O87" s="16">
        <v>7087111076</v>
      </c>
      <c r="P87" s="16">
        <v>1437106379</v>
      </c>
      <c r="Q87" s="17">
        <v>1857185325</v>
      </c>
      <c r="R87" s="17">
        <v>3312583107</v>
      </c>
      <c r="S87" s="19">
        <v>6606874811</v>
      </c>
      <c r="T87" s="16">
        <v>0</v>
      </c>
      <c r="U87" s="17">
        <v>0</v>
      </c>
      <c r="V87" s="17">
        <v>0</v>
      </c>
      <c r="W87" s="19">
        <v>0</v>
      </c>
    </row>
    <row r="88" spans="1:23" ht="12.75">
      <c r="A88" s="20"/>
      <c r="B88" s="21" t="s">
        <v>25</v>
      </c>
      <c r="C88" s="22"/>
      <c r="D88" s="23">
        <f>SUM(D85:D87)</f>
        <v>108764025402</v>
      </c>
      <c r="E88" s="24">
        <f>SUM(E85:E87)</f>
        <v>107559463205</v>
      </c>
      <c r="F88" s="24">
        <f>SUM(F85:F87)</f>
        <v>79103971123</v>
      </c>
      <c r="G88" s="25">
        <f t="shared" si="16"/>
        <v>0.7354440861445539</v>
      </c>
      <c r="H88" s="23">
        <f aca="true" t="shared" si="17" ref="H88:W88">SUM(H85:H87)</f>
        <v>11451223877</v>
      </c>
      <c r="I88" s="24">
        <f t="shared" si="17"/>
        <v>8986781669</v>
      </c>
      <c r="J88" s="24">
        <f t="shared" si="17"/>
        <v>8730475522</v>
      </c>
      <c r="K88" s="23">
        <f t="shared" si="17"/>
        <v>29168481068</v>
      </c>
      <c r="L88" s="23">
        <f t="shared" si="17"/>
        <v>7101216727</v>
      </c>
      <c r="M88" s="24">
        <f t="shared" si="17"/>
        <v>7556821637</v>
      </c>
      <c r="N88" s="24">
        <f t="shared" si="17"/>
        <v>11147822818</v>
      </c>
      <c r="O88" s="23">
        <f t="shared" si="17"/>
        <v>25805861182</v>
      </c>
      <c r="P88" s="23">
        <f t="shared" si="17"/>
        <v>6863151425</v>
      </c>
      <c r="Q88" s="24">
        <f t="shared" si="17"/>
        <v>6389773762</v>
      </c>
      <c r="R88" s="24">
        <f t="shared" si="17"/>
        <v>10876703686</v>
      </c>
      <c r="S88" s="26">
        <f t="shared" si="17"/>
        <v>24129628873</v>
      </c>
      <c r="T88" s="23">
        <f t="shared" si="17"/>
        <v>0</v>
      </c>
      <c r="U88" s="24">
        <f t="shared" si="17"/>
        <v>0</v>
      </c>
      <c r="V88" s="24">
        <f t="shared" si="17"/>
        <v>0</v>
      </c>
      <c r="W88" s="26">
        <f t="shared" si="17"/>
        <v>0</v>
      </c>
    </row>
    <row r="89" spans="1:23" ht="12.75">
      <c r="A89" s="13" t="s">
        <v>26</v>
      </c>
      <c r="B89" s="14" t="s">
        <v>168</v>
      </c>
      <c r="C89" s="15" t="s">
        <v>169</v>
      </c>
      <c r="D89" s="16">
        <v>6093013665</v>
      </c>
      <c r="E89" s="17">
        <v>6087706551</v>
      </c>
      <c r="F89" s="17">
        <v>3649539068</v>
      </c>
      <c r="G89" s="18">
        <f t="shared" si="16"/>
        <v>0.5994932635838872</v>
      </c>
      <c r="H89" s="16">
        <v>655691377</v>
      </c>
      <c r="I89" s="17">
        <v>420228272</v>
      </c>
      <c r="J89" s="17">
        <v>474844785</v>
      </c>
      <c r="K89" s="16">
        <v>1550764434</v>
      </c>
      <c r="L89" s="16">
        <v>348998123</v>
      </c>
      <c r="M89" s="17">
        <v>383308218</v>
      </c>
      <c r="N89" s="17">
        <v>571031199</v>
      </c>
      <c r="O89" s="16">
        <v>1303337540</v>
      </c>
      <c r="P89" s="16">
        <v>342999273</v>
      </c>
      <c r="Q89" s="17">
        <v>452437821</v>
      </c>
      <c r="R89" s="17">
        <v>0</v>
      </c>
      <c r="S89" s="19">
        <v>795437094</v>
      </c>
      <c r="T89" s="16">
        <v>0</v>
      </c>
      <c r="U89" s="17">
        <v>0</v>
      </c>
      <c r="V89" s="17">
        <v>0</v>
      </c>
      <c r="W89" s="19">
        <v>0</v>
      </c>
    </row>
    <row r="90" spans="1:23" ht="12.75">
      <c r="A90" s="13" t="s">
        <v>26</v>
      </c>
      <c r="B90" s="14" t="s">
        <v>170</v>
      </c>
      <c r="C90" s="15" t="s">
        <v>171</v>
      </c>
      <c r="D90" s="16">
        <v>922964908</v>
      </c>
      <c r="E90" s="17">
        <v>907040862</v>
      </c>
      <c r="F90" s="17">
        <v>648750618</v>
      </c>
      <c r="G90" s="18">
        <f t="shared" si="16"/>
        <v>0.7152385798469132</v>
      </c>
      <c r="H90" s="16">
        <v>100633990</v>
      </c>
      <c r="I90" s="17">
        <v>66359143</v>
      </c>
      <c r="J90" s="17">
        <v>64981760</v>
      </c>
      <c r="K90" s="16">
        <v>231974893</v>
      </c>
      <c r="L90" s="16">
        <v>67763277</v>
      </c>
      <c r="M90" s="17">
        <v>65014768</v>
      </c>
      <c r="N90" s="17">
        <v>88196923</v>
      </c>
      <c r="O90" s="16">
        <v>220974968</v>
      </c>
      <c r="P90" s="16">
        <v>59766202</v>
      </c>
      <c r="Q90" s="17">
        <v>58999073</v>
      </c>
      <c r="R90" s="17">
        <v>77035482</v>
      </c>
      <c r="S90" s="19">
        <v>195800757</v>
      </c>
      <c r="T90" s="16">
        <v>0</v>
      </c>
      <c r="U90" s="17">
        <v>0</v>
      </c>
      <c r="V90" s="17">
        <v>0</v>
      </c>
      <c r="W90" s="19">
        <v>0</v>
      </c>
    </row>
    <row r="91" spans="1:23" ht="12.75">
      <c r="A91" s="13" t="s">
        <v>26</v>
      </c>
      <c r="B91" s="14" t="s">
        <v>172</v>
      </c>
      <c r="C91" s="15" t="s">
        <v>173</v>
      </c>
      <c r="D91" s="16">
        <v>726415826</v>
      </c>
      <c r="E91" s="17">
        <v>713570701</v>
      </c>
      <c r="F91" s="17">
        <v>506144833</v>
      </c>
      <c r="G91" s="18">
        <f t="shared" si="16"/>
        <v>0.7093128015075272</v>
      </c>
      <c r="H91" s="16">
        <v>50183682</v>
      </c>
      <c r="I91" s="17">
        <v>71047960</v>
      </c>
      <c r="J91" s="17">
        <v>66284588</v>
      </c>
      <c r="K91" s="16">
        <v>187516230</v>
      </c>
      <c r="L91" s="16">
        <v>44864299</v>
      </c>
      <c r="M91" s="17">
        <v>58465485</v>
      </c>
      <c r="N91" s="17">
        <v>78496859</v>
      </c>
      <c r="O91" s="16">
        <v>181826643</v>
      </c>
      <c r="P91" s="16">
        <v>47856402</v>
      </c>
      <c r="Q91" s="17">
        <v>45876116</v>
      </c>
      <c r="R91" s="17">
        <v>43069442</v>
      </c>
      <c r="S91" s="19">
        <v>136801960</v>
      </c>
      <c r="T91" s="16">
        <v>0</v>
      </c>
      <c r="U91" s="17">
        <v>0</v>
      </c>
      <c r="V91" s="17">
        <v>0</v>
      </c>
      <c r="W91" s="19">
        <v>0</v>
      </c>
    </row>
    <row r="92" spans="1:23" ht="12.75">
      <c r="A92" s="13" t="s">
        <v>41</v>
      </c>
      <c r="B92" s="14" t="s">
        <v>174</v>
      </c>
      <c r="C92" s="15" t="s">
        <v>175</v>
      </c>
      <c r="D92" s="16">
        <v>365259635</v>
      </c>
      <c r="E92" s="17">
        <v>361853151</v>
      </c>
      <c r="F92" s="17">
        <v>228669352</v>
      </c>
      <c r="G92" s="18">
        <f t="shared" si="16"/>
        <v>0.6319396455939664</v>
      </c>
      <c r="H92" s="16">
        <v>106490849</v>
      </c>
      <c r="I92" s="17">
        <v>7305559</v>
      </c>
      <c r="J92" s="17">
        <v>6833227</v>
      </c>
      <c r="K92" s="16">
        <v>120629635</v>
      </c>
      <c r="L92" s="16">
        <v>1358134</v>
      </c>
      <c r="M92" s="17">
        <v>85290126</v>
      </c>
      <c r="N92" s="17">
        <v>17082044</v>
      </c>
      <c r="O92" s="16">
        <v>103730304</v>
      </c>
      <c r="P92" s="16">
        <v>1921606</v>
      </c>
      <c r="Q92" s="17">
        <v>2387807</v>
      </c>
      <c r="R92" s="17">
        <v>0</v>
      </c>
      <c r="S92" s="19">
        <v>4309413</v>
      </c>
      <c r="T92" s="16">
        <v>0</v>
      </c>
      <c r="U92" s="17">
        <v>0</v>
      </c>
      <c r="V92" s="17">
        <v>0</v>
      </c>
      <c r="W92" s="19">
        <v>0</v>
      </c>
    </row>
    <row r="93" spans="1:23" ht="12.75">
      <c r="A93" s="20"/>
      <c r="B93" s="21" t="s">
        <v>176</v>
      </c>
      <c r="C93" s="22"/>
      <c r="D93" s="23">
        <f>SUM(D89:D92)</f>
        <v>8107654034</v>
      </c>
      <c r="E93" s="24">
        <f>SUM(E89:E92)</f>
        <v>8070171265</v>
      </c>
      <c r="F93" s="24">
        <f>SUM(F89:F92)</f>
        <v>5033103871</v>
      </c>
      <c r="G93" s="25">
        <f t="shared" si="16"/>
        <v>0.6236675413356298</v>
      </c>
      <c r="H93" s="23">
        <f aca="true" t="shared" si="18" ref="H93:W93">SUM(H89:H92)</f>
        <v>912999898</v>
      </c>
      <c r="I93" s="24">
        <f t="shared" si="18"/>
        <v>564940934</v>
      </c>
      <c r="J93" s="24">
        <f t="shared" si="18"/>
        <v>612944360</v>
      </c>
      <c r="K93" s="23">
        <f t="shared" si="18"/>
        <v>2090885192</v>
      </c>
      <c r="L93" s="23">
        <f t="shared" si="18"/>
        <v>462983833</v>
      </c>
      <c r="M93" s="24">
        <f t="shared" si="18"/>
        <v>592078597</v>
      </c>
      <c r="N93" s="24">
        <f t="shared" si="18"/>
        <v>754807025</v>
      </c>
      <c r="O93" s="23">
        <f t="shared" si="18"/>
        <v>1809869455</v>
      </c>
      <c r="P93" s="23">
        <f t="shared" si="18"/>
        <v>452543483</v>
      </c>
      <c r="Q93" s="24">
        <f t="shared" si="18"/>
        <v>559700817</v>
      </c>
      <c r="R93" s="24">
        <f t="shared" si="18"/>
        <v>120104924</v>
      </c>
      <c r="S93" s="26">
        <f t="shared" si="18"/>
        <v>1132349224</v>
      </c>
      <c r="T93" s="23">
        <f t="shared" si="18"/>
        <v>0</v>
      </c>
      <c r="U93" s="24">
        <f t="shared" si="18"/>
        <v>0</v>
      </c>
      <c r="V93" s="24">
        <f t="shared" si="18"/>
        <v>0</v>
      </c>
      <c r="W93" s="26">
        <f t="shared" si="18"/>
        <v>0</v>
      </c>
    </row>
    <row r="94" spans="1:23" ht="12.75">
      <c r="A94" s="13" t="s">
        <v>26</v>
      </c>
      <c r="B94" s="14" t="s">
        <v>177</v>
      </c>
      <c r="C94" s="15" t="s">
        <v>178</v>
      </c>
      <c r="D94" s="16">
        <v>2390694335</v>
      </c>
      <c r="E94" s="17">
        <v>2321148900</v>
      </c>
      <c r="F94" s="17">
        <v>1795767129</v>
      </c>
      <c r="G94" s="18">
        <f t="shared" si="16"/>
        <v>0.773654429924767</v>
      </c>
      <c r="H94" s="16">
        <v>284881817</v>
      </c>
      <c r="I94" s="17">
        <v>191520238</v>
      </c>
      <c r="J94" s="17">
        <v>189398579</v>
      </c>
      <c r="K94" s="16">
        <v>665800634</v>
      </c>
      <c r="L94" s="16">
        <v>167309851</v>
      </c>
      <c r="M94" s="17">
        <v>165645115</v>
      </c>
      <c r="N94" s="17">
        <v>247973190</v>
      </c>
      <c r="O94" s="16">
        <v>580928156</v>
      </c>
      <c r="P94" s="16">
        <v>158708511</v>
      </c>
      <c r="Q94" s="17">
        <v>158712175</v>
      </c>
      <c r="R94" s="17">
        <v>231617653</v>
      </c>
      <c r="S94" s="19">
        <v>549038339</v>
      </c>
      <c r="T94" s="16">
        <v>0</v>
      </c>
      <c r="U94" s="17">
        <v>0</v>
      </c>
      <c r="V94" s="17">
        <v>0</v>
      </c>
      <c r="W94" s="19">
        <v>0</v>
      </c>
    </row>
    <row r="95" spans="1:23" ht="12.75">
      <c r="A95" s="13" t="s">
        <v>26</v>
      </c>
      <c r="B95" s="14" t="s">
        <v>179</v>
      </c>
      <c r="C95" s="15" t="s">
        <v>180</v>
      </c>
      <c r="D95" s="16">
        <v>1236817218</v>
      </c>
      <c r="E95" s="17">
        <v>1236817218</v>
      </c>
      <c r="F95" s="17">
        <v>863931123</v>
      </c>
      <c r="G95" s="18">
        <f t="shared" si="16"/>
        <v>0.6985115588842005</v>
      </c>
      <c r="H95" s="16">
        <v>156535500</v>
      </c>
      <c r="I95" s="17">
        <v>99293900</v>
      </c>
      <c r="J95" s="17">
        <v>69282512</v>
      </c>
      <c r="K95" s="16">
        <v>325111912</v>
      </c>
      <c r="L95" s="16">
        <v>80376309</v>
      </c>
      <c r="M95" s="17">
        <v>79861109</v>
      </c>
      <c r="N95" s="17">
        <v>115852529</v>
      </c>
      <c r="O95" s="16">
        <v>276089947</v>
      </c>
      <c r="P95" s="16">
        <v>77906550</v>
      </c>
      <c r="Q95" s="17">
        <v>70901361</v>
      </c>
      <c r="R95" s="17">
        <v>113921353</v>
      </c>
      <c r="S95" s="19">
        <v>262729264</v>
      </c>
      <c r="T95" s="16">
        <v>0</v>
      </c>
      <c r="U95" s="17">
        <v>0</v>
      </c>
      <c r="V95" s="17">
        <v>0</v>
      </c>
      <c r="W95" s="19">
        <v>0</v>
      </c>
    </row>
    <row r="96" spans="1:23" ht="12.75">
      <c r="A96" s="13" t="s">
        <v>26</v>
      </c>
      <c r="B96" s="14" t="s">
        <v>181</v>
      </c>
      <c r="C96" s="15" t="s">
        <v>182</v>
      </c>
      <c r="D96" s="16">
        <v>1558865503</v>
      </c>
      <c r="E96" s="17">
        <v>1450364819</v>
      </c>
      <c r="F96" s="17">
        <v>905841908</v>
      </c>
      <c r="G96" s="18">
        <f t="shared" si="16"/>
        <v>0.6245614180193376</v>
      </c>
      <c r="H96" s="16">
        <v>0</v>
      </c>
      <c r="I96" s="17">
        <v>0</v>
      </c>
      <c r="J96" s="17">
        <v>175225777</v>
      </c>
      <c r="K96" s="16">
        <v>175225777</v>
      </c>
      <c r="L96" s="16">
        <v>103972119</v>
      </c>
      <c r="M96" s="17">
        <v>95518455</v>
      </c>
      <c r="N96" s="17">
        <v>159124234</v>
      </c>
      <c r="O96" s="16">
        <v>358614808</v>
      </c>
      <c r="P96" s="16">
        <v>81174024</v>
      </c>
      <c r="Q96" s="17">
        <v>98289715</v>
      </c>
      <c r="R96" s="17">
        <v>192537584</v>
      </c>
      <c r="S96" s="19">
        <v>372001323</v>
      </c>
      <c r="T96" s="16">
        <v>0</v>
      </c>
      <c r="U96" s="17">
        <v>0</v>
      </c>
      <c r="V96" s="17">
        <v>0</v>
      </c>
      <c r="W96" s="19">
        <v>0</v>
      </c>
    </row>
    <row r="97" spans="1:23" ht="12.75">
      <c r="A97" s="13" t="s">
        <v>41</v>
      </c>
      <c r="B97" s="14" t="s">
        <v>183</v>
      </c>
      <c r="C97" s="15" t="s">
        <v>184</v>
      </c>
      <c r="D97" s="16">
        <v>297068343</v>
      </c>
      <c r="E97" s="17">
        <v>282231132</v>
      </c>
      <c r="F97" s="17">
        <v>224399538</v>
      </c>
      <c r="G97" s="18">
        <f t="shared" si="16"/>
        <v>0.7950913721311227</v>
      </c>
      <c r="H97" s="16">
        <v>87533144</v>
      </c>
      <c r="I97" s="17">
        <v>1925047</v>
      </c>
      <c r="J97" s="17">
        <v>5193190</v>
      </c>
      <c r="K97" s="16">
        <v>94651381</v>
      </c>
      <c r="L97" s="16">
        <v>529867</v>
      </c>
      <c r="M97" s="17">
        <v>4058469</v>
      </c>
      <c r="N97" s="17">
        <v>64440537</v>
      </c>
      <c r="O97" s="16">
        <v>69028873</v>
      </c>
      <c r="P97" s="16">
        <v>6457593</v>
      </c>
      <c r="Q97" s="17">
        <v>1047752</v>
      </c>
      <c r="R97" s="17">
        <v>53213939</v>
      </c>
      <c r="S97" s="19">
        <v>60719284</v>
      </c>
      <c r="T97" s="16">
        <v>0</v>
      </c>
      <c r="U97" s="17">
        <v>0</v>
      </c>
      <c r="V97" s="17">
        <v>0</v>
      </c>
      <c r="W97" s="19">
        <v>0</v>
      </c>
    </row>
    <row r="98" spans="1:23" ht="12.75">
      <c r="A98" s="20"/>
      <c r="B98" s="21" t="s">
        <v>185</v>
      </c>
      <c r="C98" s="22"/>
      <c r="D98" s="23">
        <f>SUM(D94:D97)</f>
        <v>5483445399</v>
      </c>
      <c r="E98" s="24">
        <f>SUM(E94:E97)</f>
        <v>5290562069</v>
      </c>
      <c r="F98" s="24">
        <f>SUM(F94:F97)</f>
        <v>3789939698</v>
      </c>
      <c r="G98" s="25">
        <f t="shared" si="16"/>
        <v>0.7163586115371592</v>
      </c>
      <c r="H98" s="23">
        <f aca="true" t="shared" si="19" ref="H98:W98">SUM(H94:H97)</f>
        <v>528950461</v>
      </c>
      <c r="I98" s="24">
        <f t="shared" si="19"/>
        <v>292739185</v>
      </c>
      <c r="J98" s="24">
        <f t="shared" si="19"/>
        <v>439100058</v>
      </c>
      <c r="K98" s="23">
        <f t="shared" si="19"/>
        <v>1260789704</v>
      </c>
      <c r="L98" s="23">
        <f t="shared" si="19"/>
        <v>352188146</v>
      </c>
      <c r="M98" s="24">
        <f t="shared" si="19"/>
        <v>345083148</v>
      </c>
      <c r="N98" s="24">
        <f t="shared" si="19"/>
        <v>587390490</v>
      </c>
      <c r="O98" s="23">
        <f t="shared" si="19"/>
        <v>1284661784</v>
      </c>
      <c r="P98" s="23">
        <f t="shared" si="19"/>
        <v>324246678</v>
      </c>
      <c r="Q98" s="24">
        <f t="shared" si="19"/>
        <v>328951003</v>
      </c>
      <c r="R98" s="24">
        <f t="shared" si="19"/>
        <v>591290529</v>
      </c>
      <c r="S98" s="26">
        <f t="shared" si="19"/>
        <v>1244488210</v>
      </c>
      <c r="T98" s="23">
        <f t="shared" si="19"/>
        <v>0</v>
      </c>
      <c r="U98" s="24">
        <f t="shared" si="19"/>
        <v>0</v>
      </c>
      <c r="V98" s="24">
        <f t="shared" si="19"/>
        <v>0</v>
      </c>
      <c r="W98" s="26">
        <f t="shared" si="19"/>
        <v>0</v>
      </c>
    </row>
    <row r="99" spans="1:23" ht="12.75">
      <c r="A99" s="31"/>
      <c r="B99" s="32" t="s">
        <v>186</v>
      </c>
      <c r="C99" s="33"/>
      <c r="D99" s="34">
        <f>SUM(D85:D87,D89:D92,D94:D97)</f>
        <v>122355124835</v>
      </c>
      <c r="E99" s="35">
        <f>SUM(E85:E87,E89:E92,E94:E97)</f>
        <v>120920196539</v>
      </c>
      <c r="F99" s="35">
        <f>SUM(F85:F87,F89:F92,F94:F97)</f>
        <v>87927014692</v>
      </c>
      <c r="G99" s="36">
        <f>IF($E99=0,0,$F99/$E99)</f>
        <v>0.7271491215583757</v>
      </c>
      <c r="H99" s="34">
        <f aca="true" t="shared" si="20" ref="H99:W99">SUM(H85:H87,H89:H92,H94:H97)</f>
        <v>12893174236</v>
      </c>
      <c r="I99" s="35">
        <f t="shared" si="20"/>
        <v>9844461788</v>
      </c>
      <c r="J99" s="35">
        <f t="shared" si="20"/>
        <v>9782519940</v>
      </c>
      <c r="K99" s="34">
        <f t="shared" si="20"/>
        <v>32520155964</v>
      </c>
      <c r="L99" s="34">
        <f t="shared" si="20"/>
        <v>7916388706</v>
      </c>
      <c r="M99" s="35">
        <f t="shared" si="20"/>
        <v>8493983382</v>
      </c>
      <c r="N99" s="35">
        <f t="shared" si="20"/>
        <v>12490020333</v>
      </c>
      <c r="O99" s="34">
        <f t="shared" si="20"/>
        <v>28900392421</v>
      </c>
      <c r="P99" s="34">
        <f t="shared" si="20"/>
        <v>7639941586</v>
      </c>
      <c r="Q99" s="35">
        <f t="shared" si="20"/>
        <v>7278425582</v>
      </c>
      <c r="R99" s="35">
        <f t="shared" si="20"/>
        <v>11588099139</v>
      </c>
      <c r="S99" s="37">
        <f t="shared" si="20"/>
        <v>26506466307</v>
      </c>
      <c r="T99" s="23">
        <f t="shared" si="20"/>
        <v>0</v>
      </c>
      <c r="U99" s="24">
        <f t="shared" si="20"/>
        <v>0</v>
      </c>
      <c r="V99" s="24">
        <f t="shared" si="20"/>
        <v>0</v>
      </c>
      <c r="W99" s="26">
        <f t="shared" si="20"/>
        <v>0</v>
      </c>
    </row>
    <row r="100" spans="1:23" ht="12.75">
      <c r="A100" s="8"/>
      <c r="B100" s="9" t="s">
        <v>603</v>
      </c>
      <c r="C100" s="10"/>
      <c r="D100" s="27"/>
      <c r="E100" s="28"/>
      <c r="F100" s="28"/>
      <c r="G100" s="29"/>
      <c r="H100" s="27"/>
      <c r="I100" s="28"/>
      <c r="J100" s="28"/>
      <c r="K100" s="27"/>
      <c r="L100" s="27"/>
      <c r="M100" s="28"/>
      <c r="N100" s="28"/>
      <c r="O100" s="27"/>
      <c r="P100" s="27"/>
      <c r="Q100" s="28"/>
      <c r="R100" s="28"/>
      <c r="S100" s="30"/>
      <c r="T100" s="27"/>
      <c r="U100" s="28"/>
      <c r="V100" s="28"/>
      <c r="W100" s="30"/>
    </row>
    <row r="101" spans="1:23" ht="12.75">
      <c r="A101" s="12"/>
      <c r="B101" s="9" t="s">
        <v>187</v>
      </c>
      <c r="C101" s="10"/>
      <c r="D101" s="27"/>
      <c r="E101" s="28"/>
      <c r="F101" s="28"/>
      <c r="G101" s="29"/>
      <c r="H101" s="27"/>
      <c r="I101" s="28"/>
      <c r="J101" s="28"/>
      <c r="K101" s="27"/>
      <c r="L101" s="27"/>
      <c r="M101" s="28"/>
      <c r="N101" s="28"/>
      <c r="O101" s="27"/>
      <c r="P101" s="27"/>
      <c r="Q101" s="28"/>
      <c r="R101" s="28"/>
      <c r="S101" s="30"/>
      <c r="T101" s="27"/>
      <c r="U101" s="28"/>
      <c r="V101" s="28"/>
      <c r="W101" s="30"/>
    </row>
    <row r="102" spans="1:23" ht="12.75">
      <c r="A102" s="13" t="s">
        <v>20</v>
      </c>
      <c r="B102" s="14" t="s">
        <v>188</v>
      </c>
      <c r="C102" s="15" t="s">
        <v>189</v>
      </c>
      <c r="D102" s="16">
        <v>31267559611</v>
      </c>
      <c r="E102" s="17">
        <v>31358676813</v>
      </c>
      <c r="F102" s="17">
        <v>24765622627</v>
      </c>
      <c r="G102" s="18">
        <f aca="true" t="shared" si="21" ref="G102:G133">IF($E102=0,0,$F102/$E102)</f>
        <v>0.7897534317115449</v>
      </c>
      <c r="H102" s="16">
        <v>3016071753</v>
      </c>
      <c r="I102" s="17">
        <v>2624301662</v>
      </c>
      <c r="J102" s="17">
        <v>3235599261</v>
      </c>
      <c r="K102" s="16">
        <v>8875972676</v>
      </c>
      <c r="L102" s="16">
        <v>2539399613</v>
      </c>
      <c r="M102" s="17">
        <v>2284359138</v>
      </c>
      <c r="N102" s="17">
        <v>3311924634</v>
      </c>
      <c r="O102" s="16">
        <v>8135683385</v>
      </c>
      <c r="P102" s="16">
        <v>2173544776</v>
      </c>
      <c r="Q102" s="17">
        <v>2480457821</v>
      </c>
      <c r="R102" s="17">
        <v>3099963969</v>
      </c>
      <c r="S102" s="19">
        <v>7753966566</v>
      </c>
      <c r="T102" s="16">
        <v>0</v>
      </c>
      <c r="U102" s="17">
        <v>0</v>
      </c>
      <c r="V102" s="17">
        <v>0</v>
      </c>
      <c r="W102" s="19">
        <v>0</v>
      </c>
    </row>
    <row r="103" spans="1:23" ht="12.75">
      <c r="A103" s="20"/>
      <c r="B103" s="21" t="s">
        <v>25</v>
      </c>
      <c r="C103" s="22"/>
      <c r="D103" s="23">
        <f>D102</f>
        <v>31267559611</v>
      </c>
      <c r="E103" s="24">
        <f>E102</f>
        <v>31358676813</v>
      </c>
      <c r="F103" s="24">
        <f>F102</f>
        <v>24765622627</v>
      </c>
      <c r="G103" s="25">
        <f t="shared" si="21"/>
        <v>0.7897534317115449</v>
      </c>
      <c r="H103" s="23">
        <f aca="true" t="shared" si="22" ref="H103:W103">H102</f>
        <v>3016071753</v>
      </c>
      <c r="I103" s="24">
        <f t="shared" si="22"/>
        <v>2624301662</v>
      </c>
      <c r="J103" s="24">
        <f t="shared" si="22"/>
        <v>3235599261</v>
      </c>
      <c r="K103" s="23">
        <f t="shared" si="22"/>
        <v>8875972676</v>
      </c>
      <c r="L103" s="23">
        <f t="shared" si="22"/>
        <v>2539399613</v>
      </c>
      <c r="M103" s="24">
        <f t="shared" si="22"/>
        <v>2284359138</v>
      </c>
      <c r="N103" s="24">
        <f t="shared" si="22"/>
        <v>3311924634</v>
      </c>
      <c r="O103" s="23">
        <f t="shared" si="22"/>
        <v>8135683385</v>
      </c>
      <c r="P103" s="23">
        <f t="shared" si="22"/>
        <v>2173544776</v>
      </c>
      <c r="Q103" s="24">
        <f t="shared" si="22"/>
        <v>2480457821</v>
      </c>
      <c r="R103" s="24">
        <f t="shared" si="22"/>
        <v>3099963969</v>
      </c>
      <c r="S103" s="26">
        <f t="shared" si="22"/>
        <v>7753966566</v>
      </c>
      <c r="T103" s="23">
        <f t="shared" si="22"/>
        <v>0</v>
      </c>
      <c r="U103" s="24">
        <f t="shared" si="22"/>
        <v>0</v>
      </c>
      <c r="V103" s="24">
        <f t="shared" si="22"/>
        <v>0</v>
      </c>
      <c r="W103" s="26">
        <f t="shared" si="22"/>
        <v>0</v>
      </c>
    </row>
    <row r="104" spans="1:23" ht="12.75">
      <c r="A104" s="13" t="s">
        <v>26</v>
      </c>
      <c r="B104" s="14" t="s">
        <v>190</v>
      </c>
      <c r="C104" s="15" t="s">
        <v>191</v>
      </c>
      <c r="D104" s="16">
        <v>255137799</v>
      </c>
      <c r="E104" s="17">
        <v>254350407</v>
      </c>
      <c r="F104" s="17">
        <v>210682058</v>
      </c>
      <c r="G104" s="18">
        <f t="shared" si="21"/>
        <v>0.8283142161435582</v>
      </c>
      <c r="H104" s="16">
        <v>94493408</v>
      </c>
      <c r="I104" s="17">
        <v>31838044</v>
      </c>
      <c r="J104" s="17">
        <v>1255000</v>
      </c>
      <c r="K104" s="16">
        <v>127586452</v>
      </c>
      <c r="L104" s="16">
        <v>1508096</v>
      </c>
      <c r="M104" s="17">
        <v>1851478</v>
      </c>
      <c r="N104" s="17">
        <v>42751481</v>
      </c>
      <c r="O104" s="16">
        <v>46111055</v>
      </c>
      <c r="P104" s="16">
        <v>1910986</v>
      </c>
      <c r="Q104" s="17">
        <v>2805606</v>
      </c>
      <c r="R104" s="17">
        <v>32267959</v>
      </c>
      <c r="S104" s="19">
        <v>36984551</v>
      </c>
      <c r="T104" s="16">
        <v>0</v>
      </c>
      <c r="U104" s="17">
        <v>0</v>
      </c>
      <c r="V104" s="17">
        <v>0</v>
      </c>
      <c r="W104" s="19">
        <v>0</v>
      </c>
    </row>
    <row r="105" spans="1:23" ht="12.75">
      <c r="A105" s="13" t="s">
        <v>26</v>
      </c>
      <c r="B105" s="14" t="s">
        <v>192</v>
      </c>
      <c r="C105" s="15" t="s">
        <v>193</v>
      </c>
      <c r="D105" s="16">
        <v>145983658</v>
      </c>
      <c r="E105" s="17">
        <v>153690176</v>
      </c>
      <c r="F105" s="17">
        <v>124741567</v>
      </c>
      <c r="G105" s="18">
        <f t="shared" si="21"/>
        <v>0.8116430747011442</v>
      </c>
      <c r="H105" s="16">
        <v>57107140</v>
      </c>
      <c r="I105" s="17">
        <v>1412795</v>
      </c>
      <c r="J105" s="17">
        <v>-10614389</v>
      </c>
      <c r="K105" s="16">
        <v>47905546</v>
      </c>
      <c r="L105" s="16">
        <v>1781639</v>
      </c>
      <c r="M105" s="17">
        <v>-506369</v>
      </c>
      <c r="N105" s="17">
        <v>40918693</v>
      </c>
      <c r="O105" s="16">
        <v>42193963</v>
      </c>
      <c r="P105" s="16">
        <v>2064635</v>
      </c>
      <c r="Q105" s="17">
        <v>1246357</v>
      </c>
      <c r="R105" s="17">
        <v>31331066</v>
      </c>
      <c r="S105" s="19">
        <v>34642058</v>
      </c>
      <c r="T105" s="16">
        <v>0</v>
      </c>
      <c r="U105" s="17">
        <v>0</v>
      </c>
      <c r="V105" s="17">
        <v>0</v>
      </c>
      <c r="W105" s="19">
        <v>0</v>
      </c>
    </row>
    <row r="106" spans="1:23" ht="12.75">
      <c r="A106" s="13" t="s">
        <v>26</v>
      </c>
      <c r="B106" s="14" t="s">
        <v>194</v>
      </c>
      <c r="C106" s="15" t="s">
        <v>195</v>
      </c>
      <c r="D106" s="16">
        <v>140376726</v>
      </c>
      <c r="E106" s="17">
        <v>140376726</v>
      </c>
      <c r="F106" s="17">
        <v>84881124</v>
      </c>
      <c r="G106" s="18">
        <f t="shared" si="21"/>
        <v>0.6046666453810869</v>
      </c>
      <c r="H106" s="16">
        <v>9348541</v>
      </c>
      <c r="I106" s="17">
        <v>37837168</v>
      </c>
      <c r="J106" s="17">
        <v>4251071</v>
      </c>
      <c r="K106" s="16">
        <v>51436780</v>
      </c>
      <c r="L106" s="16">
        <v>5277199</v>
      </c>
      <c r="M106" s="17">
        <v>5548801</v>
      </c>
      <c r="N106" s="17">
        <v>10174085</v>
      </c>
      <c r="O106" s="16">
        <v>21000085</v>
      </c>
      <c r="P106" s="16">
        <v>2500476</v>
      </c>
      <c r="Q106" s="17">
        <v>5142783</v>
      </c>
      <c r="R106" s="17">
        <v>4801000</v>
      </c>
      <c r="S106" s="19">
        <v>12444259</v>
      </c>
      <c r="T106" s="16">
        <v>0</v>
      </c>
      <c r="U106" s="17">
        <v>0</v>
      </c>
      <c r="V106" s="17">
        <v>0</v>
      </c>
      <c r="W106" s="19">
        <v>0</v>
      </c>
    </row>
    <row r="107" spans="1:23" ht="12.75">
      <c r="A107" s="13" t="s">
        <v>26</v>
      </c>
      <c r="B107" s="14" t="s">
        <v>196</v>
      </c>
      <c r="C107" s="15" t="s">
        <v>197</v>
      </c>
      <c r="D107" s="16">
        <v>837224639</v>
      </c>
      <c r="E107" s="17">
        <v>837224639</v>
      </c>
      <c r="F107" s="17">
        <v>630326990</v>
      </c>
      <c r="G107" s="18">
        <f t="shared" si="21"/>
        <v>0.7528767795855563</v>
      </c>
      <c r="H107" s="16">
        <v>99163450</v>
      </c>
      <c r="I107" s="17">
        <v>20830016</v>
      </c>
      <c r="J107" s="17">
        <v>99163450</v>
      </c>
      <c r="K107" s="16">
        <v>219156916</v>
      </c>
      <c r="L107" s="16">
        <v>50947372</v>
      </c>
      <c r="M107" s="17">
        <v>52059791</v>
      </c>
      <c r="N107" s="17">
        <v>86496635</v>
      </c>
      <c r="O107" s="16">
        <v>189503798</v>
      </c>
      <c r="P107" s="16">
        <v>59889627</v>
      </c>
      <c r="Q107" s="17">
        <v>50596979</v>
      </c>
      <c r="R107" s="17">
        <v>111179670</v>
      </c>
      <c r="S107" s="19">
        <v>221666276</v>
      </c>
      <c r="T107" s="16">
        <v>0</v>
      </c>
      <c r="U107" s="17">
        <v>0</v>
      </c>
      <c r="V107" s="17">
        <v>0</v>
      </c>
      <c r="W107" s="19">
        <v>0</v>
      </c>
    </row>
    <row r="108" spans="1:23" ht="12.75">
      <c r="A108" s="13" t="s">
        <v>41</v>
      </c>
      <c r="B108" s="14" t="s">
        <v>198</v>
      </c>
      <c r="C108" s="15" t="s">
        <v>199</v>
      </c>
      <c r="D108" s="16">
        <v>914506238</v>
      </c>
      <c r="E108" s="17">
        <v>932345078</v>
      </c>
      <c r="F108" s="17">
        <v>666256962</v>
      </c>
      <c r="G108" s="18">
        <f t="shared" si="21"/>
        <v>0.7146033992362644</v>
      </c>
      <c r="H108" s="16">
        <v>189562989</v>
      </c>
      <c r="I108" s="17">
        <v>34621617</v>
      </c>
      <c r="J108" s="17">
        <v>44446830</v>
      </c>
      <c r="K108" s="16">
        <v>268631436</v>
      </c>
      <c r="L108" s="16">
        <v>54295282</v>
      </c>
      <c r="M108" s="17">
        <v>40892540</v>
      </c>
      <c r="N108" s="17">
        <v>169313283</v>
      </c>
      <c r="O108" s="16">
        <v>264501105</v>
      </c>
      <c r="P108" s="16">
        <v>37098413</v>
      </c>
      <c r="Q108" s="17">
        <v>25106227</v>
      </c>
      <c r="R108" s="17">
        <v>70919781</v>
      </c>
      <c r="S108" s="19">
        <v>133124421</v>
      </c>
      <c r="T108" s="16">
        <v>0</v>
      </c>
      <c r="U108" s="17">
        <v>0</v>
      </c>
      <c r="V108" s="17">
        <v>0</v>
      </c>
      <c r="W108" s="19">
        <v>0</v>
      </c>
    </row>
    <row r="109" spans="1:23" ht="12.75">
      <c r="A109" s="20"/>
      <c r="B109" s="21" t="s">
        <v>200</v>
      </c>
      <c r="C109" s="22"/>
      <c r="D109" s="23">
        <f>SUM(D104:D108)</f>
        <v>2293229060</v>
      </c>
      <c r="E109" s="24">
        <f>SUM(E104:E108)</f>
        <v>2317987026</v>
      </c>
      <c r="F109" s="24">
        <f>SUM(F104:F108)</f>
        <v>1716888701</v>
      </c>
      <c r="G109" s="25">
        <f t="shared" si="21"/>
        <v>0.7406808932674328</v>
      </c>
      <c r="H109" s="23">
        <f aca="true" t="shared" si="23" ref="H109:W109">SUM(H104:H108)</f>
        <v>449675528</v>
      </c>
      <c r="I109" s="24">
        <f t="shared" si="23"/>
        <v>126539640</v>
      </c>
      <c r="J109" s="24">
        <f t="shared" si="23"/>
        <v>138501962</v>
      </c>
      <c r="K109" s="23">
        <f t="shared" si="23"/>
        <v>714717130</v>
      </c>
      <c r="L109" s="23">
        <f t="shared" si="23"/>
        <v>113809588</v>
      </c>
      <c r="M109" s="24">
        <f t="shared" si="23"/>
        <v>99846241</v>
      </c>
      <c r="N109" s="24">
        <f t="shared" si="23"/>
        <v>349654177</v>
      </c>
      <c r="O109" s="23">
        <f t="shared" si="23"/>
        <v>563310006</v>
      </c>
      <c r="P109" s="23">
        <f t="shared" si="23"/>
        <v>103464137</v>
      </c>
      <c r="Q109" s="24">
        <f t="shared" si="23"/>
        <v>84897952</v>
      </c>
      <c r="R109" s="24">
        <f t="shared" si="23"/>
        <v>250499476</v>
      </c>
      <c r="S109" s="26">
        <f t="shared" si="23"/>
        <v>438861565</v>
      </c>
      <c r="T109" s="23">
        <f t="shared" si="23"/>
        <v>0</v>
      </c>
      <c r="U109" s="24">
        <f t="shared" si="23"/>
        <v>0</v>
      </c>
      <c r="V109" s="24">
        <f t="shared" si="23"/>
        <v>0</v>
      </c>
      <c r="W109" s="26">
        <f t="shared" si="23"/>
        <v>0</v>
      </c>
    </row>
    <row r="110" spans="1:23" ht="12.75">
      <c r="A110" s="13" t="s">
        <v>26</v>
      </c>
      <c r="B110" s="14" t="s">
        <v>201</v>
      </c>
      <c r="C110" s="15" t="s">
        <v>202</v>
      </c>
      <c r="D110" s="16">
        <v>138447000</v>
      </c>
      <c r="E110" s="17">
        <v>138447000</v>
      </c>
      <c r="F110" s="17">
        <v>124353220</v>
      </c>
      <c r="G110" s="18">
        <f t="shared" si="21"/>
        <v>0.8982008999833871</v>
      </c>
      <c r="H110" s="16">
        <v>39476924</v>
      </c>
      <c r="I110" s="17">
        <v>5333950</v>
      </c>
      <c r="J110" s="17">
        <v>4800502</v>
      </c>
      <c r="K110" s="16">
        <v>49611376</v>
      </c>
      <c r="L110" s="16">
        <v>5621284</v>
      </c>
      <c r="M110" s="17">
        <v>2985663</v>
      </c>
      <c r="N110" s="17">
        <v>31598004</v>
      </c>
      <c r="O110" s="16">
        <v>40204951</v>
      </c>
      <c r="P110" s="16">
        <v>4609576</v>
      </c>
      <c r="Q110" s="17">
        <v>3884831</v>
      </c>
      <c r="R110" s="17">
        <v>26042486</v>
      </c>
      <c r="S110" s="19">
        <v>34536893</v>
      </c>
      <c r="T110" s="16">
        <v>0</v>
      </c>
      <c r="U110" s="17">
        <v>0</v>
      </c>
      <c r="V110" s="17">
        <v>0</v>
      </c>
      <c r="W110" s="19">
        <v>0</v>
      </c>
    </row>
    <row r="111" spans="1:23" ht="12.75">
      <c r="A111" s="13" t="s">
        <v>26</v>
      </c>
      <c r="B111" s="14" t="s">
        <v>203</v>
      </c>
      <c r="C111" s="15" t="s">
        <v>204</v>
      </c>
      <c r="D111" s="16">
        <v>368163821</v>
      </c>
      <c r="E111" s="17">
        <v>382209643</v>
      </c>
      <c r="F111" s="17">
        <v>286432958</v>
      </c>
      <c r="G111" s="18">
        <f t="shared" si="21"/>
        <v>0.749413216662354</v>
      </c>
      <c r="H111" s="16">
        <v>41742733</v>
      </c>
      <c r="I111" s="17">
        <v>21646425</v>
      </c>
      <c r="J111" s="17">
        <v>22045229</v>
      </c>
      <c r="K111" s="16">
        <v>85434387</v>
      </c>
      <c r="L111" s="16">
        <v>21751473</v>
      </c>
      <c r="M111" s="17">
        <v>22600792</v>
      </c>
      <c r="N111" s="17">
        <v>59036131</v>
      </c>
      <c r="O111" s="16">
        <v>103388396</v>
      </c>
      <c r="P111" s="16">
        <v>24977983</v>
      </c>
      <c r="Q111" s="17">
        <v>22138761</v>
      </c>
      <c r="R111" s="17">
        <v>50493431</v>
      </c>
      <c r="S111" s="19">
        <v>97610175</v>
      </c>
      <c r="T111" s="16">
        <v>0</v>
      </c>
      <c r="U111" s="17">
        <v>0</v>
      </c>
      <c r="V111" s="17">
        <v>0</v>
      </c>
      <c r="W111" s="19">
        <v>0</v>
      </c>
    </row>
    <row r="112" spans="1:23" ht="12.75">
      <c r="A112" s="13" t="s">
        <v>26</v>
      </c>
      <c r="B112" s="14" t="s">
        <v>205</v>
      </c>
      <c r="C112" s="15" t="s">
        <v>206</v>
      </c>
      <c r="D112" s="16">
        <v>127836009</v>
      </c>
      <c r="E112" s="17">
        <v>131441000</v>
      </c>
      <c r="F112" s="17">
        <v>82941367</v>
      </c>
      <c r="G112" s="18">
        <f t="shared" si="21"/>
        <v>0.63101594631812</v>
      </c>
      <c r="H112" s="16">
        <v>17078581</v>
      </c>
      <c r="I112" s="17">
        <v>7276232</v>
      </c>
      <c r="J112" s="17">
        <v>12284000</v>
      </c>
      <c r="K112" s="16">
        <v>36638813</v>
      </c>
      <c r="L112" s="16">
        <v>7821000</v>
      </c>
      <c r="M112" s="17">
        <v>7821000</v>
      </c>
      <c r="N112" s="17">
        <v>16303327</v>
      </c>
      <c r="O112" s="16">
        <v>31945327</v>
      </c>
      <c r="P112" s="16">
        <v>6025000</v>
      </c>
      <c r="Q112" s="17">
        <v>8332227</v>
      </c>
      <c r="R112" s="17">
        <v>0</v>
      </c>
      <c r="S112" s="19">
        <v>14357227</v>
      </c>
      <c r="T112" s="16">
        <v>0</v>
      </c>
      <c r="U112" s="17">
        <v>0</v>
      </c>
      <c r="V112" s="17">
        <v>0</v>
      </c>
      <c r="W112" s="19">
        <v>0</v>
      </c>
    </row>
    <row r="113" spans="1:23" ht="12.75">
      <c r="A113" s="13" t="s">
        <v>26</v>
      </c>
      <c r="B113" s="14" t="s">
        <v>207</v>
      </c>
      <c r="C113" s="15" t="s">
        <v>208</v>
      </c>
      <c r="D113" s="16">
        <v>49924955</v>
      </c>
      <c r="E113" s="17">
        <v>53382511</v>
      </c>
      <c r="F113" s="17">
        <v>47851066</v>
      </c>
      <c r="G113" s="18">
        <f t="shared" si="21"/>
        <v>0.8963809514318275</v>
      </c>
      <c r="H113" s="16">
        <v>16171273</v>
      </c>
      <c r="I113" s="17">
        <v>3432937</v>
      </c>
      <c r="J113" s="17">
        <v>1980340</v>
      </c>
      <c r="K113" s="16">
        <v>21584550</v>
      </c>
      <c r="L113" s="16">
        <v>981792</v>
      </c>
      <c r="M113" s="17">
        <v>2104702</v>
      </c>
      <c r="N113" s="17">
        <v>10636769</v>
      </c>
      <c r="O113" s="16">
        <v>13723263</v>
      </c>
      <c r="P113" s="16">
        <v>941830</v>
      </c>
      <c r="Q113" s="17">
        <v>1503660</v>
      </c>
      <c r="R113" s="17">
        <v>10097763</v>
      </c>
      <c r="S113" s="19">
        <v>12543253</v>
      </c>
      <c r="T113" s="16">
        <v>0</v>
      </c>
      <c r="U113" s="17">
        <v>0</v>
      </c>
      <c r="V113" s="17">
        <v>0</v>
      </c>
      <c r="W113" s="19">
        <v>0</v>
      </c>
    </row>
    <row r="114" spans="1:23" ht="12.75">
      <c r="A114" s="13" t="s">
        <v>26</v>
      </c>
      <c r="B114" s="14" t="s">
        <v>209</v>
      </c>
      <c r="C114" s="15" t="s">
        <v>210</v>
      </c>
      <c r="D114" s="16">
        <v>4473006372</v>
      </c>
      <c r="E114" s="17">
        <v>4473006372</v>
      </c>
      <c r="F114" s="17">
        <v>2798147749</v>
      </c>
      <c r="G114" s="18">
        <f t="shared" si="21"/>
        <v>0.625563103713817</v>
      </c>
      <c r="H114" s="16">
        <v>327859068</v>
      </c>
      <c r="I114" s="17">
        <v>500760533</v>
      </c>
      <c r="J114" s="17">
        <v>327733753</v>
      </c>
      <c r="K114" s="16">
        <v>1156353354</v>
      </c>
      <c r="L114" s="16">
        <v>295861910</v>
      </c>
      <c r="M114" s="17">
        <v>305965418</v>
      </c>
      <c r="N114" s="17">
        <v>442484539</v>
      </c>
      <c r="O114" s="16">
        <v>1044311867</v>
      </c>
      <c r="P114" s="16">
        <v>293136034</v>
      </c>
      <c r="Q114" s="17">
        <v>304346494</v>
      </c>
      <c r="R114" s="17">
        <v>0</v>
      </c>
      <c r="S114" s="19">
        <v>597482528</v>
      </c>
      <c r="T114" s="16">
        <v>0</v>
      </c>
      <c r="U114" s="17">
        <v>0</v>
      </c>
      <c r="V114" s="17">
        <v>0</v>
      </c>
      <c r="W114" s="19">
        <v>0</v>
      </c>
    </row>
    <row r="115" spans="1:23" ht="12.75">
      <c r="A115" s="13" t="s">
        <v>26</v>
      </c>
      <c r="B115" s="14" t="s">
        <v>211</v>
      </c>
      <c r="C115" s="15" t="s">
        <v>212</v>
      </c>
      <c r="D115" s="16">
        <v>85310366</v>
      </c>
      <c r="E115" s="17">
        <v>88182217</v>
      </c>
      <c r="F115" s="17">
        <v>79167466</v>
      </c>
      <c r="G115" s="18">
        <f t="shared" si="21"/>
        <v>0.8977713272960692</v>
      </c>
      <c r="H115" s="16">
        <v>22810140</v>
      </c>
      <c r="I115" s="17">
        <v>2381321</v>
      </c>
      <c r="J115" s="17">
        <v>2399953</v>
      </c>
      <c r="K115" s="16">
        <v>27591414</v>
      </c>
      <c r="L115" s="16">
        <v>678786</v>
      </c>
      <c r="M115" s="17">
        <v>6003507</v>
      </c>
      <c r="N115" s="17">
        <v>24421671</v>
      </c>
      <c r="O115" s="16">
        <v>31103964</v>
      </c>
      <c r="P115" s="16">
        <v>2154527</v>
      </c>
      <c r="Q115" s="17">
        <v>2130168</v>
      </c>
      <c r="R115" s="17">
        <v>16187393</v>
      </c>
      <c r="S115" s="19">
        <v>20472088</v>
      </c>
      <c r="T115" s="16">
        <v>0</v>
      </c>
      <c r="U115" s="17">
        <v>0</v>
      </c>
      <c r="V115" s="17">
        <v>0</v>
      </c>
      <c r="W115" s="19">
        <v>0</v>
      </c>
    </row>
    <row r="116" spans="1:23" ht="12.75">
      <c r="A116" s="13" t="s">
        <v>26</v>
      </c>
      <c r="B116" s="14" t="s">
        <v>213</v>
      </c>
      <c r="C116" s="15" t="s">
        <v>214</v>
      </c>
      <c r="D116" s="16">
        <v>89605675</v>
      </c>
      <c r="E116" s="17">
        <v>90942424</v>
      </c>
      <c r="F116" s="17">
        <v>87023719</v>
      </c>
      <c r="G116" s="18">
        <f t="shared" si="21"/>
        <v>0.9569100445354305</v>
      </c>
      <c r="H116" s="16">
        <v>25045020</v>
      </c>
      <c r="I116" s="17">
        <v>19944204</v>
      </c>
      <c r="J116" s="17">
        <v>1683423</v>
      </c>
      <c r="K116" s="16">
        <v>46672647</v>
      </c>
      <c r="L116" s="16">
        <v>4810972</v>
      </c>
      <c r="M116" s="17">
        <v>-1966947</v>
      </c>
      <c r="N116" s="17">
        <v>21360592</v>
      </c>
      <c r="O116" s="16">
        <v>24204617</v>
      </c>
      <c r="P116" s="16">
        <v>191353</v>
      </c>
      <c r="Q116" s="17">
        <v>5982714</v>
      </c>
      <c r="R116" s="17">
        <v>9972388</v>
      </c>
      <c r="S116" s="19">
        <v>16146455</v>
      </c>
      <c r="T116" s="16">
        <v>0</v>
      </c>
      <c r="U116" s="17">
        <v>0</v>
      </c>
      <c r="V116" s="17">
        <v>0</v>
      </c>
      <c r="W116" s="19">
        <v>0</v>
      </c>
    </row>
    <row r="117" spans="1:23" ht="12.75">
      <c r="A117" s="13" t="s">
        <v>41</v>
      </c>
      <c r="B117" s="14" t="s">
        <v>215</v>
      </c>
      <c r="C117" s="15" t="s">
        <v>216</v>
      </c>
      <c r="D117" s="16">
        <v>644092708</v>
      </c>
      <c r="E117" s="17">
        <v>644092708</v>
      </c>
      <c r="F117" s="17">
        <v>566424741</v>
      </c>
      <c r="G117" s="18">
        <f t="shared" si="21"/>
        <v>0.879414925778045</v>
      </c>
      <c r="H117" s="16">
        <v>190901124</v>
      </c>
      <c r="I117" s="17">
        <v>15191374</v>
      </c>
      <c r="J117" s="17">
        <v>16240593</v>
      </c>
      <c r="K117" s="16">
        <v>222333091</v>
      </c>
      <c r="L117" s="16">
        <v>18366810</v>
      </c>
      <c r="M117" s="17">
        <v>13348900</v>
      </c>
      <c r="N117" s="17">
        <v>160056451</v>
      </c>
      <c r="O117" s="16">
        <v>191772161</v>
      </c>
      <c r="P117" s="16">
        <v>17113356</v>
      </c>
      <c r="Q117" s="17">
        <v>9276025</v>
      </c>
      <c r="R117" s="17">
        <v>125930108</v>
      </c>
      <c r="S117" s="19">
        <v>152319489</v>
      </c>
      <c r="T117" s="16">
        <v>0</v>
      </c>
      <c r="U117" s="17">
        <v>0</v>
      </c>
      <c r="V117" s="17">
        <v>0</v>
      </c>
      <c r="W117" s="19">
        <v>0</v>
      </c>
    </row>
    <row r="118" spans="1:23" ht="12.75">
      <c r="A118" s="20"/>
      <c r="B118" s="21" t="s">
        <v>217</v>
      </c>
      <c r="C118" s="22"/>
      <c r="D118" s="23">
        <f>SUM(D110:D117)</f>
        <v>5976386906</v>
      </c>
      <c r="E118" s="24">
        <f>SUM(E110:E117)</f>
        <v>6001703875</v>
      </c>
      <c r="F118" s="24">
        <f>SUM(F110:F117)</f>
        <v>4072342286</v>
      </c>
      <c r="G118" s="25">
        <f t="shared" si="21"/>
        <v>0.6785310256581094</v>
      </c>
      <c r="H118" s="23">
        <f aca="true" t="shared" si="24" ref="H118:W118">SUM(H110:H117)</f>
        <v>681084863</v>
      </c>
      <c r="I118" s="24">
        <f t="shared" si="24"/>
        <v>575966976</v>
      </c>
      <c r="J118" s="24">
        <f t="shared" si="24"/>
        <v>389167793</v>
      </c>
      <c r="K118" s="23">
        <f t="shared" si="24"/>
        <v>1646219632</v>
      </c>
      <c r="L118" s="23">
        <f t="shared" si="24"/>
        <v>355894027</v>
      </c>
      <c r="M118" s="24">
        <f t="shared" si="24"/>
        <v>358863035</v>
      </c>
      <c r="N118" s="24">
        <f t="shared" si="24"/>
        <v>765897484</v>
      </c>
      <c r="O118" s="23">
        <f t="shared" si="24"/>
        <v>1480654546</v>
      </c>
      <c r="P118" s="23">
        <f t="shared" si="24"/>
        <v>349149659</v>
      </c>
      <c r="Q118" s="24">
        <f t="shared" si="24"/>
        <v>357594880</v>
      </c>
      <c r="R118" s="24">
        <f t="shared" si="24"/>
        <v>238723569</v>
      </c>
      <c r="S118" s="26">
        <f t="shared" si="24"/>
        <v>945468108</v>
      </c>
      <c r="T118" s="23">
        <f t="shared" si="24"/>
        <v>0</v>
      </c>
      <c r="U118" s="24">
        <f t="shared" si="24"/>
        <v>0</v>
      </c>
      <c r="V118" s="24">
        <f t="shared" si="24"/>
        <v>0</v>
      </c>
      <c r="W118" s="26">
        <f t="shared" si="24"/>
        <v>0</v>
      </c>
    </row>
    <row r="119" spans="1:23" ht="12.75">
      <c r="A119" s="13" t="s">
        <v>26</v>
      </c>
      <c r="B119" s="14" t="s">
        <v>218</v>
      </c>
      <c r="C119" s="15" t="s">
        <v>219</v>
      </c>
      <c r="D119" s="16">
        <v>164734712</v>
      </c>
      <c r="E119" s="17">
        <v>169438597</v>
      </c>
      <c r="F119" s="17">
        <v>151133322</v>
      </c>
      <c r="G119" s="18">
        <f t="shared" si="21"/>
        <v>0.8919651406225938</v>
      </c>
      <c r="H119" s="16">
        <v>46579914</v>
      </c>
      <c r="I119" s="17">
        <v>4237599</v>
      </c>
      <c r="J119" s="17">
        <v>10101520</v>
      </c>
      <c r="K119" s="16">
        <v>60919033</v>
      </c>
      <c r="L119" s="16">
        <v>3629729</v>
      </c>
      <c r="M119" s="17">
        <v>3823969</v>
      </c>
      <c r="N119" s="17">
        <v>42293708</v>
      </c>
      <c r="O119" s="16">
        <v>49747406</v>
      </c>
      <c r="P119" s="16">
        <v>3782423</v>
      </c>
      <c r="Q119" s="17">
        <v>4888473</v>
      </c>
      <c r="R119" s="17">
        <v>31795987</v>
      </c>
      <c r="S119" s="19">
        <v>40466883</v>
      </c>
      <c r="T119" s="16">
        <v>0</v>
      </c>
      <c r="U119" s="17">
        <v>0</v>
      </c>
      <c r="V119" s="17">
        <v>0</v>
      </c>
      <c r="W119" s="19">
        <v>0</v>
      </c>
    </row>
    <row r="120" spans="1:23" ht="12.75">
      <c r="A120" s="13" t="s">
        <v>26</v>
      </c>
      <c r="B120" s="14" t="s">
        <v>220</v>
      </c>
      <c r="C120" s="15" t="s">
        <v>221</v>
      </c>
      <c r="D120" s="16">
        <v>473210000</v>
      </c>
      <c r="E120" s="17">
        <v>473210000</v>
      </c>
      <c r="F120" s="17">
        <v>218554069</v>
      </c>
      <c r="G120" s="18">
        <f t="shared" si="21"/>
        <v>0.4618542909067856</v>
      </c>
      <c r="H120" s="16">
        <v>38926786</v>
      </c>
      <c r="I120" s="17">
        <v>30662214</v>
      </c>
      <c r="J120" s="17">
        <v>26709663</v>
      </c>
      <c r="K120" s="16">
        <v>96298663</v>
      </c>
      <c r="L120" s="16">
        <v>27437587</v>
      </c>
      <c r="M120" s="17">
        <v>24762095</v>
      </c>
      <c r="N120" s="17">
        <v>0</v>
      </c>
      <c r="O120" s="16">
        <v>52199682</v>
      </c>
      <c r="P120" s="16">
        <v>22461827</v>
      </c>
      <c r="Q120" s="17">
        <v>26202705</v>
      </c>
      <c r="R120" s="17">
        <v>21391192</v>
      </c>
      <c r="S120" s="19">
        <v>70055724</v>
      </c>
      <c r="T120" s="16">
        <v>0</v>
      </c>
      <c r="U120" s="17">
        <v>0</v>
      </c>
      <c r="V120" s="17">
        <v>0</v>
      </c>
      <c r="W120" s="19">
        <v>0</v>
      </c>
    </row>
    <row r="121" spans="1:23" ht="12.75">
      <c r="A121" s="13" t="s">
        <v>26</v>
      </c>
      <c r="B121" s="14" t="s">
        <v>222</v>
      </c>
      <c r="C121" s="15" t="s">
        <v>223</v>
      </c>
      <c r="D121" s="16">
        <v>724236447</v>
      </c>
      <c r="E121" s="17">
        <v>603744592</v>
      </c>
      <c r="F121" s="17">
        <v>760937982</v>
      </c>
      <c r="G121" s="18">
        <f t="shared" si="21"/>
        <v>1.2603640547392265</v>
      </c>
      <c r="H121" s="16">
        <v>99954183</v>
      </c>
      <c r="I121" s="17">
        <v>99255113</v>
      </c>
      <c r="J121" s="17">
        <v>48182040</v>
      </c>
      <c r="K121" s="16">
        <v>247391336</v>
      </c>
      <c r="L121" s="16">
        <v>39492326</v>
      </c>
      <c r="M121" s="17">
        <v>39492326</v>
      </c>
      <c r="N121" s="17">
        <v>99045669</v>
      </c>
      <c r="O121" s="16">
        <v>178030321</v>
      </c>
      <c r="P121" s="16">
        <v>99994467</v>
      </c>
      <c r="Q121" s="17">
        <v>195454685</v>
      </c>
      <c r="R121" s="17">
        <v>40067173</v>
      </c>
      <c r="S121" s="19">
        <v>335516325</v>
      </c>
      <c r="T121" s="16">
        <v>0</v>
      </c>
      <c r="U121" s="17">
        <v>0</v>
      </c>
      <c r="V121" s="17">
        <v>0</v>
      </c>
      <c r="W121" s="19">
        <v>0</v>
      </c>
    </row>
    <row r="122" spans="1:23" ht="12.75">
      <c r="A122" s="13" t="s">
        <v>41</v>
      </c>
      <c r="B122" s="14" t="s">
        <v>224</v>
      </c>
      <c r="C122" s="15" t="s">
        <v>225</v>
      </c>
      <c r="D122" s="16">
        <v>556032521</v>
      </c>
      <c r="E122" s="17">
        <v>637392601</v>
      </c>
      <c r="F122" s="17">
        <v>517472136</v>
      </c>
      <c r="G122" s="18">
        <f t="shared" si="21"/>
        <v>0.811857770529721</v>
      </c>
      <c r="H122" s="16">
        <v>183880000</v>
      </c>
      <c r="I122" s="17">
        <v>19700299</v>
      </c>
      <c r="J122" s="17">
        <v>22819500</v>
      </c>
      <c r="K122" s="16">
        <v>226399799</v>
      </c>
      <c r="L122" s="16">
        <v>27015000</v>
      </c>
      <c r="M122" s="17">
        <v>117756532</v>
      </c>
      <c r="N122" s="17">
        <v>15094324</v>
      </c>
      <c r="O122" s="16">
        <v>159865856</v>
      </c>
      <c r="P122" s="16">
        <v>18272500</v>
      </c>
      <c r="Q122" s="17">
        <v>15264332</v>
      </c>
      <c r="R122" s="17">
        <v>97669649</v>
      </c>
      <c r="S122" s="19">
        <v>131206481</v>
      </c>
      <c r="T122" s="16">
        <v>0</v>
      </c>
      <c r="U122" s="17">
        <v>0</v>
      </c>
      <c r="V122" s="17">
        <v>0</v>
      </c>
      <c r="W122" s="19">
        <v>0</v>
      </c>
    </row>
    <row r="123" spans="1:23" ht="12.75">
      <c r="A123" s="20"/>
      <c r="B123" s="21" t="s">
        <v>226</v>
      </c>
      <c r="C123" s="22"/>
      <c r="D123" s="23">
        <f>SUM(D119:D122)</f>
        <v>1918213680</v>
      </c>
      <c r="E123" s="24">
        <f>SUM(E119:E122)</f>
        <v>1883785790</v>
      </c>
      <c r="F123" s="24">
        <f>SUM(F119:F122)</f>
        <v>1648097509</v>
      </c>
      <c r="G123" s="25">
        <f t="shared" si="21"/>
        <v>0.8748858377363596</v>
      </c>
      <c r="H123" s="23">
        <f aca="true" t="shared" si="25" ref="H123:W123">SUM(H119:H122)</f>
        <v>369340883</v>
      </c>
      <c r="I123" s="24">
        <f t="shared" si="25"/>
        <v>153855225</v>
      </c>
      <c r="J123" s="24">
        <f t="shared" si="25"/>
        <v>107812723</v>
      </c>
      <c r="K123" s="23">
        <f t="shared" si="25"/>
        <v>631008831</v>
      </c>
      <c r="L123" s="23">
        <f t="shared" si="25"/>
        <v>97574642</v>
      </c>
      <c r="M123" s="24">
        <f t="shared" si="25"/>
        <v>185834922</v>
      </c>
      <c r="N123" s="24">
        <f t="shared" si="25"/>
        <v>156433701</v>
      </c>
      <c r="O123" s="23">
        <f t="shared" si="25"/>
        <v>439843265</v>
      </c>
      <c r="P123" s="23">
        <f t="shared" si="25"/>
        <v>144511217</v>
      </c>
      <c r="Q123" s="24">
        <f t="shared" si="25"/>
        <v>241810195</v>
      </c>
      <c r="R123" s="24">
        <f t="shared" si="25"/>
        <v>190924001</v>
      </c>
      <c r="S123" s="26">
        <f t="shared" si="25"/>
        <v>577245413</v>
      </c>
      <c r="T123" s="23">
        <f t="shared" si="25"/>
        <v>0</v>
      </c>
      <c r="U123" s="24">
        <f t="shared" si="25"/>
        <v>0</v>
      </c>
      <c r="V123" s="24">
        <f t="shared" si="25"/>
        <v>0</v>
      </c>
      <c r="W123" s="26">
        <f t="shared" si="25"/>
        <v>0</v>
      </c>
    </row>
    <row r="124" spans="1:23" ht="12.75">
      <c r="A124" s="13" t="s">
        <v>26</v>
      </c>
      <c r="B124" s="14" t="s">
        <v>227</v>
      </c>
      <c r="C124" s="15" t="s">
        <v>228</v>
      </c>
      <c r="D124" s="16">
        <v>253837817</v>
      </c>
      <c r="E124" s="17">
        <v>286686421</v>
      </c>
      <c r="F124" s="17">
        <v>227400743</v>
      </c>
      <c r="G124" s="18">
        <f t="shared" si="21"/>
        <v>0.7932037457749002</v>
      </c>
      <c r="H124" s="16">
        <v>4599707</v>
      </c>
      <c r="I124" s="17">
        <v>30506059</v>
      </c>
      <c r="J124" s="17">
        <v>31183034</v>
      </c>
      <c r="K124" s="16">
        <v>66288800</v>
      </c>
      <c r="L124" s="16">
        <v>28941386</v>
      </c>
      <c r="M124" s="17">
        <v>18389343</v>
      </c>
      <c r="N124" s="17">
        <v>14991506</v>
      </c>
      <c r="O124" s="16">
        <v>62322235</v>
      </c>
      <c r="P124" s="16">
        <v>29047559</v>
      </c>
      <c r="Q124" s="17">
        <v>42989195</v>
      </c>
      <c r="R124" s="17">
        <v>26752954</v>
      </c>
      <c r="S124" s="19">
        <v>98789708</v>
      </c>
      <c r="T124" s="16">
        <v>0</v>
      </c>
      <c r="U124" s="17">
        <v>0</v>
      </c>
      <c r="V124" s="17">
        <v>0</v>
      </c>
      <c r="W124" s="19">
        <v>0</v>
      </c>
    </row>
    <row r="125" spans="1:23" ht="12.75">
      <c r="A125" s="13" t="s">
        <v>26</v>
      </c>
      <c r="B125" s="14" t="s">
        <v>229</v>
      </c>
      <c r="C125" s="15" t="s">
        <v>230</v>
      </c>
      <c r="D125" s="16">
        <v>172805693</v>
      </c>
      <c r="E125" s="17">
        <v>172805693</v>
      </c>
      <c r="F125" s="17">
        <v>153721536</v>
      </c>
      <c r="G125" s="18">
        <f t="shared" si="21"/>
        <v>0.8895629150366012</v>
      </c>
      <c r="H125" s="16">
        <v>69819225</v>
      </c>
      <c r="I125" s="17">
        <v>2823713</v>
      </c>
      <c r="J125" s="17">
        <v>3148591</v>
      </c>
      <c r="K125" s="16">
        <v>75791529</v>
      </c>
      <c r="L125" s="16">
        <v>2979091</v>
      </c>
      <c r="M125" s="17">
        <v>3225692</v>
      </c>
      <c r="N125" s="17">
        <v>40203443</v>
      </c>
      <c r="O125" s="16">
        <v>46408226</v>
      </c>
      <c r="P125" s="16">
        <v>3396617</v>
      </c>
      <c r="Q125" s="17">
        <v>-2247820</v>
      </c>
      <c r="R125" s="17">
        <v>30372984</v>
      </c>
      <c r="S125" s="19">
        <v>31521781</v>
      </c>
      <c r="T125" s="16">
        <v>0</v>
      </c>
      <c r="U125" s="17">
        <v>0</v>
      </c>
      <c r="V125" s="17">
        <v>0</v>
      </c>
      <c r="W125" s="19">
        <v>0</v>
      </c>
    </row>
    <row r="126" spans="1:23" ht="12.75">
      <c r="A126" s="13" t="s">
        <v>26</v>
      </c>
      <c r="B126" s="14" t="s">
        <v>231</v>
      </c>
      <c r="C126" s="15" t="s">
        <v>232</v>
      </c>
      <c r="D126" s="16">
        <v>173538927</v>
      </c>
      <c r="E126" s="17">
        <v>173538927</v>
      </c>
      <c r="F126" s="17">
        <v>6205722</v>
      </c>
      <c r="G126" s="18">
        <f t="shared" si="21"/>
        <v>0.03575982695801732</v>
      </c>
      <c r="H126" s="16">
        <v>1034287</v>
      </c>
      <c r="I126" s="17">
        <v>1034287</v>
      </c>
      <c r="J126" s="17">
        <v>1034287</v>
      </c>
      <c r="K126" s="16">
        <v>3102861</v>
      </c>
      <c r="L126" s="16">
        <v>1034287</v>
      </c>
      <c r="M126" s="17">
        <v>1034287</v>
      </c>
      <c r="N126" s="17">
        <v>1034287</v>
      </c>
      <c r="O126" s="16">
        <v>3102861</v>
      </c>
      <c r="P126" s="16">
        <v>0</v>
      </c>
      <c r="Q126" s="17">
        <v>0</v>
      </c>
      <c r="R126" s="17">
        <v>0</v>
      </c>
      <c r="S126" s="19">
        <v>0</v>
      </c>
      <c r="T126" s="16">
        <v>0</v>
      </c>
      <c r="U126" s="17">
        <v>0</v>
      </c>
      <c r="V126" s="17">
        <v>0</v>
      </c>
      <c r="W126" s="19">
        <v>0</v>
      </c>
    </row>
    <row r="127" spans="1:23" ht="12.75">
      <c r="A127" s="13" t="s">
        <v>26</v>
      </c>
      <c r="B127" s="14" t="s">
        <v>233</v>
      </c>
      <c r="C127" s="15" t="s">
        <v>234</v>
      </c>
      <c r="D127" s="16">
        <v>258602723</v>
      </c>
      <c r="E127" s="17">
        <v>258602723</v>
      </c>
      <c r="F127" s="17">
        <v>204970531</v>
      </c>
      <c r="G127" s="18">
        <f t="shared" si="21"/>
        <v>0.7926077831748122</v>
      </c>
      <c r="H127" s="16">
        <v>51302209</v>
      </c>
      <c r="I127" s="17">
        <v>11242707</v>
      </c>
      <c r="J127" s="17">
        <v>12049057</v>
      </c>
      <c r="K127" s="16">
        <v>74593973</v>
      </c>
      <c r="L127" s="16">
        <v>12129319</v>
      </c>
      <c r="M127" s="17">
        <v>18397999</v>
      </c>
      <c r="N127" s="17">
        <v>43110919</v>
      </c>
      <c r="O127" s="16">
        <v>73638237</v>
      </c>
      <c r="P127" s="16">
        <v>10472452</v>
      </c>
      <c r="Q127" s="17">
        <v>10171032</v>
      </c>
      <c r="R127" s="17">
        <v>36094837</v>
      </c>
      <c r="S127" s="19">
        <v>56738321</v>
      </c>
      <c r="T127" s="16">
        <v>0</v>
      </c>
      <c r="U127" s="17">
        <v>0</v>
      </c>
      <c r="V127" s="17">
        <v>0</v>
      </c>
      <c r="W127" s="19">
        <v>0</v>
      </c>
    </row>
    <row r="128" spans="1:23" ht="12.75">
      <c r="A128" s="13" t="s">
        <v>41</v>
      </c>
      <c r="B128" s="14" t="s">
        <v>235</v>
      </c>
      <c r="C128" s="15" t="s">
        <v>236</v>
      </c>
      <c r="D128" s="16">
        <v>338601396</v>
      </c>
      <c r="E128" s="17">
        <v>338872450</v>
      </c>
      <c r="F128" s="17">
        <v>321178650</v>
      </c>
      <c r="G128" s="18">
        <f t="shared" si="21"/>
        <v>0.9477862540905878</v>
      </c>
      <c r="H128" s="16">
        <v>111825027</v>
      </c>
      <c r="I128" s="17">
        <v>7188855</v>
      </c>
      <c r="J128" s="17">
        <v>7111093</v>
      </c>
      <c r="K128" s="16">
        <v>126124975</v>
      </c>
      <c r="L128" s="16">
        <v>5555030</v>
      </c>
      <c r="M128" s="17">
        <v>4656641</v>
      </c>
      <c r="N128" s="17">
        <v>91959416</v>
      </c>
      <c r="O128" s="16">
        <v>102171087</v>
      </c>
      <c r="P128" s="16">
        <v>13744112</v>
      </c>
      <c r="Q128" s="17">
        <v>6327019</v>
      </c>
      <c r="R128" s="17">
        <v>72811457</v>
      </c>
      <c r="S128" s="19">
        <v>92882588</v>
      </c>
      <c r="T128" s="16">
        <v>0</v>
      </c>
      <c r="U128" s="17">
        <v>0</v>
      </c>
      <c r="V128" s="17">
        <v>0</v>
      </c>
      <c r="W128" s="19">
        <v>0</v>
      </c>
    </row>
    <row r="129" spans="1:23" ht="12.75">
      <c r="A129" s="20"/>
      <c r="B129" s="21" t="s">
        <v>237</v>
      </c>
      <c r="C129" s="22"/>
      <c r="D129" s="23">
        <f>SUM(D124:D128)</f>
        <v>1197386556</v>
      </c>
      <c r="E129" s="24">
        <f>SUM(E124:E128)</f>
        <v>1230506214</v>
      </c>
      <c r="F129" s="24">
        <f>SUM(F124:F128)</f>
        <v>913477182</v>
      </c>
      <c r="G129" s="25">
        <f t="shared" si="21"/>
        <v>0.7423588532971033</v>
      </c>
      <c r="H129" s="23">
        <f aca="true" t="shared" si="26" ref="H129:W129">SUM(H124:H128)</f>
        <v>238580455</v>
      </c>
      <c r="I129" s="24">
        <f t="shared" si="26"/>
        <v>52795621</v>
      </c>
      <c r="J129" s="24">
        <f t="shared" si="26"/>
        <v>54526062</v>
      </c>
      <c r="K129" s="23">
        <f t="shared" si="26"/>
        <v>345902138</v>
      </c>
      <c r="L129" s="23">
        <f t="shared" si="26"/>
        <v>50639113</v>
      </c>
      <c r="M129" s="24">
        <f t="shared" si="26"/>
        <v>45703962</v>
      </c>
      <c r="N129" s="24">
        <f t="shared" si="26"/>
        <v>191299571</v>
      </c>
      <c r="O129" s="23">
        <f t="shared" si="26"/>
        <v>287642646</v>
      </c>
      <c r="P129" s="23">
        <f t="shared" si="26"/>
        <v>56660740</v>
      </c>
      <c r="Q129" s="24">
        <f t="shared" si="26"/>
        <v>57239426</v>
      </c>
      <c r="R129" s="24">
        <f t="shared" si="26"/>
        <v>166032232</v>
      </c>
      <c r="S129" s="26">
        <f t="shared" si="26"/>
        <v>279932398</v>
      </c>
      <c r="T129" s="23">
        <f t="shared" si="26"/>
        <v>0</v>
      </c>
      <c r="U129" s="24">
        <f t="shared" si="26"/>
        <v>0</v>
      </c>
      <c r="V129" s="24">
        <f t="shared" si="26"/>
        <v>0</v>
      </c>
      <c r="W129" s="26">
        <f t="shared" si="26"/>
        <v>0</v>
      </c>
    </row>
    <row r="130" spans="1:23" ht="12.75">
      <c r="A130" s="13" t="s">
        <v>26</v>
      </c>
      <c r="B130" s="14" t="s">
        <v>238</v>
      </c>
      <c r="C130" s="15" t="s">
        <v>239</v>
      </c>
      <c r="D130" s="16">
        <v>1709674097</v>
      </c>
      <c r="E130" s="17">
        <v>1692007920</v>
      </c>
      <c r="F130" s="17">
        <v>1430662527</v>
      </c>
      <c r="G130" s="18">
        <f t="shared" si="21"/>
        <v>0.845541270870647</v>
      </c>
      <c r="H130" s="16">
        <v>299477395</v>
      </c>
      <c r="I130" s="17">
        <v>37437157</v>
      </c>
      <c r="J130" s="17">
        <v>168017462</v>
      </c>
      <c r="K130" s="16">
        <v>504932014</v>
      </c>
      <c r="L130" s="16">
        <v>122109018</v>
      </c>
      <c r="M130" s="17">
        <v>130190660</v>
      </c>
      <c r="N130" s="17">
        <v>237516326</v>
      </c>
      <c r="O130" s="16">
        <v>489816004</v>
      </c>
      <c r="P130" s="16">
        <v>125664488</v>
      </c>
      <c r="Q130" s="17">
        <v>118905149</v>
      </c>
      <c r="R130" s="17">
        <v>191344872</v>
      </c>
      <c r="S130" s="19">
        <v>435914509</v>
      </c>
      <c r="T130" s="16">
        <v>0</v>
      </c>
      <c r="U130" s="17">
        <v>0</v>
      </c>
      <c r="V130" s="17">
        <v>0</v>
      </c>
      <c r="W130" s="19">
        <v>0</v>
      </c>
    </row>
    <row r="131" spans="1:23" ht="12.75">
      <c r="A131" s="13" t="s">
        <v>26</v>
      </c>
      <c r="B131" s="14" t="s">
        <v>240</v>
      </c>
      <c r="C131" s="15" t="s">
        <v>241</v>
      </c>
      <c r="D131" s="16">
        <v>75034895</v>
      </c>
      <c r="E131" s="17">
        <v>101192954</v>
      </c>
      <c r="F131" s="17">
        <v>53338266</v>
      </c>
      <c r="G131" s="18">
        <f t="shared" si="21"/>
        <v>0.5270946631323759</v>
      </c>
      <c r="H131" s="16">
        <v>12702296</v>
      </c>
      <c r="I131" s="17">
        <v>3366704</v>
      </c>
      <c r="J131" s="17">
        <v>2729910</v>
      </c>
      <c r="K131" s="16">
        <v>18798910</v>
      </c>
      <c r="L131" s="16">
        <v>3136854</v>
      </c>
      <c r="M131" s="17">
        <v>2986868</v>
      </c>
      <c r="N131" s="17">
        <v>12532816</v>
      </c>
      <c r="O131" s="16">
        <v>18656538</v>
      </c>
      <c r="P131" s="16">
        <v>3298622</v>
      </c>
      <c r="Q131" s="17">
        <v>3183512</v>
      </c>
      <c r="R131" s="17">
        <v>9400684</v>
      </c>
      <c r="S131" s="19">
        <v>15882818</v>
      </c>
      <c r="T131" s="16">
        <v>0</v>
      </c>
      <c r="U131" s="17">
        <v>0</v>
      </c>
      <c r="V131" s="17">
        <v>0</v>
      </c>
      <c r="W131" s="19">
        <v>0</v>
      </c>
    </row>
    <row r="132" spans="1:23" ht="12.75">
      <c r="A132" s="13" t="s">
        <v>26</v>
      </c>
      <c r="B132" s="14" t="s">
        <v>242</v>
      </c>
      <c r="C132" s="15" t="s">
        <v>243</v>
      </c>
      <c r="D132" s="16">
        <v>126863145</v>
      </c>
      <c r="E132" s="17">
        <v>126863145</v>
      </c>
      <c r="F132" s="17">
        <v>114856683</v>
      </c>
      <c r="G132" s="18">
        <f t="shared" si="21"/>
        <v>0.905358944081041</v>
      </c>
      <c r="H132" s="16">
        <v>30241001</v>
      </c>
      <c r="I132" s="17">
        <v>2599250</v>
      </c>
      <c r="J132" s="17">
        <v>3209361</v>
      </c>
      <c r="K132" s="16">
        <v>36049612</v>
      </c>
      <c r="L132" s="16">
        <v>3186575</v>
      </c>
      <c r="M132" s="17">
        <v>4523284</v>
      </c>
      <c r="N132" s="17">
        <v>25039045</v>
      </c>
      <c r="O132" s="16">
        <v>32748904</v>
      </c>
      <c r="P132" s="16">
        <v>25754672</v>
      </c>
      <c r="Q132" s="17">
        <v>3859317</v>
      </c>
      <c r="R132" s="17">
        <v>16444178</v>
      </c>
      <c r="S132" s="19">
        <v>46058167</v>
      </c>
      <c r="T132" s="16">
        <v>0</v>
      </c>
      <c r="U132" s="17">
        <v>0</v>
      </c>
      <c r="V132" s="17">
        <v>0</v>
      </c>
      <c r="W132" s="19">
        <v>0</v>
      </c>
    </row>
    <row r="133" spans="1:23" ht="12.75">
      <c r="A133" s="13" t="s">
        <v>41</v>
      </c>
      <c r="B133" s="14" t="s">
        <v>244</v>
      </c>
      <c r="C133" s="15" t="s">
        <v>245</v>
      </c>
      <c r="D133" s="16">
        <v>161781444</v>
      </c>
      <c r="E133" s="17">
        <v>161781444</v>
      </c>
      <c r="F133" s="17">
        <v>191235135</v>
      </c>
      <c r="G133" s="18">
        <f t="shared" si="21"/>
        <v>1.1820585245857986</v>
      </c>
      <c r="H133" s="16">
        <v>58529264</v>
      </c>
      <c r="I133" s="17">
        <v>2223810</v>
      </c>
      <c r="J133" s="17">
        <v>2786430</v>
      </c>
      <c r="K133" s="16">
        <v>63539504</v>
      </c>
      <c r="L133" s="16">
        <v>5620747</v>
      </c>
      <c r="M133" s="17">
        <v>6638234</v>
      </c>
      <c r="N133" s="17">
        <v>50839798</v>
      </c>
      <c r="O133" s="16">
        <v>63098779</v>
      </c>
      <c r="P133" s="16">
        <v>23630427</v>
      </c>
      <c r="Q133" s="17">
        <v>3700630</v>
      </c>
      <c r="R133" s="17">
        <v>37265795</v>
      </c>
      <c r="S133" s="19">
        <v>64596852</v>
      </c>
      <c r="T133" s="16">
        <v>0</v>
      </c>
      <c r="U133" s="17">
        <v>0</v>
      </c>
      <c r="V133" s="17">
        <v>0</v>
      </c>
      <c r="W133" s="19">
        <v>0</v>
      </c>
    </row>
    <row r="134" spans="1:23" ht="12.75">
      <c r="A134" s="20"/>
      <c r="B134" s="21" t="s">
        <v>246</v>
      </c>
      <c r="C134" s="22"/>
      <c r="D134" s="23">
        <f>SUM(D130:D133)</f>
        <v>2073353581</v>
      </c>
      <c r="E134" s="24">
        <f>SUM(E130:E133)</f>
        <v>2081845463</v>
      </c>
      <c r="F134" s="24">
        <f>SUM(F130:F133)</f>
        <v>1790092611</v>
      </c>
      <c r="G134" s="25">
        <f aca="true" t="shared" si="27" ref="G134:G167">IF($E134=0,0,$F134/$E134)</f>
        <v>0.8598585451296775</v>
      </c>
      <c r="H134" s="23">
        <f aca="true" t="shared" si="28" ref="H134:W134">SUM(H130:H133)</f>
        <v>400949956</v>
      </c>
      <c r="I134" s="24">
        <f t="shared" si="28"/>
        <v>45626921</v>
      </c>
      <c r="J134" s="24">
        <f t="shared" si="28"/>
        <v>176743163</v>
      </c>
      <c r="K134" s="23">
        <f t="shared" si="28"/>
        <v>623320040</v>
      </c>
      <c r="L134" s="23">
        <f t="shared" si="28"/>
        <v>134053194</v>
      </c>
      <c r="M134" s="24">
        <f t="shared" si="28"/>
        <v>144339046</v>
      </c>
      <c r="N134" s="24">
        <f t="shared" si="28"/>
        <v>325927985</v>
      </c>
      <c r="O134" s="23">
        <f t="shared" si="28"/>
        <v>604320225</v>
      </c>
      <c r="P134" s="23">
        <f t="shared" si="28"/>
        <v>178348209</v>
      </c>
      <c r="Q134" s="24">
        <f t="shared" si="28"/>
        <v>129648608</v>
      </c>
      <c r="R134" s="24">
        <f t="shared" si="28"/>
        <v>254455529</v>
      </c>
      <c r="S134" s="26">
        <f t="shared" si="28"/>
        <v>562452346</v>
      </c>
      <c r="T134" s="23">
        <f t="shared" si="28"/>
        <v>0</v>
      </c>
      <c r="U134" s="24">
        <f t="shared" si="28"/>
        <v>0</v>
      </c>
      <c r="V134" s="24">
        <f t="shared" si="28"/>
        <v>0</v>
      </c>
      <c r="W134" s="26">
        <f t="shared" si="28"/>
        <v>0</v>
      </c>
    </row>
    <row r="135" spans="1:23" ht="12.75">
      <c r="A135" s="13" t="s">
        <v>26</v>
      </c>
      <c r="B135" s="14" t="s">
        <v>247</v>
      </c>
      <c r="C135" s="15" t="s">
        <v>248</v>
      </c>
      <c r="D135" s="16">
        <v>128797974</v>
      </c>
      <c r="E135" s="17">
        <v>104064000</v>
      </c>
      <c r="F135" s="17">
        <v>87925488</v>
      </c>
      <c r="G135" s="18">
        <f t="shared" si="27"/>
        <v>0.8449174354243543</v>
      </c>
      <c r="H135" s="16">
        <v>26999769</v>
      </c>
      <c r="I135" s="17">
        <v>2643676</v>
      </c>
      <c r="J135" s="17">
        <v>2509817</v>
      </c>
      <c r="K135" s="16">
        <v>32153262</v>
      </c>
      <c r="L135" s="16">
        <v>2578940</v>
      </c>
      <c r="M135" s="17">
        <v>2633098</v>
      </c>
      <c r="N135" s="17">
        <v>25631138</v>
      </c>
      <c r="O135" s="16">
        <v>30843176</v>
      </c>
      <c r="P135" s="16">
        <v>2216022</v>
      </c>
      <c r="Q135" s="17">
        <v>5864226</v>
      </c>
      <c r="R135" s="17">
        <v>16848802</v>
      </c>
      <c r="S135" s="19">
        <v>24929050</v>
      </c>
      <c r="T135" s="16">
        <v>0</v>
      </c>
      <c r="U135" s="17">
        <v>0</v>
      </c>
      <c r="V135" s="17">
        <v>0</v>
      </c>
      <c r="W135" s="19">
        <v>0</v>
      </c>
    </row>
    <row r="136" spans="1:23" ht="12.75">
      <c r="A136" s="13" t="s">
        <v>26</v>
      </c>
      <c r="B136" s="14" t="s">
        <v>249</v>
      </c>
      <c r="C136" s="15" t="s">
        <v>250</v>
      </c>
      <c r="D136" s="16">
        <v>188899369</v>
      </c>
      <c r="E136" s="17">
        <v>192031484</v>
      </c>
      <c r="F136" s="17">
        <v>172682562</v>
      </c>
      <c r="G136" s="18">
        <f t="shared" si="27"/>
        <v>0.8992408869787206</v>
      </c>
      <c r="H136" s="16">
        <v>45606377</v>
      </c>
      <c r="I136" s="17">
        <v>5068378</v>
      </c>
      <c r="J136" s="17">
        <v>8966796</v>
      </c>
      <c r="K136" s="16">
        <v>59641551</v>
      </c>
      <c r="L136" s="16">
        <v>8204158</v>
      </c>
      <c r="M136" s="17">
        <v>9482479</v>
      </c>
      <c r="N136" s="17">
        <v>38712244</v>
      </c>
      <c r="O136" s="16">
        <v>56398881</v>
      </c>
      <c r="P136" s="16">
        <v>11949298</v>
      </c>
      <c r="Q136" s="17">
        <v>10177310</v>
      </c>
      <c r="R136" s="17">
        <v>34515522</v>
      </c>
      <c r="S136" s="19">
        <v>56642130</v>
      </c>
      <c r="T136" s="16">
        <v>0</v>
      </c>
      <c r="U136" s="17">
        <v>0</v>
      </c>
      <c r="V136" s="17">
        <v>0</v>
      </c>
      <c r="W136" s="19">
        <v>0</v>
      </c>
    </row>
    <row r="137" spans="1:23" ht="12.75">
      <c r="A137" s="13" t="s">
        <v>26</v>
      </c>
      <c r="B137" s="14" t="s">
        <v>251</v>
      </c>
      <c r="C137" s="15" t="s">
        <v>252</v>
      </c>
      <c r="D137" s="16">
        <v>456793579</v>
      </c>
      <c r="E137" s="17">
        <v>423283390</v>
      </c>
      <c r="F137" s="17">
        <v>330385150</v>
      </c>
      <c r="G137" s="18">
        <f t="shared" si="27"/>
        <v>0.7805294462416775</v>
      </c>
      <c r="H137" s="16">
        <v>66385512</v>
      </c>
      <c r="I137" s="17">
        <v>25881152</v>
      </c>
      <c r="J137" s="17">
        <v>25778623</v>
      </c>
      <c r="K137" s="16">
        <v>118045287</v>
      </c>
      <c r="L137" s="16">
        <v>23788024</v>
      </c>
      <c r="M137" s="17">
        <v>24584944</v>
      </c>
      <c r="N137" s="17">
        <v>60170164</v>
      </c>
      <c r="O137" s="16">
        <v>108543132</v>
      </c>
      <c r="P137" s="16">
        <v>27414475</v>
      </c>
      <c r="Q137" s="17">
        <v>25172980</v>
      </c>
      <c r="R137" s="17">
        <v>51209276</v>
      </c>
      <c r="S137" s="19">
        <v>103796731</v>
      </c>
      <c r="T137" s="16">
        <v>0</v>
      </c>
      <c r="U137" s="17">
        <v>0</v>
      </c>
      <c r="V137" s="17">
        <v>0</v>
      </c>
      <c r="W137" s="19">
        <v>0</v>
      </c>
    </row>
    <row r="138" spans="1:23" ht="12.75">
      <c r="A138" s="13" t="s">
        <v>26</v>
      </c>
      <c r="B138" s="14" t="s">
        <v>253</v>
      </c>
      <c r="C138" s="15" t="s">
        <v>254</v>
      </c>
      <c r="D138" s="16">
        <v>153549386</v>
      </c>
      <c r="E138" s="17">
        <v>153549386</v>
      </c>
      <c r="F138" s="17">
        <v>147606533</v>
      </c>
      <c r="G138" s="18">
        <f t="shared" si="27"/>
        <v>0.9612967973704565</v>
      </c>
      <c r="H138" s="16">
        <v>61404371</v>
      </c>
      <c r="I138" s="17">
        <v>1840955</v>
      </c>
      <c r="J138" s="17">
        <v>2190106</v>
      </c>
      <c r="K138" s="16">
        <v>65435432</v>
      </c>
      <c r="L138" s="16">
        <v>1775054</v>
      </c>
      <c r="M138" s="17">
        <v>2434056</v>
      </c>
      <c r="N138" s="17">
        <v>42404339</v>
      </c>
      <c r="O138" s="16">
        <v>46613449</v>
      </c>
      <c r="P138" s="16">
        <v>1692679</v>
      </c>
      <c r="Q138" s="17">
        <v>1718130</v>
      </c>
      <c r="R138" s="17">
        <v>32146843</v>
      </c>
      <c r="S138" s="19">
        <v>35557652</v>
      </c>
      <c r="T138" s="16">
        <v>0</v>
      </c>
      <c r="U138" s="17">
        <v>0</v>
      </c>
      <c r="V138" s="17">
        <v>0</v>
      </c>
      <c r="W138" s="19">
        <v>0</v>
      </c>
    </row>
    <row r="139" spans="1:23" ht="12.75">
      <c r="A139" s="13" t="s">
        <v>26</v>
      </c>
      <c r="B139" s="14" t="s">
        <v>255</v>
      </c>
      <c r="C139" s="15" t="s">
        <v>256</v>
      </c>
      <c r="D139" s="16">
        <v>228734183</v>
      </c>
      <c r="E139" s="17">
        <v>228734183</v>
      </c>
      <c r="F139" s="17">
        <v>244621627</v>
      </c>
      <c r="G139" s="18">
        <f t="shared" si="27"/>
        <v>1.0694581098094988</v>
      </c>
      <c r="H139" s="16">
        <v>90805827</v>
      </c>
      <c r="I139" s="17">
        <v>5880117</v>
      </c>
      <c r="J139" s="17">
        <v>9669460</v>
      </c>
      <c r="K139" s="16">
        <v>106355404</v>
      </c>
      <c r="L139" s="16">
        <v>4574509</v>
      </c>
      <c r="M139" s="17">
        <v>8994217</v>
      </c>
      <c r="N139" s="17">
        <v>65676559</v>
      </c>
      <c r="O139" s="16">
        <v>79245285</v>
      </c>
      <c r="P139" s="16">
        <v>8389078</v>
      </c>
      <c r="Q139" s="17">
        <v>8669352</v>
      </c>
      <c r="R139" s="17">
        <v>41962508</v>
      </c>
      <c r="S139" s="19">
        <v>59020938</v>
      </c>
      <c r="T139" s="16">
        <v>0</v>
      </c>
      <c r="U139" s="17">
        <v>0</v>
      </c>
      <c r="V139" s="17">
        <v>0</v>
      </c>
      <c r="W139" s="19">
        <v>0</v>
      </c>
    </row>
    <row r="140" spans="1:23" ht="12.75">
      <c r="A140" s="13" t="s">
        <v>41</v>
      </c>
      <c r="B140" s="14" t="s">
        <v>257</v>
      </c>
      <c r="C140" s="15" t="s">
        <v>258</v>
      </c>
      <c r="D140" s="16">
        <v>464044597</v>
      </c>
      <c r="E140" s="17">
        <v>486624619</v>
      </c>
      <c r="F140" s="17">
        <v>378345838</v>
      </c>
      <c r="G140" s="18">
        <f t="shared" si="27"/>
        <v>0.7774901294091741</v>
      </c>
      <c r="H140" s="16">
        <v>144332299</v>
      </c>
      <c r="I140" s="17">
        <v>6406228</v>
      </c>
      <c r="J140" s="17">
        <v>2514389</v>
      </c>
      <c r="K140" s="16">
        <v>153252916</v>
      </c>
      <c r="L140" s="16">
        <v>1445280</v>
      </c>
      <c r="M140" s="17">
        <v>5851361</v>
      </c>
      <c r="N140" s="17">
        <v>118776703</v>
      </c>
      <c r="O140" s="16">
        <v>126073344</v>
      </c>
      <c r="P140" s="16">
        <v>3117013</v>
      </c>
      <c r="Q140" s="17">
        <v>3554371</v>
      </c>
      <c r="R140" s="17">
        <v>92348194</v>
      </c>
      <c r="S140" s="19">
        <v>99019578</v>
      </c>
      <c r="T140" s="16">
        <v>0</v>
      </c>
      <c r="U140" s="17">
        <v>0</v>
      </c>
      <c r="V140" s="17">
        <v>0</v>
      </c>
      <c r="W140" s="19">
        <v>0</v>
      </c>
    </row>
    <row r="141" spans="1:23" ht="12.75">
      <c r="A141" s="20"/>
      <c r="B141" s="21" t="s">
        <v>259</v>
      </c>
      <c r="C141" s="22"/>
      <c r="D141" s="23">
        <f>SUM(D135:D140)</f>
        <v>1620819088</v>
      </c>
      <c r="E141" s="24">
        <f>SUM(E135:E140)</f>
        <v>1588287062</v>
      </c>
      <c r="F141" s="24">
        <f>SUM(F135:F140)</f>
        <v>1361567198</v>
      </c>
      <c r="G141" s="25">
        <f t="shared" si="27"/>
        <v>0.8572551087115762</v>
      </c>
      <c r="H141" s="23">
        <f aca="true" t="shared" si="29" ref="H141:W141">SUM(H135:H140)</f>
        <v>435534155</v>
      </c>
      <c r="I141" s="24">
        <f t="shared" si="29"/>
        <v>47720506</v>
      </c>
      <c r="J141" s="24">
        <f t="shared" si="29"/>
        <v>51629191</v>
      </c>
      <c r="K141" s="23">
        <f t="shared" si="29"/>
        <v>534883852</v>
      </c>
      <c r="L141" s="23">
        <f t="shared" si="29"/>
        <v>42365965</v>
      </c>
      <c r="M141" s="24">
        <f t="shared" si="29"/>
        <v>53980155</v>
      </c>
      <c r="N141" s="24">
        <f t="shared" si="29"/>
        <v>351371147</v>
      </c>
      <c r="O141" s="23">
        <f t="shared" si="29"/>
        <v>447717267</v>
      </c>
      <c r="P141" s="23">
        <f t="shared" si="29"/>
        <v>54778565</v>
      </c>
      <c r="Q141" s="24">
        <f t="shared" si="29"/>
        <v>55156369</v>
      </c>
      <c r="R141" s="24">
        <f t="shared" si="29"/>
        <v>269031145</v>
      </c>
      <c r="S141" s="26">
        <f t="shared" si="29"/>
        <v>378966079</v>
      </c>
      <c r="T141" s="23">
        <f t="shared" si="29"/>
        <v>0</v>
      </c>
      <c r="U141" s="24">
        <f t="shared" si="29"/>
        <v>0</v>
      </c>
      <c r="V141" s="24">
        <f t="shared" si="29"/>
        <v>0</v>
      </c>
      <c r="W141" s="26">
        <f t="shared" si="29"/>
        <v>0</v>
      </c>
    </row>
    <row r="142" spans="1:23" ht="12.75">
      <c r="A142" s="13" t="s">
        <v>26</v>
      </c>
      <c r="B142" s="14" t="s">
        <v>260</v>
      </c>
      <c r="C142" s="15" t="s">
        <v>261</v>
      </c>
      <c r="D142" s="16">
        <v>164182775</v>
      </c>
      <c r="E142" s="17">
        <v>164182775</v>
      </c>
      <c r="F142" s="17">
        <v>152289268</v>
      </c>
      <c r="G142" s="18">
        <f t="shared" si="27"/>
        <v>0.9275593496333583</v>
      </c>
      <c r="H142" s="16">
        <v>53380355</v>
      </c>
      <c r="I142" s="17">
        <v>3416847</v>
      </c>
      <c r="J142" s="17">
        <v>2438022</v>
      </c>
      <c r="K142" s="16">
        <v>59235224</v>
      </c>
      <c r="L142" s="16">
        <v>3066135</v>
      </c>
      <c r="M142" s="17">
        <v>4069744</v>
      </c>
      <c r="N142" s="17">
        <v>36114936</v>
      </c>
      <c r="O142" s="16">
        <v>43250815</v>
      </c>
      <c r="P142" s="16">
        <v>2915571</v>
      </c>
      <c r="Q142" s="17">
        <v>9076211</v>
      </c>
      <c r="R142" s="17">
        <v>37811447</v>
      </c>
      <c r="S142" s="19">
        <v>49803229</v>
      </c>
      <c r="T142" s="16">
        <v>0</v>
      </c>
      <c r="U142" s="17">
        <v>0</v>
      </c>
      <c r="V142" s="17">
        <v>0</v>
      </c>
      <c r="W142" s="19">
        <v>0</v>
      </c>
    </row>
    <row r="143" spans="1:23" ht="12.75">
      <c r="A143" s="13" t="s">
        <v>26</v>
      </c>
      <c r="B143" s="14" t="s">
        <v>262</v>
      </c>
      <c r="C143" s="15" t="s">
        <v>263</v>
      </c>
      <c r="D143" s="16">
        <v>181188601</v>
      </c>
      <c r="E143" s="17">
        <v>181188601</v>
      </c>
      <c r="F143" s="17">
        <v>183004267</v>
      </c>
      <c r="G143" s="18">
        <f t="shared" si="27"/>
        <v>1.0100208621843711</v>
      </c>
      <c r="H143" s="16">
        <v>74395950</v>
      </c>
      <c r="I143" s="17">
        <v>2286140</v>
      </c>
      <c r="J143" s="17">
        <v>4015338</v>
      </c>
      <c r="K143" s="16">
        <v>80697428</v>
      </c>
      <c r="L143" s="16">
        <v>4525853</v>
      </c>
      <c r="M143" s="17">
        <v>2472197</v>
      </c>
      <c r="N143" s="17">
        <v>48567447</v>
      </c>
      <c r="O143" s="16">
        <v>55565497</v>
      </c>
      <c r="P143" s="16">
        <v>4335837</v>
      </c>
      <c r="Q143" s="17">
        <v>3811830</v>
      </c>
      <c r="R143" s="17">
        <v>38593675</v>
      </c>
      <c r="S143" s="19">
        <v>46741342</v>
      </c>
      <c r="T143" s="16">
        <v>0</v>
      </c>
      <c r="U143" s="17">
        <v>0</v>
      </c>
      <c r="V143" s="17">
        <v>0</v>
      </c>
      <c r="W143" s="19">
        <v>0</v>
      </c>
    </row>
    <row r="144" spans="1:23" ht="12.75">
      <c r="A144" s="13" t="s">
        <v>26</v>
      </c>
      <c r="B144" s="14" t="s">
        <v>264</v>
      </c>
      <c r="C144" s="15" t="s">
        <v>265</v>
      </c>
      <c r="D144" s="16">
        <v>180451682</v>
      </c>
      <c r="E144" s="17">
        <v>185595105</v>
      </c>
      <c r="F144" s="17">
        <v>169461788</v>
      </c>
      <c r="G144" s="18">
        <f t="shared" si="27"/>
        <v>0.9130725080276229</v>
      </c>
      <c r="H144" s="16">
        <v>55787065</v>
      </c>
      <c r="I144" s="17">
        <v>4187308</v>
      </c>
      <c r="J144" s="17">
        <v>19428182</v>
      </c>
      <c r="K144" s="16">
        <v>79402555</v>
      </c>
      <c r="L144" s="16">
        <v>8634398</v>
      </c>
      <c r="M144" s="17">
        <v>4070398</v>
      </c>
      <c r="N144" s="17">
        <v>30888910</v>
      </c>
      <c r="O144" s="16">
        <v>43593706</v>
      </c>
      <c r="P144" s="16">
        <v>5498391</v>
      </c>
      <c r="Q144" s="17">
        <v>4303629</v>
      </c>
      <c r="R144" s="17">
        <v>36663507</v>
      </c>
      <c r="S144" s="19">
        <v>46465527</v>
      </c>
      <c r="T144" s="16">
        <v>0</v>
      </c>
      <c r="U144" s="17">
        <v>0</v>
      </c>
      <c r="V144" s="17">
        <v>0</v>
      </c>
      <c r="W144" s="19">
        <v>0</v>
      </c>
    </row>
    <row r="145" spans="1:23" ht="12.75">
      <c r="A145" s="13" t="s">
        <v>26</v>
      </c>
      <c r="B145" s="14" t="s">
        <v>266</v>
      </c>
      <c r="C145" s="15" t="s">
        <v>267</v>
      </c>
      <c r="D145" s="16">
        <v>144982338</v>
      </c>
      <c r="E145" s="17">
        <v>144982338</v>
      </c>
      <c r="F145" s="17">
        <v>66057123</v>
      </c>
      <c r="G145" s="18">
        <f t="shared" si="27"/>
        <v>0.45562186340242355</v>
      </c>
      <c r="H145" s="16">
        <v>0</v>
      </c>
      <c r="I145" s="17">
        <v>1372656</v>
      </c>
      <c r="J145" s="17">
        <v>23134485</v>
      </c>
      <c r="K145" s="16">
        <v>24507141</v>
      </c>
      <c r="L145" s="16">
        <v>5319102</v>
      </c>
      <c r="M145" s="17">
        <v>5633553</v>
      </c>
      <c r="N145" s="17">
        <v>2097558</v>
      </c>
      <c r="O145" s="16">
        <v>13050213</v>
      </c>
      <c r="P145" s="16">
        <v>19405155</v>
      </c>
      <c r="Q145" s="17">
        <v>4547307</v>
      </c>
      <c r="R145" s="17">
        <v>4547307</v>
      </c>
      <c r="S145" s="19">
        <v>28499769</v>
      </c>
      <c r="T145" s="16">
        <v>0</v>
      </c>
      <c r="U145" s="17">
        <v>0</v>
      </c>
      <c r="V145" s="17">
        <v>0</v>
      </c>
      <c r="W145" s="19">
        <v>0</v>
      </c>
    </row>
    <row r="146" spans="1:23" ht="12.75">
      <c r="A146" s="13" t="s">
        <v>41</v>
      </c>
      <c r="B146" s="14" t="s">
        <v>268</v>
      </c>
      <c r="C146" s="15" t="s">
        <v>269</v>
      </c>
      <c r="D146" s="16">
        <v>380789475</v>
      </c>
      <c r="E146" s="17">
        <v>379104469</v>
      </c>
      <c r="F146" s="17">
        <v>322706797</v>
      </c>
      <c r="G146" s="18">
        <f t="shared" si="27"/>
        <v>0.8512344838646574</v>
      </c>
      <c r="H146" s="16">
        <v>123539693</v>
      </c>
      <c r="I146" s="17">
        <v>6385891</v>
      </c>
      <c r="J146" s="17">
        <v>9457805</v>
      </c>
      <c r="K146" s="16">
        <v>139383389</v>
      </c>
      <c r="L146" s="16">
        <v>1303219</v>
      </c>
      <c r="M146" s="17">
        <v>2754175</v>
      </c>
      <c r="N146" s="17">
        <v>92790061</v>
      </c>
      <c r="O146" s="16">
        <v>96847455</v>
      </c>
      <c r="P146" s="16">
        <v>1145409</v>
      </c>
      <c r="Q146" s="17">
        <v>3563201</v>
      </c>
      <c r="R146" s="17">
        <v>81767343</v>
      </c>
      <c r="S146" s="19">
        <v>86475953</v>
      </c>
      <c r="T146" s="16">
        <v>0</v>
      </c>
      <c r="U146" s="17">
        <v>0</v>
      </c>
      <c r="V146" s="17">
        <v>0</v>
      </c>
      <c r="W146" s="19">
        <v>0</v>
      </c>
    </row>
    <row r="147" spans="1:23" ht="12.75">
      <c r="A147" s="20"/>
      <c r="B147" s="21" t="s">
        <v>270</v>
      </c>
      <c r="C147" s="22"/>
      <c r="D147" s="23">
        <f>SUM(D142:D146)</f>
        <v>1051594871</v>
      </c>
      <c r="E147" s="24">
        <f>SUM(E142:E146)</f>
        <v>1055053288</v>
      </c>
      <c r="F147" s="24">
        <f>SUM(F142:F146)</f>
        <v>893519243</v>
      </c>
      <c r="G147" s="25">
        <f t="shared" si="27"/>
        <v>0.846894894469065</v>
      </c>
      <c r="H147" s="23">
        <f aca="true" t="shared" si="30" ref="H147:W147">SUM(H142:H146)</f>
        <v>307103063</v>
      </c>
      <c r="I147" s="24">
        <f t="shared" si="30"/>
        <v>17648842</v>
      </c>
      <c r="J147" s="24">
        <f t="shared" si="30"/>
        <v>58473832</v>
      </c>
      <c r="K147" s="23">
        <f t="shared" si="30"/>
        <v>383225737</v>
      </c>
      <c r="L147" s="23">
        <f t="shared" si="30"/>
        <v>22848707</v>
      </c>
      <c r="M147" s="24">
        <f t="shared" si="30"/>
        <v>19000067</v>
      </c>
      <c r="N147" s="24">
        <f t="shared" si="30"/>
        <v>210458912</v>
      </c>
      <c r="O147" s="23">
        <f t="shared" si="30"/>
        <v>252307686</v>
      </c>
      <c r="P147" s="23">
        <f t="shared" si="30"/>
        <v>33300363</v>
      </c>
      <c r="Q147" s="24">
        <f t="shared" si="30"/>
        <v>25302178</v>
      </c>
      <c r="R147" s="24">
        <f t="shared" si="30"/>
        <v>199383279</v>
      </c>
      <c r="S147" s="26">
        <f t="shared" si="30"/>
        <v>257985820</v>
      </c>
      <c r="T147" s="23">
        <f t="shared" si="30"/>
        <v>0</v>
      </c>
      <c r="U147" s="24">
        <f t="shared" si="30"/>
        <v>0</v>
      </c>
      <c r="V147" s="24">
        <f t="shared" si="30"/>
        <v>0</v>
      </c>
      <c r="W147" s="26">
        <f t="shared" si="30"/>
        <v>0</v>
      </c>
    </row>
    <row r="148" spans="1:23" ht="12.75">
      <c r="A148" s="13" t="s">
        <v>26</v>
      </c>
      <c r="B148" s="14" t="s">
        <v>271</v>
      </c>
      <c r="C148" s="15" t="s">
        <v>272</v>
      </c>
      <c r="D148" s="16">
        <v>142951400</v>
      </c>
      <c r="E148" s="17">
        <v>146921000</v>
      </c>
      <c r="F148" s="17">
        <v>121208906</v>
      </c>
      <c r="G148" s="18">
        <f t="shared" si="27"/>
        <v>0.8249937449377557</v>
      </c>
      <c r="H148" s="16">
        <v>41971354</v>
      </c>
      <c r="I148" s="17">
        <v>615155</v>
      </c>
      <c r="J148" s="17">
        <v>4730785</v>
      </c>
      <c r="K148" s="16">
        <v>47317294</v>
      </c>
      <c r="L148" s="16">
        <v>947012</v>
      </c>
      <c r="M148" s="17">
        <v>7456655</v>
      </c>
      <c r="N148" s="17">
        <v>33533717</v>
      </c>
      <c r="O148" s="16">
        <v>41937384</v>
      </c>
      <c r="P148" s="16">
        <v>1934056</v>
      </c>
      <c r="Q148" s="17">
        <v>832965</v>
      </c>
      <c r="R148" s="17">
        <v>29187207</v>
      </c>
      <c r="S148" s="19">
        <v>31954228</v>
      </c>
      <c r="T148" s="16">
        <v>0</v>
      </c>
      <c r="U148" s="17">
        <v>0</v>
      </c>
      <c r="V148" s="17">
        <v>0</v>
      </c>
      <c r="W148" s="19">
        <v>0</v>
      </c>
    </row>
    <row r="149" spans="1:23" ht="12.75">
      <c r="A149" s="13" t="s">
        <v>26</v>
      </c>
      <c r="B149" s="14" t="s">
        <v>273</v>
      </c>
      <c r="C149" s="15" t="s">
        <v>274</v>
      </c>
      <c r="D149" s="16">
        <v>2635836500</v>
      </c>
      <c r="E149" s="17">
        <v>2822497400</v>
      </c>
      <c r="F149" s="17">
        <v>2168002523</v>
      </c>
      <c r="G149" s="18">
        <f t="shared" si="27"/>
        <v>0.7681149761200843</v>
      </c>
      <c r="H149" s="16">
        <v>267462095</v>
      </c>
      <c r="I149" s="17">
        <v>259816144</v>
      </c>
      <c r="J149" s="17">
        <v>224517648</v>
      </c>
      <c r="K149" s="16">
        <v>751795887</v>
      </c>
      <c r="L149" s="16">
        <v>235302532</v>
      </c>
      <c r="M149" s="17">
        <v>212340837</v>
      </c>
      <c r="N149" s="17">
        <v>229680095</v>
      </c>
      <c r="O149" s="16">
        <v>677323464</v>
      </c>
      <c r="P149" s="16">
        <v>256788365</v>
      </c>
      <c r="Q149" s="17">
        <v>238721042</v>
      </c>
      <c r="R149" s="17">
        <v>243373765</v>
      </c>
      <c r="S149" s="19">
        <v>738883172</v>
      </c>
      <c r="T149" s="16">
        <v>0</v>
      </c>
      <c r="U149" s="17">
        <v>0</v>
      </c>
      <c r="V149" s="17">
        <v>0</v>
      </c>
      <c r="W149" s="19">
        <v>0</v>
      </c>
    </row>
    <row r="150" spans="1:23" ht="12.75">
      <c r="A150" s="13" t="s">
        <v>26</v>
      </c>
      <c r="B150" s="14" t="s">
        <v>275</v>
      </c>
      <c r="C150" s="15" t="s">
        <v>276</v>
      </c>
      <c r="D150" s="16">
        <v>314143350</v>
      </c>
      <c r="E150" s="17">
        <v>314143350</v>
      </c>
      <c r="F150" s="17">
        <v>272346768</v>
      </c>
      <c r="G150" s="18">
        <f t="shared" si="27"/>
        <v>0.8669506071034131</v>
      </c>
      <c r="H150" s="16">
        <v>35208204</v>
      </c>
      <c r="I150" s="17">
        <v>14949196</v>
      </c>
      <c r="J150" s="17">
        <v>73658562</v>
      </c>
      <c r="K150" s="16">
        <v>123815962</v>
      </c>
      <c r="L150" s="16">
        <v>16465367</v>
      </c>
      <c r="M150" s="17">
        <v>9431693</v>
      </c>
      <c r="N150" s="17">
        <v>17833684</v>
      </c>
      <c r="O150" s="16">
        <v>43730744</v>
      </c>
      <c r="P150" s="16">
        <v>62467691</v>
      </c>
      <c r="Q150" s="17">
        <v>7875159</v>
      </c>
      <c r="R150" s="17">
        <v>34457212</v>
      </c>
      <c r="S150" s="19">
        <v>104800062</v>
      </c>
      <c r="T150" s="16">
        <v>0</v>
      </c>
      <c r="U150" s="17">
        <v>0</v>
      </c>
      <c r="V150" s="17">
        <v>0</v>
      </c>
      <c r="W150" s="19">
        <v>0</v>
      </c>
    </row>
    <row r="151" spans="1:23" ht="12.75">
      <c r="A151" s="13" t="s">
        <v>26</v>
      </c>
      <c r="B151" s="14" t="s">
        <v>277</v>
      </c>
      <c r="C151" s="15" t="s">
        <v>278</v>
      </c>
      <c r="D151" s="16">
        <v>138924818</v>
      </c>
      <c r="E151" s="17">
        <v>176042962</v>
      </c>
      <c r="F151" s="17">
        <v>126120002</v>
      </c>
      <c r="G151" s="18">
        <f t="shared" si="27"/>
        <v>0.7164160416705554</v>
      </c>
      <c r="H151" s="16">
        <v>20437518</v>
      </c>
      <c r="I151" s="17">
        <v>21941879</v>
      </c>
      <c r="J151" s="17">
        <v>5332594</v>
      </c>
      <c r="K151" s="16">
        <v>47711991</v>
      </c>
      <c r="L151" s="16">
        <v>9528353</v>
      </c>
      <c r="M151" s="17">
        <v>5418870</v>
      </c>
      <c r="N151" s="17">
        <v>27927980</v>
      </c>
      <c r="O151" s="16">
        <v>42875203</v>
      </c>
      <c r="P151" s="16">
        <v>6983552</v>
      </c>
      <c r="Q151" s="17">
        <v>3863549</v>
      </c>
      <c r="R151" s="17">
        <v>24685707</v>
      </c>
      <c r="S151" s="19">
        <v>35532808</v>
      </c>
      <c r="T151" s="16">
        <v>0</v>
      </c>
      <c r="U151" s="17">
        <v>0</v>
      </c>
      <c r="V151" s="17">
        <v>0</v>
      </c>
      <c r="W151" s="19">
        <v>0</v>
      </c>
    </row>
    <row r="152" spans="1:23" ht="12.75">
      <c r="A152" s="13" t="s">
        <v>26</v>
      </c>
      <c r="B152" s="14" t="s">
        <v>279</v>
      </c>
      <c r="C152" s="15" t="s">
        <v>280</v>
      </c>
      <c r="D152" s="16">
        <v>119157311</v>
      </c>
      <c r="E152" s="17">
        <v>123804618</v>
      </c>
      <c r="F152" s="17">
        <v>160992634</v>
      </c>
      <c r="G152" s="18">
        <f t="shared" si="27"/>
        <v>1.3003766466934215</v>
      </c>
      <c r="H152" s="16">
        <v>53142344</v>
      </c>
      <c r="I152" s="17">
        <v>53469144</v>
      </c>
      <c r="J152" s="17">
        <v>1929640</v>
      </c>
      <c r="K152" s="16">
        <v>108541128</v>
      </c>
      <c r="L152" s="16">
        <v>-11088455</v>
      </c>
      <c r="M152" s="17">
        <v>6029990</v>
      </c>
      <c r="N152" s="17">
        <v>29748468</v>
      </c>
      <c r="O152" s="16">
        <v>24690003</v>
      </c>
      <c r="P152" s="16">
        <v>1553746</v>
      </c>
      <c r="Q152" s="17">
        <v>1643927</v>
      </c>
      <c r="R152" s="17">
        <v>24563830</v>
      </c>
      <c r="S152" s="19">
        <v>27761503</v>
      </c>
      <c r="T152" s="16">
        <v>0</v>
      </c>
      <c r="U152" s="17">
        <v>0</v>
      </c>
      <c r="V152" s="17">
        <v>0</v>
      </c>
      <c r="W152" s="19">
        <v>0</v>
      </c>
    </row>
    <row r="153" spans="1:23" ht="12.75">
      <c r="A153" s="13" t="s">
        <v>41</v>
      </c>
      <c r="B153" s="14" t="s">
        <v>281</v>
      </c>
      <c r="C153" s="15" t="s">
        <v>282</v>
      </c>
      <c r="D153" s="16">
        <v>639065184</v>
      </c>
      <c r="E153" s="17">
        <v>698004863</v>
      </c>
      <c r="F153" s="17">
        <v>569383806</v>
      </c>
      <c r="G153" s="18">
        <f t="shared" si="27"/>
        <v>0.8157304285142208</v>
      </c>
      <c r="H153" s="16">
        <v>188827012</v>
      </c>
      <c r="I153" s="17">
        <v>13306532</v>
      </c>
      <c r="J153" s="17">
        <v>17347721</v>
      </c>
      <c r="K153" s="16">
        <v>219481265</v>
      </c>
      <c r="L153" s="16">
        <v>20735493</v>
      </c>
      <c r="M153" s="17">
        <v>28573979</v>
      </c>
      <c r="N153" s="17">
        <v>150565987</v>
      </c>
      <c r="O153" s="16">
        <v>199875459</v>
      </c>
      <c r="P153" s="16">
        <v>17679341</v>
      </c>
      <c r="Q153" s="17">
        <v>13391140</v>
      </c>
      <c r="R153" s="17">
        <v>118956601</v>
      </c>
      <c r="S153" s="19">
        <v>150027082</v>
      </c>
      <c r="T153" s="16">
        <v>0</v>
      </c>
      <c r="U153" s="17">
        <v>0</v>
      </c>
      <c r="V153" s="17">
        <v>0</v>
      </c>
      <c r="W153" s="19">
        <v>0</v>
      </c>
    </row>
    <row r="154" spans="1:23" ht="12.75">
      <c r="A154" s="31"/>
      <c r="B154" s="32" t="s">
        <v>283</v>
      </c>
      <c r="C154" s="33"/>
      <c r="D154" s="34">
        <f>SUM(D148:D153)</f>
        <v>3990078563</v>
      </c>
      <c r="E154" s="35">
        <f>SUM(E148:E153)</f>
        <v>4281414193</v>
      </c>
      <c r="F154" s="35">
        <f>SUM(F148:F153)</f>
        <v>3418054639</v>
      </c>
      <c r="G154" s="36">
        <f t="shared" si="27"/>
        <v>0.7983471079692382</v>
      </c>
      <c r="H154" s="34">
        <f aca="true" t="shared" si="31" ref="H154:W154">SUM(H148:H153)</f>
        <v>607048527</v>
      </c>
      <c r="I154" s="35">
        <f t="shared" si="31"/>
        <v>364098050</v>
      </c>
      <c r="J154" s="35">
        <f t="shared" si="31"/>
        <v>327516950</v>
      </c>
      <c r="K154" s="34">
        <f t="shared" si="31"/>
        <v>1298663527</v>
      </c>
      <c r="L154" s="34">
        <f t="shared" si="31"/>
        <v>271890302</v>
      </c>
      <c r="M154" s="35">
        <f t="shared" si="31"/>
        <v>269252024</v>
      </c>
      <c r="N154" s="35">
        <f t="shared" si="31"/>
        <v>489289931</v>
      </c>
      <c r="O154" s="34">
        <f t="shared" si="31"/>
        <v>1030432257</v>
      </c>
      <c r="P154" s="34">
        <f t="shared" si="31"/>
        <v>347406751</v>
      </c>
      <c r="Q154" s="35">
        <f t="shared" si="31"/>
        <v>266327782</v>
      </c>
      <c r="R154" s="35">
        <f t="shared" si="31"/>
        <v>475224322</v>
      </c>
      <c r="S154" s="37">
        <f t="shared" si="31"/>
        <v>1088958855</v>
      </c>
      <c r="T154" s="23">
        <f t="shared" si="31"/>
        <v>0</v>
      </c>
      <c r="U154" s="24">
        <f t="shared" si="31"/>
        <v>0</v>
      </c>
      <c r="V154" s="24">
        <f t="shared" si="31"/>
        <v>0</v>
      </c>
      <c r="W154" s="26">
        <f t="shared" si="31"/>
        <v>0</v>
      </c>
    </row>
    <row r="155" spans="1:23" ht="12.75">
      <c r="A155" s="13" t="s">
        <v>26</v>
      </c>
      <c r="B155" s="14" t="s">
        <v>284</v>
      </c>
      <c r="C155" s="15" t="s">
        <v>285</v>
      </c>
      <c r="D155" s="16">
        <v>203590363</v>
      </c>
      <c r="E155" s="17">
        <v>204905787</v>
      </c>
      <c r="F155" s="17">
        <v>192783516</v>
      </c>
      <c r="G155" s="18">
        <f t="shared" si="27"/>
        <v>0.9408397821385103</v>
      </c>
      <c r="H155" s="16">
        <v>57091713</v>
      </c>
      <c r="I155" s="17">
        <v>11283390</v>
      </c>
      <c r="J155" s="17">
        <v>7766287</v>
      </c>
      <c r="K155" s="16">
        <v>76141390</v>
      </c>
      <c r="L155" s="16">
        <v>6787062</v>
      </c>
      <c r="M155" s="17">
        <v>7497613</v>
      </c>
      <c r="N155" s="17">
        <v>47509793</v>
      </c>
      <c r="O155" s="16">
        <v>61794468</v>
      </c>
      <c r="P155" s="16">
        <v>5335654</v>
      </c>
      <c r="Q155" s="17">
        <v>11653729</v>
      </c>
      <c r="R155" s="17">
        <v>37858275</v>
      </c>
      <c r="S155" s="19">
        <v>54847658</v>
      </c>
      <c r="T155" s="16">
        <v>0</v>
      </c>
      <c r="U155" s="17">
        <v>0</v>
      </c>
      <c r="V155" s="17">
        <v>0</v>
      </c>
      <c r="W155" s="19">
        <v>0</v>
      </c>
    </row>
    <row r="156" spans="1:23" ht="12.75">
      <c r="A156" s="13" t="s">
        <v>26</v>
      </c>
      <c r="B156" s="14" t="s">
        <v>286</v>
      </c>
      <c r="C156" s="15" t="s">
        <v>287</v>
      </c>
      <c r="D156" s="16">
        <v>1362420737</v>
      </c>
      <c r="E156" s="17">
        <v>1361733912</v>
      </c>
      <c r="F156" s="17">
        <v>1043768219</v>
      </c>
      <c r="G156" s="18">
        <f t="shared" si="27"/>
        <v>0.7664993944866961</v>
      </c>
      <c r="H156" s="16">
        <v>115828626</v>
      </c>
      <c r="I156" s="17">
        <v>115593826</v>
      </c>
      <c r="J156" s="17">
        <v>112275385</v>
      </c>
      <c r="K156" s="16">
        <v>343697837</v>
      </c>
      <c r="L156" s="16">
        <v>110259613</v>
      </c>
      <c r="M156" s="17">
        <v>97937159</v>
      </c>
      <c r="N156" s="17">
        <v>154595380</v>
      </c>
      <c r="O156" s="16">
        <v>362792152</v>
      </c>
      <c r="P156" s="16">
        <v>102778136</v>
      </c>
      <c r="Q156" s="17">
        <v>87818511</v>
      </c>
      <c r="R156" s="17">
        <v>146681583</v>
      </c>
      <c r="S156" s="19">
        <v>337278230</v>
      </c>
      <c r="T156" s="16">
        <v>0</v>
      </c>
      <c r="U156" s="17">
        <v>0</v>
      </c>
      <c r="V156" s="17">
        <v>0</v>
      </c>
      <c r="W156" s="19">
        <v>0</v>
      </c>
    </row>
    <row r="157" spans="1:23" ht="12.75">
      <c r="A157" s="13" t="s">
        <v>26</v>
      </c>
      <c r="B157" s="14" t="s">
        <v>288</v>
      </c>
      <c r="C157" s="15" t="s">
        <v>289</v>
      </c>
      <c r="D157" s="16">
        <v>129793662</v>
      </c>
      <c r="E157" s="17">
        <v>132343662</v>
      </c>
      <c r="F157" s="17">
        <v>126662620</v>
      </c>
      <c r="G157" s="18">
        <f t="shared" si="27"/>
        <v>0.9570735620116058</v>
      </c>
      <c r="H157" s="16">
        <v>46827324</v>
      </c>
      <c r="I157" s="17">
        <v>2356121</v>
      </c>
      <c r="J157" s="17">
        <v>1438918</v>
      </c>
      <c r="K157" s="16">
        <v>50622363</v>
      </c>
      <c r="L157" s="16">
        <v>2129711</v>
      </c>
      <c r="M157" s="17">
        <v>2395517</v>
      </c>
      <c r="N157" s="17">
        <v>37757933</v>
      </c>
      <c r="O157" s="16">
        <v>42283161</v>
      </c>
      <c r="P157" s="16">
        <v>1811270</v>
      </c>
      <c r="Q157" s="17">
        <v>1466619</v>
      </c>
      <c r="R157" s="17">
        <v>30479207</v>
      </c>
      <c r="S157" s="19">
        <v>33757096</v>
      </c>
      <c r="T157" s="16">
        <v>0</v>
      </c>
      <c r="U157" s="17">
        <v>0</v>
      </c>
      <c r="V157" s="17">
        <v>0</v>
      </c>
      <c r="W157" s="19">
        <v>0</v>
      </c>
    </row>
    <row r="158" spans="1:23" ht="12.75">
      <c r="A158" s="13" t="s">
        <v>26</v>
      </c>
      <c r="B158" s="14" t="s">
        <v>290</v>
      </c>
      <c r="C158" s="15" t="s">
        <v>291</v>
      </c>
      <c r="D158" s="16">
        <v>105873468</v>
      </c>
      <c r="E158" s="17">
        <v>105873468</v>
      </c>
      <c r="F158" s="17">
        <v>93679202</v>
      </c>
      <c r="G158" s="18">
        <f t="shared" si="27"/>
        <v>0.8848222672747434</v>
      </c>
      <c r="H158" s="16">
        <v>32054958</v>
      </c>
      <c r="I158" s="17">
        <v>1739253</v>
      </c>
      <c r="J158" s="17">
        <v>1563878</v>
      </c>
      <c r="K158" s="16">
        <v>35358089</v>
      </c>
      <c r="L158" s="16">
        <v>1887869</v>
      </c>
      <c r="M158" s="17">
        <v>4445742</v>
      </c>
      <c r="N158" s="17">
        <v>25607147</v>
      </c>
      <c r="O158" s="16">
        <v>31940758</v>
      </c>
      <c r="P158" s="16">
        <v>1594384</v>
      </c>
      <c r="Q158" s="17">
        <v>3706933</v>
      </c>
      <c r="R158" s="17">
        <v>21079038</v>
      </c>
      <c r="S158" s="19">
        <v>26380355</v>
      </c>
      <c r="T158" s="16">
        <v>0</v>
      </c>
      <c r="U158" s="17">
        <v>0</v>
      </c>
      <c r="V158" s="17">
        <v>0</v>
      </c>
      <c r="W158" s="19">
        <v>0</v>
      </c>
    </row>
    <row r="159" spans="1:23" ht="12.75">
      <c r="A159" s="13" t="s">
        <v>41</v>
      </c>
      <c r="B159" s="14" t="s">
        <v>292</v>
      </c>
      <c r="C159" s="15" t="s">
        <v>293</v>
      </c>
      <c r="D159" s="16">
        <v>589782948</v>
      </c>
      <c r="E159" s="17">
        <v>584507449</v>
      </c>
      <c r="F159" s="17">
        <v>503553386</v>
      </c>
      <c r="G159" s="18">
        <f t="shared" si="27"/>
        <v>0.861500374138089</v>
      </c>
      <c r="H159" s="16">
        <v>175373000</v>
      </c>
      <c r="I159" s="17">
        <v>9643016</v>
      </c>
      <c r="J159" s="17">
        <v>15624039</v>
      </c>
      <c r="K159" s="16">
        <v>200640055</v>
      </c>
      <c r="L159" s="16">
        <v>11828505</v>
      </c>
      <c r="M159" s="17">
        <v>13240329</v>
      </c>
      <c r="N159" s="17">
        <v>136877637</v>
      </c>
      <c r="O159" s="16">
        <v>161946471</v>
      </c>
      <c r="P159" s="16">
        <v>136787658</v>
      </c>
      <c r="Q159" s="17">
        <v>40397661</v>
      </c>
      <c r="R159" s="17">
        <v>-36218459</v>
      </c>
      <c r="S159" s="19">
        <v>140966860</v>
      </c>
      <c r="T159" s="16">
        <v>0</v>
      </c>
      <c r="U159" s="17">
        <v>0</v>
      </c>
      <c r="V159" s="17">
        <v>0</v>
      </c>
      <c r="W159" s="19">
        <v>0</v>
      </c>
    </row>
    <row r="160" spans="1:23" ht="12.75">
      <c r="A160" s="20"/>
      <c r="B160" s="21" t="s">
        <v>294</v>
      </c>
      <c r="C160" s="22"/>
      <c r="D160" s="23">
        <f>SUM(D155:D159)</f>
        <v>2391461178</v>
      </c>
      <c r="E160" s="24">
        <f>SUM(E155:E159)</f>
        <v>2389364278</v>
      </c>
      <c r="F160" s="24">
        <f>SUM(F155:F159)</f>
        <v>1960446943</v>
      </c>
      <c r="G160" s="25">
        <f t="shared" si="27"/>
        <v>0.8204889313240163</v>
      </c>
      <c r="H160" s="23">
        <f aca="true" t="shared" si="32" ref="H160:W160">SUM(H155:H159)</f>
        <v>427175621</v>
      </c>
      <c r="I160" s="24">
        <f t="shared" si="32"/>
        <v>140615606</v>
      </c>
      <c r="J160" s="24">
        <f t="shared" si="32"/>
        <v>138668507</v>
      </c>
      <c r="K160" s="23">
        <f t="shared" si="32"/>
        <v>706459734</v>
      </c>
      <c r="L160" s="23">
        <f t="shared" si="32"/>
        <v>132892760</v>
      </c>
      <c r="M160" s="24">
        <f t="shared" si="32"/>
        <v>125516360</v>
      </c>
      <c r="N160" s="24">
        <f t="shared" si="32"/>
        <v>402347890</v>
      </c>
      <c r="O160" s="23">
        <f t="shared" si="32"/>
        <v>660757010</v>
      </c>
      <c r="P160" s="23">
        <f t="shared" si="32"/>
        <v>248307102</v>
      </c>
      <c r="Q160" s="24">
        <f t="shared" si="32"/>
        <v>145043453</v>
      </c>
      <c r="R160" s="24">
        <f t="shared" si="32"/>
        <v>199879644</v>
      </c>
      <c r="S160" s="26">
        <f t="shared" si="32"/>
        <v>593230199</v>
      </c>
      <c r="T160" s="23">
        <f t="shared" si="32"/>
        <v>0</v>
      </c>
      <c r="U160" s="24">
        <f t="shared" si="32"/>
        <v>0</v>
      </c>
      <c r="V160" s="24">
        <f t="shared" si="32"/>
        <v>0</v>
      </c>
      <c r="W160" s="26">
        <f t="shared" si="32"/>
        <v>0</v>
      </c>
    </row>
    <row r="161" spans="1:23" ht="12.75">
      <c r="A161" s="13" t="s">
        <v>26</v>
      </c>
      <c r="B161" s="14" t="s">
        <v>295</v>
      </c>
      <c r="C161" s="15" t="s">
        <v>296</v>
      </c>
      <c r="D161" s="16">
        <v>322232270</v>
      </c>
      <c r="E161" s="17">
        <v>319666638</v>
      </c>
      <c r="F161" s="17">
        <v>248652967</v>
      </c>
      <c r="G161" s="18">
        <f t="shared" si="27"/>
        <v>0.7778508528625374</v>
      </c>
      <c r="H161" s="16">
        <v>94556593</v>
      </c>
      <c r="I161" s="17">
        <v>18638045</v>
      </c>
      <c r="J161" s="17">
        <v>17418527</v>
      </c>
      <c r="K161" s="16">
        <v>130613165</v>
      </c>
      <c r="L161" s="16">
        <v>15160922</v>
      </c>
      <c r="M161" s="17">
        <v>16290018</v>
      </c>
      <c r="N161" s="17">
        <v>29472303</v>
      </c>
      <c r="O161" s="16">
        <v>60923243</v>
      </c>
      <c r="P161" s="16">
        <v>15107767</v>
      </c>
      <c r="Q161" s="17">
        <v>15346232</v>
      </c>
      <c r="R161" s="17">
        <v>26662560</v>
      </c>
      <c r="S161" s="19">
        <v>57116559</v>
      </c>
      <c r="T161" s="16">
        <v>0</v>
      </c>
      <c r="U161" s="17">
        <v>0</v>
      </c>
      <c r="V161" s="17">
        <v>0</v>
      </c>
      <c r="W161" s="19">
        <v>0</v>
      </c>
    </row>
    <row r="162" spans="1:23" ht="12.75">
      <c r="A162" s="13" t="s">
        <v>26</v>
      </c>
      <c r="B162" s="14" t="s">
        <v>297</v>
      </c>
      <c r="C162" s="15" t="s">
        <v>298</v>
      </c>
      <c r="D162" s="16">
        <v>122090713</v>
      </c>
      <c r="E162" s="17">
        <v>120501033</v>
      </c>
      <c r="F162" s="17">
        <v>119829312</v>
      </c>
      <c r="G162" s="18">
        <f t="shared" si="27"/>
        <v>0.9944255996544029</v>
      </c>
      <c r="H162" s="16">
        <v>53933484</v>
      </c>
      <c r="I162" s="17">
        <v>2108986</v>
      </c>
      <c r="J162" s="17">
        <v>658031</v>
      </c>
      <c r="K162" s="16">
        <v>56700501</v>
      </c>
      <c r="L162" s="16">
        <v>3035186</v>
      </c>
      <c r="M162" s="17">
        <v>826779</v>
      </c>
      <c r="N162" s="17">
        <v>32479147</v>
      </c>
      <c r="O162" s="16">
        <v>36341112</v>
      </c>
      <c r="P162" s="16">
        <v>2503303</v>
      </c>
      <c r="Q162" s="17">
        <v>3101906</v>
      </c>
      <c r="R162" s="17">
        <v>21182490</v>
      </c>
      <c r="S162" s="19">
        <v>26787699</v>
      </c>
      <c r="T162" s="16">
        <v>0</v>
      </c>
      <c r="U162" s="17">
        <v>0</v>
      </c>
      <c r="V162" s="17">
        <v>0</v>
      </c>
      <c r="W162" s="19">
        <v>0</v>
      </c>
    </row>
    <row r="163" spans="1:23" ht="12.75">
      <c r="A163" s="13" t="s">
        <v>26</v>
      </c>
      <c r="B163" s="14" t="s">
        <v>299</v>
      </c>
      <c r="C163" s="15" t="s">
        <v>300</v>
      </c>
      <c r="D163" s="16">
        <v>204881681</v>
      </c>
      <c r="E163" s="17">
        <v>184954238</v>
      </c>
      <c r="F163" s="17">
        <v>178441570</v>
      </c>
      <c r="G163" s="18">
        <f t="shared" si="27"/>
        <v>0.9647876789933302</v>
      </c>
      <c r="H163" s="16">
        <v>72179482</v>
      </c>
      <c r="I163" s="17">
        <v>1678054</v>
      </c>
      <c r="J163" s="17">
        <v>2146765</v>
      </c>
      <c r="K163" s="16">
        <v>76004301</v>
      </c>
      <c r="L163" s="16">
        <v>2189983</v>
      </c>
      <c r="M163" s="17">
        <v>2013701</v>
      </c>
      <c r="N163" s="17">
        <v>52909405</v>
      </c>
      <c r="O163" s="16">
        <v>57113089</v>
      </c>
      <c r="P163" s="16">
        <v>2918838</v>
      </c>
      <c r="Q163" s="17">
        <v>2140661</v>
      </c>
      <c r="R163" s="17">
        <v>40264681</v>
      </c>
      <c r="S163" s="19">
        <v>45324180</v>
      </c>
      <c r="T163" s="16">
        <v>0</v>
      </c>
      <c r="U163" s="17">
        <v>0</v>
      </c>
      <c r="V163" s="17">
        <v>0</v>
      </c>
      <c r="W163" s="19">
        <v>0</v>
      </c>
    </row>
    <row r="164" spans="1:23" ht="12.75">
      <c r="A164" s="13" t="s">
        <v>26</v>
      </c>
      <c r="B164" s="14" t="s">
        <v>301</v>
      </c>
      <c r="C164" s="15" t="s">
        <v>302</v>
      </c>
      <c r="D164" s="16">
        <v>156200481</v>
      </c>
      <c r="E164" s="17">
        <v>189582312</v>
      </c>
      <c r="F164" s="17">
        <v>129684661</v>
      </c>
      <c r="G164" s="18">
        <f t="shared" si="27"/>
        <v>0.6840546442961408</v>
      </c>
      <c r="H164" s="16">
        <v>22312925</v>
      </c>
      <c r="I164" s="17">
        <v>3272649</v>
      </c>
      <c r="J164" s="17">
        <v>30109398</v>
      </c>
      <c r="K164" s="16">
        <v>55694972</v>
      </c>
      <c r="L164" s="16">
        <v>3126767</v>
      </c>
      <c r="M164" s="17">
        <v>3602153</v>
      </c>
      <c r="N164" s="17">
        <v>35170435</v>
      </c>
      <c r="O164" s="16">
        <v>41899355</v>
      </c>
      <c r="P164" s="16">
        <v>936739</v>
      </c>
      <c r="Q164" s="17">
        <v>3199562</v>
      </c>
      <c r="R164" s="17">
        <v>27954033</v>
      </c>
      <c r="S164" s="19">
        <v>32090334</v>
      </c>
      <c r="T164" s="16">
        <v>0</v>
      </c>
      <c r="U164" s="17">
        <v>0</v>
      </c>
      <c r="V164" s="17">
        <v>0</v>
      </c>
      <c r="W164" s="19">
        <v>0</v>
      </c>
    </row>
    <row r="165" spans="1:23" ht="12.75">
      <c r="A165" s="13" t="s">
        <v>41</v>
      </c>
      <c r="B165" s="14" t="s">
        <v>303</v>
      </c>
      <c r="C165" s="15" t="s">
        <v>304</v>
      </c>
      <c r="D165" s="16">
        <v>361426402</v>
      </c>
      <c r="E165" s="17">
        <v>380898367</v>
      </c>
      <c r="F165" s="17">
        <v>326655040</v>
      </c>
      <c r="G165" s="18">
        <f t="shared" si="27"/>
        <v>0.8575910749441464</v>
      </c>
      <c r="H165" s="16">
        <v>110926509</v>
      </c>
      <c r="I165" s="17">
        <v>4522255</v>
      </c>
      <c r="J165" s="17">
        <v>4731760</v>
      </c>
      <c r="K165" s="16">
        <v>120180524</v>
      </c>
      <c r="L165" s="16">
        <v>4177207</v>
      </c>
      <c r="M165" s="17">
        <v>5685570</v>
      </c>
      <c r="N165" s="17">
        <v>96098549</v>
      </c>
      <c r="O165" s="16">
        <v>105961326</v>
      </c>
      <c r="P165" s="16">
        <v>5200486</v>
      </c>
      <c r="Q165" s="17">
        <v>17689994</v>
      </c>
      <c r="R165" s="17">
        <v>77622710</v>
      </c>
      <c r="S165" s="19">
        <v>100513190</v>
      </c>
      <c r="T165" s="16">
        <v>0</v>
      </c>
      <c r="U165" s="17">
        <v>0</v>
      </c>
      <c r="V165" s="17">
        <v>0</v>
      </c>
      <c r="W165" s="19">
        <v>0</v>
      </c>
    </row>
    <row r="166" spans="1:23" ht="12.75">
      <c r="A166" s="20"/>
      <c r="B166" s="21" t="s">
        <v>305</v>
      </c>
      <c r="C166" s="22"/>
      <c r="D166" s="23">
        <f>SUM(D161:D165)</f>
        <v>1166831547</v>
      </c>
      <c r="E166" s="24">
        <f>SUM(E161:E165)</f>
        <v>1195602588</v>
      </c>
      <c r="F166" s="24">
        <f>SUM(F161:F165)</f>
        <v>1003263550</v>
      </c>
      <c r="G166" s="25">
        <f t="shared" si="27"/>
        <v>0.839127951101424</v>
      </c>
      <c r="H166" s="23">
        <f aca="true" t="shared" si="33" ref="H166:W166">SUM(H161:H165)</f>
        <v>353908993</v>
      </c>
      <c r="I166" s="24">
        <f t="shared" si="33"/>
        <v>30219989</v>
      </c>
      <c r="J166" s="24">
        <f t="shared" si="33"/>
        <v>55064481</v>
      </c>
      <c r="K166" s="23">
        <f t="shared" si="33"/>
        <v>439193463</v>
      </c>
      <c r="L166" s="23">
        <f t="shared" si="33"/>
        <v>27690065</v>
      </c>
      <c r="M166" s="24">
        <f t="shared" si="33"/>
        <v>28418221</v>
      </c>
      <c r="N166" s="24">
        <f t="shared" si="33"/>
        <v>246129839</v>
      </c>
      <c r="O166" s="23">
        <f t="shared" si="33"/>
        <v>302238125</v>
      </c>
      <c r="P166" s="23">
        <f t="shared" si="33"/>
        <v>26667133</v>
      </c>
      <c r="Q166" s="24">
        <f t="shared" si="33"/>
        <v>41478355</v>
      </c>
      <c r="R166" s="24">
        <f t="shared" si="33"/>
        <v>193686474</v>
      </c>
      <c r="S166" s="26">
        <f t="shared" si="33"/>
        <v>261831962</v>
      </c>
      <c r="T166" s="23">
        <f t="shared" si="33"/>
        <v>0</v>
      </c>
      <c r="U166" s="24">
        <f t="shared" si="33"/>
        <v>0</v>
      </c>
      <c r="V166" s="24">
        <f t="shared" si="33"/>
        <v>0</v>
      </c>
      <c r="W166" s="26">
        <f t="shared" si="33"/>
        <v>0</v>
      </c>
    </row>
    <row r="167" spans="1:23" ht="12.75">
      <c r="A167" s="20"/>
      <c r="B167" s="21" t="s">
        <v>306</v>
      </c>
      <c r="C167" s="22"/>
      <c r="D167" s="23">
        <f>SUM(D102,D104:D108,D110:D117,D119:D122,D124:D128,D130:D133,D135:D140,D142:D146,D148:D153,D155:D159,D161:D165)</f>
        <v>54946914641</v>
      </c>
      <c r="E167" s="24">
        <f>SUM(E102,E104:E108,E110:E117,E119:E122,E124:E128,E130:E133,E135:E140,E142:E146,E148:E153,E155:E159,E161:E165)</f>
        <v>55384226590</v>
      </c>
      <c r="F167" s="24">
        <f>SUM(F102,F104:F108,F110:F117,F119:F122,F124:F128,F130:F133,F135:F140,F142:F146,F148:F153,F155:F159,F161:F165)</f>
        <v>43543372489</v>
      </c>
      <c r="G167" s="25">
        <f t="shared" si="27"/>
        <v>0.7862053001361592</v>
      </c>
      <c r="H167" s="23">
        <f aca="true" t="shared" si="34" ref="H167:W167">SUM(H102,H104:H108,H110:H117,H119:H122,H124:H128,H130:H133,H135:H140,H142:H146,H148:H153,H155:H159,H161:H165)</f>
        <v>7286473797</v>
      </c>
      <c r="I167" s="24">
        <f t="shared" si="34"/>
        <v>4179389038</v>
      </c>
      <c r="J167" s="24">
        <f t="shared" si="34"/>
        <v>4733703925</v>
      </c>
      <c r="K167" s="23">
        <f t="shared" si="34"/>
        <v>16199566760</v>
      </c>
      <c r="L167" s="23">
        <f t="shared" si="34"/>
        <v>3789057976</v>
      </c>
      <c r="M167" s="24">
        <f t="shared" si="34"/>
        <v>3615113171</v>
      </c>
      <c r="N167" s="24">
        <f t="shared" si="34"/>
        <v>6800735271</v>
      </c>
      <c r="O167" s="23">
        <f t="shared" si="34"/>
        <v>14204906418</v>
      </c>
      <c r="P167" s="23">
        <f t="shared" si="34"/>
        <v>3716138652</v>
      </c>
      <c r="Q167" s="24">
        <f t="shared" si="34"/>
        <v>3884957019</v>
      </c>
      <c r="R167" s="24">
        <f t="shared" si="34"/>
        <v>5537803640</v>
      </c>
      <c r="S167" s="26">
        <f t="shared" si="34"/>
        <v>13138899311</v>
      </c>
      <c r="T167" s="23">
        <f t="shared" si="34"/>
        <v>0</v>
      </c>
      <c r="U167" s="24">
        <f t="shared" si="34"/>
        <v>0</v>
      </c>
      <c r="V167" s="24">
        <f t="shared" si="34"/>
        <v>0</v>
      </c>
      <c r="W167" s="26">
        <f t="shared" si="34"/>
        <v>0</v>
      </c>
    </row>
    <row r="168" spans="1:23" ht="12.75">
      <c r="A168" s="8"/>
      <c r="B168" s="9" t="s">
        <v>603</v>
      </c>
      <c r="C168" s="10"/>
      <c r="D168" s="27"/>
      <c r="E168" s="28"/>
      <c r="F168" s="28"/>
      <c r="G168" s="29"/>
      <c r="H168" s="27"/>
      <c r="I168" s="28"/>
      <c r="J168" s="28"/>
      <c r="K168" s="27"/>
      <c r="L168" s="27"/>
      <c r="M168" s="28"/>
      <c r="N168" s="28"/>
      <c r="O168" s="27"/>
      <c r="P168" s="27"/>
      <c r="Q168" s="28"/>
      <c r="R168" s="28"/>
      <c r="S168" s="30"/>
      <c r="T168" s="27"/>
      <c r="U168" s="28"/>
      <c r="V168" s="28"/>
      <c r="W168" s="30"/>
    </row>
    <row r="169" spans="1:23" ht="12.75">
      <c r="A169" s="12"/>
      <c r="B169" s="9" t="s">
        <v>307</v>
      </c>
      <c r="C169" s="10"/>
      <c r="D169" s="27"/>
      <c r="E169" s="28"/>
      <c r="F169" s="28"/>
      <c r="G169" s="29"/>
      <c r="H169" s="27"/>
      <c r="I169" s="28"/>
      <c r="J169" s="28"/>
      <c r="K169" s="27"/>
      <c r="L169" s="27"/>
      <c r="M169" s="28"/>
      <c r="N169" s="28"/>
      <c r="O169" s="27"/>
      <c r="P169" s="27"/>
      <c r="Q169" s="28"/>
      <c r="R169" s="28"/>
      <c r="S169" s="30"/>
      <c r="T169" s="27"/>
      <c r="U169" s="28"/>
      <c r="V169" s="28"/>
      <c r="W169" s="30"/>
    </row>
    <row r="170" spans="1:23" ht="12.75">
      <c r="A170" s="13" t="s">
        <v>26</v>
      </c>
      <c r="B170" s="14" t="s">
        <v>308</v>
      </c>
      <c r="C170" s="15" t="s">
        <v>309</v>
      </c>
      <c r="D170" s="16">
        <v>304534775</v>
      </c>
      <c r="E170" s="17">
        <v>306561840</v>
      </c>
      <c r="F170" s="17">
        <v>261527186</v>
      </c>
      <c r="G170" s="18">
        <f aca="true" t="shared" si="35" ref="G170:G202">IF($E170=0,0,$F170/$E170)</f>
        <v>0.8530976523366378</v>
      </c>
      <c r="H170" s="16">
        <v>96188808</v>
      </c>
      <c r="I170" s="17">
        <v>7287186</v>
      </c>
      <c r="J170" s="17">
        <v>4434841</v>
      </c>
      <c r="K170" s="16">
        <v>107910835</v>
      </c>
      <c r="L170" s="16">
        <v>4314135</v>
      </c>
      <c r="M170" s="17">
        <v>4970225</v>
      </c>
      <c r="N170" s="17">
        <v>76334138</v>
      </c>
      <c r="O170" s="16">
        <v>85618498</v>
      </c>
      <c r="P170" s="16">
        <v>4048661</v>
      </c>
      <c r="Q170" s="17">
        <v>3826459</v>
      </c>
      <c r="R170" s="17">
        <v>60122733</v>
      </c>
      <c r="S170" s="19">
        <v>67997853</v>
      </c>
      <c r="T170" s="16">
        <v>0</v>
      </c>
      <c r="U170" s="17">
        <v>0</v>
      </c>
      <c r="V170" s="17">
        <v>0</v>
      </c>
      <c r="W170" s="19">
        <v>0</v>
      </c>
    </row>
    <row r="171" spans="1:23" ht="12.75">
      <c r="A171" s="13" t="s">
        <v>26</v>
      </c>
      <c r="B171" s="14" t="s">
        <v>310</v>
      </c>
      <c r="C171" s="15" t="s">
        <v>311</v>
      </c>
      <c r="D171" s="16">
        <v>278237020</v>
      </c>
      <c r="E171" s="17">
        <v>307898823</v>
      </c>
      <c r="F171" s="17">
        <v>243298709</v>
      </c>
      <c r="G171" s="18">
        <f t="shared" si="35"/>
        <v>0.7901904483733606</v>
      </c>
      <c r="H171" s="16">
        <v>4246186</v>
      </c>
      <c r="I171" s="17">
        <v>3960052</v>
      </c>
      <c r="J171" s="17">
        <v>4218627</v>
      </c>
      <c r="K171" s="16">
        <v>12424865</v>
      </c>
      <c r="L171" s="16">
        <v>5188412</v>
      </c>
      <c r="M171" s="17">
        <v>3936406</v>
      </c>
      <c r="N171" s="17">
        <v>4356953</v>
      </c>
      <c r="O171" s="16">
        <v>13481771</v>
      </c>
      <c r="P171" s="16">
        <v>3808462</v>
      </c>
      <c r="Q171" s="17">
        <v>158909643</v>
      </c>
      <c r="R171" s="17">
        <v>54673968</v>
      </c>
      <c r="S171" s="19">
        <v>217392073</v>
      </c>
      <c r="T171" s="16">
        <v>0</v>
      </c>
      <c r="U171" s="17">
        <v>0</v>
      </c>
      <c r="V171" s="17">
        <v>0</v>
      </c>
      <c r="W171" s="19">
        <v>0</v>
      </c>
    </row>
    <row r="172" spans="1:23" ht="12.75">
      <c r="A172" s="13" t="s">
        <v>26</v>
      </c>
      <c r="B172" s="14" t="s">
        <v>312</v>
      </c>
      <c r="C172" s="15" t="s">
        <v>313</v>
      </c>
      <c r="D172" s="16">
        <v>1006494134</v>
      </c>
      <c r="E172" s="17">
        <v>1009254720</v>
      </c>
      <c r="F172" s="17">
        <v>803147307</v>
      </c>
      <c r="G172" s="18">
        <f t="shared" si="35"/>
        <v>0.7957825622059018</v>
      </c>
      <c r="H172" s="16">
        <v>211222569</v>
      </c>
      <c r="I172" s="17">
        <v>62914361</v>
      </c>
      <c r="J172" s="17">
        <v>62673824</v>
      </c>
      <c r="K172" s="16">
        <v>336810754</v>
      </c>
      <c r="L172" s="16">
        <v>50568576</v>
      </c>
      <c r="M172" s="17">
        <v>52157593</v>
      </c>
      <c r="N172" s="17">
        <v>135997244</v>
      </c>
      <c r="O172" s="16">
        <v>238723413</v>
      </c>
      <c r="P172" s="16">
        <v>46910468</v>
      </c>
      <c r="Q172" s="17">
        <v>45420426</v>
      </c>
      <c r="R172" s="17">
        <v>135282246</v>
      </c>
      <c r="S172" s="19">
        <v>227613140</v>
      </c>
      <c r="T172" s="16">
        <v>0</v>
      </c>
      <c r="U172" s="17">
        <v>0</v>
      </c>
      <c r="V172" s="17">
        <v>0</v>
      </c>
      <c r="W172" s="19">
        <v>0</v>
      </c>
    </row>
    <row r="173" spans="1:23" ht="12.75">
      <c r="A173" s="13" t="s">
        <v>26</v>
      </c>
      <c r="B173" s="14" t="s">
        <v>314</v>
      </c>
      <c r="C173" s="15" t="s">
        <v>315</v>
      </c>
      <c r="D173" s="16">
        <v>447424996</v>
      </c>
      <c r="E173" s="17">
        <v>447424996</v>
      </c>
      <c r="F173" s="17">
        <v>293175205</v>
      </c>
      <c r="G173" s="18">
        <f t="shared" si="35"/>
        <v>0.6552499471889138</v>
      </c>
      <c r="H173" s="16">
        <v>67082708</v>
      </c>
      <c r="I173" s="17">
        <v>21359052</v>
      </c>
      <c r="J173" s="17">
        <v>17109540</v>
      </c>
      <c r="K173" s="16">
        <v>105551300</v>
      </c>
      <c r="L173" s="16">
        <v>21683874</v>
      </c>
      <c r="M173" s="17">
        <v>20151791</v>
      </c>
      <c r="N173" s="17">
        <v>58534006</v>
      </c>
      <c r="O173" s="16">
        <v>100369671</v>
      </c>
      <c r="P173" s="16">
        <v>17711589</v>
      </c>
      <c r="Q173" s="17">
        <v>20166679</v>
      </c>
      <c r="R173" s="17">
        <v>49375966</v>
      </c>
      <c r="S173" s="19">
        <v>87254234</v>
      </c>
      <c r="T173" s="16">
        <v>0</v>
      </c>
      <c r="U173" s="17">
        <v>0</v>
      </c>
      <c r="V173" s="17">
        <v>0</v>
      </c>
      <c r="W173" s="19">
        <v>0</v>
      </c>
    </row>
    <row r="174" spans="1:23" ht="12.75">
      <c r="A174" s="13" t="s">
        <v>26</v>
      </c>
      <c r="B174" s="14" t="s">
        <v>316</v>
      </c>
      <c r="C174" s="15" t="s">
        <v>317</v>
      </c>
      <c r="D174" s="16">
        <v>144318103</v>
      </c>
      <c r="E174" s="17">
        <v>170662305</v>
      </c>
      <c r="F174" s="17">
        <v>154980351</v>
      </c>
      <c r="G174" s="18">
        <f t="shared" si="35"/>
        <v>0.9081112024122726</v>
      </c>
      <c r="H174" s="16">
        <v>42941386</v>
      </c>
      <c r="I174" s="17">
        <v>8499652</v>
      </c>
      <c r="J174" s="17">
        <v>13296361</v>
      </c>
      <c r="K174" s="16">
        <v>64737399</v>
      </c>
      <c r="L174" s="16">
        <v>7605150</v>
      </c>
      <c r="M174" s="17">
        <v>6026908</v>
      </c>
      <c r="N174" s="17">
        <v>37290284</v>
      </c>
      <c r="O174" s="16">
        <v>50922342</v>
      </c>
      <c r="P174" s="16">
        <v>8622565</v>
      </c>
      <c r="Q174" s="17">
        <v>7562091</v>
      </c>
      <c r="R174" s="17">
        <v>23135954</v>
      </c>
      <c r="S174" s="19">
        <v>39320610</v>
      </c>
      <c r="T174" s="16">
        <v>0</v>
      </c>
      <c r="U174" s="17">
        <v>0</v>
      </c>
      <c r="V174" s="17">
        <v>0</v>
      </c>
      <c r="W174" s="19">
        <v>0</v>
      </c>
    </row>
    <row r="175" spans="1:23" ht="12.75">
      <c r="A175" s="13" t="s">
        <v>41</v>
      </c>
      <c r="B175" s="14" t="s">
        <v>318</v>
      </c>
      <c r="C175" s="15" t="s">
        <v>319</v>
      </c>
      <c r="D175" s="16">
        <v>955064250</v>
      </c>
      <c r="E175" s="17">
        <v>206627898</v>
      </c>
      <c r="F175" s="17">
        <v>381939741</v>
      </c>
      <c r="G175" s="18">
        <f t="shared" si="35"/>
        <v>1.8484422708496022</v>
      </c>
      <c r="H175" s="16">
        <v>10824925</v>
      </c>
      <c r="I175" s="17">
        <v>5576522</v>
      </c>
      <c r="J175" s="17">
        <v>3759636</v>
      </c>
      <c r="K175" s="16">
        <v>20161083</v>
      </c>
      <c r="L175" s="16">
        <v>5898398</v>
      </c>
      <c r="M175" s="17">
        <v>15568490</v>
      </c>
      <c r="N175" s="17">
        <v>168297097</v>
      </c>
      <c r="O175" s="16">
        <v>189763985</v>
      </c>
      <c r="P175" s="16">
        <v>356673</v>
      </c>
      <c r="Q175" s="17">
        <v>0</v>
      </c>
      <c r="R175" s="17">
        <v>171658000</v>
      </c>
      <c r="S175" s="19">
        <v>172014673</v>
      </c>
      <c r="T175" s="16">
        <v>0</v>
      </c>
      <c r="U175" s="17">
        <v>0</v>
      </c>
      <c r="V175" s="17">
        <v>0</v>
      </c>
      <c r="W175" s="19">
        <v>0</v>
      </c>
    </row>
    <row r="176" spans="1:23" ht="12.75">
      <c r="A176" s="20"/>
      <c r="B176" s="21" t="s">
        <v>320</v>
      </c>
      <c r="C176" s="22"/>
      <c r="D176" s="23">
        <f>SUM(D170:D175)</f>
        <v>3136073278</v>
      </c>
      <c r="E176" s="24">
        <f>SUM(E170:E175)</f>
        <v>2448430582</v>
      </c>
      <c r="F176" s="24">
        <f>SUM(F170:F175)</f>
        <v>2138068499</v>
      </c>
      <c r="G176" s="25">
        <f t="shared" si="35"/>
        <v>0.8732403992656876</v>
      </c>
      <c r="H176" s="23">
        <f aca="true" t="shared" si="36" ref="H176:W176">SUM(H170:H175)</f>
        <v>432506582</v>
      </c>
      <c r="I176" s="24">
        <f t="shared" si="36"/>
        <v>109596825</v>
      </c>
      <c r="J176" s="24">
        <f t="shared" si="36"/>
        <v>105492829</v>
      </c>
      <c r="K176" s="23">
        <f t="shared" si="36"/>
        <v>647596236</v>
      </c>
      <c r="L176" s="23">
        <f t="shared" si="36"/>
        <v>95258545</v>
      </c>
      <c r="M176" s="24">
        <f t="shared" si="36"/>
        <v>102811413</v>
      </c>
      <c r="N176" s="24">
        <f t="shared" si="36"/>
        <v>480809722</v>
      </c>
      <c r="O176" s="23">
        <f t="shared" si="36"/>
        <v>678879680</v>
      </c>
      <c r="P176" s="23">
        <f t="shared" si="36"/>
        <v>81458418</v>
      </c>
      <c r="Q176" s="24">
        <f t="shared" si="36"/>
        <v>235885298</v>
      </c>
      <c r="R176" s="24">
        <f t="shared" si="36"/>
        <v>494248867</v>
      </c>
      <c r="S176" s="26">
        <f t="shared" si="36"/>
        <v>811592583</v>
      </c>
      <c r="T176" s="23">
        <f t="shared" si="36"/>
        <v>0</v>
      </c>
      <c r="U176" s="24">
        <f t="shared" si="36"/>
        <v>0</v>
      </c>
      <c r="V176" s="24">
        <f t="shared" si="36"/>
        <v>0</v>
      </c>
      <c r="W176" s="26">
        <f t="shared" si="36"/>
        <v>0</v>
      </c>
    </row>
    <row r="177" spans="1:23" ht="12.75">
      <c r="A177" s="13" t="s">
        <v>26</v>
      </c>
      <c r="B177" s="14" t="s">
        <v>321</v>
      </c>
      <c r="C177" s="15" t="s">
        <v>322</v>
      </c>
      <c r="D177" s="16">
        <v>252510000</v>
      </c>
      <c r="E177" s="17">
        <v>284704100</v>
      </c>
      <c r="F177" s="17">
        <v>168953580</v>
      </c>
      <c r="G177" s="18">
        <f t="shared" si="35"/>
        <v>0.5934357109714964</v>
      </c>
      <c r="H177" s="16">
        <v>19894129</v>
      </c>
      <c r="I177" s="17">
        <v>29908516</v>
      </c>
      <c r="J177" s="17">
        <v>9817288</v>
      </c>
      <c r="K177" s="16">
        <v>59619933</v>
      </c>
      <c r="L177" s="16">
        <v>8084049</v>
      </c>
      <c r="M177" s="17">
        <v>10580764</v>
      </c>
      <c r="N177" s="17">
        <v>39613375</v>
      </c>
      <c r="O177" s="16">
        <v>58278188</v>
      </c>
      <c r="P177" s="16">
        <v>7201645</v>
      </c>
      <c r="Q177" s="17">
        <v>11974746</v>
      </c>
      <c r="R177" s="17">
        <v>31879068</v>
      </c>
      <c r="S177" s="19">
        <v>51055459</v>
      </c>
      <c r="T177" s="16">
        <v>0</v>
      </c>
      <c r="U177" s="17">
        <v>0</v>
      </c>
      <c r="V177" s="17">
        <v>0</v>
      </c>
      <c r="W177" s="19">
        <v>0</v>
      </c>
    </row>
    <row r="178" spans="1:23" ht="12.75">
      <c r="A178" s="13" t="s">
        <v>26</v>
      </c>
      <c r="B178" s="14" t="s">
        <v>323</v>
      </c>
      <c r="C178" s="15" t="s">
        <v>324</v>
      </c>
      <c r="D178" s="16">
        <v>704217000</v>
      </c>
      <c r="E178" s="17">
        <v>704217000</v>
      </c>
      <c r="F178" s="17">
        <v>492486569</v>
      </c>
      <c r="G178" s="18">
        <f t="shared" si="35"/>
        <v>0.6993392221431746</v>
      </c>
      <c r="H178" s="16">
        <v>90430362</v>
      </c>
      <c r="I178" s="17">
        <v>99380749</v>
      </c>
      <c r="J178" s="17">
        <v>17071644</v>
      </c>
      <c r="K178" s="16">
        <v>206882755</v>
      </c>
      <c r="L178" s="16">
        <v>14894185</v>
      </c>
      <c r="M178" s="17">
        <v>14498388</v>
      </c>
      <c r="N178" s="17">
        <v>126995877</v>
      </c>
      <c r="O178" s="16">
        <v>156388450</v>
      </c>
      <c r="P178" s="16">
        <v>15524993</v>
      </c>
      <c r="Q178" s="17">
        <v>14726287</v>
      </c>
      <c r="R178" s="17">
        <v>98964084</v>
      </c>
      <c r="S178" s="19">
        <v>129215364</v>
      </c>
      <c r="T178" s="16">
        <v>0</v>
      </c>
      <c r="U178" s="17">
        <v>0</v>
      </c>
      <c r="V178" s="17">
        <v>0</v>
      </c>
      <c r="W178" s="19">
        <v>0</v>
      </c>
    </row>
    <row r="179" spans="1:23" ht="12.75">
      <c r="A179" s="13" t="s">
        <v>26</v>
      </c>
      <c r="B179" s="14" t="s">
        <v>325</v>
      </c>
      <c r="C179" s="15" t="s">
        <v>326</v>
      </c>
      <c r="D179" s="16">
        <v>696266991</v>
      </c>
      <c r="E179" s="17">
        <v>696266991</v>
      </c>
      <c r="F179" s="17">
        <v>587864807</v>
      </c>
      <c r="G179" s="18">
        <f t="shared" si="35"/>
        <v>0.8443094597313748</v>
      </c>
      <c r="H179" s="16">
        <v>87928001</v>
      </c>
      <c r="I179" s="17">
        <v>101890544</v>
      </c>
      <c r="J179" s="17">
        <v>31736000</v>
      </c>
      <c r="K179" s="16">
        <v>221554545</v>
      </c>
      <c r="L179" s="16">
        <v>31295875</v>
      </c>
      <c r="M179" s="17">
        <v>31788705</v>
      </c>
      <c r="N179" s="17">
        <v>123646575</v>
      </c>
      <c r="O179" s="16">
        <v>186731155</v>
      </c>
      <c r="P179" s="16">
        <v>36029295</v>
      </c>
      <c r="Q179" s="17">
        <v>31168304</v>
      </c>
      <c r="R179" s="17">
        <v>112381508</v>
      </c>
      <c r="S179" s="19">
        <v>179579107</v>
      </c>
      <c r="T179" s="16">
        <v>0</v>
      </c>
      <c r="U179" s="17">
        <v>0</v>
      </c>
      <c r="V179" s="17">
        <v>0</v>
      </c>
      <c r="W179" s="19">
        <v>0</v>
      </c>
    </row>
    <row r="180" spans="1:23" ht="12.75">
      <c r="A180" s="13" t="s">
        <v>26</v>
      </c>
      <c r="B180" s="14" t="s">
        <v>327</v>
      </c>
      <c r="C180" s="15" t="s">
        <v>328</v>
      </c>
      <c r="D180" s="16">
        <v>267167000</v>
      </c>
      <c r="E180" s="17">
        <v>267167000</v>
      </c>
      <c r="F180" s="17">
        <v>171188067</v>
      </c>
      <c r="G180" s="18">
        <f t="shared" si="35"/>
        <v>0.6407530383617738</v>
      </c>
      <c r="H180" s="16">
        <v>0</v>
      </c>
      <c r="I180" s="17">
        <v>61812000</v>
      </c>
      <c r="J180" s="17">
        <v>2809713</v>
      </c>
      <c r="K180" s="16">
        <v>64621713</v>
      </c>
      <c r="L180" s="16">
        <v>284691</v>
      </c>
      <c r="M180" s="17">
        <v>374830</v>
      </c>
      <c r="N180" s="17">
        <v>88676128</v>
      </c>
      <c r="O180" s="16">
        <v>89335649</v>
      </c>
      <c r="P180" s="16">
        <v>800192</v>
      </c>
      <c r="Q180" s="17">
        <v>16430513</v>
      </c>
      <c r="R180" s="17">
        <v>0</v>
      </c>
      <c r="S180" s="19">
        <v>17230705</v>
      </c>
      <c r="T180" s="16">
        <v>0</v>
      </c>
      <c r="U180" s="17">
        <v>0</v>
      </c>
      <c r="V180" s="17">
        <v>0</v>
      </c>
      <c r="W180" s="19">
        <v>0</v>
      </c>
    </row>
    <row r="181" spans="1:23" ht="12.75">
      <c r="A181" s="13" t="s">
        <v>41</v>
      </c>
      <c r="B181" s="14" t="s">
        <v>329</v>
      </c>
      <c r="C181" s="15" t="s">
        <v>330</v>
      </c>
      <c r="D181" s="16">
        <v>861062841</v>
      </c>
      <c r="E181" s="17">
        <v>861062841</v>
      </c>
      <c r="F181" s="17">
        <v>660499354</v>
      </c>
      <c r="G181" s="18">
        <f t="shared" si="35"/>
        <v>0.7670745067025834</v>
      </c>
      <c r="H181" s="16">
        <v>1566371</v>
      </c>
      <c r="I181" s="17">
        <v>144118086</v>
      </c>
      <c r="J181" s="17">
        <v>53045959</v>
      </c>
      <c r="K181" s="16">
        <v>198730416</v>
      </c>
      <c r="L181" s="16">
        <v>69911902</v>
      </c>
      <c r="M181" s="17">
        <v>47960065</v>
      </c>
      <c r="N181" s="17">
        <v>45015269</v>
      </c>
      <c r="O181" s="16">
        <v>162887236</v>
      </c>
      <c r="P181" s="16">
        <v>25869211</v>
      </c>
      <c r="Q181" s="17">
        <v>25609126</v>
      </c>
      <c r="R181" s="17">
        <v>247403365</v>
      </c>
      <c r="S181" s="19">
        <v>298881702</v>
      </c>
      <c r="T181" s="16">
        <v>0</v>
      </c>
      <c r="U181" s="17">
        <v>0</v>
      </c>
      <c r="V181" s="17">
        <v>0</v>
      </c>
      <c r="W181" s="19">
        <v>0</v>
      </c>
    </row>
    <row r="182" spans="1:23" ht="12.75">
      <c r="A182" s="20"/>
      <c r="B182" s="21" t="s">
        <v>331</v>
      </c>
      <c r="C182" s="22"/>
      <c r="D182" s="23">
        <f>SUM(D177:D181)</f>
        <v>2781223832</v>
      </c>
      <c r="E182" s="24">
        <f>SUM(E177:E181)</f>
        <v>2813417932</v>
      </c>
      <c r="F182" s="24">
        <f>SUM(F177:F181)</f>
        <v>2080992377</v>
      </c>
      <c r="G182" s="25">
        <f t="shared" si="35"/>
        <v>0.7396669912886586</v>
      </c>
      <c r="H182" s="23">
        <f aca="true" t="shared" si="37" ref="H182:W182">SUM(H177:H181)</f>
        <v>199818863</v>
      </c>
      <c r="I182" s="24">
        <f t="shared" si="37"/>
        <v>437109895</v>
      </c>
      <c r="J182" s="24">
        <f t="shared" si="37"/>
        <v>114480604</v>
      </c>
      <c r="K182" s="23">
        <f t="shared" si="37"/>
        <v>751409362</v>
      </c>
      <c r="L182" s="23">
        <f t="shared" si="37"/>
        <v>124470702</v>
      </c>
      <c r="M182" s="24">
        <f t="shared" si="37"/>
        <v>105202752</v>
      </c>
      <c r="N182" s="24">
        <f t="shared" si="37"/>
        <v>423947224</v>
      </c>
      <c r="O182" s="23">
        <f t="shared" si="37"/>
        <v>653620678</v>
      </c>
      <c r="P182" s="23">
        <f t="shared" si="37"/>
        <v>85425336</v>
      </c>
      <c r="Q182" s="24">
        <f t="shared" si="37"/>
        <v>99908976</v>
      </c>
      <c r="R182" s="24">
        <f t="shared" si="37"/>
        <v>490628025</v>
      </c>
      <c r="S182" s="26">
        <f t="shared" si="37"/>
        <v>675962337</v>
      </c>
      <c r="T182" s="23">
        <f t="shared" si="37"/>
        <v>0</v>
      </c>
      <c r="U182" s="24">
        <f t="shared" si="37"/>
        <v>0</v>
      </c>
      <c r="V182" s="24">
        <f t="shared" si="37"/>
        <v>0</v>
      </c>
      <c r="W182" s="26">
        <f t="shared" si="37"/>
        <v>0</v>
      </c>
    </row>
    <row r="183" spans="1:23" ht="12.75">
      <c r="A183" s="13" t="s">
        <v>26</v>
      </c>
      <c r="B183" s="14" t="s">
        <v>332</v>
      </c>
      <c r="C183" s="15" t="s">
        <v>333</v>
      </c>
      <c r="D183" s="16">
        <v>222914613</v>
      </c>
      <c r="E183" s="17">
        <v>253590218</v>
      </c>
      <c r="F183" s="17">
        <v>225550636</v>
      </c>
      <c r="G183" s="18">
        <f t="shared" si="35"/>
        <v>0.8894295599367322</v>
      </c>
      <c r="H183" s="16">
        <v>33135099</v>
      </c>
      <c r="I183" s="17">
        <v>60358092</v>
      </c>
      <c r="J183" s="17">
        <v>3020293</v>
      </c>
      <c r="K183" s="16">
        <v>96513484</v>
      </c>
      <c r="L183" s="16">
        <v>2626994</v>
      </c>
      <c r="M183" s="17">
        <v>3263707</v>
      </c>
      <c r="N183" s="17">
        <v>57087623</v>
      </c>
      <c r="O183" s="16">
        <v>62978324</v>
      </c>
      <c r="P183" s="16">
        <v>2643009</v>
      </c>
      <c r="Q183" s="17">
        <v>16023003</v>
      </c>
      <c r="R183" s="17">
        <v>47392816</v>
      </c>
      <c r="S183" s="19">
        <v>66058828</v>
      </c>
      <c r="T183" s="16">
        <v>0</v>
      </c>
      <c r="U183" s="17">
        <v>0</v>
      </c>
      <c r="V183" s="17">
        <v>0</v>
      </c>
      <c r="W183" s="19">
        <v>0</v>
      </c>
    </row>
    <row r="184" spans="1:23" ht="12.75">
      <c r="A184" s="13" t="s">
        <v>26</v>
      </c>
      <c r="B184" s="14" t="s">
        <v>334</v>
      </c>
      <c r="C184" s="15" t="s">
        <v>335</v>
      </c>
      <c r="D184" s="16">
        <v>182808077</v>
      </c>
      <c r="E184" s="17">
        <v>182808077</v>
      </c>
      <c r="F184" s="17">
        <v>156285282</v>
      </c>
      <c r="G184" s="18">
        <f t="shared" si="35"/>
        <v>0.8549145342194043</v>
      </c>
      <c r="H184" s="16">
        <v>23439861</v>
      </c>
      <c r="I184" s="17">
        <v>3224082</v>
      </c>
      <c r="J184" s="17">
        <v>30176661</v>
      </c>
      <c r="K184" s="16">
        <v>56840604</v>
      </c>
      <c r="L184" s="16">
        <v>14274582</v>
      </c>
      <c r="M184" s="17">
        <v>2494816</v>
      </c>
      <c r="N184" s="17">
        <v>42493178</v>
      </c>
      <c r="O184" s="16">
        <v>59262576</v>
      </c>
      <c r="P184" s="16">
        <v>2746092</v>
      </c>
      <c r="Q184" s="17">
        <v>2575361</v>
      </c>
      <c r="R184" s="17">
        <v>34860649</v>
      </c>
      <c r="S184" s="19">
        <v>40182102</v>
      </c>
      <c r="T184" s="16">
        <v>0</v>
      </c>
      <c r="U184" s="17">
        <v>0</v>
      </c>
      <c r="V184" s="17">
        <v>0</v>
      </c>
      <c r="W184" s="19">
        <v>0</v>
      </c>
    </row>
    <row r="185" spans="1:23" ht="12.75">
      <c r="A185" s="13" t="s">
        <v>26</v>
      </c>
      <c r="B185" s="14" t="s">
        <v>336</v>
      </c>
      <c r="C185" s="15" t="s">
        <v>337</v>
      </c>
      <c r="D185" s="16">
        <v>2818324997</v>
      </c>
      <c r="E185" s="17">
        <v>2867679743</v>
      </c>
      <c r="F185" s="17">
        <v>1996936959</v>
      </c>
      <c r="G185" s="18">
        <f t="shared" si="35"/>
        <v>0.6963598232593855</v>
      </c>
      <c r="H185" s="16">
        <v>198767442</v>
      </c>
      <c r="I185" s="17">
        <v>270067476</v>
      </c>
      <c r="J185" s="17">
        <v>215470498</v>
      </c>
      <c r="K185" s="16">
        <v>684305416</v>
      </c>
      <c r="L185" s="16">
        <v>219807008</v>
      </c>
      <c r="M185" s="17">
        <v>196073515</v>
      </c>
      <c r="N185" s="17">
        <v>280999545</v>
      </c>
      <c r="O185" s="16">
        <v>696880068</v>
      </c>
      <c r="P185" s="16">
        <v>182190430</v>
      </c>
      <c r="Q185" s="17">
        <v>208251754</v>
      </c>
      <c r="R185" s="17">
        <v>225309291</v>
      </c>
      <c r="S185" s="19">
        <v>615751475</v>
      </c>
      <c r="T185" s="16">
        <v>0</v>
      </c>
      <c r="U185" s="17">
        <v>0</v>
      </c>
      <c r="V185" s="17">
        <v>0</v>
      </c>
      <c r="W185" s="19">
        <v>0</v>
      </c>
    </row>
    <row r="186" spans="1:23" ht="12.75">
      <c r="A186" s="13" t="s">
        <v>26</v>
      </c>
      <c r="B186" s="14" t="s">
        <v>338</v>
      </c>
      <c r="C186" s="15" t="s">
        <v>339</v>
      </c>
      <c r="D186" s="16">
        <v>396451161</v>
      </c>
      <c r="E186" s="17">
        <v>396451161</v>
      </c>
      <c r="F186" s="17">
        <v>300307795</v>
      </c>
      <c r="G186" s="18">
        <f t="shared" si="35"/>
        <v>0.7574900127483799</v>
      </c>
      <c r="H186" s="16">
        <v>94375616</v>
      </c>
      <c r="I186" s="17">
        <v>12004244</v>
      </c>
      <c r="J186" s="17">
        <v>12765254</v>
      </c>
      <c r="K186" s="16">
        <v>119145114</v>
      </c>
      <c r="L186" s="16">
        <v>12101502</v>
      </c>
      <c r="M186" s="17">
        <v>11867440</v>
      </c>
      <c r="N186" s="17">
        <v>56378600</v>
      </c>
      <c r="O186" s="16">
        <v>80347542</v>
      </c>
      <c r="P186" s="16">
        <v>32129575</v>
      </c>
      <c r="Q186" s="17">
        <v>8012057</v>
      </c>
      <c r="R186" s="17">
        <v>60673507</v>
      </c>
      <c r="S186" s="19">
        <v>100815139</v>
      </c>
      <c r="T186" s="16">
        <v>0</v>
      </c>
      <c r="U186" s="17">
        <v>0</v>
      </c>
      <c r="V186" s="17">
        <v>0</v>
      </c>
      <c r="W186" s="19">
        <v>0</v>
      </c>
    </row>
    <row r="187" spans="1:23" ht="12.75">
      <c r="A187" s="13" t="s">
        <v>41</v>
      </c>
      <c r="B187" s="14" t="s">
        <v>340</v>
      </c>
      <c r="C187" s="15" t="s">
        <v>341</v>
      </c>
      <c r="D187" s="16">
        <v>671183000</v>
      </c>
      <c r="E187" s="17">
        <v>655806139</v>
      </c>
      <c r="F187" s="17">
        <v>542554154</v>
      </c>
      <c r="G187" s="18">
        <f t="shared" si="35"/>
        <v>0.8273087452754083</v>
      </c>
      <c r="H187" s="16">
        <v>195369810</v>
      </c>
      <c r="I187" s="17">
        <v>5941878</v>
      </c>
      <c r="J187" s="17">
        <v>9575206</v>
      </c>
      <c r="K187" s="16">
        <v>210886894</v>
      </c>
      <c r="L187" s="16">
        <v>6836026</v>
      </c>
      <c r="M187" s="17">
        <v>25279005</v>
      </c>
      <c r="N187" s="17">
        <v>152198480</v>
      </c>
      <c r="O187" s="16">
        <v>184313511</v>
      </c>
      <c r="P187" s="16">
        <v>7542445</v>
      </c>
      <c r="Q187" s="17">
        <v>33468586</v>
      </c>
      <c r="R187" s="17">
        <v>106342718</v>
      </c>
      <c r="S187" s="19">
        <v>147353749</v>
      </c>
      <c r="T187" s="16">
        <v>0</v>
      </c>
      <c r="U187" s="17">
        <v>0</v>
      </c>
      <c r="V187" s="17">
        <v>0</v>
      </c>
      <c r="W187" s="19">
        <v>0</v>
      </c>
    </row>
    <row r="188" spans="1:23" ht="12.75">
      <c r="A188" s="20"/>
      <c r="B188" s="21" t="s">
        <v>342</v>
      </c>
      <c r="C188" s="22"/>
      <c r="D188" s="23">
        <f>SUM(D183:D187)</f>
        <v>4291681848</v>
      </c>
      <c r="E188" s="24">
        <f>SUM(E183:E187)</f>
        <v>4356335338</v>
      </c>
      <c r="F188" s="24">
        <f>SUM(F183:F187)</f>
        <v>3221634826</v>
      </c>
      <c r="G188" s="25">
        <f t="shared" si="35"/>
        <v>0.7395286579290421</v>
      </c>
      <c r="H188" s="23">
        <f aca="true" t="shared" si="38" ref="H188:W188">SUM(H183:H187)</f>
        <v>545087828</v>
      </c>
      <c r="I188" s="24">
        <f t="shared" si="38"/>
        <v>351595772</v>
      </c>
      <c r="J188" s="24">
        <f t="shared" si="38"/>
        <v>271007912</v>
      </c>
      <c r="K188" s="23">
        <f t="shared" si="38"/>
        <v>1167691512</v>
      </c>
      <c r="L188" s="23">
        <f t="shared" si="38"/>
        <v>255646112</v>
      </c>
      <c r="M188" s="24">
        <f t="shared" si="38"/>
        <v>238978483</v>
      </c>
      <c r="N188" s="24">
        <f t="shared" si="38"/>
        <v>589157426</v>
      </c>
      <c r="O188" s="23">
        <f t="shared" si="38"/>
        <v>1083782021</v>
      </c>
      <c r="P188" s="23">
        <f t="shared" si="38"/>
        <v>227251551</v>
      </c>
      <c r="Q188" s="24">
        <f t="shared" si="38"/>
        <v>268330761</v>
      </c>
      <c r="R188" s="24">
        <f t="shared" si="38"/>
        <v>474578981</v>
      </c>
      <c r="S188" s="26">
        <f t="shared" si="38"/>
        <v>970161293</v>
      </c>
      <c r="T188" s="23">
        <f t="shared" si="38"/>
        <v>0</v>
      </c>
      <c r="U188" s="24">
        <f t="shared" si="38"/>
        <v>0</v>
      </c>
      <c r="V188" s="24">
        <f t="shared" si="38"/>
        <v>0</v>
      </c>
      <c r="W188" s="26">
        <f t="shared" si="38"/>
        <v>0</v>
      </c>
    </row>
    <row r="189" spans="1:23" ht="12.75">
      <c r="A189" s="13" t="s">
        <v>26</v>
      </c>
      <c r="B189" s="14" t="s">
        <v>343</v>
      </c>
      <c r="C189" s="15" t="s">
        <v>344</v>
      </c>
      <c r="D189" s="16">
        <v>303507844</v>
      </c>
      <c r="E189" s="17">
        <v>303507844</v>
      </c>
      <c r="F189" s="17">
        <v>190008029</v>
      </c>
      <c r="G189" s="18">
        <f t="shared" si="35"/>
        <v>0.6260399286418442</v>
      </c>
      <c r="H189" s="16">
        <v>39929572</v>
      </c>
      <c r="I189" s="17">
        <v>14655664</v>
      </c>
      <c r="J189" s="17">
        <v>16441143</v>
      </c>
      <c r="K189" s="16">
        <v>71026379</v>
      </c>
      <c r="L189" s="16">
        <v>16648182</v>
      </c>
      <c r="M189" s="17">
        <v>15716246</v>
      </c>
      <c r="N189" s="17">
        <v>32403546</v>
      </c>
      <c r="O189" s="16">
        <v>64767974</v>
      </c>
      <c r="P189" s="16">
        <v>15284094</v>
      </c>
      <c r="Q189" s="17">
        <v>9743739</v>
      </c>
      <c r="R189" s="17">
        <v>29185843</v>
      </c>
      <c r="S189" s="19">
        <v>54213676</v>
      </c>
      <c r="T189" s="16">
        <v>0</v>
      </c>
      <c r="U189" s="17">
        <v>0</v>
      </c>
      <c r="V189" s="17">
        <v>0</v>
      </c>
      <c r="W189" s="19">
        <v>0</v>
      </c>
    </row>
    <row r="190" spans="1:23" ht="12.75">
      <c r="A190" s="13" t="s">
        <v>26</v>
      </c>
      <c r="B190" s="14" t="s">
        <v>345</v>
      </c>
      <c r="C190" s="15" t="s">
        <v>346</v>
      </c>
      <c r="D190" s="16">
        <v>410229906</v>
      </c>
      <c r="E190" s="17">
        <v>410229906</v>
      </c>
      <c r="F190" s="17">
        <v>63668751</v>
      </c>
      <c r="G190" s="18">
        <f t="shared" si="35"/>
        <v>0.15520260729114177</v>
      </c>
      <c r="H190" s="16">
        <v>63668751</v>
      </c>
      <c r="I190" s="17">
        <v>0</v>
      </c>
      <c r="J190" s="17">
        <v>0</v>
      </c>
      <c r="K190" s="16">
        <v>63668751</v>
      </c>
      <c r="L190" s="16">
        <v>0</v>
      </c>
      <c r="M190" s="17">
        <v>0</v>
      </c>
      <c r="N190" s="17">
        <v>0</v>
      </c>
      <c r="O190" s="16">
        <v>0</v>
      </c>
      <c r="P190" s="16">
        <v>0</v>
      </c>
      <c r="Q190" s="17">
        <v>0</v>
      </c>
      <c r="R190" s="17">
        <v>0</v>
      </c>
      <c r="S190" s="19">
        <v>0</v>
      </c>
      <c r="T190" s="16">
        <v>0</v>
      </c>
      <c r="U190" s="17">
        <v>0</v>
      </c>
      <c r="V190" s="17">
        <v>0</v>
      </c>
      <c r="W190" s="19">
        <v>0</v>
      </c>
    </row>
    <row r="191" spans="1:23" ht="12.75">
      <c r="A191" s="13" t="s">
        <v>26</v>
      </c>
      <c r="B191" s="14" t="s">
        <v>347</v>
      </c>
      <c r="C191" s="15" t="s">
        <v>348</v>
      </c>
      <c r="D191" s="16">
        <v>378034235</v>
      </c>
      <c r="E191" s="17">
        <v>378034235</v>
      </c>
      <c r="F191" s="17">
        <v>213805245</v>
      </c>
      <c r="G191" s="18">
        <f t="shared" si="35"/>
        <v>0.5655711181819287</v>
      </c>
      <c r="H191" s="16">
        <v>48624755</v>
      </c>
      <c r="I191" s="17">
        <v>17153230</v>
      </c>
      <c r="J191" s="17">
        <v>18517021</v>
      </c>
      <c r="K191" s="16">
        <v>84295006</v>
      </c>
      <c r="L191" s="16">
        <v>18809363</v>
      </c>
      <c r="M191" s="17">
        <v>20070397</v>
      </c>
      <c r="N191" s="17">
        <v>50247028</v>
      </c>
      <c r="O191" s="16">
        <v>89126788</v>
      </c>
      <c r="P191" s="16">
        <v>22137681</v>
      </c>
      <c r="Q191" s="17">
        <v>18245770</v>
      </c>
      <c r="R191" s="17">
        <v>0</v>
      </c>
      <c r="S191" s="19">
        <v>40383451</v>
      </c>
      <c r="T191" s="16">
        <v>0</v>
      </c>
      <c r="U191" s="17">
        <v>0</v>
      </c>
      <c r="V191" s="17">
        <v>0</v>
      </c>
      <c r="W191" s="19">
        <v>0</v>
      </c>
    </row>
    <row r="192" spans="1:23" ht="12.75">
      <c r="A192" s="13" t="s">
        <v>26</v>
      </c>
      <c r="B192" s="14" t="s">
        <v>349</v>
      </c>
      <c r="C192" s="15" t="s">
        <v>350</v>
      </c>
      <c r="D192" s="16">
        <v>849861607</v>
      </c>
      <c r="E192" s="17">
        <v>849861607</v>
      </c>
      <c r="F192" s="17">
        <v>674276476</v>
      </c>
      <c r="G192" s="18">
        <f t="shared" si="35"/>
        <v>0.7933956192940482</v>
      </c>
      <c r="H192" s="16">
        <v>178938693</v>
      </c>
      <c r="I192" s="17">
        <v>215700054</v>
      </c>
      <c r="J192" s="17">
        <v>34976981</v>
      </c>
      <c r="K192" s="16">
        <v>429615728</v>
      </c>
      <c r="L192" s="16">
        <v>36531072</v>
      </c>
      <c r="M192" s="17">
        <v>36656036</v>
      </c>
      <c r="N192" s="17">
        <v>138378252</v>
      </c>
      <c r="O192" s="16">
        <v>211565360</v>
      </c>
      <c r="P192" s="16">
        <v>33095388</v>
      </c>
      <c r="Q192" s="17">
        <v>0</v>
      </c>
      <c r="R192" s="17">
        <v>0</v>
      </c>
      <c r="S192" s="19">
        <v>33095388</v>
      </c>
      <c r="T192" s="16">
        <v>0</v>
      </c>
      <c r="U192" s="17">
        <v>0</v>
      </c>
      <c r="V192" s="17">
        <v>0</v>
      </c>
      <c r="W192" s="19">
        <v>0</v>
      </c>
    </row>
    <row r="193" spans="1:23" ht="12.75">
      <c r="A193" s="13" t="s">
        <v>26</v>
      </c>
      <c r="B193" s="14" t="s">
        <v>351</v>
      </c>
      <c r="C193" s="15" t="s">
        <v>352</v>
      </c>
      <c r="D193" s="16">
        <v>463506065</v>
      </c>
      <c r="E193" s="17">
        <v>398950539</v>
      </c>
      <c r="F193" s="17">
        <v>270117638</v>
      </c>
      <c r="G193" s="18">
        <f t="shared" si="35"/>
        <v>0.6770704926908245</v>
      </c>
      <c r="H193" s="16">
        <v>0</v>
      </c>
      <c r="I193" s="17">
        <v>37873461</v>
      </c>
      <c r="J193" s="17">
        <v>35788240</v>
      </c>
      <c r="K193" s="16">
        <v>73661701</v>
      </c>
      <c r="L193" s="16">
        <v>66612276</v>
      </c>
      <c r="M193" s="17">
        <v>-8183478</v>
      </c>
      <c r="N193" s="17">
        <v>55513873</v>
      </c>
      <c r="O193" s="16">
        <v>113942671</v>
      </c>
      <c r="P193" s="16">
        <v>20475013</v>
      </c>
      <c r="Q193" s="17">
        <v>36251194</v>
      </c>
      <c r="R193" s="17">
        <v>25787059</v>
      </c>
      <c r="S193" s="19">
        <v>82513266</v>
      </c>
      <c r="T193" s="16">
        <v>0</v>
      </c>
      <c r="U193" s="17">
        <v>0</v>
      </c>
      <c r="V193" s="17">
        <v>0</v>
      </c>
      <c r="W193" s="19">
        <v>0</v>
      </c>
    </row>
    <row r="194" spans="1:23" ht="12.75">
      <c r="A194" s="13" t="s">
        <v>41</v>
      </c>
      <c r="B194" s="14" t="s">
        <v>353</v>
      </c>
      <c r="C194" s="15" t="s">
        <v>354</v>
      </c>
      <c r="D194" s="16">
        <v>130320900</v>
      </c>
      <c r="E194" s="17">
        <v>130320900</v>
      </c>
      <c r="F194" s="17">
        <v>138687367</v>
      </c>
      <c r="G194" s="18">
        <f t="shared" si="35"/>
        <v>1.0641989657836923</v>
      </c>
      <c r="H194" s="16">
        <v>48120390</v>
      </c>
      <c r="I194" s="17">
        <v>1367236</v>
      </c>
      <c r="J194" s="17">
        <v>9333402</v>
      </c>
      <c r="K194" s="16">
        <v>58821028</v>
      </c>
      <c r="L194" s="16">
        <v>7724822</v>
      </c>
      <c r="M194" s="17">
        <v>1198817</v>
      </c>
      <c r="N194" s="17">
        <v>39126052</v>
      </c>
      <c r="O194" s="16">
        <v>48049691</v>
      </c>
      <c r="P194" s="16">
        <v>1219709</v>
      </c>
      <c r="Q194" s="17">
        <v>1336087</v>
      </c>
      <c r="R194" s="17">
        <v>29260852</v>
      </c>
      <c r="S194" s="19">
        <v>31816648</v>
      </c>
      <c r="T194" s="16">
        <v>0</v>
      </c>
      <c r="U194" s="17">
        <v>0</v>
      </c>
      <c r="V194" s="17">
        <v>0</v>
      </c>
      <c r="W194" s="19">
        <v>0</v>
      </c>
    </row>
    <row r="195" spans="1:23" ht="12.75">
      <c r="A195" s="20"/>
      <c r="B195" s="21" t="s">
        <v>355</v>
      </c>
      <c r="C195" s="22"/>
      <c r="D195" s="23">
        <f>SUM(D189:D194)</f>
        <v>2535460557</v>
      </c>
      <c r="E195" s="24">
        <f>SUM(E189:E194)</f>
        <v>2470905031</v>
      </c>
      <c r="F195" s="24">
        <f>SUM(F189:F194)</f>
        <v>1550563506</v>
      </c>
      <c r="G195" s="25">
        <f t="shared" si="35"/>
        <v>0.6275285721412253</v>
      </c>
      <c r="H195" s="23">
        <f aca="true" t="shared" si="39" ref="H195:W195">SUM(H189:H194)</f>
        <v>379282161</v>
      </c>
      <c r="I195" s="24">
        <f t="shared" si="39"/>
        <v>286749645</v>
      </c>
      <c r="J195" s="24">
        <f t="shared" si="39"/>
        <v>115056787</v>
      </c>
      <c r="K195" s="23">
        <f t="shared" si="39"/>
        <v>781088593</v>
      </c>
      <c r="L195" s="23">
        <f t="shared" si="39"/>
        <v>146325715</v>
      </c>
      <c r="M195" s="24">
        <f t="shared" si="39"/>
        <v>65458018</v>
      </c>
      <c r="N195" s="24">
        <f t="shared" si="39"/>
        <v>315668751</v>
      </c>
      <c r="O195" s="23">
        <f t="shared" si="39"/>
        <v>527452484</v>
      </c>
      <c r="P195" s="23">
        <f t="shared" si="39"/>
        <v>92211885</v>
      </c>
      <c r="Q195" s="24">
        <f t="shared" si="39"/>
        <v>65576790</v>
      </c>
      <c r="R195" s="24">
        <f t="shared" si="39"/>
        <v>84233754</v>
      </c>
      <c r="S195" s="26">
        <f t="shared" si="39"/>
        <v>242022429</v>
      </c>
      <c r="T195" s="23">
        <f t="shared" si="39"/>
        <v>0</v>
      </c>
      <c r="U195" s="24">
        <f t="shared" si="39"/>
        <v>0</v>
      </c>
      <c r="V195" s="24">
        <f t="shared" si="39"/>
        <v>0</v>
      </c>
      <c r="W195" s="26">
        <f t="shared" si="39"/>
        <v>0</v>
      </c>
    </row>
    <row r="196" spans="1:23" ht="12.75">
      <c r="A196" s="13" t="s">
        <v>26</v>
      </c>
      <c r="B196" s="14" t="s">
        <v>356</v>
      </c>
      <c r="C196" s="15" t="s">
        <v>357</v>
      </c>
      <c r="D196" s="16">
        <v>229588847</v>
      </c>
      <c r="E196" s="17">
        <v>228048450</v>
      </c>
      <c r="F196" s="17">
        <v>200155790</v>
      </c>
      <c r="G196" s="18">
        <f t="shared" si="35"/>
        <v>0.8776897628552178</v>
      </c>
      <c r="H196" s="16">
        <v>57116803</v>
      </c>
      <c r="I196" s="17">
        <v>8930390</v>
      </c>
      <c r="J196" s="17">
        <v>8972505</v>
      </c>
      <c r="K196" s="16">
        <v>75019698</v>
      </c>
      <c r="L196" s="16">
        <v>7652151</v>
      </c>
      <c r="M196" s="17">
        <v>9156158</v>
      </c>
      <c r="N196" s="17">
        <v>49196531</v>
      </c>
      <c r="O196" s="16">
        <v>66004840</v>
      </c>
      <c r="P196" s="16">
        <v>9188000</v>
      </c>
      <c r="Q196" s="17">
        <v>11180724</v>
      </c>
      <c r="R196" s="17">
        <v>38762528</v>
      </c>
      <c r="S196" s="19">
        <v>59131252</v>
      </c>
      <c r="T196" s="16">
        <v>0</v>
      </c>
      <c r="U196" s="17">
        <v>0</v>
      </c>
      <c r="V196" s="17">
        <v>0</v>
      </c>
      <c r="W196" s="19">
        <v>0</v>
      </c>
    </row>
    <row r="197" spans="1:23" ht="12.75">
      <c r="A197" s="13" t="s">
        <v>26</v>
      </c>
      <c r="B197" s="14" t="s">
        <v>358</v>
      </c>
      <c r="C197" s="15" t="s">
        <v>359</v>
      </c>
      <c r="D197" s="16">
        <v>337605510</v>
      </c>
      <c r="E197" s="17">
        <v>339556613</v>
      </c>
      <c r="F197" s="17">
        <v>240057647</v>
      </c>
      <c r="G197" s="18">
        <f t="shared" si="35"/>
        <v>0.7069738529875135</v>
      </c>
      <c r="H197" s="16">
        <v>97396156</v>
      </c>
      <c r="I197" s="17">
        <v>9946149</v>
      </c>
      <c r="J197" s="17">
        <v>9625964</v>
      </c>
      <c r="K197" s="16">
        <v>116968269</v>
      </c>
      <c r="L197" s="16">
        <v>10721812</v>
      </c>
      <c r="M197" s="17">
        <v>80566304</v>
      </c>
      <c r="N197" s="17">
        <v>9387628</v>
      </c>
      <c r="O197" s="16">
        <v>100675744</v>
      </c>
      <c r="P197" s="16">
        <v>14041542</v>
      </c>
      <c r="Q197" s="17">
        <v>8372092</v>
      </c>
      <c r="R197" s="17">
        <v>0</v>
      </c>
      <c r="S197" s="19">
        <v>22413634</v>
      </c>
      <c r="T197" s="16">
        <v>0</v>
      </c>
      <c r="U197" s="17">
        <v>0</v>
      </c>
      <c r="V197" s="17">
        <v>0</v>
      </c>
      <c r="W197" s="19">
        <v>0</v>
      </c>
    </row>
    <row r="198" spans="1:23" ht="12.75">
      <c r="A198" s="13" t="s">
        <v>26</v>
      </c>
      <c r="B198" s="14" t="s">
        <v>360</v>
      </c>
      <c r="C198" s="15" t="s">
        <v>361</v>
      </c>
      <c r="D198" s="16">
        <v>301834727</v>
      </c>
      <c r="E198" s="17">
        <v>301834727</v>
      </c>
      <c r="F198" s="17">
        <v>276685321</v>
      </c>
      <c r="G198" s="18">
        <f t="shared" si="35"/>
        <v>0.9166782223836026</v>
      </c>
      <c r="H198" s="16">
        <v>100113970</v>
      </c>
      <c r="I198" s="17">
        <v>6516049</v>
      </c>
      <c r="J198" s="17">
        <v>7187318</v>
      </c>
      <c r="K198" s="16">
        <v>113817337</v>
      </c>
      <c r="L198" s="16">
        <v>6622219</v>
      </c>
      <c r="M198" s="17">
        <v>6352736</v>
      </c>
      <c r="N198" s="17">
        <v>70049894</v>
      </c>
      <c r="O198" s="16">
        <v>83024849</v>
      </c>
      <c r="P198" s="16">
        <v>7522869</v>
      </c>
      <c r="Q198" s="17">
        <v>8475470</v>
      </c>
      <c r="R198" s="17">
        <v>63844796</v>
      </c>
      <c r="S198" s="19">
        <v>79843135</v>
      </c>
      <c r="T198" s="16">
        <v>0</v>
      </c>
      <c r="U198" s="17">
        <v>0</v>
      </c>
      <c r="V198" s="17">
        <v>0</v>
      </c>
      <c r="W198" s="19">
        <v>0</v>
      </c>
    </row>
    <row r="199" spans="1:23" ht="12.75">
      <c r="A199" s="13" t="s">
        <v>26</v>
      </c>
      <c r="B199" s="14" t="s">
        <v>362</v>
      </c>
      <c r="C199" s="15" t="s">
        <v>363</v>
      </c>
      <c r="D199" s="16">
        <v>464854232</v>
      </c>
      <c r="E199" s="17">
        <v>477661768</v>
      </c>
      <c r="F199" s="17">
        <v>393177470</v>
      </c>
      <c r="G199" s="18">
        <f t="shared" si="35"/>
        <v>0.8231294533917983</v>
      </c>
      <c r="H199" s="16">
        <v>0</v>
      </c>
      <c r="I199" s="17">
        <v>0</v>
      </c>
      <c r="J199" s="17">
        <v>89384375</v>
      </c>
      <c r="K199" s="16">
        <v>89384375</v>
      </c>
      <c r="L199" s="16">
        <v>10168624</v>
      </c>
      <c r="M199" s="17">
        <v>18875374</v>
      </c>
      <c r="N199" s="17">
        <v>92848256</v>
      </c>
      <c r="O199" s="16">
        <v>121892254</v>
      </c>
      <c r="P199" s="16">
        <v>9951934</v>
      </c>
      <c r="Q199" s="17">
        <v>12092000</v>
      </c>
      <c r="R199" s="17">
        <v>159856907</v>
      </c>
      <c r="S199" s="19">
        <v>181900841</v>
      </c>
      <c r="T199" s="16">
        <v>0</v>
      </c>
      <c r="U199" s="17">
        <v>0</v>
      </c>
      <c r="V199" s="17">
        <v>0</v>
      </c>
      <c r="W199" s="19">
        <v>0</v>
      </c>
    </row>
    <row r="200" spans="1:23" ht="12.75">
      <c r="A200" s="13" t="s">
        <v>41</v>
      </c>
      <c r="B200" s="14" t="s">
        <v>364</v>
      </c>
      <c r="C200" s="15" t="s">
        <v>365</v>
      </c>
      <c r="D200" s="16">
        <v>882836220</v>
      </c>
      <c r="E200" s="17">
        <v>944205128</v>
      </c>
      <c r="F200" s="17">
        <v>818707879</v>
      </c>
      <c r="G200" s="18">
        <f t="shared" si="35"/>
        <v>0.86708688051099</v>
      </c>
      <c r="H200" s="16">
        <v>332165678</v>
      </c>
      <c r="I200" s="17">
        <v>72739241</v>
      </c>
      <c r="J200" s="17">
        <v>13541103</v>
      </c>
      <c r="K200" s="16">
        <v>418446022</v>
      </c>
      <c r="L200" s="16">
        <v>8017843</v>
      </c>
      <c r="M200" s="17">
        <v>7128429</v>
      </c>
      <c r="N200" s="17">
        <v>5937882</v>
      </c>
      <c r="O200" s="16">
        <v>21084154</v>
      </c>
      <c r="P200" s="16">
        <v>186617574</v>
      </c>
      <c r="Q200" s="17">
        <v>25793355</v>
      </c>
      <c r="R200" s="17">
        <v>166766774</v>
      </c>
      <c r="S200" s="19">
        <v>379177703</v>
      </c>
      <c r="T200" s="16">
        <v>0</v>
      </c>
      <c r="U200" s="17">
        <v>0</v>
      </c>
      <c r="V200" s="17">
        <v>0</v>
      </c>
      <c r="W200" s="19">
        <v>0</v>
      </c>
    </row>
    <row r="201" spans="1:23" ht="12.75">
      <c r="A201" s="20"/>
      <c r="B201" s="21" t="s">
        <v>366</v>
      </c>
      <c r="C201" s="22"/>
      <c r="D201" s="23">
        <f>SUM(D196:D200)</f>
        <v>2216719536</v>
      </c>
      <c r="E201" s="24">
        <f>SUM(E196:E200)</f>
        <v>2291306686</v>
      </c>
      <c r="F201" s="24">
        <f>SUM(F196:F200)</f>
        <v>1928784107</v>
      </c>
      <c r="G201" s="25">
        <f t="shared" si="35"/>
        <v>0.8417834761208391</v>
      </c>
      <c r="H201" s="23">
        <f aca="true" t="shared" si="40" ref="H201:W201">SUM(H196:H200)</f>
        <v>586792607</v>
      </c>
      <c r="I201" s="24">
        <f t="shared" si="40"/>
        <v>98131829</v>
      </c>
      <c r="J201" s="24">
        <f t="shared" si="40"/>
        <v>128711265</v>
      </c>
      <c r="K201" s="23">
        <f t="shared" si="40"/>
        <v>813635701</v>
      </c>
      <c r="L201" s="23">
        <f t="shared" si="40"/>
        <v>43182649</v>
      </c>
      <c r="M201" s="24">
        <f t="shared" si="40"/>
        <v>122079001</v>
      </c>
      <c r="N201" s="24">
        <f t="shared" si="40"/>
        <v>227420191</v>
      </c>
      <c r="O201" s="23">
        <f t="shared" si="40"/>
        <v>392681841</v>
      </c>
      <c r="P201" s="23">
        <f t="shared" si="40"/>
        <v>227321919</v>
      </c>
      <c r="Q201" s="24">
        <f t="shared" si="40"/>
        <v>65913641</v>
      </c>
      <c r="R201" s="24">
        <f t="shared" si="40"/>
        <v>429231005</v>
      </c>
      <c r="S201" s="26">
        <f t="shared" si="40"/>
        <v>722466565</v>
      </c>
      <c r="T201" s="23">
        <f t="shared" si="40"/>
        <v>0</v>
      </c>
      <c r="U201" s="24">
        <f t="shared" si="40"/>
        <v>0</v>
      </c>
      <c r="V201" s="24">
        <f t="shared" si="40"/>
        <v>0</v>
      </c>
      <c r="W201" s="26">
        <f t="shared" si="40"/>
        <v>0</v>
      </c>
    </row>
    <row r="202" spans="1:23" ht="12.75">
      <c r="A202" s="31"/>
      <c r="B202" s="32" t="s">
        <v>367</v>
      </c>
      <c r="C202" s="33"/>
      <c r="D202" s="34">
        <f>SUM(D170:D175,D177:D181,D183:D187,D189:D194,D196:D200)</f>
        <v>14961159051</v>
      </c>
      <c r="E202" s="35">
        <f>SUM(E170:E175,E177:E181,E183:E187,E189:E194,E196:E200)</f>
        <v>14380395569</v>
      </c>
      <c r="F202" s="35">
        <f>SUM(F170:F175,F177:F181,F183:F187,F189:F194,F196:F200)</f>
        <v>10920043315</v>
      </c>
      <c r="G202" s="36">
        <f t="shared" si="35"/>
        <v>0.7593701621491188</v>
      </c>
      <c r="H202" s="34">
        <f aca="true" t="shared" si="41" ref="H202:W202">SUM(H170:H175,H177:H181,H183:H187,H189:H194,H196:H200)</f>
        <v>2143488041</v>
      </c>
      <c r="I202" s="35">
        <f t="shared" si="41"/>
        <v>1283183966</v>
      </c>
      <c r="J202" s="35">
        <f t="shared" si="41"/>
        <v>734749397</v>
      </c>
      <c r="K202" s="34">
        <f t="shared" si="41"/>
        <v>4161421404</v>
      </c>
      <c r="L202" s="34">
        <f t="shared" si="41"/>
        <v>664883723</v>
      </c>
      <c r="M202" s="35">
        <f t="shared" si="41"/>
        <v>634529667</v>
      </c>
      <c r="N202" s="35">
        <f t="shared" si="41"/>
        <v>2037003314</v>
      </c>
      <c r="O202" s="34">
        <f t="shared" si="41"/>
        <v>3336416704</v>
      </c>
      <c r="P202" s="34">
        <f t="shared" si="41"/>
        <v>713669109</v>
      </c>
      <c r="Q202" s="35">
        <f t="shared" si="41"/>
        <v>735615466</v>
      </c>
      <c r="R202" s="35">
        <f t="shared" si="41"/>
        <v>1972920632</v>
      </c>
      <c r="S202" s="37">
        <f t="shared" si="41"/>
        <v>3422205207</v>
      </c>
      <c r="T202" s="23">
        <f t="shared" si="41"/>
        <v>0</v>
      </c>
      <c r="U202" s="24">
        <f t="shared" si="41"/>
        <v>0</v>
      </c>
      <c r="V202" s="24">
        <f t="shared" si="41"/>
        <v>0</v>
      </c>
      <c r="W202" s="26">
        <f t="shared" si="41"/>
        <v>0</v>
      </c>
    </row>
    <row r="203" spans="1:23" ht="12.75">
      <c r="A203" s="8"/>
      <c r="B203" s="9" t="s">
        <v>603</v>
      </c>
      <c r="C203" s="10"/>
      <c r="D203" s="27"/>
      <c r="E203" s="28"/>
      <c r="F203" s="28"/>
      <c r="G203" s="29"/>
      <c r="H203" s="27"/>
      <c r="I203" s="28"/>
      <c r="J203" s="28"/>
      <c r="K203" s="27"/>
      <c r="L203" s="27"/>
      <c r="M203" s="28"/>
      <c r="N203" s="28"/>
      <c r="O203" s="27"/>
      <c r="P203" s="27"/>
      <c r="Q203" s="28"/>
      <c r="R203" s="28"/>
      <c r="S203" s="30"/>
      <c r="T203" s="27"/>
      <c r="U203" s="28"/>
      <c r="V203" s="28"/>
      <c r="W203" s="30"/>
    </row>
    <row r="204" spans="1:23" ht="12.75">
      <c r="A204" s="12"/>
      <c r="B204" s="9" t="s">
        <v>368</v>
      </c>
      <c r="C204" s="10"/>
      <c r="D204" s="27"/>
      <c r="E204" s="28"/>
      <c r="F204" s="28"/>
      <c r="G204" s="29"/>
      <c r="H204" s="27"/>
      <c r="I204" s="28"/>
      <c r="J204" s="28"/>
      <c r="K204" s="27"/>
      <c r="L204" s="27"/>
      <c r="M204" s="28"/>
      <c r="N204" s="28"/>
      <c r="O204" s="27"/>
      <c r="P204" s="27"/>
      <c r="Q204" s="28"/>
      <c r="R204" s="28"/>
      <c r="S204" s="30"/>
      <c r="T204" s="27"/>
      <c r="U204" s="28"/>
      <c r="V204" s="28"/>
      <c r="W204" s="30"/>
    </row>
    <row r="205" spans="1:23" ht="12.75">
      <c r="A205" s="13" t="s">
        <v>26</v>
      </c>
      <c r="B205" s="14" t="s">
        <v>369</v>
      </c>
      <c r="C205" s="15" t="s">
        <v>370</v>
      </c>
      <c r="D205" s="16">
        <v>367334060</v>
      </c>
      <c r="E205" s="17">
        <v>397161973</v>
      </c>
      <c r="F205" s="17">
        <v>295464908</v>
      </c>
      <c r="G205" s="18">
        <f aca="true" t="shared" si="42" ref="G205:G228">IF($E205=0,0,$F205/$E205)</f>
        <v>0.7439405786213072</v>
      </c>
      <c r="H205" s="16">
        <v>104042005</v>
      </c>
      <c r="I205" s="17">
        <v>0</v>
      </c>
      <c r="J205" s="17">
        <v>6235614</v>
      </c>
      <c r="K205" s="16">
        <v>110277619</v>
      </c>
      <c r="L205" s="16">
        <v>69214388</v>
      </c>
      <c r="M205" s="17">
        <v>24871887</v>
      </c>
      <c r="N205" s="17">
        <v>76477819</v>
      </c>
      <c r="O205" s="16">
        <v>170564094</v>
      </c>
      <c r="P205" s="16">
        <v>14623195</v>
      </c>
      <c r="Q205" s="17">
        <v>0</v>
      </c>
      <c r="R205" s="17">
        <v>0</v>
      </c>
      <c r="S205" s="19">
        <v>14623195</v>
      </c>
      <c r="T205" s="16">
        <v>0</v>
      </c>
      <c r="U205" s="17">
        <v>0</v>
      </c>
      <c r="V205" s="17">
        <v>0</v>
      </c>
      <c r="W205" s="19">
        <v>0</v>
      </c>
    </row>
    <row r="206" spans="1:23" ht="12.75">
      <c r="A206" s="13" t="s">
        <v>26</v>
      </c>
      <c r="B206" s="14" t="s">
        <v>371</v>
      </c>
      <c r="C206" s="15" t="s">
        <v>372</v>
      </c>
      <c r="D206" s="16">
        <v>587000239</v>
      </c>
      <c r="E206" s="17">
        <v>587000239</v>
      </c>
      <c r="F206" s="17">
        <v>446988770</v>
      </c>
      <c r="G206" s="18">
        <f t="shared" si="42"/>
        <v>0.7614797069954856</v>
      </c>
      <c r="H206" s="16">
        <v>88770425</v>
      </c>
      <c r="I206" s="17">
        <v>39601354</v>
      </c>
      <c r="J206" s="17">
        <v>36274229</v>
      </c>
      <c r="K206" s="16">
        <v>164646008</v>
      </c>
      <c r="L206" s="16">
        <v>36142941</v>
      </c>
      <c r="M206" s="17">
        <v>40691445</v>
      </c>
      <c r="N206" s="17">
        <v>64865674</v>
      </c>
      <c r="O206" s="16">
        <v>141700060</v>
      </c>
      <c r="P206" s="16">
        <v>39604893</v>
      </c>
      <c r="Q206" s="17">
        <v>34123342</v>
      </c>
      <c r="R206" s="17">
        <v>66914467</v>
      </c>
      <c r="S206" s="19">
        <v>140642702</v>
      </c>
      <c r="T206" s="16">
        <v>0</v>
      </c>
      <c r="U206" s="17">
        <v>0</v>
      </c>
      <c r="V206" s="17">
        <v>0</v>
      </c>
      <c r="W206" s="19">
        <v>0</v>
      </c>
    </row>
    <row r="207" spans="1:23" ht="12.75">
      <c r="A207" s="13" t="s">
        <v>26</v>
      </c>
      <c r="B207" s="14" t="s">
        <v>373</v>
      </c>
      <c r="C207" s="15" t="s">
        <v>374</v>
      </c>
      <c r="D207" s="16">
        <v>395870778</v>
      </c>
      <c r="E207" s="17">
        <v>410255005</v>
      </c>
      <c r="F207" s="17">
        <v>349108483</v>
      </c>
      <c r="G207" s="18">
        <f t="shared" si="42"/>
        <v>0.8509548420987576</v>
      </c>
      <c r="H207" s="16">
        <v>87438396</v>
      </c>
      <c r="I207" s="17">
        <v>21907263</v>
      </c>
      <c r="J207" s="17">
        <v>16753906</v>
      </c>
      <c r="K207" s="16">
        <v>126099565</v>
      </c>
      <c r="L207" s="16">
        <v>26722582</v>
      </c>
      <c r="M207" s="17">
        <v>31503984</v>
      </c>
      <c r="N207" s="17">
        <v>61223319</v>
      </c>
      <c r="O207" s="16">
        <v>119449885</v>
      </c>
      <c r="P207" s="16">
        <v>15486842</v>
      </c>
      <c r="Q207" s="17">
        <v>17606217</v>
      </c>
      <c r="R207" s="17">
        <v>70465974</v>
      </c>
      <c r="S207" s="19">
        <v>103559033</v>
      </c>
      <c r="T207" s="16">
        <v>0</v>
      </c>
      <c r="U207" s="17">
        <v>0</v>
      </c>
      <c r="V207" s="17">
        <v>0</v>
      </c>
      <c r="W207" s="19">
        <v>0</v>
      </c>
    </row>
    <row r="208" spans="1:23" ht="12.75">
      <c r="A208" s="13" t="s">
        <v>26</v>
      </c>
      <c r="B208" s="14" t="s">
        <v>375</v>
      </c>
      <c r="C208" s="15" t="s">
        <v>376</v>
      </c>
      <c r="D208" s="16">
        <v>284404351</v>
      </c>
      <c r="E208" s="17">
        <v>284404351</v>
      </c>
      <c r="F208" s="17">
        <v>226413920</v>
      </c>
      <c r="G208" s="18">
        <f t="shared" si="42"/>
        <v>0.7960986504035586</v>
      </c>
      <c r="H208" s="16">
        <v>62633095</v>
      </c>
      <c r="I208" s="17">
        <v>15067098</v>
      </c>
      <c r="J208" s="17">
        <v>15974537</v>
      </c>
      <c r="K208" s="16">
        <v>93674730</v>
      </c>
      <c r="L208" s="16">
        <v>15039751</v>
      </c>
      <c r="M208" s="17">
        <v>15450843</v>
      </c>
      <c r="N208" s="17">
        <v>33715210</v>
      </c>
      <c r="O208" s="16">
        <v>64205804</v>
      </c>
      <c r="P208" s="16">
        <v>16779543</v>
      </c>
      <c r="Q208" s="17">
        <v>13694830</v>
      </c>
      <c r="R208" s="17">
        <v>38059013</v>
      </c>
      <c r="S208" s="19">
        <v>68533386</v>
      </c>
      <c r="T208" s="16">
        <v>0</v>
      </c>
      <c r="U208" s="17">
        <v>0</v>
      </c>
      <c r="V208" s="17">
        <v>0</v>
      </c>
      <c r="W208" s="19">
        <v>0</v>
      </c>
    </row>
    <row r="209" spans="1:23" ht="12.75">
      <c r="A209" s="13" t="s">
        <v>26</v>
      </c>
      <c r="B209" s="14" t="s">
        <v>377</v>
      </c>
      <c r="C209" s="15" t="s">
        <v>378</v>
      </c>
      <c r="D209" s="16">
        <v>596842526</v>
      </c>
      <c r="E209" s="17">
        <v>575966224</v>
      </c>
      <c r="F209" s="17">
        <v>397081770</v>
      </c>
      <c r="G209" s="18">
        <f t="shared" si="42"/>
        <v>0.6894184996514656</v>
      </c>
      <c r="H209" s="16">
        <v>75141908</v>
      </c>
      <c r="I209" s="17">
        <v>42442987</v>
      </c>
      <c r="J209" s="17">
        <v>50359494</v>
      </c>
      <c r="K209" s="16">
        <v>167944389</v>
      </c>
      <c r="L209" s="16">
        <v>45408308</v>
      </c>
      <c r="M209" s="17">
        <v>45539408</v>
      </c>
      <c r="N209" s="17">
        <v>0</v>
      </c>
      <c r="O209" s="16">
        <v>90947716</v>
      </c>
      <c r="P209" s="16">
        <v>40434760</v>
      </c>
      <c r="Q209" s="17">
        <v>31846428</v>
      </c>
      <c r="R209" s="17">
        <v>65908477</v>
      </c>
      <c r="S209" s="19">
        <v>138189665</v>
      </c>
      <c r="T209" s="16">
        <v>0</v>
      </c>
      <c r="U209" s="17">
        <v>0</v>
      </c>
      <c r="V209" s="17">
        <v>0</v>
      </c>
      <c r="W209" s="19">
        <v>0</v>
      </c>
    </row>
    <row r="210" spans="1:23" ht="12.75">
      <c r="A210" s="13" t="s">
        <v>26</v>
      </c>
      <c r="B210" s="14" t="s">
        <v>379</v>
      </c>
      <c r="C210" s="15" t="s">
        <v>380</v>
      </c>
      <c r="D210" s="16">
        <v>182283752</v>
      </c>
      <c r="E210" s="17">
        <v>182283752</v>
      </c>
      <c r="F210" s="17">
        <v>68479973</v>
      </c>
      <c r="G210" s="18">
        <f t="shared" si="42"/>
        <v>0.3756778772032298</v>
      </c>
      <c r="H210" s="16">
        <v>0</v>
      </c>
      <c r="I210" s="17">
        <v>12594121</v>
      </c>
      <c r="J210" s="17">
        <v>8871867</v>
      </c>
      <c r="K210" s="16">
        <v>21465988</v>
      </c>
      <c r="L210" s="16">
        <v>10968826</v>
      </c>
      <c r="M210" s="17">
        <v>661290</v>
      </c>
      <c r="N210" s="17">
        <v>15229341</v>
      </c>
      <c r="O210" s="16">
        <v>26859457</v>
      </c>
      <c r="P210" s="16">
        <v>9436312</v>
      </c>
      <c r="Q210" s="17">
        <v>10718216</v>
      </c>
      <c r="R210" s="17">
        <v>0</v>
      </c>
      <c r="S210" s="19">
        <v>20154528</v>
      </c>
      <c r="T210" s="16">
        <v>0</v>
      </c>
      <c r="U210" s="17">
        <v>0</v>
      </c>
      <c r="V210" s="17">
        <v>0</v>
      </c>
      <c r="W210" s="19">
        <v>0</v>
      </c>
    </row>
    <row r="211" spans="1:23" ht="12.75">
      <c r="A211" s="13" t="s">
        <v>26</v>
      </c>
      <c r="B211" s="14" t="s">
        <v>381</v>
      </c>
      <c r="C211" s="15" t="s">
        <v>382</v>
      </c>
      <c r="D211" s="16">
        <v>1732011564</v>
      </c>
      <c r="E211" s="17">
        <v>1732011564</v>
      </c>
      <c r="F211" s="17">
        <v>1038342502</v>
      </c>
      <c r="G211" s="18">
        <f t="shared" si="42"/>
        <v>0.59950090610365</v>
      </c>
      <c r="H211" s="16">
        <v>210593717</v>
      </c>
      <c r="I211" s="17">
        <v>134281785</v>
      </c>
      <c r="J211" s="17">
        <v>138535153</v>
      </c>
      <c r="K211" s="16">
        <v>483410655</v>
      </c>
      <c r="L211" s="16">
        <v>109621254</v>
      </c>
      <c r="M211" s="17">
        <v>118416126</v>
      </c>
      <c r="N211" s="17">
        <v>175779607</v>
      </c>
      <c r="O211" s="16">
        <v>403816987</v>
      </c>
      <c r="P211" s="16">
        <v>151114860</v>
      </c>
      <c r="Q211" s="17">
        <v>0</v>
      </c>
      <c r="R211" s="17">
        <v>0</v>
      </c>
      <c r="S211" s="19">
        <v>151114860</v>
      </c>
      <c r="T211" s="16">
        <v>0</v>
      </c>
      <c r="U211" s="17">
        <v>0</v>
      </c>
      <c r="V211" s="17">
        <v>0</v>
      </c>
      <c r="W211" s="19">
        <v>0</v>
      </c>
    </row>
    <row r="212" spans="1:23" ht="12.75">
      <c r="A212" s="13" t="s">
        <v>41</v>
      </c>
      <c r="B212" s="14" t="s">
        <v>383</v>
      </c>
      <c r="C212" s="15" t="s">
        <v>384</v>
      </c>
      <c r="D212" s="16">
        <v>393327300</v>
      </c>
      <c r="E212" s="17">
        <v>396451949</v>
      </c>
      <c r="F212" s="17">
        <v>310810735</v>
      </c>
      <c r="G212" s="18">
        <f t="shared" si="42"/>
        <v>0.7839808475755532</v>
      </c>
      <c r="H212" s="16">
        <v>115038428</v>
      </c>
      <c r="I212" s="17">
        <v>1039821</v>
      </c>
      <c r="J212" s="17">
        <v>4046490</v>
      </c>
      <c r="K212" s="16">
        <v>120124739</v>
      </c>
      <c r="L212" s="16">
        <v>2084477</v>
      </c>
      <c r="M212" s="17">
        <v>6445822</v>
      </c>
      <c r="N212" s="17">
        <v>100047822</v>
      </c>
      <c r="O212" s="16">
        <v>108578121</v>
      </c>
      <c r="P212" s="16">
        <v>3368311</v>
      </c>
      <c r="Q212" s="17">
        <v>3798128</v>
      </c>
      <c r="R212" s="17">
        <v>74941436</v>
      </c>
      <c r="S212" s="19">
        <v>82107875</v>
      </c>
      <c r="T212" s="16">
        <v>0</v>
      </c>
      <c r="U212" s="17">
        <v>0</v>
      </c>
      <c r="V212" s="17">
        <v>0</v>
      </c>
      <c r="W212" s="19">
        <v>0</v>
      </c>
    </row>
    <row r="213" spans="1:23" ht="12.75">
      <c r="A213" s="20"/>
      <c r="B213" s="21" t="s">
        <v>385</v>
      </c>
      <c r="C213" s="22"/>
      <c r="D213" s="23">
        <f>SUM(D205:D212)</f>
        <v>4539074570</v>
      </c>
      <c r="E213" s="24">
        <f>SUM(E205:E212)</f>
        <v>4565535057</v>
      </c>
      <c r="F213" s="24">
        <f>SUM(F205:F212)</f>
        <v>3132691061</v>
      </c>
      <c r="G213" s="25">
        <f t="shared" si="42"/>
        <v>0.6861607723714386</v>
      </c>
      <c r="H213" s="23">
        <f aca="true" t="shared" si="43" ref="H213:W213">SUM(H205:H212)</f>
        <v>743657974</v>
      </c>
      <c r="I213" s="24">
        <f t="shared" si="43"/>
        <v>266934429</v>
      </c>
      <c r="J213" s="24">
        <f t="shared" si="43"/>
        <v>277051290</v>
      </c>
      <c r="K213" s="23">
        <f t="shared" si="43"/>
        <v>1287643693</v>
      </c>
      <c r="L213" s="23">
        <f t="shared" si="43"/>
        <v>315202527</v>
      </c>
      <c r="M213" s="24">
        <f t="shared" si="43"/>
        <v>283580805</v>
      </c>
      <c r="N213" s="24">
        <f t="shared" si="43"/>
        <v>527338792</v>
      </c>
      <c r="O213" s="23">
        <f t="shared" si="43"/>
        <v>1126122124</v>
      </c>
      <c r="P213" s="23">
        <f t="shared" si="43"/>
        <v>290848716</v>
      </c>
      <c r="Q213" s="24">
        <f t="shared" si="43"/>
        <v>111787161</v>
      </c>
      <c r="R213" s="24">
        <f t="shared" si="43"/>
        <v>316289367</v>
      </c>
      <c r="S213" s="26">
        <f t="shared" si="43"/>
        <v>718925244</v>
      </c>
      <c r="T213" s="23">
        <f t="shared" si="43"/>
        <v>0</v>
      </c>
      <c r="U213" s="24">
        <f t="shared" si="43"/>
        <v>0</v>
      </c>
      <c r="V213" s="24">
        <f t="shared" si="43"/>
        <v>0</v>
      </c>
      <c r="W213" s="26">
        <f t="shared" si="43"/>
        <v>0</v>
      </c>
    </row>
    <row r="214" spans="1:23" ht="12.75">
      <c r="A214" s="13" t="s">
        <v>26</v>
      </c>
      <c r="B214" s="14" t="s">
        <v>386</v>
      </c>
      <c r="C214" s="15" t="s">
        <v>387</v>
      </c>
      <c r="D214" s="16">
        <v>455082900</v>
      </c>
      <c r="E214" s="17">
        <v>455082900</v>
      </c>
      <c r="F214" s="17">
        <v>444897766</v>
      </c>
      <c r="G214" s="18">
        <f t="shared" si="42"/>
        <v>0.9776191678483195</v>
      </c>
      <c r="H214" s="16">
        <v>103457364</v>
      </c>
      <c r="I214" s="17">
        <v>152639182</v>
      </c>
      <c r="J214" s="17">
        <v>0</v>
      </c>
      <c r="K214" s="16">
        <v>256096546</v>
      </c>
      <c r="L214" s="16">
        <v>55009427</v>
      </c>
      <c r="M214" s="17">
        <v>28664777</v>
      </c>
      <c r="N214" s="17">
        <v>24521539</v>
      </c>
      <c r="O214" s="16">
        <v>108195743</v>
      </c>
      <c r="P214" s="16">
        <v>29985814</v>
      </c>
      <c r="Q214" s="17">
        <v>27308485</v>
      </c>
      <c r="R214" s="17">
        <v>23311178</v>
      </c>
      <c r="S214" s="19">
        <v>80605477</v>
      </c>
      <c r="T214" s="16">
        <v>0</v>
      </c>
      <c r="U214" s="17">
        <v>0</v>
      </c>
      <c r="V214" s="17">
        <v>0</v>
      </c>
      <c r="W214" s="19">
        <v>0</v>
      </c>
    </row>
    <row r="215" spans="1:23" ht="12.75">
      <c r="A215" s="13" t="s">
        <v>26</v>
      </c>
      <c r="B215" s="14" t="s">
        <v>388</v>
      </c>
      <c r="C215" s="15" t="s">
        <v>389</v>
      </c>
      <c r="D215" s="16">
        <v>2645868275</v>
      </c>
      <c r="E215" s="17">
        <v>2638733275</v>
      </c>
      <c r="F215" s="17">
        <v>1692006786</v>
      </c>
      <c r="G215" s="18">
        <f t="shared" si="42"/>
        <v>0.6412193312717444</v>
      </c>
      <c r="H215" s="16">
        <v>268068909</v>
      </c>
      <c r="I215" s="17">
        <v>184011240</v>
      </c>
      <c r="J215" s="17">
        <v>153046463</v>
      </c>
      <c r="K215" s="16">
        <v>605126612</v>
      </c>
      <c r="L215" s="16">
        <v>163975624</v>
      </c>
      <c r="M215" s="17">
        <v>152381541</v>
      </c>
      <c r="N215" s="17">
        <v>235254395</v>
      </c>
      <c r="O215" s="16">
        <v>551611560</v>
      </c>
      <c r="P215" s="16">
        <v>147418920</v>
      </c>
      <c r="Q215" s="17">
        <v>165255652</v>
      </c>
      <c r="R215" s="17">
        <v>222594042</v>
      </c>
      <c r="S215" s="19">
        <v>535268614</v>
      </c>
      <c r="T215" s="16">
        <v>0</v>
      </c>
      <c r="U215" s="17">
        <v>0</v>
      </c>
      <c r="V215" s="17">
        <v>0</v>
      </c>
      <c r="W215" s="19">
        <v>0</v>
      </c>
    </row>
    <row r="216" spans="1:23" ht="12.75">
      <c r="A216" s="13" t="s">
        <v>26</v>
      </c>
      <c r="B216" s="14" t="s">
        <v>390</v>
      </c>
      <c r="C216" s="15" t="s">
        <v>391</v>
      </c>
      <c r="D216" s="16">
        <v>1370180764</v>
      </c>
      <c r="E216" s="17">
        <v>1370180764</v>
      </c>
      <c r="F216" s="17">
        <v>1017895800</v>
      </c>
      <c r="G216" s="18">
        <f t="shared" si="42"/>
        <v>0.7428916145548807</v>
      </c>
      <c r="H216" s="16">
        <v>156079581</v>
      </c>
      <c r="I216" s="17">
        <v>103634341</v>
      </c>
      <c r="J216" s="17">
        <v>110569488</v>
      </c>
      <c r="K216" s="16">
        <v>370283410</v>
      </c>
      <c r="L216" s="16">
        <v>96010118</v>
      </c>
      <c r="M216" s="17">
        <v>97552445</v>
      </c>
      <c r="N216" s="17">
        <v>142024229</v>
      </c>
      <c r="O216" s="16">
        <v>335586792</v>
      </c>
      <c r="P216" s="16">
        <v>84217187</v>
      </c>
      <c r="Q216" s="17">
        <v>96955779</v>
      </c>
      <c r="R216" s="17">
        <v>130852632</v>
      </c>
      <c r="S216" s="19">
        <v>312025598</v>
      </c>
      <c r="T216" s="16">
        <v>0</v>
      </c>
      <c r="U216" s="17">
        <v>0</v>
      </c>
      <c r="V216" s="17">
        <v>0</v>
      </c>
      <c r="W216" s="19">
        <v>0</v>
      </c>
    </row>
    <row r="217" spans="1:23" ht="12.75">
      <c r="A217" s="13" t="s">
        <v>26</v>
      </c>
      <c r="B217" s="14" t="s">
        <v>392</v>
      </c>
      <c r="C217" s="15" t="s">
        <v>393</v>
      </c>
      <c r="D217" s="16">
        <v>226954731</v>
      </c>
      <c r="E217" s="17">
        <v>224488291</v>
      </c>
      <c r="F217" s="17">
        <v>184440764</v>
      </c>
      <c r="G217" s="18">
        <f t="shared" si="42"/>
        <v>0.8216052747267785</v>
      </c>
      <c r="H217" s="16">
        <v>35521006</v>
      </c>
      <c r="I217" s="17">
        <v>13545179</v>
      </c>
      <c r="J217" s="17">
        <v>18907431</v>
      </c>
      <c r="K217" s="16">
        <v>67973616</v>
      </c>
      <c r="L217" s="16">
        <v>15935548</v>
      </c>
      <c r="M217" s="17">
        <v>11825749</v>
      </c>
      <c r="N217" s="17">
        <v>25563683</v>
      </c>
      <c r="O217" s="16">
        <v>53324980</v>
      </c>
      <c r="P217" s="16">
        <v>27916339</v>
      </c>
      <c r="Q217" s="17">
        <v>10167012</v>
      </c>
      <c r="R217" s="17">
        <v>25058817</v>
      </c>
      <c r="S217" s="19">
        <v>63142168</v>
      </c>
      <c r="T217" s="16">
        <v>0</v>
      </c>
      <c r="U217" s="17">
        <v>0</v>
      </c>
      <c r="V217" s="17">
        <v>0</v>
      </c>
      <c r="W217" s="19">
        <v>0</v>
      </c>
    </row>
    <row r="218" spans="1:23" ht="12.75">
      <c r="A218" s="13" t="s">
        <v>26</v>
      </c>
      <c r="B218" s="14" t="s">
        <v>394</v>
      </c>
      <c r="C218" s="15" t="s">
        <v>395</v>
      </c>
      <c r="D218" s="16">
        <v>513222848</v>
      </c>
      <c r="E218" s="17">
        <v>596198669</v>
      </c>
      <c r="F218" s="17">
        <v>391559237</v>
      </c>
      <c r="G218" s="18">
        <f t="shared" si="42"/>
        <v>0.6567596631115592</v>
      </c>
      <c r="H218" s="16">
        <v>32946150</v>
      </c>
      <c r="I218" s="17">
        <v>23741325</v>
      </c>
      <c r="J218" s="17">
        <v>26478272</v>
      </c>
      <c r="K218" s="16">
        <v>83165747</v>
      </c>
      <c r="L218" s="16">
        <v>34270174</v>
      </c>
      <c r="M218" s="17">
        <v>19674734</v>
      </c>
      <c r="N218" s="17">
        <v>103728376</v>
      </c>
      <c r="O218" s="16">
        <v>157673284</v>
      </c>
      <c r="P218" s="16">
        <v>23443930</v>
      </c>
      <c r="Q218" s="17">
        <v>22286457</v>
      </c>
      <c r="R218" s="17">
        <v>104989819</v>
      </c>
      <c r="S218" s="19">
        <v>150720206</v>
      </c>
      <c r="T218" s="16">
        <v>0</v>
      </c>
      <c r="U218" s="17">
        <v>0</v>
      </c>
      <c r="V218" s="17">
        <v>0</v>
      </c>
      <c r="W218" s="19">
        <v>0</v>
      </c>
    </row>
    <row r="219" spans="1:23" ht="12.75">
      <c r="A219" s="13" t="s">
        <v>26</v>
      </c>
      <c r="B219" s="14" t="s">
        <v>396</v>
      </c>
      <c r="C219" s="15" t="s">
        <v>397</v>
      </c>
      <c r="D219" s="16">
        <v>437190000</v>
      </c>
      <c r="E219" s="17">
        <v>437190000</v>
      </c>
      <c r="F219" s="17">
        <v>342843675</v>
      </c>
      <c r="G219" s="18">
        <f t="shared" si="42"/>
        <v>0.7841983462567762</v>
      </c>
      <c r="H219" s="16">
        <v>149787877</v>
      </c>
      <c r="I219" s="17">
        <v>20275000</v>
      </c>
      <c r="J219" s="17">
        <v>20928000</v>
      </c>
      <c r="K219" s="16">
        <v>190990877</v>
      </c>
      <c r="L219" s="16">
        <v>12500056</v>
      </c>
      <c r="M219" s="17">
        <v>107152780</v>
      </c>
      <c r="N219" s="17">
        <v>10554803</v>
      </c>
      <c r="O219" s="16">
        <v>130207639</v>
      </c>
      <c r="P219" s="16">
        <v>10823000</v>
      </c>
      <c r="Q219" s="17">
        <v>10822159</v>
      </c>
      <c r="R219" s="17">
        <v>0</v>
      </c>
      <c r="S219" s="19">
        <v>21645159</v>
      </c>
      <c r="T219" s="16">
        <v>0</v>
      </c>
      <c r="U219" s="17">
        <v>0</v>
      </c>
      <c r="V219" s="17">
        <v>0</v>
      </c>
      <c r="W219" s="19">
        <v>0</v>
      </c>
    </row>
    <row r="220" spans="1:23" ht="12.75">
      <c r="A220" s="13" t="s">
        <v>41</v>
      </c>
      <c r="B220" s="14" t="s">
        <v>398</v>
      </c>
      <c r="C220" s="15" t="s">
        <v>399</v>
      </c>
      <c r="D220" s="16">
        <v>355806118</v>
      </c>
      <c r="E220" s="17">
        <v>366599248</v>
      </c>
      <c r="F220" s="17">
        <v>355371218</v>
      </c>
      <c r="G220" s="18">
        <f t="shared" si="42"/>
        <v>0.9693724685436343</v>
      </c>
      <c r="H220" s="16">
        <v>142414868</v>
      </c>
      <c r="I220" s="17">
        <v>2107861</v>
      </c>
      <c r="J220" s="17">
        <v>1314027</v>
      </c>
      <c r="K220" s="16">
        <v>145836756</v>
      </c>
      <c r="L220" s="16">
        <v>304992</v>
      </c>
      <c r="M220" s="17">
        <v>4673755</v>
      </c>
      <c r="N220" s="17">
        <v>114736529</v>
      </c>
      <c r="O220" s="16">
        <v>119715276</v>
      </c>
      <c r="P220" s="16">
        <v>2971244</v>
      </c>
      <c r="Q220" s="17">
        <v>2121468</v>
      </c>
      <c r="R220" s="17">
        <v>84726474</v>
      </c>
      <c r="S220" s="19">
        <v>89819186</v>
      </c>
      <c r="T220" s="16">
        <v>0</v>
      </c>
      <c r="U220" s="17">
        <v>0</v>
      </c>
      <c r="V220" s="17">
        <v>0</v>
      </c>
      <c r="W220" s="19">
        <v>0</v>
      </c>
    </row>
    <row r="221" spans="1:23" ht="12.75">
      <c r="A221" s="20"/>
      <c r="B221" s="21" t="s">
        <v>400</v>
      </c>
      <c r="C221" s="22"/>
      <c r="D221" s="23">
        <f>SUM(D214:D220)</f>
        <v>6004305636</v>
      </c>
      <c r="E221" s="24">
        <f>SUM(E214:E220)</f>
        <v>6088473147</v>
      </c>
      <c r="F221" s="24">
        <f>SUM(F214:F220)</f>
        <v>4429015246</v>
      </c>
      <c r="G221" s="25">
        <f t="shared" si="42"/>
        <v>0.7274426837510696</v>
      </c>
      <c r="H221" s="23">
        <f aca="true" t="shared" si="44" ref="H221:W221">SUM(H214:H220)</f>
        <v>888275755</v>
      </c>
      <c r="I221" s="24">
        <f t="shared" si="44"/>
        <v>499954128</v>
      </c>
      <c r="J221" s="24">
        <f t="shared" si="44"/>
        <v>331243681</v>
      </c>
      <c r="K221" s="23">
        <f t="shared" si="44"/>
        <v>1719473564</v>
      </c>
      <c r="L221" s="23">
        <f t="shared" si="44"/>
        <v>378005939</v>
      </c>
      <c r="M221" s="24">
        <f t="shared" si="44"/>
        <v>421925781</v>
      </c>
      <c r="N221" s="24">
        <f t="shared" si="44"/>
        <v>656383554</v>
      </c>
      <c r="O221" s="23">
        <f t="shared" si="44"/>
        <v>1456315274</v>
      </c>
      <c r="P221" s="23">
        <f t="shared" si="44"/>
        <v>326776434</v>
      </c>
      <c r="Q221" s="24">
        <f t="shared" si="44"/>
        <v>334917012</v>
      </c>
      <c r="R221" s="24">
        <f t="shared" si="44"/>
        <v>591532962</v>
      </c>
      <c r="S221" s="26">
        <f t="shared" si="44"/>
        <v>1253226408</v>
      </c>
      <c r="T221" s="23">
        <f t="shared" si="44"/>
        <v>0</v>
      </c>
      <c r="U221" s="24">
        <f t="shared" si="44"/>
        <v>0</v>
      </c>
      <c r="V221" s="24">
        <f t="shared" si="44"/>
        <v>0</v>
      </c>
      <c r="W221" s="26">
        <f t="shared" si="44"/>
        <v>0</v>
      </c>
    </row>
    <row r="222" spans="1:23" ht="12.75">
      <c r="A222" s="13" t="s">
        <v>26</v>
      </c>
      <c r="B222" s="14" t="s">
        <v>401</v>
      </c>
      <c r="C222" s="15" t="s">
        <v>402</v>
      </c>
      <c r="D222" s="16">
        <v>486502882</v>
      </c>
      <c r="E222" s="17">
        <v>494301860</v>
      </c>
      <c r="F222" s="17">
        <v>382536658</v>
      </c>
      <c r="G222" s="18">
        <f t="shared" si="42"/>
        <v>0.7738928152121459</v>
      </c>
      <c r="H222" s="16">
        <v>156486656</v>
      </c>
      <c r="I222" s="17">
        <v>20820212</v>
      </c>
      <c r="J222" s="17">
        <v>18533223</v>
      </c>
      <c r="K222" s="16">
        <v>195840091</v>
      </c>
      <c r="L222" s="16">
        <v>18037449</v>
      </c>
      <c r="M222" s="17">
        <v>24343382</v>
      </c>
      <c r="N222" s="17">
        <v>59946660</v>
      </c>
      <c r="O222" s="16">
        <v>102327491</v>
      </c>
      <c r="P222" s="16">
        <v>17975992</v>
      </c>
      <c r="Q222" s="17">
        <v>19368814</v>
      </c>
      <c r="R222" s="17">
        <v>47024270</v>
      </c>
      <c r="S222" s="19">
        <v>84369076</v>
      </c>
      <c r="T222" s="16">
        <v>0</v>
      </c>
      <c r="U222" s="17">
        <v>0</v>
      </c>
      <c r="V222" s="17">
        <v>0</v>
      </c>
      <c r="W222" s="19">
        <v>0</v>
      </c>
    </row>
    <row r="223" spans="1:23" ht="12.75">
      <c r="A223" s="13" t="s">
        <v>26</v>
      </c>
      <c r="B223" s="14" t="s">
        <v>403</v>
      </c>
      <c r="C223" s="15" t="s">
        <v>404</v>
      </c>
      <c r="D223" s="16">
        <v>743129840</v>
      </c>
      <c r="E223" s="17">
        <v>743129840</v>
      </c>
      <c r="F223" s="17">
        <v>516731547</v>
      </c>
      <c r="G223" s="18">
        <f t="shared" si="42"/>
        <v>0.6953449036577511</v>
      </c>
      <c r="H223" s="16">
        <v>208360748</v>
      </c>
      <c r="I223" s="17">
        <v>22777512</v>
      </c>
      <c r="J223" s="17">
        <v>22892434</v>
      </c>
      <c r="K223" s="16">
        <v>254030694</v>
      </c>
      <c r="L223" s="16">
        <v>19530521</v>
      </c>
      <c r="M223" s="17">
        <v>21198849</v>
      </c>
      <c r="N223" s="17">
        <v>171472341</v>
      </c>
      <c r="O223" s="16">
        <v>212201711</v>
      </c>
      <c r="P223" s="16">
        <v>25861782</v>
      </c>
      <c r="Q223" s="17">
        <v>24637360</v>
      </c>
      <c r="R223" s="17">
        <v>0</v>
      </c>
      <c r="S223" s="19">
        <v>50499142</v>
      </c>
      <c r="T223" s="16">
        <v>0</v>
      </c>
      <c r="U223" s="17">
        <v>0</v>
      </c>
      <c r="V223" s="17">
        <v>0</v>
      </c>
      <c r="W223" s="19">
        <v>0</v>
      </c>
    </row>
    <row r="224" spans="1:23" ht="12.75">
      <c r="A224" s="13" t="s">
        <v>26</v>
      </c>
      <c r="B224" s="14" t="s">
        <v>405</v>
      </c>
      <c r="C224" s="15" t="s">
        <v>406</v>
      </c>
      <c r="D224" s="16">
        <v>961604540</v>
      </c>
      <c r="E224" s="17">
        <v>980046620</v>
      </c>
      <c r="F224" s="17">
        <v>918283281</v>
      </c>
      <c r="G224" s="18">
        <f t="shared" si="42"/>
        <v>0.936979182684187</v>
      </c>
      <c r="H224" s="16">
        <v>273602664</v>
      </c>
      <c r="I224" s="17">
        <v>145519215</v>
      </c>
      <c r="J224" s="17">
        <v>20401410</v>
      </c>
      <c r="K224" s="16">
        <v>439523289</v>
      </c>
      <c r="L224" s="16">
        <v>14206913</v>
      </c>
      <c r="M224" s="17">
        <v>11987745</v>
      </c>
      <c r="N224" s="17">
        <v>214901163</v>
      </c>
      <c r="O224" s="16">
        <v>241095821</v>
      </c>
      <c r="P224" s="16">
        <v>19960982</v>
      </c>
      <c r="Q224" s="17">
        <v>49160295</v>
      </c>
      <c r="R224" s="17">
        <v>168542894</v>
      </c>
      <c r="S224" s="19">
        <v>237664171</v>
      </c>
      <c r="T224" s="16">
        <v>0</v>
      </c>
      <c r="U224" s="17">
        <v>0</v>
      </c>
      <c r="V224" s="17">
        <v>0</v>
      </c>
      <c r="W224" s="19">
        <v>0</v>
      </c>
    </row>
    <row r="225" spans="1:23" ht="12.75">
      <c r="A225" s="13" t="s">
        <v>26</v>
      </c>
      <c r="B225" s="14" t="s">
        <v>407</v>
      </c>
      <c r="C225" s="15" t="s">
        <v>408</v>
      </c>
      <c r="D225" s="16">
        <v>2625427841</v>
      </c>
      <c r="E225" s="17">
        <v>2206672196</v>
      </c>
      <c r="F225" s="17">
        <v>1573297402</v>
      </c>
      <c r="G225" s="18">
        <f t="shared" si="42"/>
        <v>0.7129728669495594</v>
      </c>
      <c r="H225" s="16">
        <v>0</v>
      </c>
      <c r="I225" s="17">
        <v>370847613</v>
      </c>
      <c r="J225" s="17">
        <v>274404526</v>
      </c>
      <c r="K225" s="16">
        <v>645252139</v>
      </c>
      <c r="L225" s="16">
        <v>25647425</v>
      </c>
      <c r="M225" s="17">
        <v>0</v>
      </c>
      <c r="N225" s="17">
        <v>278278503</v>
      </c>
      <c r="O225" s="16">
        <v>303925928</v>
      </c>
      <c r="P225" s="16">
        <v>184724116</v>
      </c>
      <c r="Q225" s="17">
        <v>152548147</v>
      </c>
      <c r="R225" s="17">
        <v>286847072</v>
      </c>
      <c r="S225" s="19">
        <v>624119335</v>
      </c>
      <c r="T225" s="16">
        <v>0</v>
      </c>
      <c r="U225" s="17">
        <v>0</v>
      </c>
      <c r="V225" s="17">
        <v>0</v>
      </c>
      <c r="W225" s="19">
        <v>0</v>
      </c>
    </row>
    <row r="226" spans="1:23" ht="12.75">
      <c r="A226" s="13" t="s">
        <v>41</v>
      </c>
      <c r="B226" s="14" t="s">
        <v>409</v>
      </c>
      <c r="C226" s="15" t="s">
        <v>410</v>
      </c>
      <c r="D226" s="16">
        <v>234432880</v>
      </c>
      <c r="E226" s="17">
        <v>234432880</v>
      </c>
      <c r="F226" s="17">
        <v>227947153</v>
      </c>
      <c r="G226" s="18">
        <f t="shared" si="42"/>
        <v>0.9723343969497794</v>
      </c>
      <c r="H226" s="16">
        <v>92951013</v>
      </c>
      <c r="I226" s="17">
        <v>2791676</v>
      </c>
      <c r="J226" s="17">
        <v>669298</v>
      </c>
      <c r="K226" s="16">
        <v>96411987</v>
      </c>
      <c r="L226" s="16">
        <v>598746</v>
      </c>
      <c r="M226" s="17">
        <v>427064</v>
      </c>
      <c r="N226" s="17">
        <v>74313037</v>
      </c>
      <c r="O226" s="16">
        <v>75338847</v>
      </c>
      <c r="P226" s="16">
        <v>311433</v>
      </c>
      <c r="Q226" s="17">
        <v>252234</v>
      </c>
      <c r="R226" s="17">
        <v>55632652</v>
      </c>
      <c r="S226" s="19">
        <v>56196319</v>
      </c>
      <c r="T226" s="16">
        <v>0</v>
      </c>
      <c r="U226" s="17">
        <v>0</v>
      </c>
      <c r="V226" s="17">
        <v>0</v>
      </c>
      <c r="W226" s="19">
        <v>0</v>
      </c>
    </row>
    <row r="227" spans="1:23" ht="12.75">
      <c r="A227" s="20"/>
      <c r="B227" s="21" t="s">
        <v>411</v>
      </c>
      <c r="C227" s="22"/>
      <c r="D227" s="23">
        <f>SUM(D222:D226)</f>
        <v>5051097983</v>
      </c>
      <c r="E227" s="24">
        <f>SUM(E222:E226)</f>
        <v>4658583396</v>
      </c>
      <c r="F227" s="24">
        <f>SUM(F222:F226)</f>
        <v>3618796041</v>
      </c>
      <c r="G227" s="25">
        <f t="shared" si="42"/>
        <v>0.7768018157852894</v>
      </c>
      <c r="H227" s="23">
        <f aca="true" t="shared" si="45" ref="H227:W227">SUM(H222:H226)</f>
        <v>731401081</v>
      </c>
      <c r="I227" s="24">
        <f t="shared" si="45"/>
        <v>562756228</v>
      </c>
      <c r="J227" s="24">
        <f t="shared" si="45"/>
        <v>336900891</v>
      </c>
      <c r="K227" s="23">
        <f t="shared" si="45"/>
        <v>1631058200</v>
      </c>
      <c r="L227" s="23">
        <f t="shared" si="45"/>
        <v>78021054</v>
      </c>
      <c r="M227" s="24">
        <f t="shared" si="45"/>
        <v>57957040</v>
      </c>
      <c r="N227" s="24">
        <f t="shared" si="45"/>
        <v>798911704</v>
      </c>
      <c r="O227" s="23">
        <f t="shared" si="45"/>
        <v>934889798</v>
      </c>
      <c r="P227" s="23">
        <f t="shared" si="45"/>
        <v>248834305</v>
      </c>
      <c r="Q227" s="24">
        <f t="shared" si="45"/>
        <v>245966850</v>
      </c>
      <c r="R227" s="24">
        <f t="shared" si="45"/>
        <v>558046888</v>
      </c>
      <c r="S227" s="26">
        <f t="shared" si="45"/>
        <v>1052848043</v>
      </c>
      <c r="T227" s="23">
        <f t="shared" si="45"/>
        <v>0</v>
      </c>
      <c r="U227" s="24">
        <f t="shared" si="45"/>
        <v>0</v>
      </c>
      <c r="V227" s="24">
        <f t="shared" si="45"/>
        <v>0</v>
      </c>
      <c r="W227" s="26">
        <f t="shared" si="45"/>
        <v>0</v>
      </c>
    </row>
    <row r="228" spans="1:23" ht="12.75">
      <c r="A228" s="20"/>
      <c r="B228" s="21" t="s">
        <v>412</v>
      </c>
      <c r="C228" s="22"/>
      <c r="D228" s="23">
        <f>SUM(D205:D212,D214:D220,D222:D226)</f>
        <v>15594478189</v>
      </c>
      <c r="E228" s="24">
        <f>SUM(E205:E212,E214:E220,E222:E226)</f>
        <v>15312591600</v>
      </c>
      <c r="F228" s="24">
        <f>SUM(F205:F212,F214:F220,F222:F226)</f>
        <v>11180502348</v>
      </c>
      <c r="G228" s="25">
        <f t="shared" si="42"/>
        <v>0.7301508875871802</v>
      </c>
      <c r="H228" s="23">
        <f aca="true" t="shared" si="46" ref="H228:W228">SUM(H205:H212,H214:H220,H222:H226)</f>
        <v>2363334810</v>
      </c>
      <c r="I228" s="24">
        <f t="shared" si="46"/>
        <v>1329644785</v>
      </c>
      <c r="J228" s="24">
        <f t="shared" si="46"/>
        <v>945195862</v>
      </c>
      <c r="K228" s="23">
        <f t="shared" si="46"/>
        <v>4638175457</v>
      </c>
      <c r="L228" s="23">
        <f t="shared" si="46"/>
        <v>771229520</v>
      </c>
      <c r="M228" s="24">
        <f t="shared" si="46"/>
        <v>763463626</v>
      </c>
      <c r="N228" s="24">
        <f t="shared" si="46"/>
        <v>1982634050</v>
      </c>
      <c r="O228" s="23">
        <f t="shared" si="46"/>
        <v>3517327196</v>
      </c>
      <c r="P228" s="23">
        <f t="shared" si="46"/>
        <v>866459455</v>
      </c>
      <c r="Q228" s="24">
        <f t="shared" si="46"/>
        <v>692671023</v>
      </c>
      <c r="R228" s="24">
        <f t="shared" si="46"/>
        <v>1465869217</v>
      </c>
      <c r="S228" s="26">
        <f t="shared" si="46"/>
        <v>3024999695</v>
      </c>
      <c r="T228" s="23">
        <f t="shared" si="46"/>
        <v>0</v>
      </c>
      <c r="U228" s="24">
        <f t="shared" si="46"/>
        <v>0</v>
      </c>
      <c r="V228" s="24">
        <f t="shared" si="46"/>
        <v>0</v>
      </c>
      <c r="W228" s="26">
        <f t="shared" si="46"/>
        <v>0</v>
      </c>
    </row>
    <row r="229" spans="1:23" ht="12.75">
      <c r="A229" s="8"/>
      <c r="B229" s="9" t="s">
        <v>603</v>
      </c>
      <c r="C229" s="10"/>
      <c r="D229" s="27"/>
      <c r="E229" s="28"/>
      <c r="F229" s="28"/>
      <c r="G229" s="29"/>
      <c r="H229" s="27"/>
      <c r="I229" s="28"/>
      <c r="J229" s="28"/>
      <c r="K229" s="27"/>
      <c r="L229" s="27"/>
      <c r="M229" s="28"/>
      <c r="N229" s="28"/>
      <c r="O229" s="27"/>
      <c r="P229" s="27"/>
      <c r="Q229" s="28"/>
      <c r="R229" s="28"/>
      <c r="S229" s="30"/>
      <c r="T229" s="27"/>
      <c r="U229" s="28"/>
      <c r="V229" s="28"/>
      <c r="W229" s="30"/>
    </row>
    <row r="230" spans="1:23" ht="12.75">
      <c r="A230" s="12"/>
      <c r="B230" s="9" t="s">
        <v>413</v>
      </c>
      <c r="C230" s="10"/>
      <c r="D230" s="27"/>
      <c r="E230" s="28"/>
      <c r="F230" s="28"/>
      <c r="G230" s="29"/>
      <c r="H230" s="27"/>
      <c r="I230" s="28"/>
      <c r="J230" s="28"/>
      <c r="K230" s="27"/>
      <c r="L230" s="27"/>
      <c r="M230" s="28"/>
      <c r="N230" s="28"/>
      <c r="O230" s="27"/>
      <c r="P230" s="27"/>
      <c r="Q230" s="28"/>
      <c r="R230" s="28"/>
      <c r="S230" s="30"/>
      <c r="T230" s="27"/>
      <c r="U230" s="28"/>
      <c r="V230" s="28"/>
      <c r="W230" s="30"/>
    </row>
    <row r="231" spans="1:23" ht="12.75">
      <c r="A231" s="13" t="s">
        <v>26</v>
      </c>
      <c r="B231" s="14" t="s">
        <v>414</v>
      </c>
      <c r="C231" s="15" t="s">
        <v>415</v>
      </c>
      <c r="D231" s="16">
        <v>372332369</v>
      </c>
      <c r="E231" s="17">
        <v>372332369</v>
      </c>
      <c r="F231" s="17">
        <v>407671495</v>
      </c>
      <c r="G231" s="18">
        <f aca="true" t="shared" si="47" ref="G231:G257">IF($E231=0,0,$F231/$E231)</f>
        <v>1.0949128492237</v>
      </c>
      <c r="H231" s="16">
        <v>118069973</v>
      </c>
      <c r="I231" s="17">
        <v>8752351</v>
      </c>
      <c r="J231" s="17">
        <v>8172682</v>
      </c>
      <c r="K231" s="16">
        <v>134995006</v>
      </c>
      <c r="L231" s="16">
        <v>8076637</v>
      </c>
      <c r="M231" s="17">
        <v>8403329</v>
      </c>
      <c r="N231" s="17">
        <v>112143396</v>
      </c>
      <c r="O231" s="16">
        <v>128623362</v>
      </c>
      <c r="P231" s="16">
        <v>54263438</v>
      </c>
      <c r="Q231" s="17">
        <v>15267718</v>
      </c>
      <c r="R231" s="17">
        <v>74521971</v>
      </c>
      <c r="S231" s="19">
        <v>144053127</v>
      </c>
      <c r="T231" s="16">
        <v>0</v>
      </c>
      <c r="U231" s="17">
        <v>0</v>
      </c>
      <c r="V231" s="17">
        <v>0</v>
      </c>
      <c r="W231" s="19">
        <v>0</v>
      </c>
    </row>
    <row r="232" spans="1:23" ht="12.75">
      <c r="A232" s="13" t="s">
        <v>26</v>
      </c>
      <c r="B232" s="14" t="s">
        <v>416</v>
      </c>
      <c r="C232" s="15" t="s">
        <v>417</v>
      </c>
      <c r="D232" s="16">
        <v>1594000000</v>
      </c>
      <c r="E232" s="17">
        <v>1594000000</v>
      </c>
      <c r="F232" s="17">
        <v>1140619187</v>
      </c>
      <c r="G232" s="18">
        <f t="shared" si="47"/>
        <v>0.7155703808030113</v>
      </c>
      <c r="H232" s="16">
        <v>86822227</v>
      </c>
      <c r="I232" s="17">
        <v>298163606</v>
      </c>
      <c r="J232" s="17">
        <v>106754791</v>
      </c>
      <c r="K232" s="16">
        <v>491740624</v>
      </c>
      <c r="L232" s="16">
        <v>62336922</v>
      </c>
      <c r="M232" s="17">
        <v>85212949</v>
      </c>
      <c r="N232" s="17">
        <v>76458945</v>
      </c>
      <c r="O232" s="16">
        <v>224008816</v>
      </c>
      <c r="P232" s="16">
        <v>103093188</v>
      </c>
      <c r="Q232" s="17">
        <v>233883418</v>
      </c>
      <c r="R232" s="17">
        <v>87893141</v>
      </c>
      <c r="S232" s="19">
        <v>424869747</v>
      </c>
      <c r="T232" s="16">
        <v>0</v>
      </c>
      <c r="U232" s="17">
        <v>0</v>
      </c>
      <c r="V232" s="17">
        <v>0</v>
      </c>
      <c r="W232" s="19">
        <v>0</v>
      </c>
    </row>
    <row r="233" spans="1:23" ht="12.75">
      <c r="A233" s="13" t="s">
        <v>26</v>
      </c>
      <c r="B233" s="14" t="s">
        <v>418</v>
      </c>
      <c r="C233" s="15" t="s">
        <v>419</v>
      </c>
      <c r="D233" s="16">
        <v>4056901725</v>
      </c>
      <c r="E233" s="17">
        <v>4319679405</v>
      </c>
      <c r="F233" s="17">
        <v>2838578616</v>
      </c>
      <c r="G233" s="18">
        <f t="shared" si="47"/>
        <v>0.6571271499256089</v>
      </c>
      <c r="H233" s="16">
        <v>393066950</v>
      </c>
      <c r="I233" s="17">
        <v>305759136</v>
      </c>
      <c r="J233" s="17">
        <v>263636018</v>
      </c>
      <c r="K233" s="16">
        <v>962462104</v>
      </c>
      <c r="L233" s="16">
        <v>303923487</v>
      </c>
      <c r="M233" s="17">
        <v>296723771</v>
      </c>
      <c r="N233" s="17">
        <v>369302711</v>
      </c>
      <c r="O233" s="16">
        <v>969949969</v>
      </c>
      <c r="P233" s="16">
        <v>301029683</v>
      </c>
      <c r="Q233" s="17">
        <v>227852190</v>
      </c>
      <c r="R233" s="17">
        <v>377284670</v>
      </c>
      <c r="S233" s="19">
        <v>906166543</v>
      </c>
      <c r="T233" s="16">
        <v>0</v>
      </c>
      <c r="U233" s="17">
        <v>0</v>
      </c>
      <c r="V233" s="17">
        <v>0</v>
      </c>
      <c r="W233" s="19">
        <v>0</v>
      </c>
    </row>
    <row r="234" spans="1:23" ht="12.75">
      <c r="A234" s="13" t="s">
        <v>26</v>
      </c>
      <c r="B234" s="14" t="s">
        <v>420</v>
      </c>
      <c r="C234" s="15" t="s">
        <v>421</v>
      </c>
      <c r="D234" s="16">
        <v>163590000</v>
      </c>
      <c r="E234" s="17">
        <v>163590000</v>
      </c>
      <c r="F234" s="17">
        <v>989084577</v>
      </c>
      <c r="G234" s="18">
        <f t="shared" si="47"/>
        <v>6.046118815331011</v>
      </c>
      <c r="H234" s="16">
        <v>40476698</v>
      </c>
      <c r="I234" s="17">
        <v>11498028</v>
      </c>
      <c r="J234" s="17">
        <v>7556487250</v>
      </c>
      <c r="K234" s="16">
        <v>7608461976</v>
      </c>
      <c r="L234" s="16">
        <v>-7463105824</v>
      </c>
      <c r="M234" s="17">
        <v>40965068</v>
      </c>
      <c r="N234" s="17">
        <v>26495296</v>
      </c>
      <c r="O234" s="16">
        <v>-7395645460</v>
      </c>
      <c r="P234" s="16">
        <v>747154875</v>
      </c>
      <c r="Q234" s="17">
        <v>9065877</v>
      </c>
      <c r="R234" s="17">
        <v>20047309</v>
      </c>
      <c r="S234" s="19">
        <v>776268061</v>
      </c>
      <c r="T234" s="16">
        <v>0</v>
      </c>
      <c r="U234" s="17">
        <v>0</v>
      </c>
      <c r="V234" s="17">
        <v>0</v>
      </c>
      <c r="W234" s="19">
        <v>0</v>
      </c>
    </row>
    <row r="235" spans="1:23" ht="12.75">
      <c r="A235" s="13" t="s">
        <v>26</v>
      </c>
      <c r="B235" s="14" t="s">
        <v>422</v>
      </c>
      <c r="C235" s="15" t="s">
        <v>423</v>
      </c>
      <c r="D235" s="16">
        <v>654040399</v>
      </c>
      <c r="E235" s="17">
        <v>654040399</v>
      </c>
      <c r="F235" s="17">
        <v>464557375</v>
      </c>
      <c r="G235" s="18">
        <f t="shared" si="47"/>
        <v>0.7102885016128797</v>
      </c>
      <c r="H235" s="16">
        <v>160415611</v>
      </c>
      <c r="I235" s="17">
        <v>23755692</v>
      </c>
      <c r="J235" s="17">
        <v>24223868</v>
      </c>
      <c r="K235" s="16">
        <v>208395171</v>
      </c>
      <c r="L235" s="16">
        <v>22775832</v>
      </c>
      <c r="M235" s="17">
        <v>24169954</v>
      </c>
      <c r="N235" s="17">
        <v>137584592</v>
      </c>
      <c r="O235" s="16">
        <v>184530378</v>
      </c>
      <c r="P235" s="16">
        <v>24595320</v>
      </c>
      <c r="Q235" s="17">
        <v>23496199</v>
      </c>
      <c r="R235" s="17">
        <v>23540307</v>
      </c>
      <c r="S235" s="19">
        <v>71631826</v>
      </c>
      <c r="T235" s="16">
        <v>0</v>
      </c>
      <c r="U235" s="17">
        <v>0</v>
      </c>
      <c r="V235" s="17">
        <v>0</v>
      </c>
      <c r="W235" s="19">
        <v>0</v>
      </c>
    </row>
    <row r="236" spans="1:23" ht="12.75">
      <c r="A236" s="13" t="s">
        <v>41</v>
      </c>
      <c r="B236" s="14" t="s">
        <v>424</v>
      </c>
      <c r="C236" s="15" t="s">
        <v>425</v>
      </c>
      <c r="D236" s="16">
        <v>315050000</v>
      </c>
      <c r="E236" s="17">
        <v>323376000</v>
      </c>
      <c r="F236" s="17">
        <v>308136960</v>
      </c>
      <c r="G236" s="18">
        <f t="shared" si="47"/>
        <v>0.9528751669882737</v>
      </c>
      <c r="H236" s="16">
        <v>126267550</v>
      </c>
      <c r="I236" s="17">
        <v>1819466</v>
      </c>
      <c r="J236" s="17">
        <v>278375</v>
      </c>
      <c r="K236" s="16">
        <v>128365391</v>
      </c>
      <c r="L236" s="16">
        <v>1528699</v>
      </c>
      <c r="M236" s="17">
        <v>37165</v>
      </c>
      <c r="N236" s="17">
        <v>102228695</v>
      </c>
      <c r="O236" s="16">
        <v>103794559</v>
      </c>
      <c r="P236" s="16">
        <v>218647</v>
      </c>
      <c r="Q236" s="17">
        <v>0</v>
      </c>
      <c r="R236" s="17">
        <v>75758363</v>
      </c>
      <c r="S236" s="19">
        <v>75977010</v>
      </c>
      <c r="T236" s="16">
        <v>0</v>
      </c>
      <c r="U236" s="17">
        <v>0</v>
      </c>
      <c r="V236" s="17">
        <v>0</v>
      </c>
      <c r="W236" s="19">
        <v>0</v>
      </c>
    </row>
    <row r="237" spans="1:23" ht="12.75">
      <c r="A237" s="20"/>
      <c r="B237" s="21" t="s">
        <v>426</v>
      </c>
      <c r="C237" s="22"/>
      <c r="D237" s="23">
        <f>SUM(D231:D236)</f>
        <v>7155914493</v>
      </c>
      <c r="E237" s="24">
        <f>SUM(E231:E236)</f>
        <v>7427018173</v>
      </c>
      <c r="F237" s="24">
        <f>SUM(F231:F236)</f>
        <v>6148648210</v>
      </c>
      <c r="G237" s="25">
        <f t="shared" si="47"/>
        <v>0.8278757459289173</v>
      </c>
      <c r="H237" s="23">
        <f aca="true" t="shared" si="48" ref="H237:W237">SUM(H231:H236)</f>
        <v>925119009</v>
      </c>
      <c r="I237" s="24">
        <f t="shared" si="48"/>
        <v>649748279</v>
      </c>
      <c r="J237" s="24">
        <f t="shared" si="48"/>
        <v>7959552984</v>
      </c>
      <c r="K237" s="23">
        <f t="shared" si="48"/>
        <v>9534420272</v>
      </c>
      <c r="L237" s="23">
        <f t="shared" si="48"/>
        <v>-7064464247</v>
      </c>
      <c r="M237" s="24">
        <f t="shared" si="48"/>
        <v>455512236</v>
      </c>
      <c r="N237" s="24">
        <f t="shared" si="48"/>
        <v>824213635</v>
      </c>
      <c r="O237" s="23">
        <f t="shared" si="48"/>
        <v>-5784738376</v>
      </c>
      <c r="P237" s="23">
        <f t="shared" si="48"/>
        <v>1230355151</v>
      </c>
      <c r="Q237" s="24">
        <f t="shared" si="48"/>
        <v>509565402</v>
      </c>
      <c r="R237" s="24">
        <f t="shared" si="48"/>
        <v>659045761</v>
      </c>
      <c r="S237" s="26">
        <f t="shared" si="48"/>
        <v>2398966314</v>
      </c>
      <c r="T237" s="23">
        <f t="shared" si="48"/>
        <v>0</v>
      </c>
      <c r="U237" s="24">
        <f t="shared" si="48"/>
        <v>0</v>
      </c>
      <c r="V237" s="24">
        <f t="shared" si="48"/>
        <v>0</v>
      </c>
      <c r="W237" s="26">
        <f t="shared" si="48"/>
        <v>0</v>
      </c>
    </row>
    <row r="238" spans="1:23" ht="12.75">
      <c r="A238" s="13" t="s">
        <v>26</v>
      </c>
      <c r="B238" s="14" t="s">
        <v>427</v>
      </c>
      <c r="C238" s="15" t="s">
        <v>428</v>
      </c>
      <c r="D238" s="16">
        <v>119947609</v>
      </c>
      <c r="E238" s="17">
        <v>119947609</v>
      </c>
      <c r="F238" s="17">
        <v>123829281</v>
      </c>
      <c r="G238" s="18">
        <f t="shared" si="47"/>
        <v>1.0323613953822122</v>
      </c>
      <c r="H238" s="16">
        <v>57438274</v>
      </c>
      <c r="I238" s="17">
        <v>3686847</v>
      </c>
      <c r="J238" s="17">
        <v>535570</v>
      </c>
      <c r="K238" s="16">
        <v>61660691</v>
      </c>
      <c r="L238" s="16">
        <v>1493566</v>
      </c>
      <c r="M238" s="17">
        <v>1443850</v>
      </c>
      <c r="N238" s="17">
        <v>33416118</v>
      </c>
      <c r="O238" s="16">
        <v>36353534</v>
      </c>
      <c r="P238" s="16">
        <v>191988</v>
      </c>
      <c r="Q238" s="17">
        <v>791881</v>
      </c>
      <c r="R238" s="17">
        <v>24831187</v>
      </c>
      <c r="S238" s="19">
        <v>25815056</v>
      </c>
      <c r="T238" s="16">
        <v>0</v>
      </c>
      <c r="U238" s="17">
        <v>0</v>
      </c>
      <c r="V238" s="17">
        <v>0</v>
      </c>
      <c r="W238" s="19">
        <v>0</v>
      </c>
    </row>
    <row r="239" spans="1:23" ht="12.75">
      <c r="A239" s="13" t="s">
        <v>26</v>
      </c>
      <c r="B239" s="14" t="s">
        <v>429</v>
      </c>
      <c r="C239" s="15" t="s">
        <v>430</v>
      </c>
      <c r="D239" s="16">
        <v>166195116</v>
      </c>
      <c r="E239" s="17">
        <v>166195116</v>
      </c>
      <c r="F239" s="17">
        <v>86466412</v>
      </c>
      <c r="G239" s="18">
        <f t="shared" si="47"/>
        <v>0.5202704753369527</v>
      </c>
      <c r="H239" s="16">
        <v>40866260</v>
      </c>
      <c r="I239" s="17">
        <v>8749330</v>
      </c>
      <c r="J239" s="17">
        <v>5842831</v>
      </c>
      <c r="K239" s="16">
        <v>55458421</v>
      </c>
      <c r="L239" s="16">
        <v>5936902</v>
      </c>
      <c r="M239" s="17">
        <v>4703680</v>
      </c>
      <c r="N239" s="17">
        <v>9806464</v>
      </c>
      <c r="O239" s="16">
        <v>20447046</v>
      </c>
      <c r="P239" s="16">
        <v>4023554</v>
      </c>
      <c r="Q239" s="17">
        <v>6537391</v>
      </c>
      <c r="R239" s="17">
        <v>0</v>
      </c>
      <c r="S239" s="19">
        <v>10560945</v>
      </c>
      <c r="T239" s="16">
        <v>0</v>
      </c>
      <c r="U239" s="17">
        <v>0</v>
      </c>
      <c r="V239" s="17">
        <v>0</v>
      </c>
      <c r="W239" s="19">
        <v>0</v>
      </c>
    </row>
    <row r="240" spans="1:23" ht="12.75">
      <c r="A240" s="13" t="s">
        <v>26</v>
      </c>
      <c r="B240" s="14" t="s">
        <v>431</v>
      </c>
      <c r="C240" s="15" t="s">
        <v>432</v>
      </c>
      <c r="D240" s="16">
        <v>613136194</v>
      </c>
      <c r="E240" s="17">
        <v>613136194</v>
      </c>
      <c r="F240" s="17">
        <v>440545699</v>
      </c>
      <c r="G240" s="18">
        <f t="shared" si="47"/>
        <v>0.7185119771285269</v>
      </c>
      <c r="H240" s="16">
        <v>112551045</v>
      </c>
      <c r="I240" s="17">
        <v>55545405</v>
      </c>
      <c r="J240" s="17">
        <v>35941876</v>
      </c>
      <c r="K240" s="16">
        <v>204038326</v>
      </c>
      <c r="L240" s="16">
        <v>29608945</v>
      </c>
      <c r="M240" s="17">
        <v>31745122</v>
      </c>
      <c r="N240" s="17">
        <v>97830597</v>
      </c>
      <c r="O240" s="16">
        <v>159184664</v>
      </c>
      <c r="P240" s="16">
        <v>43308119</v>
      </c>
      <c r="Q240" s="17">
        <v>34014590</v>
      </c>
      <c r="R240" s="17">
        <v>0</v>
      </c>
      <c r="S240" s="19">
        <v>77322709</v>
      </c>
      <c r="T240" s="16">
        <v>0</v>
      </c>
      <c r="U240" s="17">
        <v>0</v>
      </c>
      <c r="V240" s="17">
        <v>0</v>
      </c>
      <c r="W240" s="19">
        <v>0</v>
      </c>
    </row>
    <row r="241" spans="1:23" ht="12.75">
      <c r="A241" s="13" t="s">
        <v>26</v>
      </c>
      <c r="B241" s="14" t="s">
        <v>433</v>
      </c>
      <c r="C241" s="15" t="s">
        <v>434</v>
      </c>
      <c r="D241" s="16">
        <v>406246000</v>
      </c>
      <c r="E241" s="17">
        <v>406246000</v>
      </c>
      <c r="F241" s="17">
        <v>323014404</v>
      </c>
      <c r="G241" s="18">
        <f t="shared" si="47"/>
        <v>0.7951202079528168</v>
      </c>
      <c r="H241" s="16">
        <v>64190716</v>
      </c>
      <c r="I241" s="17">
        <v>31993405</v>
      </c>
      <c r="J241" s="17">
        <v>33025566</v>
      </c>
      <c r="K241" s="16">
        <v>129209687</v>
      </c>
      <c r="L241" s="16">
        <v>42413940</v>
      </c>
      <c r="M241" s="17">
        <v>27071590</v>
      </c>
      <c r="N241" s="17">
        <v>59667260</v>
      </c>
      <c r="O241" s="16">
        <v>129152790</v>
      </c>
      <c r="P241" s="16">
        <v>24281187</v>
      </c>
      <c r="Q241" s="17">
        <v>0</v>
      </c>
      <c r="R241" s="17">
        <v>40370740</v>
      </c>
      <c r="S241" s="19">
        <v>64651927</v>
      </c>
      <c r="T241" s="16">
        <v>0</v>
      </c>
      <c r="U241" s="17">
        <v>0</v>
      </c>
      <c r="V241" s="17">
        <v>0</v>
      </c>
      <c r="W241" s="19">
        <v>0</v>
      </c>
    </row>
    <row r="242" spans="1:23" ht="12.75">
      <c r="A242" s="13" t="s">
        <v>26</v>
      </c>
      <c r="B242" s="14" t="s">
        <v>435</v>
      </c>
      <c r="C242" s="15" t="s">
        <v>436</v>
      </c>
      <c r="D242" s="16">
        <v>260097202</v>
      </c>
      <c r="E242" s="17">
        <v>260097202</v>
      </c>
      <c r="F242" s="17">
        <v>169266714</v>
      </c>
      <c r="G242" s="18">
        <f t="shared" si="47"/>
        <v>0.6507825255267452</v>
      </c>
      <c r="H242" s="16">
        <v>60783519</v>
      </c>
      <c r="I242" s="17">
        <v>6578091</v>
      </c>
      <c r="J242" s="17">
        <v>8605165</v>
      </c>
      <c r="K242" s="16">
        <v>75966775</v>
      </c>
      <c r="L242" s="16">
        <v>7698291</v>
      </c>
      <c r="M242" s="17">
        <v>8283686</v>
      </c>
      <c r="N242" s="17">
        <v>50302247</v>
      </c>
      <c r="O242" s="16">
        <v>66284224</v>
      </c>
      <c r="P242" s="16">
        <v>6952883</v>
      </c>
      <c r="Q242" s="17">
        <v>13794384</v>
      </c>
      <c r="R242" s="17">
        <v>6268448</v>
      </c>
      <c r="S242" s="19">
        <v>27015715</v>
      </c>
      <c r="T242" s="16">
        <v>0</v>
      </c>
      <c r="U242" s="17">
        <v>0</v>
      </c>
      <c r="V242" s="17">
        <v>0</v>
      </c>
      <c r="W242" s="19">
        <v>0</v>
      </c>
    </row>
    <row r="243" spans="1:23" ht="12.75">
      <c r="A243" s="13" t="s">
        <v>41</v>
      </c>
      <c r="B243" s="14" t="s">
        <v>437</v>
      </c>
      <c r="C243" s="15" t="s">
        <v>438</v>
      </c>
      <c r="D243" s="16">
        <v>557875730</v>
      </c>
      <c r="E243" s="17">
        <v>557875730</v>
      </c>
      <c r="F243" s="17">
        <v>430900816</v>
      </c>
      <c r="G243" s="18">
        <f t="shared" si="47"/>
        <v>0.772395701816962</v>
      </c>
      <c r="H243" s="16">
        <v>205506529</v>
      </c>
      <c r="I243" s="17">
        <v>656116</v>
      </c>
      <c r="J243" s="17">
        <v>1112792</v>
      </c>
      <c r="K243" s="16">
        <v>207275437</v>
      </c>
      <c r="L243" s="16">
        <v>845073</v>
      </c>
      <c r="M243" s="17">
        <v>395143</v>
      </c>
      <c r="N243" s="17">
        <v>110211401</v>
      </c>
      <c r="O243" s="16">
        <v>111451617</v>
      </c>
      <c r="P243" s="16">
        <v>1077579</v>
      </c>
      <c r="Q243" s="17">
        <v>527335</v>
      </c>
      <c r="R243" s="17">
        <v>110568848</v>
      </c>
      <c r="S243" s="19">
        <v>112173762</v>
      </c>
      <c r="T243" s="16">
        <v>0</v>
      </c>
      <c r="U243" s="17">
        <v>0</v>
      </c>
      <c r="V243" s="17">
        <v>0</v>
      </c>
      <c r="W243" s="19">
        <v>0</v>
      </c>
    </row>
    <row r="244" spans="1:23" ht="12.75">
      <c r="A244" s="20"/>
      <c r="B244" s="21" t="s">
        <v>439</v>
      </c>
      <c r="C244" s="22"/>
      <c r="D244" s="23">
        <f>SUM(D238:D243)</f>
        <v>2123497851</v>
      </c>
      <c r="E244" s="24">
        <f>SUM(E238:E243)</f>
        <v>2123497851</v>
      </c>
      <c r="F244" s="24">
        <f>SUM(F238:F243)</f>
        <v>1574023326</v>
      </c>
      <c r="G244" s="25">
        <f t="shared" si="47"/>
        <v>0.7412408377332519</v>
      </c>
      <c r="H244" s="23">
        <f aca="true" t="shared" si="49" ref="H244:W244">SUM(H238:H243)</f>
        <v>541336343</v>
      </c>
      <c r="I244" s="24">
        <f t="shared" si="49"/>
        <v>107209194</v>
      </c>
      <c r="J244" s="24">
        <f t="shared" si="49"/>
        <v>85063800</v>
      </c>
      <c r="K244" s="23">
        <f t="shared" si="49"/>
        <v>733609337</v>
      </c>
      <c r="L244" s="23">
        <f t="shared" si="49"/>
        <v>87996717</v>
      </c>
      <c r="M244" s="24">
        <f t="shared" si="49"/>
        <v>73643071</v>
      </c>
      <c r="N244" s="24">
        <f t="shared" si="49"/>
        <v>361234087</v>
      </c>
      <c r="O244" s="23">
        <f t="shared" si="49"/>
        <v>522873875</v>
      </c>
      <c r="P244" s="23">
        <f t="shared" si="49"/>
        <v>79835310</v>
      </c>
      <c r="Q244" s="24">
        <f t="shared" si="49"/>
        <v>55665581</v>
      </c>
      <c r="R244" s="24">
        <f t="shared" si="49"/>
        <v>182039223</v>
      </c>
      <c r="S244" s="26">
        <f t="shared" si="49"/>
        <v>317540114</v>
      </c>
      <c r="T244" s="23">
        <f t="shared" si="49"/>
        <v>0</v>
      </c>
      <c r="U244" s="24">
        <f t="shared" si="49"/>
        <v>0</v>
      </c>
      <c r="V244" s="24">
        <f t="shared" si="49"/>
        <v>0</v>
      </c>
      <c r="W244" s="26">
        <f t="shared" si="49"/>
        <v>0</v>
      </c>
    </row>
    <row r="245" spans="1:23" ht="12.75">
      <c r="A245" s="13" t="s">
        <v>26</v>
      </c>
      <c r="B245" s="14" t="s">
        <v>440</v>
      </c>
      <c r="C245" s="15" t="s">
        <v>441</v>
      </c>
      <c r="D245" s="16">
        <v>358197648</v>
      </c>
      <c r="E245" s="17">
        <v>358197648</v>
      </c>
      <c r="F245" s="17">
        <v>181971139</v>
      </c>
      <c r="G245" s="18">
        <f t="shared" si="47"/>
        <v>0.508018799163081</v>
      </c>
      <c r="H245" s="16">
        <v>36091774</v>
      </c>
      <c r="I245" s="17">
        <v>16290767</v>
      </c>
      <c r="J245" s="17">
        <v>19060600</v>
      </c>
      <c r="K245" s="16">
        <v>71443141</v>
      </c>
      <c r="L245" s="16">
        <v>19060600</v>
      </c>
      <c r="M245" s="17">
        <v>19060600</v>
      </c>
      <c r="N245" s="17">
        <v>26260651</v>
      </c>
      <c r="O245" s="16">
        <v>64381851</v>
      </c>
      <c r="P245" s="16">
        <v>18897324</v>
      </c>
      <c r="Q245" s="17">
        <v>0</v>
      </c>
      <c r="R245" s="17">
        <v>27248823</v>
      </c>
      <c r="S245" s="19">
        <v>46146147</v>
      </c>
      <c r="T245" s="16">
        <v>0</v>
      </c>
      <c r="U245" s="17">
        <v>0</v>
      </c>
      <c r="V245" s="17">
        <v>0</v>
      </c>
      <c r="W245" s="19">
        <v>0</v>
      </c>
    </row>
    <row r="246" spans="1:23" ht="12.75">
      <c r="A246" s="13" t="s">
        <v>26</v>
      </c>
      <c r="B246" s="14" t="s">
        <v>442</v>
      </c>
      <c r="C246" s="15" t="s">
        <v>443</v>
      </c>
      <c r="D246" s="16">
        <v>149565945</v>
      </c>
      <c r="E246" s="17">
        <v>134315945</v>
      </c>
      <c r="F246" s="17">
        <v>113092767</v>
      </c>
      <c r="G246" s="18">
        <f t="shared" si="47"/>
        <v>0.8419906288862428</v>
      </c>
      <c r="H246" s="16">
        <v>28535747</v>
      </c>
      <c r="I246" s="17">
        <v>7354158</v>
      </c>
      <c r="J246" s="17">
        <v>6116043</v>
      </c>
      <c r="K246" s="16">
        <v>42005948</v>
      </c>
      <c r="L246" s="16">
        <v>11266554</v>
      </c>
      <c r="M246" s="17">
        <v>6360099</v>
      </c>
      <c r="N246" s="17">
        <v>20340444</v>
      </c>
      <c r="O246" s="16">
        <v>37967097</v>
      </c>
      <c r="P246" s="16">
        <v>8247375</v>
      </c>
      <c r="Q246" s="17">
        <v>8185458</v>
      </c>
      <c r="R246" s="17">
        <v>16686889</v>
      </c>
      <c r="S246" s="19">
        <v>33119722</v>
      </c>
      <c r="T246" s="16">
        <v>0</v>
      </c>
      <c r="U246" s="17">
        <v>0</v>
      </c>
      <c r="V246" s="17">
        <v>0</v>
      </c>
      <c r="W246" s="19">
        <v>0</v>
      </c>
    </row>
    <row r="247" spans="1:23" ht="12.75">
      <c r="A247" s="13" t="s">
        <v>26</v>
      </c>
      <c r="B247" s="14" t="s">
        <v>444</v>
      </c>
      <c r="C247" s="15" t="s">
        <v>445</v>
      </c>
      <c r="D247" s="16">
        <v>213242766</v>
      </c>
      <c r="E247" s="17">
        <v>222043766</v>
      </c>
      <c r="F247" s="17">
        <v>207204252</v>
      </c>
      <c r="G247" s="18">
        <f t="shared" si="47"/>
        <v>0.9331685177777069</v>
      </c>
      <c r="H247" s="16">
        <v>99144390</v>
      </c>
      <c r="I247" s="17">
        <v>1795405</v>
      </c>
      <c r="J247" s="17">
        <v>372106</v>
      </c>
      <c r="K247" s="16">
        <v>101311901</v>
      </c>
      <c r="L247" s="16">
        <v>1553583</v>
      </c>
      <c r="M247" s="17">
        <v>1873812</v>
      </c>
      <c r="N247" s="17">
        <v>56166026</v>
      </c>
      <c r="O247" s="16">
        <v>59593421</v>
      </c>
      <c r="P247" s="16">
        <v>1580765</v>
      </c>
      <c r="Q247" s="17">
        <v>1875517</v>
      </c>
      <c r="R247" s="17">
        <v>42842648</v>
      </c>
      <c r="S247" s="19">
        <v>46298930</v>
      </c>
      <c r="T247" s="16">
        <v>0</v>
      </c>
      <c r="U247" s="17">
        <v>0</v>
      </c>
      <c r="V247" s="17">
        <v>0</v>
      </c>
      <c r="W247" s="19">
        <v>0</v>
      </c>
    </row>
    <row r="248" spans="1:23" ht="12.75">
      <c r="A248" s="13" t="s">
        <v>26</v>
      </c>
      <c r="B248" s="14" t="s">
        <v>446</v>
      </c>
      <c r="C248" s="15" t="s">
        <v>447</v>
      </c>
      <c r="D248" s="16">
        <v>277227375</v>
      </c>
      <c r="E248" s="17">
        <v>271381495</v>
      </c>
      <c r="F248" s="17">
        <v>196567783</v>
      </c>
      <c r="G248" s="18">
        <f t="shared" si="47"/>
        <v>0.7243227214147376</v>
      </c>
      <c r="H248" s="16">
        <v>38299016</v>
      </c>
      <c r="I248" s="17">
        <v>14884359</v>
      </c>
      <c r="J248" s="17">
        <v>30045966</v>
      </c>
      <c r="K248" s="16">
        <v>83229341</v>
      </c>
      <c r="L248" s="16">
        <v>9910593</v>
      </c>
      <c r="M248" s="17">
        <v>18175023</v>
      </c>
      <c r="N248" s="17">
        <v>68084914</v>
      </c>
      <c r="O248" s="16">
        <v>96170530</v>
      </c>
      <c r="P248" s="16">
        <v>-3774435</v>
      </c>
      <c r="Q248" s="17">
        <v>15245190</v>
      </c>
      <c r="R248" s="17">
        <v>5697157</v>
      </c>
      <c r="S248" s="19">
        <v>17167912</v>
      </c>
      <c r="T248" s="16">
        <v>0</v>
      </c>
      <c r="U248" s="17">
        <v>0</v>
      </c>
      <c r="V248" s="17">
        <v>0</v>
      </c>
      <c r="W248" s="19">
        <v>0</v>
      </c>
    </row>
    <row r="249" spans="1:23" ht="12.75">
      <c r="A249" s="13" t="s">
        <v>26</v>
      </c>
      <c r="B249" s="14" t="s">
        <v>448</v>
      </c>
      <c r="C249" s="15" t="s">
        <v>449</v>
      </c>
      <c r="D249" s="16">
        <v>133120498</v>
      </c>
      <c r="E249" s="17">
        <v>133120498</v>
      </c>
      <c r="F249" s="17">
        <v>82416141</v>
      </c>
      <c r="G249" s="18">
        <f t="shared" si="47"/>
        <v>0.6191093200387516</v>
      </c>
      <c r="H249" s="16">
        <v>58210278</v>
      </c>
      <c r="I249" s="17">
        <v>5759957</v>
      </c>
      <c r="J249" s="17">
        <v>3494027</v>
      </c>
      <c r="K249" s="16">
        <v>67464262</v>
      </c>
      <c r="L249" s="16">
        <v>3877841</v>
      </c>
      <c r="M249" s="17">
        <v>1478344</v>
      </c>
      <c r="N249" s="17">
        <v>225289</v>
      </c>
      <c r="O249" s="16">
        <v>5581474</v>
      </c>
      <c r="P249" s="16">
        <v>2122102</v>
      </c>
      <c r="Q249" s="17">
        <v>714232</v>
      </c>
      <c r="R249" s="17">
        <v>6534071</v>
      </c>
      <c r="S249" s="19">
        <v>9370405</v>
      </c>
      <c r="T249" s="16">
        <v>0</v>
      </c>
      <c r="U249" s="17">
        <v>0</v>
      </c>
      <c r="V249" s="17">
        <v>0</v>
      </c>
      <c r="W249" s="19">
        <v>0</v>
      </c>
    </row>
    <row r="250" spans="1:23" ht="12.75">
      <c r="A250" s="13" t="s">
        <v>41</v>
      </c>
      <c r="B250" s="14" t="s">
        <v>450</v>
      </c>
      <c r="C250" s="15" t="s">
        <v>451</v>
      </c>
      <c r="D250" s="16">
        <v>302040677</v>
      </c>
      <c r="E250" s="17">
        <v>302040677</v>
      </c>
      <c r="F250" s="17">
        <v>299810226</v>
      </c>
      <c r="G250" s="18">
        <f t="shared" si="47"/>
        <v>0.9926153953098178</v>
      </c>
      <c r="H250" s="16">
        <v>118226752</v>
      </c>
      <c r="I250" s="17">
        <v>6642613</v>
      </c>
      <c r="J250" s="17">
        <v>1469301</v>
      </c>
      <c r="K250" s="16">
        <v>126338666</v>
      </c>
      <c r="L250" s="16">
        <v>1584372</v>
      </c>
      <c r="M250" s="17">
        <v>1301934</v>
      </c>
      <c r="N250" s="17">
        <v>95671989</v>
      </c>
      <c r="O250" s="16">
        <v>98558295</v>
      </c>
      <c r="P250" s="16">
        <v>1993618</v>
      </c>
      <c r="Q250" s="17">
        <v>1042476</v>
      </c>
      <c r="R250" s="17">
        <v>71877171</v>
      </c>
      <c r="S250" s="19">
        <v>74913265</v>
      </c>
      <c r="T250" s="16">
        <v>0</v>
      </c>
      <c r="U250" s="17">
        <v>0</v>
      </c>
      <c r="V250" s="17">
        <v>0</v>
      </c>
      <c r="W250" s="19">
        <v>0</v>
      </c>
    </row>
    <row r="251" spans="1:23" ht="12.75">
      <c r="A251" s="20"/>
      <c r="B251" s="21" t="s">
        <v>452</v>
      </c>
      <c r="C251" s="22"/>
      <c r="D251" s="23">
        <f>SUM(D245:D250)</f>
        <v>1433394909</v>
      </c>
      <c r="E251" s="24">
        <f>SUM(E245:E250)</f>
        <v>1421100029</v>
      </c>
      <c r="F251" s="24">
        <f>SUM(F245:F250)</f>
        <v>1081062308</v>
      </c>
      <c r="G251" s="25">
        <f t="shared" si="47"/>
        <v>0.7607221771438019</v>
      </c>
      <c r="H251" s="23">
        <f aca="true" t="shared" si="50" ref="H251:W251">SUM(H245:H250)</f>
        <v>378507957</v>
      </c>
      <c r="I251" s="24">
        <f t="shared" si="50"/>
        <v>52727259</v>
      </c>
      <c r="J251" s="24">
        <f t="shared" si="50"/>
        <v>60558043</v>
      </c>
      <c r="K251" s="23">
        <f t="shared" si="50"/>
        <v>491793259</v>
      </c>
      <c r="L251" s="23">
        <f t="shared" si="50"/>
        <v>47253543</v>
      </c>
      <c r="M251" s="24">
        <f t="shared" si="50"/>
        <v>48249812</v>
      </c>
      <c r="N251" s="24">
        <f t="shared" si="50"/>
        <v>266749313</v>
      </c>
      <c r="O251" s="23">
        <f t="shared" si="50"/>
        <v>362252668</v>
      </c>
      <c r="P251" s="23">
        <f t="shared" si="50"/>
        <v>29066749</v>
      </c>
      <c r="Q251" s="24">
        <f t="shared" si="50"/>
        <v>27062873</v>
      </c>
      <c r="R251" s="24">
        <f t="shared" si="50"/>
        <v>170886759</v>
      </c>
      <c r="S251" s="26">
        <f t="shared" si="50"/>
        <v>227016381</v>
      </c>
      <c r="T251" s="23">
        <f t="shared" si="50"/>
        <v>0</v>
      </c>
      <c r="U251" s="24">
        <f t="shared" si="50"/>
        <v>0</v>
      </c>
      <c r="V251" s="24">
        <f t="shared" si="50"/>
        <v>0</v>
      </c>
      <c r="W251" s="26">
        <f t="shared" si="50"/>
        <v>0</v>
      </c>
    </row>
    <row r="252" spans="1:23" ht="12.75">
      <c r="A252" s="13" t="s">
        <v>26</v>
      </c>
      <c r="B252" s="14" t="s">
        <v>453</v>
      </c>
      <c r="C252" s="15" t="s">
        <v>454</v>
      </c>
      <c r="D252" s="16">
        <v>2514173324</v>
      </c>
      <c r="E252" s="17">
        <v>2550572000</v>
      </c>
      <c r="F252" s="17">
        <v>1923813629</v>
      </c>
      <c r="G252" s="18">
        <f t="shared" si="47"/>
        <v>0.754267524696421</v>
      </c>
      <c r="H252" s="16">
        <v>342400843</v>
      </c>
      <c r="I252" s="17">
        <v>182877949</v>
      </c>
      <c r="J252" s="17">
        <v>184005371</v>
      </c>
      <c r="K252" s="16">
        <v>709284163</v>
      </c>
      <c r="L252" s="16">
        <v>166179163</v>
      </c>
      <c r="M252" s="17">
        <v>168913444</v>
      </c>
      <c r="N252" s="17">
        <v>271492226</v>
      </c>
      <c r="O252" s="16">
        <v>606584833</v>
      </c>
      <c r="P252" s="16">
        <v>184765610</v>
      </c>
      <c r="Q252" s="17">
        <v>190919982</v>
      </c>
      <c r="R252" s="17">
        <v>232259041</v>
      </c>
      <c r="S252" s="19">
        <v>607944633</v>
      </c>
      <c r="T252" s="16">
        <v>0</v>
      </c>
      <c r="U252" s="17">
        <v>0</v>
      </c>
      <c r="V252" s="17">
        <v>0</v>
      </c>
      <c r="W252" s="19">
        <v>0</v>
      </c>
    </row>
    <row r="253" spans="1:23" ht="12.75">
      <c r="A253" s="13" t="s">
        <v>26</v>
      </c>
      <c r="B253" s="14" t="s">
        <v>455</v>
      </c>
      <c r="C253" s="15" t="s">
        <v>456</v>
      </c>
      <c r="D253" s="16">
        <v>215818769</v>
      </c>
      <c r="E253" s="17">
        <v>215818769</v>
      </c>
      <c r="F253" s="17">
        <v>267353814</v>
      </c>
      <c r="G253" s="18">
        <f t="shared" si="47"/>
        <v>1.238788522605279</v>
      </c>
      <c r="H253" s="16">
        <v>59393416</v>
      </c>
      <c r="I253" s="17">
        <v>20225990</v>
      </c>
      <c r="J253" s="17">
        <v>26796765</v>
      </c>
      <c r="K253" s="16">
        <v>106416171</v>
      </c>
      <c r="L253" s="16">
        <v>20341727</v>
      </c>
      <c r="M253" s="17">
        <v>27905933</v>
      </c>
      <c r="N253" s="17">
        <v>45251768</v>
      </c>
      <c r="O253" s="16">
        <v>93499428</v>
      </c>
      <c r="P253" s="16">
        <v>18471003</v>
      </c>
      <c r="Q253" s="17">
        <v>20592536</v>
      </c>
      <c r="R253" s="17">
        <v>28374676</v>
      </c>
      <c r="S253" s="19">
        <v>67438215</v>
      </c>
      <c r="T253" s="16">
        <v>0</v>
      </c>
      <c r="U253" s="17">
        <v>0</v>
      </c>
      <c r="V253" s="17">
        <v>0</v>
      </c>
      <c r="W253" s="19">
        <v>0</v>
      </c>
    </row>
    <row r="254" spans="1:23" ht="12.75">
      <c r="A254" s="13" t="s">
        <v>26</v>
      </c>
      <c r="B254" s="14" t="s">
        <v>457</v>
      </c>
      <c r="C254" s="15" t="s">
        <v>458</v>
      </c>
      <c r="D254" s="16">
        <v>0</v>
      </c>
      <c r="E254" s="17">
        <v>1551169931</v>
      </c>
      <c r="F254" s="17">
        <v>1109268689</v>
      </c>
      <c r="G254" s="18">
        <f t="shared" si="47"/>
        <v>0.7151174522090449</v>
      </c>
      <c r="H254" s="16">
        <v>151083206</v>
      </c>
      <c r="I254" s="17">
        <v>117128209</v>
      </c>
      <c r="J254" s="17">
        <v>112608140</v>
      </c>
      <c r="K254" s="16">
        <v>380819555</v>
      </c>
      <c r="L254" s="16">
        <v>163427713</v>
      </c>
      <c r="M254" s="17">
        <v>107436540</v>
      </c>
      <c r="N254" s="17">
        <v>185203921</v>
      </c>
      <c r="O254" s="16">
        <v>456068174</v>
      </c>
      <c r="P254" s="16">
        <v>37672462</v>
      </c>
      <c r="Q254" s="17">
        <v>95145986</v>
      </c>
      <c r="R254" s="17">
        <v>139562512</v>
      </c>
      <c r="S254" s="19">
        <v>272380960</v>
      </c>
      <c r="T254" s="16">
        <v>0</v>
      </c>
      <c r="U254" s="17">
        <v>0</v>
      </c>
      <c r="V254" s="17">
        <v>0</v>
      </c>
      <c r="W254" s="19">
        <v>0</v>
      </c>
    </row>
    <row r="255" spans="1:23" ht="12.75">
      <c r="A255" s="13" t="s">
        <v>41</v>
      </c>
      <c r="B255" s="14" t="s">
        <v>459</v>
      </c>
      <c r="C255" s="15" t="s">
        <v>460</v>
      </c>
      <c r="D255" s="16">
        <v>173395600</v>
      </c>
      <c r="E255" s="17">
        <v>173395600</v>
      </c>
      <c r="F255" s="17">
        <v>124835755</v>
      </c>
      <c r="G255" s="18">
        <f t="shared" si="47"/>
        <v>0.7199476514975005</v>
      </c>
      <c r="H255" s="16">
        <v>70607331</v>
      </c>
      <c r="I255" s="17">
        <v>80050</v>
      </c>
      <c r="J255" s="17">
        <v>219506</v>
      </c>
      <c r="K255" s="16">
        <v>70906887</v>
      </c>
      <c r="L255" s="16">
        <v>321556</v>
      </c>
      <c r="M255" s="17">
        <v>2066157</v>
      </c>
      <c r="N255" s="17">
        <v>7015911</v>
      </c>
      <c r="O255" s="16">
        <v>9403624</v>
      </c>
      <c r="P255" s="16">
        <v>1776946</v>
      </c>
      <c r="Q255" s="17">
        <v>14487</v>
      </c>
      <c r="R255" s="17">
        <v>42733811</v>
      </c>
      <c r="S255" s="19">
        <v>44525244</v>
      </c>
      <c r="T255" s="16">
        <v>0</v>
      </c>
      <c r="U255" s="17">
        <v>0</v>
      </c>
      <c r="V255" s="17">
        <v>0</v>
      </c>
      <c r="W255" s="19">
        <v>0</v>
      </c>
    </row>
    <row r="256" spans="1:23" ht="12.75">
      <c r="A256" s="20"/>
      <c r="B256" s="21" t="s">
        <v>461</v>
      </c>
      <c r="C256" s="22"/>
      <c r="D256" s="23">
        <f>SUM(D252:D255)</f>
        <v>2903387693</v>
      </c>
      <c r="E256" s="24">
        <f>SUM(E252:E255)</f>
        <v>4490956300</v>
      </c>
      <c r="F256" s="24">
        <f>SUM(F252:F255)</f>
        <v>3425271887</v>
      </c>
      <c r="G256" s="25">
        <f t="shared" si="47"/>
        <v>0.7627043458427774</v>
      </c>
      <c r="H256" s="23">
        <f aca="true" t="shared" si="51" ref="H256:W256">SUM(H252:H255)</f>
        <v>623484796</v>
      </c>
      <c r="I256" s="24">
        <f t="shared" si="51"/>
        <v>320312198</v>
      </c>
      <c r="J256" s="24">
        <f t="shared" si="51"/>
        <v>323629782</v>
      </c>
      <c r="K256" s="23">
        <f t="shared" si="51"/>
        <v>1267426776</v>
      </c>
      <c r="L256" s="23">
        <f t="shared" si="51"/>
        <v>350270159</v>
      </c>
      <c r="M256" s="24">
        <f t="shared" si="51"/>
        <v>306322074</v>
      </c>
      <c r="N256" s="24">
        <f t="shared" si="51"/>
        <v>508963826</v>
      </c>
      <c r="O256" s="23">
        <f t="shared" si="51"/>
        <v>1165556059</v>
      </c>
      <c r="P256" s="23">
        <f t="shared" si="51"/>
        <v>242686021</v>
      </c>
      <c r="Q256" s="24">
        <f t="shared" si="51"/>
        <v>306672991</v>
      </c>
      <c r="R256" s="24">
        <f t="shared" si="51"/>
        <v>442930040</v>
      </c>
      <c r="S256" s="26">
        <f t="shared" si="51"/>
        <v>992289052</v>
      </c>
      <c r="T256" s="23">
        <f t="shared" si="51"/>
        <v>0</v>
      </c>
      <c r="U256" s="24">
        <f t="shared" si="51"/>
        <v>0</v>
      </c>
      <c r="V256" s="24">
        <f t="shared" si="51"/>
        <v>0</v>
      </c>
      <c r="W256" s="26">
        <f t="shared" si="51"/>
        <v>0</v>
      </c>
    </row>
    <row r="257" spans="1:23" ht="12.75">
      <c r="A257" s="31"/>
      <c r="B257" s="32" t="s">
        <v>462</v>
      </c>
      <c r="C257" s="33"/>
      <c r="D257" s="34">
        <f>SUM(D231:D236,D238:D243,D245:D250,D252:D255)</f>
        <v>13616194946</v>
      </c>
      <c r="E257" s="35">
        <f>SUM(E231:E236,E238:E243,E245:E250,E252:E255)</f>
        <v>15462572353</v>
      </c>
      <c r="F257" s="35">
        <f>SUM(F231:F236,F238:F243,F245:F250,F252:F255)</f>
        <v>12229005731</v>
      </c>
      <c r="G257" s="36">
        <f t="shared" si="47"/>
        <v>0.7908778340252918</v>
      </c>
      <c r="H257" s="34">
        <f aca="true" t="shared" si="52" ref="H257:W257">SUM(H231:H236,H238:H243,H245:H250,H252:H255)</f>
        <v>2468448105</v>
      </c>
      <c r="I257" s="35">
        <f t="shared" si="52"/>
        <v>1129996930</v>
      </c>
      <c r="J257" s="35">
        <f t="shared" si="52"/>
        <v>8428804609</v>
      </c>
      <c r="K257" s="34">
        <f t="shared" si="52"/>
        <v>12027249644</v>
      </c>
      <c r="L257" s="34">
        <f t="shared" si="52"/>
        <v>-6578943828</v>
      </c>
      <c r="M257" s="35">
        <f t="shared" si="52"/>
        <v>883727193</v>
      </c>
      <c r="N257" s="35">
        <f t="shared" si="52"/>
        <v>1961160861</v>
      </c>
      <c r="O257" s="34">
        <f t="shared" si="52"/>
        <v>-3734055774</v>
      </c>
      <c r="P257" s="34">
        <f t="shared" si="52"/>
        <v>1581943231</v>
      </c>
      <c r="Q257" s="35">
        <f t="shared" si="52"/>
        <v>898966847</v>
      </c>
      <c r="R257" s="35">
        <f t="shared" si="52"/>
        <v>1454901783</v>
      </c>
      <c r="S257" s="37">
        <f t="shared" si="52"/>
        <v>3935811861</v>
      </c>
      <c r="T257" s="23">
        <f t="shared" si="52"/>
        <v>0</v>
      </c>
      <c r="U257" s="24">
        <f t="shared" si="52"/>
        <v>0</v>
      </c>
      <c r="V257" s="24">
        <f t="shared" si="52"/>
        <v>0</v>
      </c>
      <c r="W257" s="26">
        <f t="shared" si="52"/>
        <v>0</v>
      </c>
    </row>
    <row r="258" spans="1:23" ht="12.75">
      <c r="A258" s="8"/>
      <c r="B258" s="9" t="s">
        <v>603</v>
      </c>
      <c r="C258" s="10"/>
      <c r="D258" s="27"/>
      <c r="E258" s="28"/>
      <c r="F258" s="28"/>
      <c r="G258" s="29"/>
      <c r="H258" s="27"/>
      <c r="I258" s="28"/>
      <c r="J258" s="28"/>
      <c r="K258" s="27"/>
      <c r="L258" s="27"/>
      <c r="M258" s="28"/>
      <c r="N258" s="28"/>
      <c r="O258" s="27"/>
      <c r="P258" s="27"/>
      <c r="Q258" s="28"/>
      <c r="R258" s="28"/>
      <c r="S258" s="30"/>
      <c r="T258" s="27"/>
      <c r="U258" s="28"/>
      <c r="V258" s="28"/>
      <c r="W258" s="30"/>
    </row>
    <row r="259" spans="1:23" ht="12.75">
      <c r="A259" s="12"/>
      <c r="B259" s="9" t="s">
        <v>463</v>
      </c>
      <c r="C259" s="10"/>
      <c r="D259" s="27"/>
      <c r="E259" s="28"/>
      <c r="F259" s="28"/>
      <c r="G259" s="29"/>
      <c r="H259" s="27"/>
      <c r="I259" s="28"/>
      <c r="J259" s="28"/>
      <c r="K259" s="27"/>
      <c r="L259" s="27"/>
      <c r="M259" s="28"/>
      <c r="N259" s="28"/>
      <c r="O259" s="27"/>
      <c r="P259" s="27"/>
      <c r="Q259" s="28"/>
      <c r="R259" s="28"/>
      <c r="S259" s="30"/>
      <c r="T259" s="27"/>
      <c r="U259" s="28"/>
      <c r="V259" s="28"/>
      <c r="W259" s="30"/>
    </row>
    <row r="260" spans="1:23" ht="12.75">
      <c r="A260" s="13" t="s">
        <v>26</v>
      </c>
      <c r="B260" s="14" t="s">
        <v>464</v>
      </c>
      <c r="C260" s="15" t="s">
        <v>465</v>
      </c>
      <c r="D260" s="16">
        <v>161507895</v>
      </c>
      <c r="E260" s="17">
        <v>161507895</v>
      </c>
      <c r="F260" s="17">
        <v>117427077</v>
      </c>
      <c r="G260" s="18">
        <f aca="true" t="shared" si="53" ref="G260:G296">IF($E260=0,0,$F260/$E260)</f>
        <v>0.7270671009612255</v>
      </c>
      <c r="H260" s="16">
        <v>57984060</v>
      </c>
      <c r="I260" s="17">
        <v>6048784</v>
      </c>
      <c r="J260" s="17">
        <v>1732806</v>
      </c>
      <c r="K260" s="16">
        <v>65765650</v>
      </c>
      <c r="L260" s="16">
        <v>2158866</v>
      </c>
      <c r="M260" s="17">
        <v>3571537</v>
      </c>
      <c r="N260" s="17">
        <v>39994757</v>
      </c>
      <c r="O260" s="16">
        <v>45725160</v>
      </c>
      <c r="P260" s="16">
        <v>4296431</v>
      </c>
      <c r="Q260" s="17">
        <v>1639836</v>
      </c>
      <c r="R260" s="17">
        <v>0</v>
      </c>
      <c r="S260" s="19">
        <v>5936267</v>
      </c>
      <c r="T260" s="16">
        <v>0</v>
      </c>
      <c r="U260" s="17">
        <v>0</v>
      </c>
      <c r="V260" s="17">
        <v>0</v>
      </c>
      <c r="W260" s="19">
        <v>0</v>
      </c>
    </row>
    <row r="261" spans="1:23" ht="12.75">
      <c r="A261" s="13" t="s">
        <v>26</v>
      </c>
      <c r="B261" s="14" t="s">
        <v>466</v>
      </c>
      <c r="C261" s="15" t="s">
        <v>467</v>
      </c>
      <c r="D261" s="16">
        <v>319288091</v>
      </c>
      <c r="E261" s="17">
        <v>318917691</v>
      </c>
      <c r="F261" s="17">
        <v>259079411</v>
      </c>
      <c r="G261" s="18">
        <f t="shared" si="53"/>
        <v>0.812370772495026</v>
      </c>
      <c r="H261" s="16">
        <v>86167501</v>
      </c>
      <c r="I261" s="17">
        <v>14751130</v>
      </c>
      <c r="J261" s="17">
        <v>14721782</v>
      </c>
      <c r="K261" s="16">
        <v>115640413</v>
      </c>
      <c r="L261" s="16">
        <v>11741490</v>
      </c>
      <c r="M261" s="17">
        <v>13732439</v>
      </c>
      <c r="N261" s="17">
        <v>42781790</v>
      </c>
      <c r="O261" s="16">
        <v>68255719</v>
      </c>
      <c r="P261" s="16">
        <v>19805378</v>
      </c>
      <c r="Q261" s="17">
        <v>12583270</v>
      </c>
      <c r="R261" s="17">
        <v>42794631</v>
      </c>
      <c r="S261" s="19">
        <v>75183279</v>
      </c>
      <c r="T261" s="16">
        <v>0</v>
      </c>
      <c r="U261" s="17">
        <v>0</v>
      </c>
      <c r="V261" s="17">
        <v>0</v>
      </c>
      <c r="W261" s="19">
        <v>0</v>
      </c>
    </row>
    <row r="262" spans="1:23" ht="12.75">
      <c r="A262" s="13" t="s">
        <v>26</v>
      </c>
      <c r="B262" s="14" t="s">
        <v>468</v>
      </c>
      <c r="C262" s="15" t="s">
        <v>469</v>
      </c>
      <c r="D262" s="16">
        <v>624090782</v>
      </c>
      <c r="E262" s="17">
        <v>410219921</v>
      </c>
      <c r="F262" s="17">
        <v>380725043</v>
      </c>
      <c r="G262" s="18">
        <f t="shared" si="53"/>
        <v>0.9280998398905157</v>
      </c>
      <c r="H262" s="16">
        <v>1464151</v>
      </c>
      <c r="I262" s="17">
        <v>950733</v>
      </c>
      <c r="J262" s="17">
        <v>5343591</v>
      </c>
      <c r="K262" s="16">
        <v>7758475</v>
      </c>
      <c r="L262" s="16">
        <v>331834588</v>
      </c>
      <c r="M262" s="17">
        <v>34780602</v>
      </c>
      <c r="N262" s="17">
        <v>0</v>
      </c>
      <c r="O262" s="16">
        <v>366615190</v>
      </c>
      <c r="P262" s="16">
        <v>921486</v>
      </c>
      <c r="Q262" s="17">
        <v>1275570</v>
      </c>
      <c r="R262" s="17">
        <v>4154322</v>
      </c>
      <c r="S262" s="19">
        <v>6351378</v>
      </c>
      <c r="T262" s="16">
        <v>0</v>
      </c>
      <c r="U262" s="17">
        <v>0</v>
      </c>
      <c r="V262" s="17">
        <v>0</v>
      </c>
      <c r="W262" s="19">
        <v>0</v>
      </c>
    </row>
    <row r="263" spans="1:23" ht="12.75">
      <c r="A263" s="13" t="s">
        <v>41</v>
      </c>
      <c r="B263" s="14" t="s">
        <v>470</v>
      </c>
      <c r="C263" s="15" t="s">
        <v>471</v>
      </c>
      <c r="D263" s="16">
        <v>81006844</v>
      </c>
      <c r="E263" s="17">
        <v>76956705</v>
      </c>
      <c r="F263" s="17">
        <v>67905673</v>
      </c>
      <c r="G263" s="18">
        <f t="shared" si="53"/>
        <v>0.8823879998500456</v>
      </c>
      <c r="H263" s="16">
        <v>27844293</v>
      </c>
      <c r="I263" s="17">
        <v>1920328</v>
      </c>
      <c r="J263" s="17">
        <v>292967</v>
      </c>
      <c r="K263" s="16">
        <v>30057588</v>
      </c>
      <c r="L263" s="16">
        <v>390578</v>
      </c>
      <c r="M263" s="17">
        <v>347391</v>
      </c>
      <c r="N263" s="17">
        <v>19493556</v>
      </c>
      <c r="O263" s="16">
        <v>20231525</v>
      </c>
      <c r="P263" s="16">
        <v>626152</v>
      </c>
      <c r="Q263" s="17">
        <v>403880</v>
      </c>
      <c r="R263" s="17">
        <v>16586528</v>
      </c>
      <c r="S263" s="19">
        <v>17616560</v>
      </c>
      <c r="T263" s="16">
        <v>0</v>
      </c>
      <c r="U263" s="17">
        <v>0</v>
      </c>
      <c r="V263" s="17">
        <v>0</v>
      </c>
      <c r="W263" s="19">
        <v>0</v>
      </c>
    </row>
    <row r="264" spans="1:23" ht="12.75">
      <c r="A264" s="20"/>
      <c r="B264" s="21" t="s">
        <v>472</v>
      </c>
      <c r="C264" s="22"/>
      <c r="D264" s="23">
        <f>SUM(D260:D263)</f>
        <v>1185893612</v>
      </c>
      <c r="E264" s="24">
        <f>SUM(E260:E263)</f>
        <v>967602212</v>
      </c>
      <c r="F264" s="24">
        <f>SUM(F260:F263)</f>
        <v>825137204</v>
      </c>
      <c r="G264" s="25">
        <f t="shared" si="53"/>
        <v>0.8527649004589088</v>
      </c>
      <c r="H264" s="23">
        <f aca="true" t="shared" si="54" ref="H264:W264">SUM(H260:H263)</f>
        <v>173460005</v>
      </c>
      <c r="I264" s="24">
        <f t="shared" si="54"/>
        <v>23670975</v>
      </c>
      <c r="J264" s="24">
        <f t="shared" si="54"/>
        <v>22091146</v>
      </c>
      <c r="K264" s="23">
        <f t="shared" si="54"/>
        <v>219222126</v>
      </c>
      <c r="L264" s="23">
        <f t="shared" si="54"/>
        <v>346125522</v>
      </c>
      <c r="M264" s="24">
        <f t="shared" si="54"/>
        <v>52431969</v>
      </c>
      <c r="N264" s="24">
        <f t="shared" si="54"/>
        <v>102270103</v>
      </c>
      <c r="O264" s="23">
        <f t="shared" si="54"/>
        <v>500827594</v>
      </c>
      <c r="P264" s="23">
        <f t="shared" si="54"/>
        <v>25649447</v>
      </c>
      <c r="Q264" s="24">
        <f t="shared" si="54"/>
        <v>15902556</v>
      </c>
      <c r="R264" s="24">
        <f t="shared" si="54"/>
        <v>63535481</v>
      </c>
      <c r="S264" s="26">
        <f t="shared" si="54"/>
        <v>105087484</v>
      </c>
      <c r="T264" s="23">
        <f t="shared" si="54"/>
        <v>0</v>
      </c>
      <c r="U264" s="24">
        <f t="shared" si="54"/>
        <v>0</v>
      </c>
      <c r="V264" s="24">
        <f t="shared" si="54"/>
        <v>0</v>
      </c>
      <c r="W264" s="26">
        <f t="shared" si="54"/>
        <v>0</v>
      </c>
    </row>
    <row r="265" spans="1:23" ht="12.75">
      <c r="A265" s="13" t="s">
        <v>26</v>
      </c>
      <c r="B265" s="14" t="s">
        <v>473</v>
      </c>
      <c r="C265" s="15" t="s">
        <v>474</v>
      </c>
      <c r="D265" s="16">
        <v>64314243</v>
      </c>
      <c r="E265" s="17">
        <v>64424110</v>
      </c>
      <c r="F265" s="17">
        <v>47697391</v>
      </c>
      <c r="G265" s="18">
        <f t="shared" si="53"/>
        <v>0.7403655401681141</v>
      </c>
      <c r="H265" s="16">
        <v>19605168</v>
      </c>
      <c r="I265" s="17">
        <v>1921071</v>
      </c>
      <c r="J265" s="17">
        <v>969825</v>
      </c>
      <c r="K265" s="16">
        <v>22496064</v>
      </c>
      <c r="L265" s="16">
        <v>2500013</v>
      </c>
      <c r="M265" s="17">
        <v>2636413</v>
      </c>
      <c r="N265" s="17">
        <v>8707636</v>
      </c>
      <c r="O265" s="16">
        <v>13844062</v>
      </c>
      <c r="P265" s="16">
        <v>2797247</v>
      </c>
      <c r="Q265" s="17">
        <v>2658403</v>
      </c>
      <c r="R265" s="17">
        <v>5901615</v>
      </c>
      <c r="S265" s="19">
        <v>11357265</v>
      </c>
      <c r="T265" s="16">
        <v>0</v>
      </c>
      <c r="U265" s="17">
        <v>0</v>
      </c>
      <c r="V265" s="17">
        <v>0</v>
      </c>
      <c r="W265" s="19">
        <v>0</v>
      </c>
    </row>
    <row r="266" spans="1:23" ht="12.75">
      <c r="A266" s="13" t="s">
        <v>26</v>
      </c>
      <c r="B266" s="14" t="s">
        <v>475</v>
      </c>
      <c r="C266" s="15" t="s">
        <v>476</v>
      </c>
      <c r="D266" s="16">
        <v>235741212</v>
      </c>
      <c r="E266" s="17">
        <v>246223866</v>
      </c>
      <c r="F266" s="17">
        <v>184600341</v>
      </c>
      <c r="G266" s="18">
        <f t="shared" si="53"/>
        <v>0.7497256216422172</v>
      </c>
      <c r="H266" s="16">
        <v>63969496</v>
      </c>
      <c r="I266" s="17">
        <v>12726390</v>
      </c>
      <c r="J266" s="17">
        <v>12143427</v>
      </c>
      <c r="K266" s="16">
        <v>88839313</v>
      </c>
      <c r="L266" s="16">
        <v>11666768</v>
      </c>
      <c r="M266" s="17">
        <v>10526413</v>
      </c>
      <c r="N266" s="17">
        <v>24401718</v>
      </c>
      <c r="O266" s="16">
        <v>46594899</v>
      </c>
      <c r="P266" s="16">
        <v>13593414</v>
      </c>
      <c r="Q266" s="17">
        <v>12616008</v>
      </c>
      <c r="R266" s="17">
        <v>22956707</v>
      </c>
      <c r="S266" s="19">
        <v>49166129</v>
      </c>
      <c r="T266" s="16">
        <v>0</v>
      </c>
      <c r="U266" s="17">
        <v>0</v>
      </c>
      <c r="V266" s="17">
        <v>0</v>
      </c>
      <c r="W266" s="19">
        <v>0</v>
      </c>
    </row>
    <row r="267" spans="1:23" ht="12.75">
      <c r="A267" s="13" t="s">
        <v>26</v>
      </c>
      <c r="B267" s="14" t="s">
        <v>477</v>
      </c>
      <c r="C267" s="15" t="s">
        <v>478</v>
      </c>
      <c r="D267" s="16">
        <v>46434000</v>
      </c>
      <c r="E267" s="17">
        <v>72616000</v>
      </c>
      <c r="F267" s="17">
        <v>61533860</v>
      </c>
      <c r="G267" s="18">
        <f t="shared" si="53"/>
        <v>0.8473870772281591</v>
      </c>
      <c r="H267" s="16">
        <v>37711713</v>
      </c>
      <c r="I267" s="17">
        <v>1487037</v>
      </c>
      <c r="J267" s="17">
        <v>1458023</v>
      </c>
      <c r="K267" s="16">
        <v>40656773</v>
      </c>
      <c r="L267" s="16">
        <v>1626402</v>
      </c>
      <c r="M267" s="17">
        <v>1696568</v>
      </c>
      <c r="N267" s="17">
        <v>7479186</v>
      </c>
      <c r="O267" s="16">
        <v>10802156</v>
      </c>
      <c r="P267" s="16">
        <v>1987192</v>
      </c>
      <c r="Q267" s="17">
        <v>2011701</v>
      </c>
      <c r="R267" s="17">
        <v>6076038</v>
      </c>
      <c r="S267" s="19">
        <v>10074931</v>
      </c>
      <c r="T267" s="16">
        <v>0</v>
      </c>
      <c r="U267" s="17">
        <v>0</v>
      </c>
      <c r="V267" s="17">
        <v>0</v>
      </c>
      <c r="W267" s="19">
        <v>0</v>
      </c>
    </row>
    <row r="268" spans="1:23" ht="12.75">
      <c r="A268" s="13" t="s">
        <v>26</v>
      </c>
      <c r="B268" s="14" t="s">
        <v>479</v>
      </c>
      <c r="C268" s="15" t="s">
        <v>480</v>
      </c>
      <c r="D268" s="16">
        <v>90658771</v>
      </c>
      <c r="E268" s="17">
        <v>90658771</v>
      </c>
      <c r="F268" s="17">
        <v>44659364</v>
      </c>
      <c r="G268" s="18">
        <f t="shared" si="53"/>
        <v>0.4926094133793188</v>
      </c>
      <c r="H268" s="16">
        <v>11557939</v>
      </c>
      <c r="I268" s="17">
        <v>4308847</v>
      </c>
      <c r="J268" s="17">
        <v>4060363</v>
      </c>
      <c r="K268" s="16">
        <v>19927149</v>
      </c>
      <c r="L268" s="16">
        <v>4072035</v>
      </c>
      <c r="M268" s="17">
        <v>3859537</v>
      </c>
      <c r="N268" s="17">
        <v>3677307</v>
      </c>
      <c r="O268" s="16">
        <v>11608879</v>
      </c>
      <c r="P268" s="16">
        <v>4359050</v>
      </c>
      <c r="Q268" s="17">
        <v>4832339</v>
      </c>
      <c r="R268" s="17">
        <v>3931947</v>
      </c>
      <c r="S268" s="19">
        <v>13123336</v>
      </c>
      <c r="T268" s="16">
        <v>0</v>
      </c>
      <c r="U268" s="17">
        <v>0</v>
      </c>
      <c r="V268" s="17">
        <v>0</v>
      </c>
      <c r="W268" s="19">
        <v>0</v>
      </c>
    </row>
    <row r="269" spans="1:23" ht="12.75">
      <c r="A269" s="13" t="s">
        <v>26</v>
      </c>
      <c r="B269" s="14" t="s">
        <v>481</v>
      </c>
      <c r="C269" s="15" t="s">
        <v>482</v>
      </c>
      <c r="D269" s="16">
        <v>51694500</v>
      </c>
      <c r="E269" s="17">
        <v>53154500</v>
      </c>
      <c r="F269" s="17">
        <v>41089377</v>
      </c>
      <c r="G269" s="18">
        <f t="shared" si="53"/>
        <v>0.7730178442088629</v>
      </c>
      <c r="H269" s="16">
        <v>13585284</v>
      </c>
      <c r="I269" s="17">
        <v>2258168</v>
      </c>
      <c r="J269" s="17">
        <v>1802968</v>
      </c>
      <c r="K269" s="16">
        <v>17646420</v>
      </c>
      <c r="L269" s="16">
        <v>1966437</v>
      </c>
      <c r="M269" s="17">
        <v>2577042</v>
      </c>
      <c r="N269" s="17">
        <v>6966329</v>
      </c>
      <c r="O269" s="16">
        <v>11509808</v>
      </c>
      <c r="P269" s="16">
        <v>2556950</v>
      </c>
      <c r="Q269" s="17">
        <v>1862669</v>
      </c>
      <c r="R269" s="17">
        <v>7513530</v>
      </c>
      <c r="S269" s="19">
        <v>11933149</v>
      </c>
      <c r="T269" s="16">
        <v>0</v>
      </c>
      <c r="U269" s="17">
        <v>0</v>
      </c>
      <c r="V269" s="17">
        <v>0</v>
      </c>
      <c r="W269" s="19">
        <v>0</v>
      </c>
    </row>
    <row r="270" spans="1:23" ht="12.75">
      <c r="A270" s="13" t="s">
        <v>26</v>
      </c>
      <c r="B270" s="14" t="s">
        <v>483</v>
      </c>
      <c r="C270" s="15" t="s">
        <v>484</v>
      </c>
      <c r="D270" s="16">
        <v>52807102</v>
      </c>
      <c r="E270" s="17">
        <v>47332802</v>
      </c>
      <c r="F270" s="17">
        <v>37420921</v>
      </c>
      <c r="G270" s="18">
        <f t="shared" si="53"/>
        <v>0.7905917126985215</v>
      </c>
      <c r="H270" s="16">
        <v>4767185</v>
      </c>
      <c r="I270" s="17">
        <v>8561412</v>
      </c>
      <c r="J270" s="17">
        <v>1662125</v>
      </c>
      <c r="K270" s="16">
        <v>14990722</v>
      </c>
      <c r="L270" s="16">
        <v>2148158</v>
      </c>
      <c r="M270" s="17">
        <v>2104347</v>
      </c>
      <c r="N270" s="17">
        <v>7169593</v>
      </c>
      <c r="O270" s="16">
        <v>11422098</v>
      </c>
      <c r="P270" s="16">
        <v>2583996</v>
      </c>
      <c r="Q270" s="17">
        <v>1641455</v>
      </c>
      <c r="R270" s="17">
        <v>6782650</v>
      </c>
      <c r="S270" s="19">
        <v>11008101</v>
      </c>
      <c r="T270" s="16">
        <v>0</v>
      </c>
      <c r="U270" s="17">
        <v>0</v>
      </c>
      <c r="V270" s="17">
        <v>0</v>
      </c>
      <c r="W270" s="19">
        <v>0</v>
      </c>
    </row>
    <row r="271" spans="1:23" ht="12.75">
      <c r="A271" s="13" t="s">
        <v>41</v>
      </c>
      <c r="B271" s="14" t="s">
        <v>485</v>
      </c>
      <c r="C271" s="15" t="s">
        <v>486</v>
      </c>
      <c r="D271" s="16">
        <v>92883444</v>
      </c>
      <c r="E271" s="17">
        <v>95779597</v>
      </c>
      <c r="F271" s="17">
        <v>45054235</v>
      </c>
      <c r="G271" s="18">
        <f t="shared" si="53"/>
        <v>0.4703949109328577</v>
      </c>
      <c r="H271" s="16">
        <v>15014809</v>
      </c>
      <c r="I271" s="17">
        <v>197511</v>
      </c>
      <c r="J271" s="17">
        <v>378952</v>
      </c>
      <c r="K271" s="16">
        <v>15591272</v>
      </c>
      <c r="L271" s="16">
        <v>461985</v>
      </c>
      <c r="M271" s="17">
        <v>405423</v>
      </c>
      <c r="N271" s="17">
        <v>12754631</v>
      </c>
      <c r="O271" s="16">
        <v>13622039</v>
      </c>
      <c r="P271" s="16">
        <v>4069459</v>
      </c>
      <c r="Q271" s="17">
        <v>681369</v>
      </c>
      <c r="R271" s="17">
        <v>11090096</v>
      </c>
      <c r="S271" s="19">
        <v>15840924</v>
      </c>
      <c r="T271" s="16">
        <v>0</v>
      </c>
      <c r="U271" s="17">
        <v>0</v>
      </c>
      <c r="V271" s="17">
        <v>0</v>
      </c>
      <c r="W271" s="19">
        <v>0</v>
      </c>
    </row>
    <row r="272" spans="1:23" ht="12.75">
      <c r="A272" s="20"/>
      <c r="B272" s="21" t="s">
        <v>487</v>
      </c>
      <c r="C272" s="22"/>
      <c r="D272" s="23">
        <f>SUM(D265:D271)</f>
        <v>634533272</v>
      </c>
      <c r="E272" s="24">
        <f>SUM(E265:E271)</f>
        <v>670189646</v>
      </c>
      <c r="F272" s="24">
        <f>SUM(F265:F271)</f>
        <v>462055489</v>
      </c>
      <c r="G272" s="25">
        <f t="shared" si="53"/>
        <v>0.6894399096699861</v>
      </c>
      <c r="H272" s="23">
        <f aca="true" t="shared" si="55" ref="H272:W272">SUM(H265:H271)</f>
        <v>166211594</v>
      </c>
      <c r="I272" s="24">
        <f t="shared" si="55"/>
        <v>31460436</v>
      </c>
      <c r="J272" s="24">
        <f t="shared" si="55"/>
        <v>22475683</v>
      </c>
      <c r="K272" s="23">
        <f t="shared" si="55"/>
        <v>220147713</v>
      </c>
      <c r="L272" s="23">
        <f t="shared" si="55"/>
        <v>24441798</v>
      </c>
      <c r="M272" s="24">
        <f t="shared" si="55"/>
        <v>23805743</v>
      </c>
      <c r="N272" s="24">
        <f t="shared" si="55"/>
        <v>71156400</v>
      </c>
      <c r="O272" s="23">
        <f t="shared" si="55"/>
        <v>119403941</v>
      </c>
      <c r="P272" s="23">
        <f t="shared" si="55"/>
        <v>31947308</v>
      </c>
      <c r="Q272" s="24">
        <f t="shared" si="55"/>
        <v>26303944</v>
      </c>
      <c r="R272" s="24">
        <f t="shared" si="55"/>
        <v>64252583</v>
      </c>
      <c r="S272" s="26">
        <f t="shared" si="55"/>
        <v>122503835</v>
      </c>
      <c r="T272" s="23">
        <f t="shared" si="55"/>
        <v>0</v>
      </c>
      <c r="U272" s="24">
        <f t="shared" si="55"/>
        <v>0</v>
      </c>
      <c r="V272" s="24">
        <f t="shared" si="55"/>
        <v>0</v>
      </c>
      <c r="W272" s="26">
        <f t="shared" si="55"/>
        <v>0</v>
      </c>
    </row>
    <row r="273" spans="1:23" ht="12.75">
      <c r="A273" s="13" t="s">
        <v>26</v>
      </c>
      <c r="B273" s="14" t="s">
        <v>488</v>
      </c>
      <c r="C273" s="15" t="s">
        <v>489</v>
      </c>
      <c r="D273" s="16">
        <v>126451939</v>
      </c>
      <c r="E273" s="17">
        <v>126451939</v>
      </c>
      <c r="F273" s="17">
        <v>152594383</v>
      </c>
      <c r="G273" s="18">
        <f t="shared" si="53"/>
        <v>1.2067381821642134</v>
      </c>
      <c r="H273" s="16">
        <v>1140390</v>
      </c>
      <c r="I273" s="17">
        <v>11904563</v>
      </c>
      <c r="J273" s="17">
        <v>2933423</v>
      </c>
      <c r="K273" s="16">
        <v>15978376</v>
      </c>
      <c r="L273" s="16">
        <v>3246198</v>
      </c>
      <c r="M273" s="17">
        <v>3246198</v>
      </c>
      <c r="N273" s="17">
        <v>30099885</v>
      </c>
      <c r="O273" s="16">
        <v>36592281</v>
      </c>
      <c r="P273" s="16">
        <v>28979500</v>
      </c>
      <c r="Q273" s="17">
        <v>10596969</v>
      </c>
      <c r="R273" s="17">
        <v>60447257</v>
      </c>
      <c r="S273" s="19">
        <v>100023726</v>
      </c>
      <c r="T273" s="16">
        <v>0</v>
      </c>
      <c r="U273" s="17">
        <v>0</v>
      </c>
      <c r="V273" s="17">
        <v>0</v>
      </c>
      <c r="W273" s="19">
        <v>0</v>
      </c>
    </row>
    <row r="274" spans="1:23" ht="12.75">
      <c r="A274" s="13" t="s">
        <v>26</v>
      </c>
      <c r="B274" s="14" t="s">
        <v>490</v>
      </c>
      <c r="C274" s="15" t="s">
        <v>491</v>
      </c>
      <c r="D274" s="16">
        <v>132237062</v>
      </c>
      <c r="E274" s="17">
        <v>132774174</v>
      </c>
      <c r="F274" s="17">
        <v>100126903</v>
      </c>
      <c r="G274" s="18">
        <f t="shared" si="53"/>
        <v>0.7541142978603655</v>
      </c>
      <c r="H274" s="16">
        <v>17105422</v>
      </c>
      <c r="I274" s="17">
        <v>15551239</v>
      </c>
      <c r="J274" s="17">
        <v>5222402</v>
      </c>
      <c r="K274" s="16">
        <v>37879063</v>
      </c>
      <c r="L274" s="16">
        <v>8963911</v>
      </c>
      <c r="M274" s="17">
        <v>8150562</v>
      </c>
      <c r="N274" s="17">
        <v>13874255</v>
      </c>
      <c r="O274" s="16">
        <v>30988728</v>
      </c>
      <c r="P274" s="16">
        <v>3946684</v>
      </c>
      <c r="Q274" s="17">
        <v>6459489</v>
      </c>
      <c r="R274" s="17">
        <v>20852939</v>
      </c>
      <c r="S274" s="19">
        <v>31259112</v>
      </c>
      <c r="T274" s="16">
        <v>0</v>
      </c>
      <c r="U274" s="17">
        <v>0</v>
      </c>
      <c r="V274" s="17">
        <v>0</v>
      </c>
      <c r="W274" s="19">
        <v>0</v>
      </c>
    </row>
    <row r="275" spans="1:23" ht="12.75">
      <c r="A275" s="13" t="s">
        <v>26</v>
      </c>
      <c r="B275" s="14" t="s">
        <v>492</v>
      </c>
      <c r="C275" s="15" t="s">
        <v>493</v>
      </c>
      <c r="D275" s="16">
        <v>217579600</v>
      </c>
      <c r="E275" s="17">
        <v>217001454</v>
      </c>
      <c r="F275" s="17">
        <v>164244759</v>
      </c>
      <c r="G275" s="18">
        <f t="shared" si="53"/>
        <v>0.7568832188562202</v>
      </c>
      <c r="H275" s="16">
        <v>41497342</v>
      </c>
      <c r="I275" s="17">
        <v>14016922</v>
      </c>
      <c r="J275" s="17">
        <v>25072011</v>
      </c>
      <c r="K275" s="16">
        <v>80586275</v>
      </c>
      <c r="L275" s="16">
        <v>11053243</v>
      </c>
      <c r="M275" s="17">
        <v>323862</v>
      </c>
      <c r="N275" s="17">
        <v>21658306</v>
      </c>
      <c r="O275" s="16">
        <v>33035411</v>
      </c>
      <c r="P275" s="16">
        <v>13507287</v>
      </c>
      <c r="Q275" s="17">
        <v>12453825</v>
      </c>
      <c r="R275" s="17">
        <v>24661961</v>
      </c>
      <c r="S275" s="19">
        <v>50623073</v>
      </c>
      <c r="T275" s="16">
        <v>0</v>
      </c>
      <c r="U275" s="17">
        <v>0</v>
      </c>
      <c r="V275" s="17">
        <v>0</v>
      </c>
      <c r="W275" s="19">
        <v>0</v>
      </c>
    </row>
    <row r="276" spans="1:23" ht="12.75">
      <c r="A276" s="13" t="s">
        <v>26</v>
      </c>
      <c r="B276" s="14" t="s">
        <v>494</v>
      </c>
      <c r="C276" s="15" t="s">
        <v>495</v>
      </c>
      <c r="D276" s="16">
        <v>60148771</v>
      </c>
      <c r="E276" s="17">
        <v>60148771</v>
      </c>
      <c r="F276" s="17">
        <v>16706427</v>
      </c>
      <c r="G276" s="18">
        <f t="shared" si="53"/>
        <v>0.27775175988217615</v>
      </c>
      <c r="H276" s="16">
        <v>14412785</v>
      </c>
      <c r="I276" s="17">
        <v>2293642</v>
      </c>
      <c r="J276" s="17">
        <v>0</v>
      </c>
      <c r="K276" s="16">
        <v>16706427</v>
      </c>
      <c r="L276" s="16">
        <v>0</v>
      </c>
      <c r="M276" s="17">
        <v>0</v>
      </c>
      <c r="N276" s="17">
        <v>0</v>
      </c>
      <c r="O276" s="16">
        <v>0</v>
      </c>
      <c r="P276" s="16">
        <v>0</v>
      </c>
      <c r="Q276" s="17">
        <v>0</v>
      </c>
      <c r="R276" s="17">
        <v>0</v>
      </c>
      <c r="S276" s="19">
        <v>0</v>
      </c>
      <c r="T276" s="16">
        <v>0</v>
      </c>
      <c r="U276" s="17">
        <v>0</v>
      </c>
      <c r="V276" s="17">
        <v>0</v>
      </c>
      <c r="W276" s="19">
        <v>0</v>
      </c>
    </row>
    <row r="277" spans="1:23" ht="12.75">
      <c r="A277" s="13" t="s">
        <v>26</v>
      </c>
      <c r="B277" s="14" t="s">
        <v>496</v>
      </c>
      <c r="C277" s="15" t="s">
        <v>497</v>
      </c>
      <c r="D277" s="16">
        <v>50848154</v>
      </c>
      <c r="E277" s="17">
        <v>50848154</v>
      </c>
      <c r="F277" s="17">
        <v>24647831</v>
      </c>
      <c r="G277" s="18">
        <f t="shared" si="53"/>
        <v>0.4847340377391085</v>
      </c>
      <c r="H277" s="16">
        <v>8937434</v>
      </c>
      <c r="I277" s="17">
        <v>1778245</v>
      </c>
      <c r="J277" s="17">
        <v>23199</v>
      </c>
      <c r="K277" s="16">
        <v>10738878</v>
      </c>
      <c r="L277" s="16">
        <v>1588228</v>
      </c>
      <c r="M277" s="17">
        <v>918915</v>
      </c>
      <c r="N277" s="17">
        <v>8054828</v>
      </c>
      <c r="O277" s="16">
        <v>10561971</v>
      </c>
      <c r="P277" s="16">
        <v>0</v>
      </c>
      <c r="Q277" s="17">
        <v>1673491</v>
      </c>
      <c r="R277" s="17">
        <v>1673491</v>
      </c>
      <c r="S277" s="19">
        <v>3346982</v>
      </c>
      <c r="T277" s="16">
        <v>0</v>
      </c>
      <c r="U277" s="17">
        <v>0</v>
      </c>
      <c r="V277" s="17">
        <v>0</v>
      </c>
      <c r="W277" s="19">
        <v>0</v>
      </c>
    </row>
    <row r="278" spans="1:23" ht="12.75">
      <c r="A278" s="13" t="s">
        <v>26</v>
      </c>
      <c r="B278" s="14" t="s">
        <v>498</v>
      </c>
      <c r="C278" s="15" t="s">
        <v>499</v>
      </c>
      <c r="D278" s="16">
        <v>58038666</v>
      </c>
      <c r="E278" s="17">
        <v>58038666</v>
      </c>
      <c r="F278" s="17">
        <v>48519514</v>
      </c>
      <c r="G278" s="18">
        <f t="shared" si="53"/>
        <v>0.8359860304163435</v>
      </c>
      <c r="H278" s="16">
        <v>14161066</v>
      </c>
      <c r="I278" s="17">
        <v>1523727</v>
      </c>
      <c r="J278" s="17">
        <v>2404728</v>
      </c>
      <c r="K278" s="16">
        <v>18089521</v>
      </c>
      <c r="L278" s="16">
        <v>1878681</v>
      </c>
      <c r="M278" s="17">
        <v>2616768</v>
      </c>
      <c r="N278" s="17">
        <v>9425602</v>
      </c>
      <c r="O278" s="16">
        <v>13921051</v>
      </c>
      <c r="P278" s="16">
        <v>2805734</v>
      </c>
      <c r="Q278" s="17">
        <v>3453108</v>
      </c>
      <c r="R278" s="17">
        <v>10250100</v>
      </c>
      <c r="S278" s="19">
        <v>16508942</v>
      </c>
      <c r="T278" s="16">
        <v>0</v>
      </c>
      <c r="U278" s="17">
        <v>0</v>
      </c>
      <c r="V278" s="17">
        <v>0</v>
      </c>
      <c r="W278" s="19">
        <v>0</v>
      </c>
    </row>
    <row r="279" spans="1:23" ht="12.75">
      <c r="A279" s="13" t="s">
        <v>26</v>
      </c>
      <c r="B279" s="14" t="s">
        <v>500</v>
      </c>
      <c r="C279" s="15" t="s">
        <v>501</v>
      </c>
      <c r="D279" s="16">
        <v>95321402</v>
      </c>
      <c r="E279" s="17">
        <v>95321402</v>
      </c>
      <c r="F279" s="17">
        <v>52866822</v>
      </c>
      <c r="G279" s="18">
        <f t="shared" si="53"/>
        <v>0.5546164963037367</v>
      </c>
      <c r="H279" s="16">
        <v>0</v>
      </c>
      <c r="I279" s="17">
        <v>0</v>
      </c>
      <c r="J279" s="17">
        <v>5884154</v>
      </c>
      <c r="K279" s="16">
        <v>5884154</v>
      </c>
      <c r="L279" s="16">
        <v>3649455</v>
      </c>
      <c r="M279" s="17">
        <v>4146783</v>
      </c>
      <c r="N279" s="17">
        <v>20171426</v>
      </c>
      <c r="O279" s="16">
        <v>27967664</v>
      </c>
      <c r="P279" s="16">
        <v>4472904</v>
      </c>
      <c r="Q279" s="17">
        <v>4041978</v>
      </c>
      <c r="R279" s="17">
        <v>10500122</v>
      </c>
      <c r="S279" s="19">
        <v>19015004</v>
      </c>
      <c r="T279" s="16">
        <v>0</v>
      </c>
      <c r="U279" s="17">
        <v>0</v>
      </c>
      <c r="V279" s="17">
        <v>0</v>
      </c>
      <c r="W279" s="19">
        <v>0</v>
      </c>
    </row>
    <row r="280" spans="1:23" ht="12.75">
      <c r="A280" s="13" t="s">
        <v>26</v>
      </c>
      <c r="B280" s="14" t="s">
        <v>502</v>
      </c>
      <c r="C280" s="15" t="s">
        <v>503</v>
      </c>
      <c r="D280" s="16">
        <v>119417148</v>
      </c>
      <c r="E280" s="17">
        <v>119417148</v>
      </c>
      <c r="F280" s="17">
        <v>75614171</v>
      </c>
      <c r="G280" s="18">
        <f t="shared" si="53"/>
        <v>0.6331935761855575</v>
      </c>
      <c r="H280" s="16">
        <v>21691275</v>
      </c>
      <c r="I280" s="17">
        <v>4260387</v>
      </c>
      <c r="J280" s="17">
        <v>14317648</v>
      </c>
      <c r="K280" s="16">
        <v>40269310</v>
      </c>
      <c r="L280" s="16">
        <v>173326</v>
      </c>
      <c r="M280" s="17">
        <v>7801685</v>
      </c>
      <c r="N280" s="17">
        <v>17324297</v>
      </c>
      <c r="O280" s="16">
        <v>25299308</v>
      </c>
      <c r="P280" s="16">
        <v>4262107</v>
      </c>
      <c r="Q280" s="17">
        <v>-8662091</v>
      </c>
      <c r="R280" s="17">
        <v>14445537</v>
      </c>
      <c r="S280" s="19">
        <v>10045553</v>
      </c>
      <c r="T280" s="16">
        <v>0</v>
      </c>
      <c r="U280" s="17">
        <v>0</v>
      </c>
      <c r="V280" s="17">
        <v>0</v>
      </c>
      <c r="W280" s="19">
        <v>0</v>
      </c>
    </row>
    <row r="281" spans="1:23" ht="12.75">
      <c r="A281" s="13" t="s">
        <v>41</v>
      </c>
      <c r="B281" s="14" t="s">
        <v>504</v>
      </c>
      <c r="C281" s="15" t="s">
        <v>505</v>
      </c>
      <c r="D281" s="16">
        <v>46863738</v>
      </c>
      <c r="E281" s="17">
        <v>52878322</v>
      </c>
      <c r="F281" s="17">
        <v>41417648</v>
      </c>
      <c r="G281" s="18">
        <f t="shared" si="53"/>
        <v>0.7832632813121415</v>
      </c>
      <c r="H281" s="16">
        <v>4390358</v>
      </c>
      <c r="I281" s="17">
        <v>5537053</v>
      </c>
      <c r="J281" s="17">
        <v>4856661</v>
      </c>
      <c r="K281" s="16">
        <v>14784072</v>
      </c>
      <c r="L281" s="16">
        <v>6846890</v>
      </c>
      <c r="M281" s="17">
        <v>2966434</v>
      </c>
      <c r="N281" s="17">
        <v>5244482</v>
      </c>
      <c r="O281" s="16">
        <v>15057806</v>
      </c>
      <c r="P281" s="16">
        <v>3667944</v>
      </c>
      <c r="Q281" s="17">
        <v>4154979</v>
      </c>
      <c r="R281" s="17">
        <v>3752847</v>
      </c>
      <c r="S281" s="19">
        <v>11575770</v>
      </c>
      <c r="T281" s="16">
        <v>0</v>
      </c>
      <c r="U281" s="17">
        <v>0</v>
      </c>
      <c r="V281" s="17">
        <v>0</v>
      </c>
      <c r="W281" s="19">
        <v>0</v>
      </c>
    </row>
    <row r="282" spans="1:23" ht="12.75">
      <c r="A282" s="20"/>
      <c r="B282" s="21" t="s">
        <v>506</v>
      </c>
      <c r="C282" s="22"/>
      <c r="D282" s="23">
        <f>SUM(D273:D281)</f>
        <v>906906480</v>
      </c>
      <c r="E282" s="24">
        <f>SUM(E273:E281)</f>
        <v>912880030</v>
      </c>
      <c r="F282" s="24">
        <f>SUM(F273:F281)</f>
        <v>676738458</v>
      </c>
      <c r="G282" s="25">
        <f t="shared" si="53"/>
        <v>0.7413224473756973</v>
      </c>
      <c r="H282" s="23">
        <f aca="true" t="shared" si="56" ref="H282:W282">SUM(H273:H281)</f>
        <v>123336072</v>
      </c>
      <c r="I282" s="24">
        <f t="shared" si="56"/>
        <v>56865778</v>
      </c>
      <c r="J282" s="24">
        <f t="shared" si="56"/>
        <v>60714226</v>
      </c>
      <c r="K282" s="23">
        <f t="shared" si="56"/>
        <v>240916076</v>
      </c>
      <c r="L282" s="23">
        <f t="shared" si="56"/>
        <v>37399932</v>
      </c>
      <c r="M282" s="24">
        <f t="shared" si="56"/>
        <v>30171207</v>
      </c>
      <c r="N282" s="24">
        <f t="shared" si="56"/>
        <v>125853081</v>
      </c>
      <c r="O282" s="23">
        <f t="shared" si="56"/>
        <v>193424220</v>
      </c>
      <c r="P282" s="23">
        <f t="shared" si="56"/>
        <v>61642160</v>
      </c>
      <c r="Q282" s="24">
        <f t="shared" si="56"/>
        <v>34171748</v>
      </c>
      <c r="R282" s="24">
        <f t="shared" si="56"/>
        <v>146584254</v>
      </c>
      <c r="S282" s="26">
        <f t="shared" si="56"/>
        <v>242398162</v>
      </c>
      <c r="T282" s="23">
        <f t="shared" si="56"/>
        <v>0</v>
      </c>
      <c r="U282" s="24">
        <f t="shared" si="56"/>
        <v>0</v>
      </c>
      <c r="V282" s="24">
        <f t="shared" si="56"/>
        <v>0</v>
      </c>
      <c r="W282" s="26">
        <f t="shared" si="56"/>
        <v>0</v>
      </c>
    </row>
    <row r="283" spans="1:23" ht="12.75">
      <c r="A283" s="13" t="s">
        <v>26</v>
      </c>
      <c r="B283" s="14" t="s">
        <v>507</v>
      </c>
      <c r="C283" s="15" t="s">
        <v>508</v>
      </c>
      <c r="D283" s="16">
        <v>179518800</v>
      </c>
      <c r="E283" s="17">
        <v>179518800</v>
      </c>
      <c r="F283" s="17">
        <v>131317875</v>
      </c>
      <c r="G283" s="18">
        <f t="shared" si="53"/>
        <v>0.7314992914391139</v>
      </c>
      <c r="H283" s="16">
        <v>49654344</v>
      </c>
      <c r="I283" s="17">
        <v>9107315</v>
      </c>
      <c r="J283" s="17">
        <v>7830663</v>
      </c>
      <c r="K283" s="16">
        <v>66592322</v>
      </c>
      <c r="L283" s="16">
        <v>10763942</v>
      </c>
      <c r="M283" s="17">
        <v>9633743</v>
      </c>
      <c r="N283" s="17">
        <v>28633949</v>
      </c>
      <c r="O283" s="16">
        <v>49031634</v>
      </c>
      <c r="P283" s="16">
        <v>15693919</v>
      </c>
      <c r="Q283" s="17">
        <v>0</v>
      </c>
      <c r="R283" s="17">
        <v>0</v>
      </c>
      <c r="S283" s="19">
        <v>15693919</v>
      </c>
      <c r="T283" s="16">
        <v>0</v>
      </c>
      <c r="U283" s="17">
        <v>0</v>
      </c>
      <c r="V283" s="17">
        <v>0</v>
      </c>
      <c r="W283" s="19">
        <v>0</v>
      </c>
    </row>
    <row r="284" spans="1:23" ht="12.75">
      <c r="A284" s="13" t="s">
        <v>26</v>
      </c>
      <c r="B284" s="14" t="s">
        <v>509</v>
      </c>
      <c r="C284" s="15" t="s">
        <v>510</v>
      </c>
      <c r="D284" s="16">
        <v>44059465</v>
      </c>
      <c r="E284" s="17">
        <v>43311000</v>
      </c>
      <c r="F284" s="17">
        <v>35547260</v>
      </c>
      <c r="G284" s="18">
        <f t="shared" si="53"/>
        <v>0.820744383643878</v>
      </c>
      <c r="H284" s="16">
        <v>13027129</v>
      </c>
      <c r="I284" s="17">
        <v>3278832</v>
      </c>
      <c r="J284" s="17">
        <v>1529887</v>
      </c>
      <c r="K284" s="16">
        <v>17835848</v>
      </c>
      <c r="L284" s="16">
        <v>1026847</v>
      </c>
      <c r="M284" s="17">
        <v>1025192</v>
      </c>
      <c r="N284" s="17">
        <v>8092029</v>
      </c>
      <c r="O284" s="16">
        <v>10144068</v>
      </c>
      <c r="P284" s="16">
        <v>1051872</v>
      </c>
      <c r="Q284" s="17">
        <v>0</v>
      </c>
      <c r="R284" s="17">
        <v>6515472</v>
      </c>
      <c r="S284" s="19">
        <v>7567344</v>
      </c>
      <c r="T284" s="16">
        <v>0</v>
      </c>
      <c r="U284" s="17">
        <v>0</v>
      </c>
      <c r="V284" s="17">
        <v>0</v>
      </c>
      <c r="W284" s="19">
        <v>0</v>
      </c>
    </row>
    <row r="285" spans="1:23" ht="12.75">
      <c r="A285" s="13" t="s">
        <v>26</v>
      </c>
      <c r="B285" s="14" t="s">
        <v>511</v>
      </c>
      <c r="C285" s="15" t="s">
        <v>512</v>
      </c>
      <c r="D285" s="16">
        <v>212882166</v>
      </c>
      <c r="E285" s="17">
        <v>193837183</v>
      </c>
      <c r="F285" s="17">
        <v>392330394</v>
      </c>
      <c r="G285" s="18">
        <f t="shared" si="53"/>
        <v>2.0240203036792996</v>
      </c>
      <c r="H285" s="16">
        <v>7478604</v>
      </c>
      <c r="I285" s="17">
        <v>8205254</v>
      </c>
      <c r="J285" s="17">
        <v>104629890</v>
      </c>
      <c r="K285" s="16">
        <v>120313748</v>
      </c>
      <c r="L285" s="16">
        <v>66372330</v>
      </c>
      <c r="M285" s="17">
        <v>66372330</v>
      </c>
      <c r="N285" s="17">
        <v>108607687</v>
      </c>
      <c r="O285" s="16">
        <v>241352347</v>
      </c>
      <c r="P285" s="16">
        <v>7743284</v>
      </c>
      <c r="Q285" s="17">
        <v>6999301</v>
      </c>
      <c r="R285" s="17">
        <v>15921714</v>
      </c>
      <c r="S285" s="19">
        <v>30664299</v>
      </c>
      <c r="T285" s="16">
        <v>0</v>
      </c>
      <c r="U285" s="17">
        <v>0</v>
      </c>
      <c r="V285" s="17">
        <v>0</v>
      </c>
      <c r="W285" s="19">
        <v>0</v>
      </c>
    </row>
    <row r="286" spans="1:23" ht="12.75">
      <c r="A286" s="13" t="s">
        <v>26</v>
      </c>
      <c r="B286" s="14" t="s">
        <v>513</v>
      </c>
      <c r="C286" s="15" t="s">
        <v>514</v>
      </c>
      <c r="D286" s="16">
        <v>83799143</v>
      </c>
      <c r="E286" s="17">
        <v>84174099</v>
      </c>
      <c r="F286" s="17">
        <v>54997588</v>
      </c>
      <c r="G286" s="18">
        <f t="shared" si="53"/>
        <v>0.6533789925093229</v>
      </c>
      <c r="H286" s="16">
        <v>20811497</v>
      </c>
      <c r="I286" s="17">
        <v>3962927</v>
      </c>
      <c r="J286" s="17">
        <v>3370903</v>
      </c>
      <c r="K286" s="16">
        <v>28145327</v>
      </c>
      <c r="L286" s="16">
        <v>3562826</v>
      </c>
      <c r="M286" s="17">
        <v>0</v>
      </c>
      <c r="N286" s="17">
        <v>7471764</v>
      </c>
      <c r="O286" s="16">
        <v>11034590</v>
      </c>
      <c r="P286" s="16">
        <v>3957854</v>
      </c>
      <c r="Q286" s="17">
        <v>5124377</v>
      </c>
      <c r="R286" s="17">
        <v>6735440</v>
      </c>
      <c r="S286" s="19">
        <v>15817671</v>
      </c>
      <c r="T286" s="16">
        <v>0</v>
      </c>
      <c r="U286" s="17">
        <v>0</v>
      </c>
      <c r="V286" s="17">
        <v>0</v>
      </c>
      <c r="W286" s="19">
        <v>0</v>
      </c>
    </row>
    <row r="287" spans="1:23" ht="12.75">
      <c r="A287" s="13" t="s">
        <v>26</v>
      </c>
      <c r="B287" s="14" t="s">
        <v>515</v>
      </c>
      <c r="C287" s="15" t="s">
        <v>516</v>
      </c>
      <c r="D287" s="16">
        <v>605938219</v>
      </c>
      <c r="E287" s="17">
        <v>613112069</v>
      </c>
      <c r="F287" s="17">
        <v>403086831</v>
      </c>
      <c r="G287" s="18">
        <f t="shared" si="53"/>
        <v>0.6574439672300758</v>
      </c>
      <c r="H287" s="16">
        <v>1</v>
      </c>
      <c r="I287" s="17">
        <v>54069882</v>
      </c>
      <c r="J287" s="17">
        <v>42192388</v>
      </c>
      <c r="K287" s="16">
        <v>96262271</v>
      </c>
      <c r="L287" s="16">
        <v>41244885</v>
      </c>
      <c r="M287" s="17">
        <v>45551134</v>
      </c>
      <c r="N287" s="17">
        <v>69080703</v>
      </c>
      <c r="O287" s="16">
        <v>155876722</v>
      </c>
      <c r="P287" s="16">
        <v>46414662</v>
      </c>
      <c r="Q287" s="17">
        <v>47145751</v>
      </c>
      <c r="R287" s="17">
        <v>57387425</v>
      </c>
      <c r="S287" s="19">
        <v>150947838</v>
      </c>
      <c r="T287" s="16">
        <v>0</v>
      </c>
      <c r="U287" s="17">
        <v>0</v>
      </c>
      <c r="V287" s="17">
        <v>0</v>
      </c>
      <c r="W287" s="19">
        <v>0</v>
      </c>
    </row>
    <row r="288" spans="1:23" ht="12.75">
      <c r="A288" s="13" t="s">
        <v>41</v>
      </c>
      <c r="B288" s="14" t="s">
        <v>517</v>
      </c>
      <c r="C288" s="15" t="s">
        <v>518</v>
      </c>
      <c r="D288" s="16">
        <v>63898000</v>
      </c>
      <c r="E288" s="17">
        <v>63923770</v>
      </c>
      <c r="F288" s="17">
        <v>57058725</v>
      </c>
      <c r="G288" s="18">
        <f t="shared" si="53"/>
        <v>0.8926057552613058</v>
      </c>
      <c r="H288" s="16">
        <v>21315970</v>
      </c>
      <c r="I288" s="17">
        <v>712577</v>
      </c>
      <c r="J288" s="17">
        <v>78332</v>
      </c>
      <c r="K288" s="16">
        <v>22106879</v>
      </c>
      <c r="L288" s="16">
        <v>447431</v>
      </c>
      <c r="M288" s="17">
        <v>44117</v>
      </c>
      <c r="N288" s="17">
        <v>21301955</v>
      </c>
      <c r="O288" s="16">
        <v>21793503</v>
      </c>
      <c r="P288" s="16">
        <v>290743</v>
      </c>
      <c r="Q288" s="17">
        <v>23165</v>
      </c>
      <c r="R288" s="17">
        <v>12844435</v>
      </c>
      <c r="S288" s="19">
        <v>13158343</v>
      </c>
      <c r="T288" s="16">
        <v>0</v>
      </c>
      <c r="U288" s="17">
        <v>0</v>
      </c>
      <c r="V288" s="17">
        <v>0</v>
      </c>
      <c r="W288" s="19">
        <v>0</v>
      </c>
    </row>
    <row r="289" spans="1:23" ht="12.75">
      <c r="A289" s="20"/>
      <c r="B289" s="21" t="s">
        <v>519</v>
      </c>
      <c r="C289" s="22"/>
      <c r="D289" s="23">
        <f>SUM(D283:D288)</f>
        <v>1190095793</v>
      </c>
      <c r="E289" s="24">
        <f>SUM(E283:E288)</f>
        <v>1177876921</v>
      </c>
      <c r="F289" s="24">
        <f>SUM(F283:F288)</f>
        <v>1074338673</v>
      </c>
      <c r="G289" s="25">
        <f t="shared" si="53"/>
        <v>0.912097566261764</v>
      </c>
      <c r="H289" s="23">
        <f aca="true" t="shared" si="57" ref="H289:W289">SUM(H283:H288)</f>
        <v>112287545</v>
      </c>
      <c r="I289" s="24">
        <f t="shared" si="57"/>
        <v>79336787</v>
      </c>
      <c r="J289" s="24">
        <f t="shared" si="57"/>
        <v>159632063</v>
      </c>
      <c r="K289" s="23">
        <f t="shared" si="57"/>
        <v>351256395</v>
      </c>
      <c r="L289" s="23">
        <f t="shared" si="57"/>
        <v>123418261</v>
      </c>
      <c r="M289" s="24">
        <f t="shared" si="57"/>
        <v>122626516</v>
      </c>
      <c r="N289" s="24">
        <f t="shared" si="57"/>
        <v>243188087</v>
      </c>
      <c r="O289" s="23">
        <f t="shared" si="57"/>
        <v>489232864</v>
      </c>
      <c r="P289" s="23">
        <f t="shared" si="57"/>
        <v>75152334</v>
      </c>
      <c r="Q289" s="24">
        <f t="shared" si="57"/>
        <v>59292594</v>
      </c>
      <c r="R289" s="24">
        <f t="shared" si="57"/>
        <v>99404486</v>
      </c>
      <c r="S289" s="26">
        <f t="shared" si="57"/>
        <v>233849414</v>
      </c>
      <c r="T289" s="23">
        <f t="shared" si="57"/>
        <v>0</v>
      </c>
      <c r="U289" s="24">
        <f t="shared" si="57"/>
        <v>0</v>
      </c>
      <c r="V289" s="24">
        <f t="shared" si="57"/>
        <v>0</v>
      </c>
      <c r="W289" s="26">
        <f t="shared" si="57"/>
        <v>0</v>
      </c>
    </row>
    <row r="290" spans="1:23" ht="12.75">
      <c r="A290" s="13" t="s">
        <v>26</v>
      </c>
      <c r="B290" s="14" t="s">
        <v>520</v>
      </c>
      <c r="C290" s="15" t="s">
        <v>521</v>
      </c>
      <c r="D290" s="16">
        <v>1899551540</v>
      </c>
      <c r="E290" s="17">
        <v>1906946741</v>
      </c>
      <c r="F290" s="17">
        <v>1485720815</v>
      </c>
      <c r="G290" s="18">
        <f t="shared" si="53"/>
        <v>0.7791097585771537</v>
      </c>
      <c r="H290" s="16">
        <v>365162005</v>
      </c>
      <c r="I290" s="17">
        <v>135876275</v>
      </c>
      <c r="J290" s="17">
        <v>103094158</v>
      </c>
      <c r="K290" s="16">
        <v>604132438</v>
      </c>
      <c r="L290" s="16">
        <v>133112481</v>
      </c>
      <c r="M290" s="17">
        <v>131776923</v>
      </c>
      <c r="N290" s="17">
        <v>174319817</v>
      </c>
      <c r="O290" s="16">
        <v>439209221</v>
      </c>
      <c r="P290" s="16">
        <v>155761391</v>
      </c>
      <c r="Q290" s="17">
        <v>126218079</v>
      </c>
      <c r="R290" s="17">
        <v>160399686</v>
      </c>
      <c r="S290" s="19">
        <v>442379156</v>
      </c>
      <c r="T290" s="16">
        <v>0</v>
      </c>
      <c r="U290" s="17">
        <v>0</v>
      </c>
      <c r="V290" s="17">
        <v>0</v>
      </c>
      <c r="W290" s="19">
        <v>0</v>
      </c>
    </row>
    <row r="291" spans="1:23" ht="12.75">
      <c r="A291" s="13" t="s">
        <v>26</v>
      </c>
      <c r="B291" s="14" t="s">
        <v>522</v>
      </c>
      <c r="C291" s="15" t="s">
        <v>523</v>
      </c>
      <c r="D291" s="16">
        <v>170113980</v>
      </c>
      <c r="E291" s="17">
        <v>170113980</v>
      </c>
      <c r="F291" s="17">
        <v>78466541</v>
      </c>
      <c r="G291" s="18">
        <f t="shared" si="53"/>
        <v>0.46125862789172295</v>
      </c>
      <c r="H291" s="16">
        <v>40878272</v>
      </c>
      <c r="I291" s="17">
        <v>2260000</v>
      </c>
      <c r="J291" s="17">
        <v>2144</v>
      </c>
      <c r="K291" s="16">
        <v>43140416</v>
      </c>
      <c r="L291" s="16">
        <v>3357531</v>
      </c>
      <c r="M291" s="17">
        <v>114898</v>
      </c>
      <c r="N291" s="17">
        <v>24513253</v>
      </c>
      <c r="O291" s="16">
        <v>27985682</v>
      </c>
      <c r="P291" s="16">
        <v>283476</v>
      </c>
      <c r="Q291" s="17">
        <v>7056967</v>
      </c>
      <c r="R291" s="17">
        <v>0</v>
      </c>
      <c r="S291" s="19">
        <v>7340443</v>
      </c>
      <c r="T291" s="16">
        <v>0</v>
      </c>
      <c r="U291" s="17">
        <v>0</v>
      </c>
      <c r="V291" s="17">
        <v>0</v>
      </c>
      <c r="W291" s="19">
        <v>0</v>
      </c>
    </row>
    <row r="292" spans="1:23" ht="12.75">
      <c r="A292" s="13" t="s">
        <v>26</v>
      </c>
      <c r="B292" s="14" t="s">
        <v>524</v>
      </c>
      <c r="C292" s="15" t="s">
        <v>525</v>
      </c>
      <c r="D292" s="16">
        <v>96869194</v>
      </c>
      <c r="E292" s="17">
        <v>96869194</v>
      </c>
      <c r="F292" s="17">
        <v>64189123</v>
      </c>
      <c r="G292" s="18">
        <f t="shared" si="53"/>
        <v>0.6626371124756133</v>
      </c>
      <c r="H292" s="16">
        <v>16103132</v>
      </c>
      <c r="I292" s="17">
        <v>9784778</v>
      </c>
      <c r="J292" s="17">
        <v>3805293</v>
      </c>
      <c r="K292" s="16">
        <v>29693203</v>
      </c>
      <c r="L292" s="16">
        <v>4603124</v>
      </c>
      <c r="M292" s="17">
        <v>4182794</v>
      </c>
      <c r="N292" s="17">
        <v>17129412</v>
      </c>
      <c r="O292" s="16">
        <v>25915330</v>
      </c>
      <c r="P292" s="16">
        <v>4408951</v>
      </c>
      <c r="Q292" s="17">
        <v>4171639</v>
      </c>
      <c r="R292" s="17">
        <v>0</v>
      </c>
      <c r="S292" s="19">
        <v>8580590</v>
      </c>
      <c r="T292" s="16">
        <v>0</v>
      </c>
      <c r="U292" s="17">
        <v>0</v>
      </c>
      <c r="V292" s="17">
        <v>0</v>
      </c>
      <c r="W292" s="19">
        <v>0</v>
      </c>
    </row>
    <row r="293" spans="1:23" ht="12.75">
      <c r="A293" s="13" t="s">
        <v>26</v>
      </c>
      <c r="B293" s="14" t="s">
        <v>526</v>
      </c>
      <c r="C293" s="15" t="s">
        <v>527</v>
      </c>
      <c r="D293" s="16">
        <v>273673585</v>
      </c>
      <c r="E293" s="17">
        <v>273673585</v>
      </c>
      <c r="F293" s="17">
        <v>343225900</v>
      </c>
      <c r="G293" s="18">
        <f t="shared" si="53"/>
        <v>1.254143325524091</v>
      </c>
      <c r="H293" s="16">
        <v>47392790</v>
      </c>
      <c r="I293" s="17">
        <v>14433523</v>
      </c>
      <c r="J293" s="17">
        <v>14922563</v>
      </c>
      <c r="K293" s="16">
        <v>76748876</v>
      </c>
      <c r="L293" s="16">
        <v>13406335</v>
      </c>
      <c r="M293" s="17">
        <v>12367491</v>
      </c>
      <c r="N293" s="17">
        <v>123606250</v>
      </c>
      <c r="O293" s="16">
        <v>149380076</v>
      </c>
      <c r="P293" s="16">
        <v>66751780</v>
      </c>
      <c r="Q293" s="17">
        <v>15401927</v>
      </c>
      <c r="R293" s="17">
        <v>34943241</v>
      </c>
      <c r="S293" s="19">
        <v>117096948</v>
      </c>
      <c r="T293" s="16">
        <v>0</v>
      </c>
      <c r="U293" s="17">
        <v>0</v>
      </c>
      <c r="V293" s="17">
        <v>0</v>
      </c>
      <c r="W293" s="19">
        <v>0</v>
      </c>
    </row>
    <row r="294" spans="1:23" ht="12.75">
      <c r="A294" s="13" t="s">
        <v>41</v>
      </c>
      <c r="B294" s="14" t="s">
        <v>528</v>
      </c>
      <c r="C294" s="15" t="s">
        <v>529</v>
      </c>
      <c r="D294" s="16">
        <v>119644985</v>
      </c>
      <c r="E294" s="17">
        <v>120144985</v>
      </c>
      <c r="F294" s="17">
        <v>118417604</v>
      </c>
      <c r="G294" s="18">
        <f t="shared" si="53"/>
        <v>0.9856225293132294</v>
      </c>
      <c r="H294" s="16">
        <v>39676994</v>
      </c>
      <c r="I294" s="17">
        <v>616600</v>
      </c>
      <c r="J294" s="17">
        <v>7747449</v>
      </c>
      <c r="K294" s="16">
        <v>48041043</v>
      </c>
      <c r="L294" s="16">
        <v>218363</v>
      </c>
      <c r="M294" s="17">
        <v>-4537</v>
      </c>
      <c r="N294" s="17">
        <v>32815221</v>
      </c>
      <c r="O294" s="16">
        <v>33029047</v>
      </c>
      <c r="P294" s="16">
        <v>2953635</v>
      </c>
      <c r="Q294" s="17">
        <v>577204</v>
      </c>
      <c r="R294" s="17">
        <v>33816675</v>
      </c>
      <c r="S294" s="19">
        <v>37347514</v>
      </c>
      <c r="T294" s="16">
        <v>0</v>
      </c>
      <c r="U294" s="17">
        <v>0</v>
      </c>
      <c r="V294" s="17">
        <v>0</v>
      </c>
      <c r="W294" s="19">
        <v>0</v>
      </c>
    </row>
    <row r="295" spans="1:23" ht="12.75">
      <c r="A295" s="20"/>
      <c r="B295" s="21" t="s">
        <v>530</v>
      </c>
      <c r="C295" s="22"/>
      <c r="D295" s="23">
        <f>SUM(D290:D294)</f>
        <v>2559853284</v>
      </c>
      <c r="E295" s="24">
        <f>SUM(E290:E294)</f>
        <v>2567748485</v>
      </c>
      <c r="F295" s="24">
        <f>SUM(F290:F294)</f>
        <v>2090019983</v>
      </c>
      <c r="G295" s="25">
        <f t="shared" si="53"/>
        <v>0.8139504298062121</v>
      </c>
      <c r="H295" s="23">
        <f aca="true" t="shared" si="58" ref="H295:W295">SUM(H290:H294)</f>
        <v>509213193</v>
      </c>
      <c r="I295" s="24">
        <f t="shared" si="58"/>
        <v>162971176</v>
      </c>
      <c r="J295" s="24">
        <f t="shared" si="58"/>
        <v>129571607</v>
      </c>
      <c r="K295" s="23">
        <f t="shared" si="58"/>
        <v>801755976</v>
      </c>
      <c r="L295" s="23">
        <f t="shared" si="58"/>
        <v>154697834</v>
      </c>
      <c r="M295" s="24">
        <f t="shared" si="58"/>
        <v>148437569</v>
      </c>
      <c r="N295" s="24">
        <f t="shared" si="58"/>
        <v>372383953</v>
      </c>
      <c r="O295" s="23">
        <f t="shared" si="58"/>
        <v>675519356</v>
      </c>
      <c r="P295" s="23">
        <f t="shared" si="58"/>
        <v>230159233</v>
      </c>
      <c r="Q295" s="24">
        <f t="shared" si="58"/>
        <v>153425816</v>
      </c>
      <c r="R295" s="24">
        <f t="shared" si="58"/>
        <v>229159602</v>
      </c>
      <c r="S295" s="26">
        <f t="shared" si="58"/>
        <v>612744651</v>
      </c>
      <c r="T295" s="23">
        <f t="shared" si="58"/>
        <v>0</v>
      </c>
      <c r="U295" s="24">
        <f t="shared" si="58"/>
        <v>0</v>
      </c>
      <c r="V295" s="24">
        <f t="shared" si="58"/>
        <v>0</v>
      </c>
      <c r="W295" s="26">
        <f t="shared" si="58"/>
        <v>0</v>
      </c>
    </row>
    <row r="296" spans="1:23" ht="12.75">
      <c r="A296" s="31"/>
      <c r="B296" s="32" t="s">
        <v>531</v>
      </c>
      <c r="C296" s="33"/>
      <c r="D296" s="34">
        <f>SUM(D260:D263,D265:D271,D273:D281,D283:D288,D290:D294)</f>
        <v>6477282441</v>
      </c>
      <c r="E296" s="35">
        <f>SUM(E260:E263,E265:E271,E273:E281,E283:E288,E290:E294)</f>
        <v>6296297294</v>
      </c>
      <c r="F296" s="35">
        <f>SUM(F260:F263,F265:F271,F273:F281,F283:F288,F290:F294)</f>
        <v>5128289807</v>
      </c>
      <c r="G296" s="36">
        <f t="shared" si="53"/>
        <v>0.8144929579305218</v>
      </c>
      <c r="H296" s="34">
        <f aca="true" t="shared" si="59" ref="H296:W296">SUM(H260:H263,H265:H271,H273:H281,H283:H288,H290:H294)</f>
        <v>1084508409</v>
      </c>
      <c r="I296" s="35">
        <f t="shared" si="59"/>
        <v>354305152</v>
      </c>
      <c r="J296" s="35">
        <f t="shared" si="59"/>
        <v>394484725</v>
      </c>
      <c r="K296" s="34">
        <f t="shared" si="59"/>
        <v>1833298286</v>
      </c>
      <c r="L296" s="34">
        <f t="shared" si="59"/>
        <v>686083347</v>
      </c>
      <c r="M296" s="35">
        <f t="shared" si="59"/>
        <v>377473004</v>
      </c>
      <c r="N296" s="35">
        <f t="shared" si="59"/>
        <v>914851624</v>
      </c>
      <c r="O296" s="34">
        <f t="shared" si="59"/>
        <v>1978407975</v>
      </c>
      <c r="P296" s="34">
        <f t="shared" si="59"/>
        <v>424550482</v>
      </c>
      <c r="Q296" s="35">
        <f t="shared" si="59"/>
        <v>289096658</v>
      </c>
      <c r="R296" s="35">
        <f t="shared" si="59"/>
        <v>602936406</v>
      </c>
      <c r="S296" s="37">
        <f t="shared" si="59"/>
        <v>1316583546</v>
      </c>
      <c r="T296" s="23">
        <f t="shared" si="59"/>
        <v>0</v>
      </c>
      <c r="U296" s="24">
        <f t="shared" si="59"/>
        <v>0</v>
      </c>
      <c r="V296" s="24">
        <f t="shared" si="59"/>
        <v>0</v>
      </c>
      <c r="W296" s="26">
        <f t="shared" si="59"/>
        <v>0</v>
      </c>
    </row>
    <row r="297" spans="1:23" ht="12.75">
      <c r="A297" s="8"/>
      <c r="B297" s="9" t="s">
        <v>603</v>
      </c>
      <c r="C297" s="10"/>
      <c r="D297" s="27"/>
      <c r="E297" s="28"/>
      <c r="F297" s="28"/>
      <c r="G297" s="29"/>
      <c r="H297" s="27"/>
      <c r="I297" s="28"/>
      <c r="J297" s="28"/>
      <c r="K297" s="27"/>
      <c r="L297" s="27"/>
      <c r="M297" s="28"/>
      <c r="N297" s="28"/>
      <c r="O297" s="27"/>
      <c r="P297" s="27"/>
      <c r="Q297" s="28"/>
      <c r="R297" s="28"/>
      <c r="S297" s="30"/>
      <c r="T297" s="27"/>
      <c r="U297" s="28"/>
      <c r="V297" s="28"/>
      <c r="W297" s="30"/>
    </row>
    <row r="298" spans="1:23" ht="12.75">
      <c r="A298" s="12"/>
      <c r="B298" s="9" t="s">
        <v>532</v>
      </c>
      <c r="C298" s="10"/>
      <c r="D298" s="27"/>
      <c r="E298" s="28"/>
      <c r="F298" s="28"/>
      <c r="G298" s="29"/>
      <c r="H298" s="27"/>
      <c r="I298" s="28"/>
      <c r="J298" s="28"/>
      <c r="K298" s="27"/>
      <c r="L298" s="27"/>
      <c r="M298" s="28"/>
      <c r="N298" s="28"/>
      <c r="O298" s="27"/>
      <c r="P298" s="27"/>
      <c r="Q298" s="28"/>
      <c r="R298" s="28"/>
      <c r="S298" s="30"/>
      <c r="T298" s="27"/>
      <c r="U298" s="28"/>
      <c r="V298" s="28"/>
      <c r="W298" s="30"/>
    </row>
    <row r="299" spans="1:23" ht="12.75">
      <c r="A299" s="13" t="s">
        <v>20</v>
      </c>
      <c r="B299" s="14" t="s">
        <v>533</v>
      </c>
      <c r="C299" s="15" t="s">
        <v>534</v>
      </c>
      <c r="D299" s="16">
        <v>34520879326</v>
      </c>
      <c r="E299" s="17">
        <v>35822027132</v>
      </c>
      <c r="F299" s="17">
        <v>27443302682</v>
      </c>
      <c r="G299" s="18">
        <f aca="true" t="shared" si="60" ref="G299:G336">IF($E299=0,0,$F299/$E299)</f>
        <v>0.7661013314761508</v>
      </c>
      <c r="H299" s="16">
        <v>3165367995</v>
      </c>
      <c r="I299" s="17">
        <v>3358138060</v>
      </c>
      <c r="J299" s="17">
        <v>2663551809</v>
      </c>
      <c r="K299" s="16">
        <v>9187057864</v>
      </c>
      <c r="L299" s="16">
        <v>2548123493</v>
      </c>
      <c r="M299" s="17">
        <v>2534981077</v>
      </c>
      <c r="N299" s="17">
        <v>3964188514</v>
      </c>
      <c r="O299" s="16">
        <v>9047293084</v>
      </c>
      <c r="P299" s="16">
        <v>2684034750</v>
      </c>
      <c r="Q299" s="17">
        <v>2634565786</v>
      </c>
      <c r="R299" s="17">
        <v>3890351198</v>
      </c>
      <c r="S299" s="19">
        <v>9208951734</v>
      </c>
      <c r="T299" s="16">
        <v>0</v>
      </c>
      <c r="U299" s="17">
        <v>0</v>
      </c>
      <c r="V299" s="17">
        <v>0</v>
      </c>
      <c r="W299" s="19">
        <v>0</v>
      </c>
    </row>
    <row r="300" spans="1:23" ht="12.75">
      <c r="A300" s="20"/>
      <c r="B300" s="21" t="s">
        <v>25</v>
      </c>
      <c r="C300" s="22"/>
      <c r="D300" s="23">
        <f>D299</f>
        <v>34520879326</v>
      </c>
      <c r="E300" s="24">
        <f>E299</f>
        <v>35822027132</v>
      </c>
      <c r="F300" s="24">
        <f>F299</f>
        <v>27443302682</v>
      </c>
      <c r="G300" s="25">
        <f t="shared" si="60"/>
        <v>0.7661013314761508</v>
      </c>
      <c r="H300" s="23">
        <f aca="true" t="shared" si="61" ref="H300:W300">H299</f>
        <v>3165367995</v>
      </c>
      <c r="I300" s="24">
        <f t="shared" si="61"/>
        <v>3358138060</v>
      </c>
      <c r="J300" s="24">
        <f t="shared" si="61"/>
        <v>2663551809</v>
      </c>
      <c r="K300" s="23">
        <f t="shared" si="61"/>
        <v>9187057864</v>
      </c>
      <c r="L300" s="23">
        <f t="shared" si="61"/>
        <v>2548123493</v>
      </c>
      <c r="M300" s="24">
        <f t="shared" si="61"/>
        <v>2534981077</v>
      </c>
      <c r="N300" s="24">
        <f t="shared" si="61"/>
        <v>3964188514</v>
      </c>
      <c r="O300" s="23">
        <f t="shared" si="61"/>
        <v>9047293084</v>
      </c>
      <c r="P300" s="23">
        <f t="shared" si="61"/>
        <v>2684034750</v>
      </c>
      <c r="Q300" s="24">
        <f t="shared" si="61"/>
        <v>2634565786</v>
      </c>
      <c r="R300" s="24">
        <f t="shared" si="61"/>
        <v>3890351198</v>
      </c>
      <c r="S300" s="26">
        <f t="shared" si="61"/>
        <v>9208951734</v>
      </c>
      <c r="T300" s="23">
        <f t="shared" si="61"/>
        <v>0</v>
      </c>
      <c r="U300" s="24">
        <f t="shared" si="61"/>
        <v>0</v>
      </c>
      <c r="V300" s="24">
        <f t="shared" si="61"/>
        <v>0</v>
      </c>
      <c r="W300" s="26">
        <f t="shared" si="61"/>
        <v>0</v>
      </c>
    </row>
    <row r="301" spans="1:23" ht="12.75">
      <c r="A301" s="13" t="s">
        <v>26</v>
      </c>
      <c r="B301" s="14" t="s">
        <v>535</v>
      </c>
      <c r="C301" s="15" t="s">
        <v>536</v>
      </c>
      <c r="D301" s="16">
        <v>275760567</v>
      </c>
      <c r="E301" s="17">
        <v>279880628</v>
      </c>
      <c r="F301" s="17">
        <v>202993602</v>
      </c>
      <c r="G301" s="18">
        <f t="shared" si="60"/>
        <v>0.7252863602978624</v>
      </c>
      <c r="H301" s="16">
        <v>44166533</v>
      </c>
      <c r="I301" s="17">
        <v>18205312</v>
      </c>
      <c r="J301" s="17">
        <v>12737911</v>
      </c>
      <c r="K301" s="16">
        <v>75109756</v>
      </c>
      <c r="L301" s="16">
        <v>15921378</v>
      </c>
      <c r="M301" s="17">
        <v>16875509</v>
      </c>
      <c r="N301" s="17">
        <v>28918004</v>
      </c>
      <c r="O301" s="16">
        <v>61714891</v>
      </c>
      <c r="P301" s="16">
        <v>22029131</v>
      </c>
      <c r="Q301" s="17">
        <v>14291927</v>
      </c>
      <c r="R301" s="17">
        <v>29847897</v>
      </c>
      <c r="S301" s="19">
        <v>66168955</v>
      </c>
      <c r="T301" s="16">
        <v>0</v>
      </c>
      <c r="U301" s="17">
        <v>0</v>
      </c>
      <c r="V301" s="17">
        <v>0</v>
      </c>
      <c r="W301" s="19">
        <v>0</v>
      </c>
    </row>
    <row r="302" spans="1:23" ht="12.75">
      <c r="A302" s="13" t="s">
        <v>26</v>
      </c>
      <c r="B302" s="14" t="s">
        <v>537</v>
      </c>
      <c r="C302" s="15" t="s">
        <v>538</v>
      </c>
      <c r="D302" s="16">
        <v>219882290</v>
      </c>
      <c r="E302" s="17">
        <v>255879839</v>
      </c>
      <c r="F302" s="17">
        <v>175288068</v>
      </c>
      <c r="G302" s="18">
        <f t="shared" si="60"/>
        <v>0.6850405592134204</v>
      </c>
      <c r="H302" s="16">
        <v>33447444</v>
      </c>
      <c r="I302" s="17">
        <v>19462946</v>
      </c>
      <c r="J302" s="17">
        <v>17436064</v>
      </c>
      <c r="K302" s="16">
        <v>70346454</v>
      </c>
      <c r="L302" s="16">
        <v>13586070</v>
      </c>
      <c r="M302" s="17">
        <v>15552113</v>
      </c>
      <c r="N302" s="17">
        <v>25749633</v>
      </c>
      <c r="O302" s="16">
        <v>54887816</v>
      </c>
      <c r="P302" s="16">
        <v>18439598</v>
      </c>
      <c r="Q302" s="17">
        <v>15807100</v>
      </c>
      <c r="R302" s="17">
        <v>15807100</v>
      </c>
      <c r="S302" s="19">
        <v>50053798</v>
      </c>
      <c r="T302" s="16">
        <v>0</v>
      </c>
      <c r="U302" s="17">
        <v>0</v>
      </c>
      <c r="V302" s="17">
        <v>0</v>
      </c>
      <c r="W302" s="19">
        <v>0</v>
      </c>
    </row>
    <row r="303" spans="1:23" ht="12.75">
      <c r="A303" s="13" t="s">
        <v>26</v>
      </c>
      <c r="B303" s="14" t="s">
        <v>539</v>
      </c>
      <c r="C303" s="15" t="s">
        <v>540</v>
      </c>
      <c r="D303" s="16">
        <v>298612530</v>
      </c>
      <c r="E303" s="17">
        <v>298612530</v>
      </c>
      <c r="F303" s="17">
        <v>218455284</v>
      </c>
      <c r="G303" s="18">
        <f t="shared" si="60"/>
        <v>0.7315677074903723</v>
      </c>
      <c r="H303" s="16">
        <v>41613829</v>
      </c>
      <c r="I303" s="17">
        <v>18967888</v>
      </c>
      <c r="J303" s="17">
        <v>20052289</v>
      </c>
      <c r="K303" s="16">
        <v>80634006</v>
      </c>
      <c r="L303" s="16">
        <v>19074844</v>
      </c>
      <c r="M303" s="17">
        <v>19030615</v>
      </c>
      <c r="N303" s="17">
        <v>30729574</v>
      </c>
      <c r="O303" s="16">
        <v>68835033</v>
      </c>
      <c r="P303" s="16">
        <v>20847213</v>
      </c>
      <c r="Q303" s="17">
        <v>19419004</v>
      </c>
      <c r="R303" s="17">
        <v>28720028</v>
      </c>
      <c r="S303" s="19">
        <v>68986245</v>
      </c>
      <c r="T303" s="16">
        <v>0</v>
      </c>
      <c r="U303" s="17">
        <v>0</v>
      </c>
      <c r="V303" s="17">
        <v>0</v>
      </c>
      <c r="W303" s="19">
        <v>0</v>
      </c>
    </row>
    <row r="304" spans="1:23" ht="12.75">
      <c r="A304" s="13" t="s">
        <v>26</v>
      </c>
      <c r="B304" s="14" t="s">
        <v>541</v>
      </c>
      <c r="C304" s="15" t="s">
        <v>542</v>
      </c>
      <c r="D304" s="16">
        <v>860353843</v>
      </c>
      <c r="E304" s="17">
        <v>864597113</v>
      </c>
      <c r="F304" s="17">
        <v>690987931</v>
      </c>
      <c r="G304" s="18">
        <f t="shared" si="60"/>
        <v>0.7992022187101613</v>
      </c>
      <c r="H304" s="16">
        <v>115042736</v>
      </c>
      <c r="I304" s="17">
        <v>68903743</v>
      </c>
      <c r="J304" s="17">
        <v>66513197</v>
      </c>
      <c r="K304" s="16">
        <v>250459676</v>
      </c>
      <c r="L304" s="16">
        <v>65446251</v>
      </c>
      <c r="M304" s="17">
        <v>67216079</v>
      </c>
      <c r="N304" s="17">
        <v>86512275</v>
      </c>
      <c r="O304" s="16">
        <v>219174605</v>
      </c>
      <c r="P304" s="16">
        <v>69324241</v>
      </c>
      <c r="Q304" s="17">
        <v>66907860</v>
      </c>
      <c r="R304" s="17">
        <v>85121549</v>
      </c>
      <c r="S304" s="19">
        <v>221353650</v>
      </c>
      <c r="T304" s="16">
        <v>0</v>
      </c>
      <c r="U304" s="17">
        <v>0</v>
      </c>
      <c r="V304" s="17">
        <v>0</v>
      </c>
      <c r="W304" s="19">
        <v>0</v>
      </c>
    </row>
    <row r="305" spans="1:23" ht="12.75">
      <c r="A305" s="13" t="s">
        <v>26</v>
      </c>
      <c r="B305" s="14" t="s">
        <v>543</v>
      </c>
      <c r="C305" s="15" t="s">
        <v>544</v>
      </c>
      <c r="D305" s="16">
        <v>593726227</v>
      </c>
      <c r="E305" s="17">
        <v>599852928</v>
      </c>
      <c r="F305" s="17">
        <v>416108651</v>
      </c>
      <c r="G305" s="18">
        <f t="shared" si="60"/>
        <v>0.6936844542667632</v>
      </c>
      <c r="H305" s="16">
        <v>63479732</v>
      </c>
      <c r="I305" s="17">
        <v>47947240</v>
      </c>
      <c r="J305" s="17">
        <v>37273318</v>
      </c>
      <c r="K305" s="16">
        <v>148700290</v>
      </c>
      <c r="L305" s="16">
        <v>38220148</v>
      </c>
      <c r="M305" s="17">
        <v>37609751</v>
      </c>
      <c r="N305" s="17">
        <v>58385761</v>
      </c>
      <c r="O305" s="16">
        <v>134215660</v>
      </c>
      <c r="P305" s="16">
        <v>41721085</v>
      </c>
      <c r="Q305" s="17">
        <v>38122556</v>
      </c>
      <c r="R305" s="17">
        <v>53349060</v>
      </c>
      <c r="S305" s="19">
        <v>133192701</v>
      </c>
      <c r="T305" s="16">
        <v>0</v>
      </c>
      <c r="U305" s="17">
        <v>0</v>
      </c>
      <c r="V305" s="17">
        <v>0</v>
      </c>
      <c r="W305" s="19">
        <v>0</v>
      </c>
    </row>
    <row r="306" spans="1:23" ht="12.75">
      <c r="A306" s="13" t="s">
        <v>41</v>
      </c>
      <c r="B306" s="14" t="s">
        <v>545</v>
      </c>
      <c r="C306" s="15" t="s">
        <v>546</v>
      </c>
      <c r="D306" s="16">
        <v>346733610</v>
      </c>
      <c r="E306" s="17">
        <v>350043337</v>
      </c>
      <c r="F306" s="17">
        <v>282589917</v>
      </c>
      <c r="G306" s="18">
        <f t="shared" si="60"/>
        <v>0.8072998029955359</v>
      </c>
      <c r="H306" s="16">
        <v>52346839</v>
      </c>
      <c r="I306" s="17">
        <v>14836243</v>
      </c>
      <c r="J306" s="17">
        <v>20035174</v>
      </c>
      <c r="K306" s="16">
        <v>87218256</v>
      </c>
      <c r="L306" s="16">
        <v>23739700</v>
      </c>
      <c r="M306" s="17">
        <v>26145803</v>
      </c>
      <c r="N306" s="17">
        <v>48711014</v>
      </c>
      <c r="O306" s="16">
        <v>98596517</v>
      </c>
      <c r="P306" s="16">
        <v>28697499</v>
      </c>
      <c r="Q306" s="17">
        <v>26532251</v>
      </c>
      <c r="R306" s="17">
        <v>41545394</v>
      </c>
      <c r="S306" s="19">
        <v>96775144</v>
      </c>
      <c r="T306" s="16">
        <v>0</v>
      </c>
      <c r="U306" s="17">
        <v>0</v>
      </c>
      <c r="V306" s="17">
        <v>0</v>
      </c>
      <c r="W306" s="19">
        <v>0</v>
      </c>
    </row>
    <row r="307" spans="1:23" ht="12.75">
      <c r="A307" s="20"/>
      <c r="B307" s="21" t="s">
        <v>547</v>
      </c>
      <c r="C307" s="22"/>
      <c r="D307" s="23">
        <f>SUM(D301:D306)</f>
        <v>2595069067</v>
      </c>
      <c r="E307" s="24">
        <f>SUM(E301:E306)</f>
        <v>2648866375</v>
      </c>
      <c r="F307" s="24">
        <f>SUM(F301:F306)</f>
        <v>1986423453</v>
      </c>
      <c r="G307" s="25">
        <f t="shared" si="60"/>
        <v>0.7499145565619557</v>
      </c>
      <c r="H307" s="23">
        <f aca="true" t="shared" si="62" ref="H307:W307">SUM(H301:H306)</f>
        <v>350097113</v>
      </c>
      <c r="I307" s="24">
        <f t="shared" si="62"/>
        <v>188323372</v>
      </c>
      <c r="J307" s="24">
        <f t="shared" si="62"/>
        <v>174047953</v>
      </c>
      <c r="K307" s="23">
        <f t="shared" si="62"/>
        <v>712468438</v>
      </c>
      <c r="L307" s="23">
        <f t="shared" si="62"/>
        <v>175988391</v>
      </c>
      <c r="M307" s="24">
        <f t="shared" si="62"/>
        <v>182429870</v>
      </c>
      <c r="N307" s="24">
        <f t="shared" si="62"/>
        <v>279006261</v>
      </c>
      <c r="O307" s="23">
        <f t="shared" si="62"/>
        <v>637424522</v>
      </c>
      <c r="P307" s="23">
        <f t="shared" si="62"/>
        <v>201058767</v>
      </c>
      <c r="Q307" s="24">
        <f t="shared" si="62"/>
        <v>181080698</v>
      </c>
      <c r="R307" s="24">
        <f t="shared" si="62"/>
        <v>254391028</v>
      </c>
      <c r="S307" s="26">
        <f t="shared" si="62"/>
        <v>636530493</v>
      </c>
      <c r="T307" s="23">
        <f t="shared" si="62"/>
        <v>0</v>
      </c>
      <c r="U307" s="24">
        <f t="shared" si="62"/>
        <v>0</v>
      </c>
      <c r="V307" s="24">
        <f t="shared" si="62"/>
        <v>0</v>
      </c>
      <c r="W307" s="26">
        <f t="shared" si="62"/>
        <v>0</v>
      </c>
    </row>
    <row r="308" spans="1:23" ht="12.75">
      <c r="A308" s="13" t="s">
        <v>26</v>
      </c>
      <c r="B308" s="14" t="s">
        <v>548</v>
      </c>
      <c r="C308" s="15" t="s">
        <v>549</v>
      </c>
      <c r="D308" s="16">
        <v>532516266</v>
      </c>
      <c r="E308" s="17">
        <v>502047468</v>
      </c>
      <c r="F308" s="17">
        <v>334674944</v>
      </c>
      <c r="G308" s="18">
        <f t="shared" si="60"/>
        <v>0.666620121267099</v>
      </c>
      <c r="H308" s="16">
        <v>60271388</v>
      </c>
      <c r="I308" s="17">
        <v>39542109</v>
      </c>
      <c r="J308" s="17">
        <v>33183069</v>
      </c>
      <c r="K308" s="16">
        <v>132996566</v>
      </c>
      <c r="L308" s="16">
        <v>33424967</v>
      </c>
      <c r="M308" s="17">
        <v>28547779</v>
      </c>
      <c r="N308" s="17">
        <v>30565530</v>
      </c>
      <c r="O308" s="16">
        <v>92538276</v>
      </c>
      <c r="P308" s="16">
        <v>33339030</v>
      </c>
      <c r="Q308" s="17">
        <v>34038468</v>
      </c>
      <c r="R308" s="17">
        <v>41762604</v>
      </c>
      <c r="S308" s="19">
        <v>109140102</v>
      </c>
      <c r="T308" s="16">
        <v>0</v>
      </c>
      <c r="U308" s="17">
        <v>0</v>
      </c>
      <c r="V308" s="17">
        <v>0</v>
      </c>
      <c r="W308" s="19">
        <v>0</v>
      </c>
    </row>
    <row r="309" spans="1:23" ht="12.75">
      <c r="A309" s="13" t="s">
        <v>26</v>
      </c>
      <c r="B309" s="14" t="s">
        <v>550</v>
      </c>
      <c r="C309" s="15" t="s">
        <v>551</v>
      </c>
      <c r="D309" s="16">
        <v>1954441028</v>
      </c>
      <c r="E309" s="17">
        <v>1986719494</v>
      </c>
      <c r="F309" s="17">
        <v>1555921419</v>
      </c>
      <c r="G309" s="18">
        <f t="shared" si="60"/>
        <v>0.7831610973260023</v>
      </c>
      <c r="H309" s="16">
        <v>526694627</v>
      </c>
      <c r="I309" s="17">
        <v>145483787</v>
      </c>
      <c r="J309" s="17">
        <v>117134278</v>
      </c>
      <c r="K309" s="16">
        <v>789312692</v>
      </c>
      <c r="L309" s="16">
        <v>110372809</v>
      </c>
      <c r="M309" s="17">
        <v>129076498</v>
      </c>
      <c r="N309" s="17">
        <v>116371970</v>
      </c>
      <c r="O309" s="16">
        <v>355821277</v>
      </c>
      <c r="P309" s="16">
        <v>161364794</v>
      </c>
      <c r="Q309" s="17">
        <v>126093901</v>
      </c>
      <c r="R309" s="17">
        <v>123328755</v>
      </c>
      <c r="S309" s="19">
        <v>410787450</v>
      </c>
      <c r="T309" s="16">
        <v>0</v>
      </c>
      <c r="U309" s="17">
        <v>0</v>
      </c>
      <c r="V309" s="17">
        <v>0</v>
      </c>
      <c r="W309" s="19">
        <v>0</v>
      </c>
    </row>
    <row r="310" spans="1:23" ht="12.75">
      <c r="A310" s="13" t="s">
        <v>26</v>
      </c>
      <c r="B310" s="14" t="s">
        <v>552</v>
      </c>
      <c r="C310" s="15" t="s">
        <v>553</v>
      </c>
      <c r="D310" s="16">
        <v>1310077084</v>
      </c>
      <c r="E310" s="17">
        <v>1362093773</v>
      </c>
      <c r="F310" s="17">
        <v>1095012951</v>
      </c>
      <c r="G310" s="18">
        <f t="shared" si="60"/>
        <v>0.8039189171155545</v>
      </c>
      <c r="H310" s="16">
        <v>492067036</v>
      </c>
      <c r="I310" s="17">
        <v>33576353</v>
      </c>
      <c r="J310" s="17">
        <v>76637871</v>
      </c>
      <c r="K310" s="16">
        <v>602281260</v>
      </c>
      <c r="L310" s="16">
        <v>59992879</v>
      </c>
      <c r="M310" s="17">
        <v>77657477</v>
      </c>
      <c r="N310" s="17">
        <v>108586485</v>
      </c>
      <c r="O310" s="16">
        <v>246236841</v>
      </c>
      <c r="P310" s="16">
        <v>64300872</v>
      </c>
      <c r="Q310" s="17">
        <v>88290931</v>
      </c>
      <c r="R310" s="17">
        <v>93903047</v>
      </c>
      <c r="S310" s="19">
        <v>246494850</v>
      </c>
      <c r="T310" s="16">
        <v>0</v>
      </c>
      <c r="U310" s="17">
        <v>0</v>
      </c>
      <c r="V310" s="17">
        <v>0</v>
      </c>
      <c r="W310" s="19">
        <v>0</v>
      </c>
    </row>
    <row r="311" spans="1:23" ht="12.75">
      <c r="A311" s="13" t="s">
        <v>26</v>
      </c>
      <c r="B311" s="14" t="s">
        <v>554</v>
      </c>
      <c r="C311" s="15" t="s">
        <v>555</v>
      </c>
      <c r="D311" s="16">
        <v>862723010</v>
      </c>
      <c r="E311" s="17">
        <v>894670506</v>
      </c>
      <c r="F311" s="17">
        <v>616286423</v>
      </c>
      <c r="G311" s="18">
        <f t="shared" si="60"/>
        <v>0.6888417790314415</v>
      </c>
      <c r="H311" s="16">
        <v>67346546</v>
      </c>
      <c r="I311" s="17">
        <v>71573420</v>
      </c>
      <c r="J311" s="17">
        <v>62968684</v>
      </c>
      <c r="K311" s="16">
        <v>201888650</v>
      </c>
      <c r="L311" s="16">
        <v>57231331</v>
      </c>
      <c r="M311" s="17">
        <v>64508923</v>
      </c>
      <c r="N311" s="17">
        <v>90539138</v>
      </c>
      <c r="O311" s="16">
        <v>212279392</v>
      </c>
      <c r="P311" s="16">
        <v>56435515</v>
      </c>
      <c r="Q311" s="17">
        <v>57707207</v>
      </c>
      <c r="R311" s="17">
        <v>87975659</v>
      </c>
      <c r="S311" s="19">
        <v>202118381</v>
      </c>
      <c r="T311" s="16">
        <v>0</v>
      </c>
      <c r="U311" s="17">
        <v>0</v>
      </c>
      <c r="V311" s="17">
        <v>0</v>
      </c>
      <c r="W311" s="19">
        <v>0</v>
      </c>
    </row>
    <row r="312" spans="1:23" ht="12.75">
      <c r="A312" s="13" t="s">
        <v>26</v>
      </c>
      <c r="B312" s="14" t="s">
        <v>556</v>
      </c>
      <c r="C312" s="15" t="s">
        <v>557</v>
      </c>
      <c r="D312" s="16">
        <v>622761514</v>
      </c>
      <c r="E312" s="17">
        <v>638291829</v>
      </c>
      <c r="F312" s="17">
        <v>432746586</v>
      </c>
      <c r="G312" s="18">
        <f t="shared" si="60"/>
        <v>0.677976070409637</v>
      </c>
      <c r="H312" s="16">
        <v>115906432</v>
      </c>
      <c r="I312" s="17">
        <v>5734283</v>
      </c>
      <c r="J312" s="17">
        <v>33776732</v>
      </c>
      <c r="K312" s="16">
        <v>155417447</v>
      </c>
      <c r="L312" s="16">
        <v>30497861</v>
      </c>
      <c r="M312" s="17">
        <v>32968376</v>
      </c>
      <c r="N312" s="17">
        <v>59101247</v>
      </c>
      <c r="O312" s="16">
        <v>122567484</v>
      </c>
      <c r="P312" s="16">
        <v>46988500</v>
      </c>
      <c r="Q312" s="17">
        <v>47593616</v>
      </c>
      <c r="R312" s="17">
        <v>60179539</v>
      </c>
      <c r="S312" s="19">
        <v>154761655</v>
      </c>
      <c r="T312" s="16">
        <v>0</v>
      </c>
      <c r="U312" s="17">
        <v>0</v>
      </c>
      <c r="V312" s="17">
        <v>0</v>
      </c>
      <c r="W312" s="19">
        <v>0</v>
      </c>
    </row>
    <row r="313" spans="1:23" ht="12.75">
      <c r="A313" s="13" t="s">
        <v>41</v>
      </c>
      <c r="B313" s="14" t="s">
        <v>558</v>
      </c>
      <c r="C313" s="15" t="s">
        <v>559</v>
      </c>
      <c r="D313" s="16">
        <v>389480090</v>
      </c>
      <c r="E313" s="17">
        <v>399695997</v>
      </c>
      <c r="F313" s="17">
        <v>326628292</v>
      </c>
      <c r="G313" s="18">
        <f t="shared" si="60"/>
        <v>0.8171918018983813</v>
      </c>
      <c r="H313" s="16">
        <v>92158087</v>
      </c>
      <c r="I313" s="17">
        <v>14097841</v>
      </c>
      <c r="J313" s="17">
        <v>4381131</v>
      </c>
      <c r="K313" s="16">
        <v>110637059</v>
      </c>
      <c r="L313" s="16">
        <v>21231178</v>
      </c>
      <c r="M313" s="17">
        <v>11187225</v>
      </c>
      <c r="N313" s="17">
        <v>74062217</v>
      </c>
      <c r="O313" s="16">
        <v>106480620</v>
      </c>
      <c r="P313" s="16">
        <v>10951090</v>
      </c>
      <c r="Q313" s="17">
        <v>24297796</v>
      </c>
      <c r="R313" s="17">
        <v>74261727</v>
      </c>
      <c r="S313" s="19">
        <v>109510613</v>
      </c>
      <c r="T313" s="16">
        <v>0</v>
      </c>
      <c r="U313" s="17">
        <v>0</v>
      </c>
      <c r="V313" s="17">
        <v>0</v>
      </c>
      <c r="W313" s="19">
        <v>0</v>
      </c>
    </row>
    <row r="314" spans="1:23" ht="12.75">
      <c r="A314" s="20"/>
      <c r="B314" s="21" t="s">
        <v>560</v>
      </c>
      <c r="C314" s="22"/>
      <c r="D314" s="23">
        <f>SUM(D308:D313)</f>
        <v>5671998992</v>
      </c>
      <c r="E314" s="24">
        <f>SUM(E308:E313)</f>
        <v>5783519067</v>
      </c>
      <c r="F314" s="24">
        <f>SUM(F308:F313)</f>
        <v>4361270615</v>
      </c>
      <c r="G314" s="25">
        <f t="shared" si="60"/>
        <v>0.7540859750743863</v>
      </c>
      <c r="H314" s="23">
        <f aca="true" t="shared" si="63" ref="H314:W314">SUM(H308:H313)</f>
        <v>1354444116</v>
      </c>
      <c r="I314" s="24">
        <f t="shared" si="63"/>
        <v>310007793</v>
      </c>
      <c r="J314" s="24">
        <f t="shared" si="63"/>
        <v>328081765</v>
      </c>
      <c r="K314" s="23">
        <f t="shared" si="63"/>
        <v>1992533674</v>
      </c>
      <c r="L314" s="23">
        <f t="shared" si="63"/>
        <v>312751025</v>
      </c>
      <c r="M314" s="24">
        <f t="shared" si="63"/>
        <v>343946278</v>
      </c>
      <c r="N314" s="24">
        <f t="shared" si="63"/>
        <v>479226587</v>
      </c>
      <c r="O314" s="23">
        <f t="shared" si="63"/>
        <v>1135923890</v>
      </c>
      <c r="P314" s="23">
        <f t="shared" si="63"/>
        <v>373379801</v>
      </c>
      <c r="Q314" s="24">
        <f t="shared" si="63"/>
        <v>378021919</v>
      </c>
      <c r="R314" s="24">
        <f t="shared" si="63"/>
        <v>481411331</v>
      </c>
      <c r="S314" s="26">
        <f t="shared" si="63"/>
        <v>1232813051</v>
      </c>
      <c r="T314" s="23">
        <f t="shared" si="63"/>
        <v>0</v>
      </c>
      <c r="U314" s="24">
        <f t="shared" si="63"/>
        <v>0</v>
      </c>
      <c r="V314" s="24">
        <f t="shared" si="63"/>
        <v>0</v>
      </c>
      <c r="W314" s="26">
        <f t="shared" si="63"/>
        <v>0</v>
      </c>
    </row>
    <row r="315" spans="1:23" ht="12.75">
      <c r="A315" s="13" t="s">
        <v>26</v>
      </c>
      <c r="B315" s="14" t="s">
        <v>561</v>
      </c>
      <c r="C315" s="15" t="s">
        <v>562</v>
      </c>
      <c r="D315" s="16">
        <v>446304645</v>
      </c>
      <c r="E315" s="17">
        <v>450280244</v>
      </c>
      <c r="F315" s="17">
        <v>319965806</v>
      </c>
      <c r="G315" s="18">
        <f t="shared" si="60"/>
        <v>0.7105925926432606</v>
      </c>
      <c r="H315" s="16">
        <v>83105392</v>
      </c>
      <c r="I315" s="17">
        <v>23708855</v>
      </c>
      <c r="J315" s="17">
        <v>26685474</v>
      </c>
      <c r="K315" s="16">
        <v>133499721</v>
      </c>
      <c r="L315" s="16">
        <v>23363532</v>
      </c>
      <c r="M315" s="17">
        <v>29534087</v>
      </c>
      <c r="N315" s="17">
        <v>49219216</v>
      </c>
      <c r="O315" s="16">
        <v>102116835</v>
      </c>
      <c r="P315" s="16">
        <v>28166448</v>
      </c>
      <c r="Q315" s="17">
        <v>28091401</v>
      </c>
      <c r="R315" s="17">
        <v>28091401</v>
      </c>
      <c r="S315" s="19">
        <v>84349250</v>
      </c>
      <c r="T315" s="16">
        <v>0</v>
      </c>
      <c r="U315" s="17">
        <v>0</v>
      </c>
      <c r="V315" s="17">
        <v>0</v>
      </c>
      <c r="W315" s="19">
        <v>0</v>
      </c>
    </row>
    <row r="316" spans="1:23" ht="12.75">
      <c r="A316" s="13" t="s">
        <v>26</v>
      </c>
      <c r="B316" s="14" t="s">
        <v>563</v>
      </c>
      <c r="C316" s="15" t="s">
        <v>564</v>
      </c>
      <c r="D316" s="16">
        <v>993174733</v>
      </c>
      <c r="E316" s="17">
        <v>1004304970</v>
      </c>
      <c r="F316" s="17">
        <v>803283609</v>
      </c>
      <c r="G316" s="18">
        <f t="shared" si="60"/>
        <v>0.7998403204158195</v>
      </c>
      <c r="H316" s="16">
        <v>105879137</v>
      </c>
      <c r="I316" s="17">
        <v>85684538</v>
      </c>
      <c r="J316" s="17">
        <v>78397808</v>
      </c>
      <c r="K316" s="16">
        <v>269961483</v>
      </c>
      <c r="L316" s="16">
        <v>81750282</v>
      </c>
      <c r="M316" s="17">
        <v>82158947</v>
      </c>
      <c r="N316" s="17">
        <v>108584648</v>
      </c>
      <c r="O316" s="16">
        <v>272493877</v>
      </c>
      <c r="P316" s="16">
        <v>87628514</v>
      </c>
      <c r="Q316" s="17">
        <v>76119120</v>
      </c>
      <c r="R316" s="17">
        <v>97080615</v>
      </c>
      <c r="S316" s="19">
        <v>260828249</v>
      </c>
      <c r="T316" s="16">
        <v>0</v>
      </c>
      <c r="U316" s="17">
        <v>0</v>
      </c>
      <c r="V316" s="17">
        <v>0</v>
      </c>
      <c r="W316" s="19">
        <v>0</v>
      </c>
    </row>
    <row r="317" spans="1:23" ht="12.75">
      <c r="A317" s="13" t="s">
        <v>26</v>
      </c>
      <c r="B317" s="14" t="s">
        <v>565</v>
      </c>
      <c r="C317" s="15" t="s">
        <v>566</v>
      </c>
      <c r="D317" s="16">
        <v>278599056</v>
      </c>
      <c r="E317" s="17">
        <v>270897045</v>
      </c>
      <c r="F317" s="17">
        <v>199135950</v>
      </c>
      <c r="G317" s="18">
        <f t="shared" si="60"/>
        <v>0.7350982732203668</v>
      </c>
      <c r="H317" s="16">
        <v>48300515</v>
      </c>
      <c r="I317" s="17">
        <v>14968174</v>
      </c>
      <c r="J317" s="17">
        <v>18556452</v>
      </c>
      <c r="K317" s="16">
        <v>81825141</v>
      </c>
      <c r="L317" s="16">
        <v>15411566</v>
      </c>
      <c r="M317" s="17">
        <v>17228385</v>
      </c>
      <c r="N317" s="17">
        <v>23871798</v>
      </c>
      <c r="O317" s="16">
        <v>56511749</v>
      </c>
      <c r="P317" s="16">
        <v>20748129</v>
      </c>
      <c r="Q317" s="17">
        <v>17134311</v>
      </c>
      <c r="R317" s="17">
        <v>22916620</v>
      </c>
      <c r="S317" s="19">
        <v>60799060</v>
      </c>
      <c r="T317" s="16">
        <v>0</v>
      </c>
      <c r="U317" s="17">
        <v>0</v>
      </c>
      <c r="V317" s="17">
        <v>0</v>
      </c>
      <c r="W317" s="19">
        <v>0</v>
      </c>
    </row>
    <row r="318" spans="1:23" ht="12.75">
      <c r="A318" s="13" t="s">
        <v>26</v>
      </c>
      <c r="B318" s="14" t="s">
        <v>567</v>
      </c>
      <c r="C318" s="15" t="s">
        <v>568</v>
      </c>
      <c r="D318" s="16">
        <v>213105901</v>
      </c>
      <c r="E318" s="17">
        <v>219379159</v>
      </c>
      <c r="F318" s="17">
        <v>144084840</v>
      </c>
      <c r="G318" s="18">
        <f t="shared" si="60"/>
        <v>0.656784539865977</v>
      </c>
      <c r="H318" s="16">
        <v>24115281</v>
      </c>
      <c r="I318" s="17">
        <v>11415686</v>
      </c>
      <c r="J318" s="17">
        <v>14649392</v>
      </c>
      <c r="K318" s="16">
        <v>50180359</v>
      </c>
      <c r="L318" s="16">
        <v>12541622</v>
      </c>
      <c r="M318" s="17">
        <v>13700862</v>
      </c>
      <c r="N318" s="17">
        <v>20717568</v>
      </c>
      <c r="O318" s="16">
        <v>46960052</v>
      </c>
      <c r="P318" s="16">
        <v>15141715</v>
      </c>
      <c r="Q318" s="17">
        <v>12533018</v>
      </c>
      <c r="R318" s="17">
        <v>19269696</v>
      </c>
      <c r="S318" s="19">
        <v>46944429</v>
      </c>
      <c r="T318" s="16">
        <v>0</v>
      </c>
      <c r="U318" s="17">
        <v>0</v>
      </c>
      <c r="V318" s="17">
        <v>0</v>
      </c>
      <c r="W318" s="19">
        <v>0</v>
      </c>
    </row>
    <row r="319" spans="1:23" ht="12.75">
      <c r="A319" s="13" t="s">
        <v>41</v>
      </c>
      <c r="B319" s="14" t="s">
        <v>569</v>
      </c>
      <c r="C319" s="15" t="s">
        <v>570</v>
      </c>
      <c r="D319" s="16">
        <v>154511302</v>
      </c>
      <c r="E319" s="17">
        <v>160360726</v>
      </c>
      <c r="F319" s="17">
        <v>131711098</v>
      </c>
      <c r="G319" s="18">
        <f t="shared" si="60"/>
        <v>0.8213426147746425</v>
      </c>
      <c r="H319" s="16">
        <v>23123038</v>
      </c>
      <c r="I319" s="17">
        <v>7391687</v>
      </c>
      <c r="J319" s="17">
        <v>14493524</v>
      </c>
      <c r="K319" s="16">
        <v>45008249</v>
      </c>
      <c r="L319" s="16">
        <v>8519877</v>
      </c>
      <c r="M319" s="17">
        <v>2370745</v>
      </c>
      <c r="N319" s="17">
        <v>25833350</v>
      </c>
      <c r="O319" s="16">
        <v>36723972</v>
      </c>
      <c r="P319" s="16">
        <v>12584773</v>
      </c>
      <c r="Q319" s="17">
        <v>10830096</v>
      </c>
      <c r="R319" s="17">
        <v>26564008</v>
      </c>
      <c r="S319" s="19">
        <v>49978877</v>
      </c>
      <c r="T319" s="16">
        <v>0</v>
      </c>
      <c r="U319" s="17">
        <v>0</v>
      </c>
      <c r="V319" s="17">
        <v>0</v>
      </c>
      <c r="W319" s="19">
        <v>0</v>
      </c>
    </row>
    <row r="320" spans="1:23" ht="12.75">
      <c r="A320" s="20"/>
      <c r="B320" s="21" t="s">
        <v>571</v>
      </c>
      <c r="C320" s="22"/>
      <c r="D320" s="23">
        <f>SUM(D315:D319)</f>
        <v>2085695637</v>
      </c>
      <c r="E320" s="24">
        <f>SUM(E315:E319)</f>
        <v>2105222144</v>
      </c>
      <c r="F320" s="24">
        <f>SUM(F315:F319)</f>
        <v>1598181303</v>
      </c>
      <c r="G320" s="25">
        <f t="shared" si="60"/>
        <v>0.7591509083993371</v>
      </c>
      <c r="H320" s="23">
        <f aca="true" t="shared" si="64" ref="H320:W320">SUM(H315:H319)</f>
        <v>284523363</v>
      </c>
      <c r="I320" s="24">
        <f t="shared" si="64"/>
        <v>143168940</v>
      </c>
      <c r="J320" s="24">
        <f t="shared" si="64"/>
        <v>152782650</v>
      </c>
      <c r="K320" s="23">
        <f t="shared" si="64"/>
        <v>580474953</v>
      </c>
      <c r="L320" s="23">
        <f t="shared" si="64"/>
        <v>141586879</v>
      </c>
      <c r="M320" s="24">
        <f t="shared" si="64"/>
        <v>144993026</v>
      </c>
      <c r="N320" s="24">
        <f t="shared" si="64"/>
        <v>228226580</v>
      </c>
      <c r="O320" s="23">
        <f t="shared" si="64"/>
        <v>514806485</v>
      </c>
      <c r="P320" s="23">
        <f t="shared" si="64"/>
        <v>164269579</v>
      </c>
      <c r="Q320" s="24">
        <f t="shared" si="64"/>
        <v>144707946</v>
      </c>
      <c r="R320" s="24">
        <f t="shared" si="64"/>
        <v>193922340</v>
      </c>
      <c r="S320" s="26">
        <f t="shared" si="64"/>
        <v>502899865</v>
      </c>
      <c r="T320" s="23">
        <f t="shared" si="64"/>
        <v>0</v>
      </c>
      <c r="U320" s="24">
        <f t="shared" si="64"/>
        <v>0</v>
      </c>
      <c r="V320" s="24">
        <f t="shared" si="64"/>
        <v>0</v>
      </c>
      <c r="W320" s="26">
        <f t="shared" si="64"/>
        <v>0</v>
      </c>
    </row>
    <row r="321" spans="1:23" ht="12.75">
      <c r="A321" s="13" t="s">
        <v>26</v>
      </c>
      <c r="B321" s="14" t="s">
        <v>572</v>
      </c>
      <c r="C321" s="15" t="s">
        <v>573</v>
      </c>
      <c r="D321" s="16">
        <v>129280967</v>
      </c>
      <c r="E321" s="17">
        <v>129280967</v>
      </c>
      <c r="F321" s="17">
        <v>69437877</v>
      </c>
      <c r="G321" s="18">
        <f t="shared" si="60"/>
        <v>0.5371082736409297</v>
      </c>
      <c r="H321" s="16">
        <v>26183170</v>
      </c>
      <c r="I321" s="17">
        <v>4525804</v>
      </c>
      <c r="J321" s="17">
        <v>5555288</v>
      </c>
      <c r="K321" s="16">
        <v>36264262</v>
      </c>
      <c r="L321" s="16">
        <v>4583723</v>
      </c>
      <c r="M321" s="17">
        <v>6620146</v>
      </c>
      <c r="N321" s="17">
        <v>5047624</v>
      </c>
      <c r="O321" s="16">
        <v>16251493</v>
      </c>
      <c r="P321" s="16">
        <v>6969120</v>
      </c>
      <c r="Q321" s="17">
        <v>4838108</v>
      </c>
      <c r="R321" s="17">
        <v>5114894</v>
      </c>
      <c r="S321" s="19">
        <v>16922122</v>
      </c>
      <c r="T321" s="16">
        <v>0</v>
      </c>
      <c r="U321" s="17">
        <v>0</v>
      </c>
      <c r="V321" s="17">
        <v>0</v>
      </c>
      <c r="W321" s="19">
        <v>0</v>
      </c>
    </row>
    <row r="322" spans="1:23" ht="12.75">
      <c r="A322" s="13" t="s">
        <v>26</v>
      </c>
      <c r="B322" s="14" t="s">
        <v>574</v>
      </c>
      <c r="C322" s="15" t="s">
        <v>575</v>
      </c>
      <c r="D322" s="16">
        <v>399160983</v>
      </c>
      <c r="E322" s="17">
        <v>395364304</v>
      </c>
      <c r="F322" s="17">
        <v>306911154</v>
      </c>
      <c r="G322" s="18">
        <f t="shared" si="60"/>
        <v>0.7762743143346598</v>
      </c>
      <c r="H322" s="16">
        <v>120665565</v>
      </c>
      <c r="I322" s="17">
        <v>20383090</v>
      </c>
      <c r="J322" s="17">
        <v>15483284</v>
      </c>
      <c r="K322" s="16">
        <v>156531939</v>
      </c>
      <c r="L322" s="16">
        <v>12689013</v>
      </c>
      <c r="M322" s="17">
        <v>24088750</v>
      </c>
      <c r="N322" s="17">
        <v>22361492</v>
      </c>
      <c r="O322" s="16">
        <v>59139255</v>
      </c>
      <c r="P322" s="16">
        <v>30516965</v>
      </c>
      <c r="Q322" s="17">
        <v>19061873</v>
      </c>
      <c r="R322" s="17">
        <v>41661122</v>
      </c>
      <c r="S322" s="19">
        <v>91239960</v>
      </c>
      <c r="T322" s="16">
        <v>0</v>
      </c>
      <c r="U322" s="17">
        <v>0</v>
      </c>
      <c r="V322" s="17">
        <v>0</v>
      </c>
      <c r="W322" s="19">
        <v>0</v>
      </c>
    </row>
    <row r="323" spans="1:23" ht="12.75">
      <c r="A323" s="13" t="s">
        <v>26</v>
      </c>
      <c r="B323" s="14" t="s">
        <v>576</v>
      </c>
      <c r="C323" s="15" t="s">
        <v>577</v>
      </c>
      <c r="D323" s="16">
        <v>858184735</v>
      </c>
      <c r="E323" s="17">
        <v>918861224</v>
      </c>
      <c r="F323" s="17">
        <v>738383869</v>
      </c>
      <c r="G323" s="18">
        <f t="shared" si="60"/>
        <v>0.8035858405099049</v>
      </c>
      <c r="H323" s="16">
        <v>263347799</v>
      </c>
      <c r="I323" s="17">
        <v>46374800</v>
      </c>
      <c r="J323" s="17">
        <v>78913709</v>
      </c>
      <c r="K323" s="16">
        <v>388636308</v>
      </c>
      <c r="L323" s="16">
        <v>46609609</v>
      </c>
      <c r="M323" s="17">
        <v>49176515</v>
      </c>
      <c r="N323" s="17">
        <v>74293012</v>
      </c>
      <c r="O323" s="16">
        <v>170079136</v>
      </c>
      <c r="P323" s="16">
        <v>53867845</v>
      </c>
      <c r="Q323" s="17">
        <v>54218705</v>
      </c>
      <c r="R323" s="17">
        <v>71581875</v>
      </c>
      <c r="S323" s="19">
        <v>179668425</v>
      </c>
      <c r="T323" s="16">
        <v>0</v>
      </c>
      <c r="U323" s="17">
        <v>0</v>
      </c>
      <c r="V323" s="17">
        <v>0</v>
      </c>
      <c r="W323" s="19">
        <v>0</v>
      </c>
    </row>
    <row r="324" spans="1:23" ht="12.75">
      <c r="A324" s="13" t="s">
        <v>26</v>
      </c>
      <c r="B324" s="14" t="s">
        <v>578</v>
      </c>
      <c r="C324" s="15" t="s">
        <v>579</v>
      </c>
      <c r="D324" s="16">
        <v>1519175430</v>
      </c>
      <c r="E324" s="17">
        <v>1540483109</v>
      </c>
      <c r="F324" s="17">
        <v>1042150878</v>
      </c>
      <c r="G324" s="18">
        <f t="shared" si="60"/>
        <v>0.6765091236063661</v>
      </c>
      <c r="H324" s="16">
        <v>69403782</v>
      </c>
      <c r="I324" s="17">
        <v>80116435</v>
      </c>
      <c r="J324" s="17">
        <v>129804294</v>
      </c>
      <c r="K324" s="16">
        <v>279324511</v>
      </c>
      <c r="L324" s="16">
        <v>165122959</v>
      </c>
      <c r="M324" s="17">
        <v>149092591</v>
      </c>
      <c r="N324" s="17">
        <v>77014895</v>
      </c>
      <c r="O324" s="16">
        <v>391230445</v>
      </c>
      <c r="P324" s="16">
        <v>126317872</v>
      </c>
      <c r="Q324" s="17">
        <v>145185205</v>
      </c>
      <c r="R324" s="17">
        <v>100092845</v>
      </c>
      <c r="S324" s="19">
        <v>371595922</v>
      </c>
      <c r="T324" s="16">
        <v>0</v>
      </c>
      <c r="U324" s="17">
        <v>0</v>
      </c>
      <c r="V324" s="17">
        <v>0</v>
      </c>
      <c r="W324" s="19">
        <v>0</v>
      </c>
    </row>
    <row r="325" spans="1:23" ht="12.75">
      <c r="A325" s="13" t="s">
        <v>26</v>
      </c>
      <c r="B325" s="14" t="s">
        <v>580</v>
      </c>
      <c r="C325" s="15" t="s">
        <v>581</v>
      </c>
      <c r="D325" s="16">
        <v>579443966</v>
      </c>
      <c r="E325" s="17">
        <v>561042328</v>
      </c>
      <c r="F325" s="17">
        <v>467351377</v>
      </c>
      <c r="G325" s="18">
        <f t="shared" si="60"/>
        <v>0.8330055571136872</v>
      </c>
      <c r="H325" s="16">
        <v>182554050</v>
      </c>
      <c r="I325" s="17">
        <v>29938549</v>
      </c>
      <c r="J325" s="17">
        <v>27577794</v>
      </c>
      <c r="K325" s="16">
        <v>240070393</v>
      </c>
      <c r="L325" s="16">
        <v>25002374</v>
      </c>
      <c r="M325" s="17">
        <v>28395327</v>
      </c>
      <c r="N325" s="17">
        <v>43827619</v>
      </c>
      <c r="O325" s="16">
        <v>97225320</v>
      </c>
      <c r="P325" s="16">
        <v>34030964</v>
      </c>
      <c r="Q325" s="17">
        <v>47039722</v>
      </c>
      <c r="R325" s="17">
        <v>48984978</v>
      </c>
      <c r="S325" s="19">
        <v>130055664</v>
      </c>
      <c r="T325" s="16">
        <v>0</v>
      </c>
      <c r="U325" s="17">
        <v>0</v>
      </c>
      <c r="V325" s="17">
        <v>0</v>
      </c>
      <c r="W325" s="19">
        <v>0</v>
      </c>
    </row>
    <row r="326" spans="1:23" ht="12.75">
      <c r="A326" s="13" t="s">
        <v>26</v>
      </c>
      <c r="B326" s="14" t="s">
        <v>582</v>
      </c>
      <c r="C326" s="15" t="s">
        <v>583</v>
      </c>
      <c r="D326" s="16">
        <v>513485914</v>
      </c>
      <c r="E326" s="17">
        <v>513273045</v>
      </c>
      <c r="F326" s="17">
        <v>439083689</v>
      </c>
      <c r="G326" s="18">
        <f t="shared" si="60"/>
        <v>0.8554583048482509</v>
      </c>
      <c r="H326" s="16">
        <v>241189309</v>
      </c>
      <c r="I326" s="17">
        <v>19263937</v>
      </c>
      <c r="J326" s="17">
        <v>19992685</v>
      </c>
      <c r="K326" s="16">
        <v>280445931</v>
      </c>
      <c r="L326" s="16">
        <v>19703952</v>
      </c>
      <c r="M326" s="17">
        <v>19937666</v>
      </c>
      <c r="N326" s="17">
        <v>41587339</v>
      </c>
      <c r="O326" s="16">
        <v>81228957</v>
      </c>
      <c r="P326" s="16">
        <v>22427063</v>
      </c>
      <c r="Q326" s="17">
        <v>19934386</v>
      </c>
      <c r="R326" s="17">
        <v>35047352</v>
      </c>
      <c r="S326" s="19">
        <v>77408801</v>
      </c>
      <c r="T326" s="16">
        <v>0</v>
      </c>
      <c r="U326" s="17">
        <v>0</v>
      </c>
      <c r="V326" s="17">
        <v>0</v>
      </c>
      <c r="W326" s="19">
        <v>0</v>
      </c>
    </row>
    <row r="327" spans="1:23" ht="12.75">
      <c r="A327" s="13" t="s">
        <v>26</v>
      </c>
      <c r="B327" s="14" t="s">
        <v>584</v>
      </c>
      <c r="C327" s="15" t="s">
        <v>585</v>
      </c>
      <c r="D327" s="16">
        <v>737236601</v>
      </c>
      <c r="E327" s="17">
        <v>730015341</v>
      </c>
      <c r="F327" s="17">
        <v>540363778</v>
      </c>
      <c r="G327" s="18">
        <f t="shared" si="60"/>
        <v>0.7402087978860707</v>
      </c>
      <c r="H327" s="16">
        <v>299952819</v>
      </c>
      <c r="I327" s="17">
        <v>29047003</v>
      </c>
      <c r="J327" s="17">
        <v>26485384</v>
      </c>
      <c r="K327" s="16">
        <v>355485206</v>
      </c>
      <c r="L327" s="16">
        <v>23468364</v>
      </c>
      <c r="M327" s="17">
        <v>24403848</v>
      </c>
      <c r="N327" s="17">
        <v>43697713</v>
      </c>
      <c r="O327" s="16">
        <v>91569925</v>
      </c>
      <c r="P327" s="16">
        <v>30451669</v>
      </c>
      <c r="Q327" s="17">
        <v>23927591</v>
      </c>
      <c r="R327" s="17">
        <v>38929387</v>
      </c>
      <c r="S327" s="19">
        <v>93308647</v>
      </c>
      <c r="T327" s="16">
        <v>0</v>
      </c>
      <c r="U327" s="17">
        <v>0</v>
      </c>
      <c r="V327" s="17">
        <v>0</v>
      </c>
      <c r="W327" s="19">
        <v>0</v>
      </c>
    </row>
    <row r="328" spans="1:23" ht="12.75">
      <c r="A328" s="13" t="s">
        <v>41</v>
      </c>
      <c r="B328" s="14" t="s">
        <v>586</v>
      </c>
      <c r="C328" s="15" t="s">
        <v>587</v>
      </c>
      <c r="D328" s="16">
        <v>314908096</v>
      </c>
      <c r="E328" s="17">
        <v>314908096</v>
      </c>
      <c r="F328" s="17">
        <v>162013361</v>
      </c>
      <c r="G328" s="18">
        <f t="shared" si="60"/>
        <v>0.5144782336748814</v>
      </c>
      <c r="H328" s="16">
        <v>61838133</v>
      </c>
      <c r="I328" s="17">
        <v>4078126</v>
      </c>
      <c r="J328" s="17">
        <v>4628144</v>
      </c>
      <c r="K328" s="16">
        <v>70544403</v>
      </c>
      <c r="L328" s="16">
        <v>1985683</v>
      </c>
      <c r="M328" s="17">
        <v>4368383</v>
      </c>
      <c r="N328" s="17">
        <v>38760037</v>
      </c>
      <c r="O328" s="16">
        <v>45114103</v>
      </c>
      <c r="P328" s="16">
        <v>2862790</v>
      </c>
      <c r="Q328" s="17">
        <v>3038366</v>
      </c>
      <c r="R328" s="17">
        <v>40453699</v>
      </c>
      <c r="S328" s="19">
        <v>46354855</v>
      </c>
      <c r="T328" s="16">
        <v>0</v>
      </c>
      <c r="U328" s="17">
        <v>0</v>
      </c>
      <c r="V328" s="17">
        <v>0</v>
      </c>
      <c r="W328" s="19">
        <v>0</v>
      </c>
    </row>
    <row r="329" spans="1:23" ht="12.75">
      <c r="A329" s="20"/>
      <c r="B329" s="21" t="s">
        <v>588</v>
      </c>
      <c r="C329" s="22"/>
      <c r="D329" s="23">
        <f>SUM(D321:D328)</f>
        <v>5050876692</v>
      </c>
      <c r="E329" s="24">
        <f>SUM(E321:E328)</f>
        <v>5103228414</v>
      </c>
      <c r="F329" s="24">
        <f>SUM(F321:F328)</f>
        <v>3765695983</v>
      </c>
      <c r="G329" s="25">
        <f t="shared" si="60"/>
        <v>0.7379046512339786</v>
      </c>
      <c r="H329" s="23">
        <f aca="true" t="shared" si="65" ref="H329:W329">SUM(H321:H328)</f>
        <v>1265134627</v>
      </c>
      <c r="I329" s="24">
        <f t="shared" si="65"/>
        <v>233727744</v>
      </c>
      <c r="J329" s="24">
        <f t="shared" si="65"/>
        <v>308440582</v>
      </c>
      <c r="K329" s="23">
        <f t="shared" si="65"/>
        <v>1807302953</v>
      </c>
      <c r="L329" s="23">
        <f t="shared" si="65"/>
        <v>299165677</v>
      </c>
      <c r="M329" s="24">
        <f t="shared" si="65"/>
        <v>306083226</v>
      </c>
      <c r="N329" s="24">
        <f t="shared" si="65"/>
        <v>346589731</v>
      </c>
      <c r="O329" s="23">
        <f t="shared" si="65"/>
        <v>951838634</v>
      </c>
      <c r="P329" s="23">
        <f t="shared" si="65"/>
        <v>307444288</v>
      </c>
      <c r="Q329" s="24">
        <f t="shared" si="65"/>
        <v>317243956</v>
      </c>
      <c r="R329" s="24">
        <f t="shared" si="65"/>
        <v>381866152</v>
      </c>
      <c r="S329" s="26">
        <f t="shared" si="65"/>
        <v>1006554396</v>
      </c>
      <c r="T329" s="23">
        <f t="shared" si="65"/>
        <v>0</v>
      </c>
      <c r="U329" s="24">
        <f t="shared" si="65"/>
        <v>0</v>
      </c>
      <c r="V329" s="24">
        <f t="shared" si="65"/>
        <v>0</v>
      </c>
      <c r="W329" s="26">
        <f t="shared" si="65"/>
        <v>0</v>
      </c>
    </row>
    <row r="330" spans="1:23" ht="12.75">
      <c r="A330" s="13" t="s">
        <v>26</v>
      </c>
      <c r="B330" s="14" t="s">
        <v>589</v>
      </c>
      <c r="C330" s="15" t="s">
        <v>590</v>
      </c>
      <c r="D330" s="16">
        <v>78694700</v>
      </c>
      <c r="E330" s="17">
        <v>79256624</v>
      </c>
      <c r="F330" s="17">
        <v>55779018</v>
      </c>
      <c r="G330" s="18">
        <f t="shared" si="60"/>
        <v>0.7037773650313442</v>
      </c>
      <c r="H330" s="16">
        <v>10566635</v>
      </c>
      <c r="I330" s="17">
        <v>8017342</v>
      </c>
      <c r="J330" s="17">
        <v>7974264</v>
      </c>
      <c r="K330" s="16">
        <v>26558241</v>
      </c>
      <c r="L330" s="16">
        <v>2017855</v>
      </c>
      <c r="M330" s="17">
        <v>10038347</v>
      </c>
      <c r="N330" s="17">
        <v>1898018</v>
      </c>
      <c r="O330" s="16">
        <v>13954220</v>
      </c>
      <c r="P330" s="16">
        <v>4728120</v>
      </c>
      <c r="Q330" s="17">
        <v>3588859</v>
      </c>
      <c r="R330" s="17">
        <v>6949578</v>
      </c>
      <c r="S330" s="19">
        <v>15266557</v>
      </c>
      <c r="T330" s="16">
        <v>0</v>
      </c>
      <c r="U330" s="17">
        <v>0</v>
      </c>
      <c r="V330" s="17">
        <v>0</v>
      </c>
      <c r="W330" s="19">
        <v>0</v>
      </c>
    </row>
    <row r="331" spans="1:23" ht="12.75">
      <c r="A331" s="13" t="s">
        <v>26</v>
      </c>
      <c r="B331" s="14" t="s">
        <v>591</v>
      </c>
      <c r="C331" s="15" t="s">
        <v>592</v>
      </c>
      <c r="D331" s="16">
        <v>65081600</v>
      </c>
      <c r="E331" s="17">
        <v>51630100</v>
      </c>
      <c r="F331" s="17">
        <v>54710465</v>
      </c>
      <c r="G331" s="18">
        <f t="shared" si="60"/>
        <v>1.0596621931780106</v>
      </c>
      <c r="H331" s="16">
        <v>9867152</v>
      </c>
      <c r="I331" s="17">
        <v>5339616</v>
      </c>
      <c r="J331" s="17">
        <v>4821045</v>
      </c>
      <c r="K331" s="16">
        <v>20027813</v>
      </c>
      <c r="L331" s="16">
        <v>5786517</v>
      </c>
      <c r="M331" s="17">
        <v>5191420</v>
      </c>
      <c r="N331" s="17">
        <v>3059596</v>
      </c>
      <c r="O331" s="16">
        <v>14037533</v>
      </c>
      <c r="P331" s="16">
        <v>6415742</v>
      </c>
      <c r="Q331" s="17">
        <v>5003086</v>
      </c>
      <c r="R331" s="17">
        <v>9226291</v>
      </c>
      <c r="S331" s="19">
        <v>20645119</v>
      </c>
      <c r="T331" s="16">
        <v>0</v>
      </c>
      <c r="U331" s="17">
        <v>0</v>
      </c>
      <c r="V331" s="17">
        <v>0</v>
      </c>
      <c r="W331" s="19">
        <v>0</v>
      </c>
    </row>
    <row r="332" spans="1:23" ht="12.75">
      <c r="A332" s="13" t="s">
        <v>26</v>
      </c>
      <c r="B332" s="14" t="s">
        <v>593</v>
      </c>
      <c r="C332" s="15" t="s">
        <v>594</v>
      </c>
      <c r="D332" s="16">
        <v>263691974</v>
      </c>
      <c r="E332" s="17">
        <v>264892641</v>
      </c>
      <c r="F332" s="17">
        <v>198066938</v>
      </c>
      <c r="G332" s="18">
        <f t="shared" si="60"/>
        <v>0.7477253322412984</v>
      </c>
      <c r="H332" s="16">
        <v>62597636</v>
      </c>
      <c r="I332" s="17">
        <v>12992079</v>
      </c>
      <c r="J332" s="17">
        <v>11542088</v>
      </c>
      <c r="K332" s="16">
        <v>87131803</v>
      </c>
      <c r="L332" s="16">
        <v>7655052</v>
      </c>
      <c r="M332" s="17">
        <v>17226790</v>
      </c>
      <c r="N332" s="17">
        <v>29717914</v>
      </c>
      <c r="O332" s="16">
        <v>54599756</v>
      </c>
      <c r="P332" s="16">
        <v>8800739</v>
      </c>
      <c r="Q332" s="17">
        <v>16606679</v>
      </c>
      <c r="R332" s="17">
        <v>30927961</v>
      </c>
      <c r="S332" s="19">
        <v>56335379</v>
      </c>
      <c r="T332" s="16">
        <v>0</v>
      </c>
      <c r="U332" s="17">
        <v>0</v>
      </c>
      <c r="V332" s="17">
        <v>0</v>
      </c>
      <c r="W332" s="19">
        <v>0</v>
      </c>
    </row>
    <row r="333" spans="1:23" ht="12.75">
      <c r="A333" s="13" t="s">
        <v>41</v>
      </c>
      <c r="B333" s="14" t="s">
        <v>595</v>
      </c>
      <c r="C333" s="15" t="s">
        <v>596</v>
      </c>
      <c r="D333" s="16">
        <v>77060384</v>
      </c>
      <c r="E333" s="17">
        <v>77582436</v>
      </c>
      <c r="F333" s="17">
        <v>69823502</v>
      </c>
      <c r="G333" s="18">
        <f t="shared" si="60"/>
        <v>0.8999911010785998</v>
      </c>
      <c r="H333" s="16">
        <v>11532358</v>
      </c>
      <c r="I333" s="17">
        <v>0</v>
      </c>
      <c r="J333" s="17">
        <v>457788</v>
      </c>
      <c r="K333" s="16">
        <v>11990146</v>
      </c>
      <c r="L333" s="16">
        <v>5343996</v>
      </c>
      <c r="M333" s="17">
        <v>23737414</v>
      </c>
      <c r="N333" s="17">
        <v>11050331</v>
      </c>
      <c r="O333" s="16">
        <v>40131741</v>
      </c>
      <c r="P333" s="16">
        <v>5963369</v>
      </c>
      <c r="Q333" s="17">
        <v>2610590</v>
      </c>
      <c r="R333" s="17">
        <v>9127656</v>
      </c>
      <c r="S333" s="19">
        <v>17701615</v>
      </c>
      <c r="T333" s="16">
        <v>0</v>
      </c>
      <c r="U333" s="17">
        <v>0</v>
      </c>
      <c r="V333" s="17">
        <v>0</v>
      </c>
      <c r="W333" s="19">
        <v>0</v>
      </c>
    </row>
    <row r="334" spans="1:23" ht="12.75">
      <c r="A334" s="20"/>
      <c r="B334" s="21" t="s">
        <v>597</v>
      </c>
      <c r="C334" s="22"/>
      <c r="D334" s="23">
        <f>SUM(D330:D333)</f>
        <v>484528658</v>
      </c>
      <c r="E334" s="24">
        <f>SUM(E330:E333)</f>
        <v>473361801</v>
      </c>
      <c r="F334" s="24">
        <f>SUM(F330:F333)</f>
        <v>378379923</v>
      </c>
      <c r="G334" s="25">
        <f t="shared" si="60"/>
        <v>0.7993461284806967</v>
      </c>
      <c r="H334" s="23">
        <f aca="true" t="shared" si="66" ref="H334:W334">SUM(H330:H333)</f>
        <v>94563781</v>
      </c>
      <c r="I334" s="24">
        <f t="shared" si="66"/>
        <v>26349037</v>
      </c>
      <c r="J334" s="24">
        <f t="shared" si="66"/>
        <v>24795185</v>
      </c>
      <c r="K334" s="23">
        <f t="shared" si="66"/>
        <v>145708003</v>
      </c>
      <c r="L334" s="23">
        <f t="shared" si="66"/>
        <v>20803420</v>
      </c>
      <c r="M334" s="24">
        <f t="shared" si="66"/>
        <v>56193971</v>
      </c>
      <c r="N334" s="24">
        <f t="shared" si="66"/>
        <v>45725859</v>
      </c>
      <c r="O334" s="23">
        <f t="shared" si="66"/>
        <v>122723250</v>
      </c>
      <c r="P334" s="23">
        <f t="shared" si="66"/>
        <v>25907970</v>
      </c>
      <c r="Q334" s="24">
        <f t="shared" si="66"/>
        <v>27809214</v>
      </c>
      <c r="R334" s="24">
        <f t="shared" si="66"/>
        <v>56231486</v>
      </c>
      <c r="S334" s="26">
        <f t="shared" si="66"/>
        <v>109948670</v>
      </c>
      <c r="T334" s="23">
        <f t="shared" si="66"/>
        <v>0</v>
      </c>
      <c r="U334" s="24">
        <f t="shared" si="66"/>
        <v>0</v>
      </c>
      <c r="V334" s="24">
        <f t="shared" si="66"/>
        <v>0</v>
      </c>
      <c r="W334" s="26">
        <f t="shared" si="66"/>
        <v>0</v>
      </c>
    </row>
    <row r="335" spans="1:23" ht="12.75">
      <c r="A335" s="20"/>
      <c r="B335" s="21" t="s">
        <v>598</v>
      </c>
      <c r="C335" s="22"/>
      <c r="D335" s="23">
        <f>SUM(D299,D301:D306,D308:D313,D315:D319,D321:D328,D330:D333)</f>
        <v>50409048372</v>
      </c>
      <c r="E335" s="24">
        <f>SUM(E299,E301:E306,E308:E313,E315:E319,E321:E328,E330:E333)</f>
        <v>51936224933</v>
      </c>
      <c r="F335" s="24">
        <f>SUM(F299,F301:F306,F308:F313,F315:F319,F321:F328,F330:F333)</f>
        <v>39533253959</v>
      </c>
      <c r="G335" s="25">
        <f t="shared" si="60"/>
        <v>0.7611884385128035</v>
      </c>
      <c r="H335" s="23">
        <f aca="true" t="shared" si="67" ref="H335:W335">SUM(H299,H301:H306,H308:H313,H315:H319,H321:H328,H330:H333)</f>
        <v>6514130995</v>
      </c>
      <c r="I335" s="24">
        <f t="shared" si="67"/>
        <v>4259714946</v>
      </c>
      <c r="J335" s="24">
        <f t="shared" si="67"/>
        <v>3651699944</v>
      </c>
      <c r="K335" s="23">
        <f t="shared" si="67"/>
        <v>14425545885</v>
      </c>
      <c r="L335" s="23">
        <f t="shared" si="67"/>
        <v>3498418885</v>
      </c>
      <c r="M335" s="24">
        <f t="shared" si="67"/>
        <v>3568627448</v>
      </c>
      <c r="N335" s="24">
        <f t="shared" si="67"/>
        <v>5342963532</v>
      </c>
      <c r="O335" s="23">
        <f t="shared" si="67"/>
        <v>12410009865</v>
      </c>
      <c r="P335" s="23">
        <f t="shared" si="67"/>
        <v>3756095155</v>
      </c>
      <c r="Q335" s="24">
        <f t="shared" si="67"/>
        <v>3683429519</v>
      </c>
      <c r="R335" s="24">
        <f t="shared" si="67"/>
        <v>5258173535</v>
      </c>
      <c r="S335" s="26">
        <f t="shared" si="67"/>
        <v>12697698209</v>
      </c>
      <c r="T335" s="23">
        <f t="shared" si="67"/>
        <v>0</v>
      </c>
      <c r="U335" s="24">
        <f t="shared" si="67"/>
        <v>0</v>
      </c>
      <c r="V335" s="24">
        <f t="shared" si="67"/>
        <v>0</v>
      </c>
      <c r="W335" s="26">
        <f t="shared" si="67"/>
        <v>0</v>
      </c>
    </row>
    <row r="336" spans="1:23" ht="12.75">
      <c r="A336" s="31"/>
      <c r="B336" s="32" t="s">
        <v>599</v>
      </c>
      <c r="C336" s="33"/>
      <c r="D336" s="34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323532361111</v>
      </c>
      <c r="E336" s="35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324055531984</v>
      </c>
      <c r="F336" s="35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243042184007</v>
      </c>
      <c r="G336" s="36">
        <f t="shared" si="60"/>
        <v>0.750001651010235</v>
      </c>
      <c r="H336" s="34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41563099186</v>
      </c>
      <c r="I336" s="35">
        <f t="shared" si="68"/>
        <v>25211049516</v>
      </c>
      <c r="J336" s="35">
        <f t="shared" si="68"/>
        <v>31318893531</v>
      </c>
      <c r="K336" s="34">
        <f t="shared" si="68"/>
        <v>98093042233</v>
      </c>
      <c r="L336" s="34">
        <f t="shared" si="68"/>
        <v>13106266152</v>
      </c>
      <c r="M336" s="35">
        <f t="shared" si="68"/>
        <v>20607460340</v>
      </c>
      <c r="N336" s="35">
        <f t="shared" si="68"/>
        <v>37215047736</v>
      </c>
      <c r="O336" s="34">
        <f t="shared" si="68"/>
        <v>70928774228</v>
      </c>
      <c r="P336" s="34">
        <f t="shared" si="68"/>
        <v>21269717743</v>
      </c>
      <c r="Q336" s="35">
        <f t="shared" si="68"/>
        <v>19490976409</v>
      </c>
      <c r="R336" s="35">
        <f t="shared" si="68"/>
        <v>33259673394</v>
      </c>
      <c r="S336" s="37">
        <f t="shared" si="68"/>
        <v>74020367546</v>
      </c>
      <c r="T336" s="34">
        <f t="shared" si="68"/>
        <v>0</v>
      </c>
      <c r="U336" s="35">
        <f t="shared" si="68"/>
        <v>0</v>
      </c>
      <c r="V336" s="35">
        <f t="shared" si="68"/>
        <v>0</v>
      </c>
      <c r="W336" s="37">
        <f t="shared" si="68"/>
        <v>0</v>
      </c>
    </row>
    <row r="337" spans="1:23" ht="11.25">
      <c r="A337" s="38"/>
      <c r="B337" s="48" t="s">
        <v>605</v>
      </c>
      <c r="C337" s="38"/>
      <c r="D337" s="40"/>
      <c r="E337" s="40"/>
      <c r="F337" s="40"/>
      <c r="G337" s="41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11.25">
      <c r="A338" s="38"/>
      <c r="B338" s="39"/>
      <c r="C338" s="38"/>
      <c r="D338" s="40"/>
      <c r="E338" s="40"/>
      <c r="F338" s="40"/>
      <c r="G338" s="41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11.25">
      <c r="A339" s="38"/>
      <c r="B339" s="39"/>
      <c r="C339" s="38"/>
      <c r="D339" s="40"/>
      <c r="E339" s="40"/>
      <c r="F339" s="40"/>
      <c r="G339" s="41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11.25">
      <c r="A340" s="38"/>
      <c r="B340" s="39"/>
      <c r="C340" s="38"/>
      <c r="D340" s="40"/>
      <c r="E340" s="40"/>
      <c r="F340" s="40"/>
      <c r="G340" s="41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11.25">
      <c r="A341" s="38"/>
      <c r="B341" s="39"/>
      <c r="C341" s="38"/>
      <c r="D341" s="40"/>
      <c r="E341" s="40"/>
      <c r="F341" s="40"/>
      <c r="G341" s="41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11.25">
      <c r="A342" s="38"/>
      <c r="B342" s="39"/>
      <c r="C342" s="38"/>
      <c r="D342" s="40"/>
      <c r="E342" s="40"/>
      <c r="F342" s="40"/>
      <c r="G342" s="41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11.25">
      <c r="A343" s="38"/>
      <c r="B343" s="39"/>
      <c r="C343" s="38"/>
      <c r="D343" s="40"/>
      <c r="E343" s="40"/>
      <c r="F343" s="40"/>
      <c r="G343" s="41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11.25">
      <c r="A344" s="38"/>
      <c r="B344" s="39"/>
      <c r="C344" s="38"/>
      <c r="D344" s="40"/>
      <c r="E344" s="40"/>
      <c r="F344" s="40"/>
      <c r="G344" s="41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11.25">
      <c r="A345" s="38"/>
      <c r="B345" s="39"/>
      <c r="C345" s="38"/>
      <c r="D345" s="40"/>
      <c r="E345" s="40"/>
      <c r="F345" s="40"/>
      <c r="G345" s="41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11.25">
      <c r="A346" s="38"/>
      <c r="B346" s="39"/>
      <c r="C346" s="38"/>
      <c r="D346" s="40"/>
      <c r="E346" s="40"/>
      <c r="F346" s="40"/>
      <c r="G346" s="41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11.25">
      <c r="A347" s="38"/>
      <c r="B347" s="39"/>
      <c r="C347" s="38"/>
      <c r="D347" s="40"/>
      <c r="E347" s="40"/>
      <c r="F347" s="40"/>
      <c r="G347" s="41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11.25">
      <c r="A348" s="38"/>
      <c r="B348" s="39"/>
      <c r="C348" s="38"/>
      <c r="D348" s="40"/>
      <c r="E348" s="40"/>
      <c r="F348" s="40"/>
      <c r="G348" s="41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11.25">
      <c r="A349" s="38"/>
      <c r="B349" s="39"/>
      <c r="C349" s="38"/>
      <c r="D349" s="40"/>
      <c r="E349" s="40"/>
      <c r="F349" s="40"/>
      <c r="G349" s="41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11.25">
      <c r="A350" s="38"/>
      <c r="B350" s="39"/>
      <c r="C350" s="38"/>
      <c r="D350" s="40"/>
      <c r="E350" s="40"/>
      <c r="F350" s="40"/>
      <c r="G350" s="41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11.25">
      <c r="A351" s="38"/>
      <c r="B351" s="39"/>
      <c r="C351" s="38"/>
      <c r="D351" s="40"/>
      <c r="E351" s="40"/>
      <c r="F351" s="40"/>
      <c r="G351" s="41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11.25">
      <c r="A352" s="38"/>
      <c r="B352" s="39"/>
      <c r="C352" s="38"/>
      <c r="D352" s="40"/>
      <c r="E352" s="40"/>
      <c r="F352" s="40"/>
      <c r="G352" s="41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11.25">
      <c r="A353" s="38"/>
      <c r="B353" s="39"/>
      <c r="C353" s="38"/>
      <c r="D353" s="40"/>
      <c r="E353" s="40"/>
      <c r="F353" s="40"/>
      <c r="G353" s="41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11.25">
      <c r="A354" s="38"/>
      <c r="B354" s="39"/>
      <c r="C354" s="38"/>
      <c r="D354" s="40"/>
      <c r="E354" s="40"/>
      <c r="F354" s="40"/>
      <c r="G354" s="41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11.25">
      <c r="A355" s="38"/>
      <c r="B355" s="39"/>
      <c r="C355" s="38"/>
      <c r="D355" s="40"/>
      <c r="E355" s="40"/>
      <c r="F355" s="40"/>
      <c r="G355" s="41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11.25">
      <c r="A356" s="38"/>
      <c r="B356" s="39"/>
      <c r="C356" s="38"/>
      <c r="D356" s="40"/>
      <c r="E356" s="40"/>
      <c r="F356" s="40"/>
      <c r="G356" s="41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11.25">
      <c r="A357" s="38"/>
      <c r="B357" s="39"/>
      <c r="C357" s="38"/>
      <c r="D357" s="40"/>
      <c r="E357" s="40"/>
      <c r="F357" s="40"/>
      <c r="G357" s="41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spans="2:23" ht="11.25">
      <c r="B358" s="42"/>
      <c r="D358" s="43"/>
      <c r="E358" s="43"/>
      <c r="F358" s="43"/>
      <c r="G358" s="44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</row>
    <row r="359" spans="2:23" ht="11.25">
      <c r="B359" s="42"/>
      <c r="D359" s="43"/>
      <c r="E359" s="43"/>
      <c r="F359" s="43"/>
      <c r="G359" s="44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</row>
  </sheetData>
  <sheetProtection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1" max="22" man="1"/>
    <brk id="99" max="22" man="1"/>
    <brk id="154" max="22" man="1"/>
    <brk id="202" max="22" man="1"/>
    <brk id="257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2017-05-05T07:37:59Z</dcterms:created>
  <dcterms:modified xsi:type="dcterms:W3CDTF">2017-05-10T13:55:30Z</dcterms:modified>
  <cp:category/>
  <cp:version/>
  <cp:contentType/>
  <cp:contentStatus/>
</cp:coreProperties>
</file>