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R&amp;M" sheetId="1" r:id="rId1"/>
  </sheets>
  <definedNames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<sst xmlns="http://schemas.openxmlformats.org/spreadsheetml/2006/main" count="872" uniqueCount="606">
  <si>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</si>
  <si>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</si>
  <si>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</si>
  <si>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</si>
  <si>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</si>
  <si>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</si>
  <si>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</si>
  <si>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</si>
  <si>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</si>
  <si>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</si>
  <si>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</si>
  <si>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</si>
  <si>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</si>
  <si>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</si>
  <si>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</si>
  <si>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</si>
  <si>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</si>
  <si>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</si>
  <si>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</si>
  <si>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</si>
  <si>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</si>
  <si>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</si>
  <si>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</si>
  <si>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</si>
  <si>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</si>
  <si>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</si>
  <si>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</si>
  <si>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</si>
  <si>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</si>
  <si>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</si>
  <si>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</si>
  <si>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</si>
  <si>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</si>
  <si>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</si>
  <si>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</si>
  <si>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</si>
  <si>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</si>
  <si>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</si>
  <si>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</si>
  <si>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</si>
  <si>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</si>
  <si>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</si>
  <si>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</si>
  <si>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</si>
  <si>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</si>
  <si>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</si>
  <si>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</si>
  <si>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</si>
  <si>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</si>
  <si>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</si>
  <si>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</si>
  <si>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</si>
  <si>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</si>
  <si>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</si>
  <si>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</si>
  <si>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</si>
  <si>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</si>
  <si>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</si>
  <si>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</si>
  <si>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</si>
  <si>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</si>
  <si>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</si>
  <si>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</si>
  <si>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</si>
  <si>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</si>
  <si>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</si>
  <si>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</si>
  <si>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</si>
  <si>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</si>
  <si>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</si>
  <si>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</si>
  <si>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</si>
  <si>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</si>
  <si>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</si>
  <si>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</si>
  <si>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</si>
  <si>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</si>
  <si>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</si>
  <si>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</si>
  <si>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</si>
  <si>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</si>
  <si>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</si>
  <si>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</si>
  <si>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</si>
  <si>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</si>
  <si>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</si>
  <si>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</si>
  <si>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</si>
  <si>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</si>
  <si>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</si>
  <si>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</si>
  <si>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</si>
  <si>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</si>
  <si>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</si>
  <si>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</si>
  <si>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</si>
  <si>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</si>
  <si>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</si>
  <si>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</si>
  <si>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</si>
  <si>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</si>
  <si>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</si>
  <si>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</si>
  <si>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</si>
  <si>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</si>
  <si>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</si>
  <si>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</si>
  <si>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</si>
  <si>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</si>
  <si>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</si>
  <si>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</si>
  <si>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</si>
  <si>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</si>
  <si>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</si>
  <si>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</si>
  <si>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</si>
  <si>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</si>
  <si>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</si>
  <si>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</si>
  <si>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</si>
  <si>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</si>
  <si>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</si>
  <si>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</si>
  <si>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</si>
  <si>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</si>
  <si>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</si>
  <si>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</si>
  <si>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</si>
  <si>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</si>
  <si>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</si>
  <si>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</si>
  <si>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</si>
  <si>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</si>
  <si>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</si>
  <si>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</si>
  <si>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</si>
  <si>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</si>
  <si>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</si>
  <si>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</si>
  <si>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</si>
  <si>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</si>
  <si>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</si>
  <si>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</si>
  <si>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</si>
  <si>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</si>
  <si>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</si>
  <si>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</si>
  <si>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</si>
  <si>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</si>
  <si>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</si>
  <si>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</si>
  <si>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</si>
  <si>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</si>
  <si>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</si>
  <si>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</si>
  <si>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</si>
  <si>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</si>
  <si>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</si>
  <si>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</si>
  <si>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</si>
  <si>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</si>
  <si>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</si>
  <si>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</si>
  <si>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</si>
  <si>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</si>
  <si>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</si>
  <si>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</si>
  <si>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</si>
  <si>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</si>
  <si>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</si>
  <si>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</si>
  <si>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</si>
  <si>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</si>
  <si>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</si>
  <si>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</si>
  <si>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</si>
  <si>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</si>
  <si>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</si>
  <si>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</si>
  <si>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</si>
  <si>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</si>
  <si>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</si>
  <si>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</si>
  <si>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</si>
  <si>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</si>
  <si>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</si>
  <si>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</si>
  <si>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</si>
  <si>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</si>
  <si>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</si>
  <si>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</si>
  <si>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</si>
  <si>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</si>
  <si>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</si>
  <si>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</si>
  <si>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</si>
  <si>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</si>
  <si>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</si>
  <si>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</si>
  <si>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</si>
  <si>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</si>
  <si>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</si>
  <si>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</si>
  <si>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</si>
  <si>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</si>
  <si>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</si>
  <si>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</si>
  <si>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</si>
  <si>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</si>
  <si>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</si>
  <si>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</si>
  <si>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</si>
  <si>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</si>
  <si>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</si>
  <si>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</si>
  <si>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</si>
  <si>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</si>
  <si>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</si>
  <si>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</si>
  <si>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</si>
  <si>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</si>
  <si>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</si>
  <si>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</si>
  <si>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</si>
  <si>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</si>
  <si>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</si>
  <si>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</si>
  <si>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</si>
  <si>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</si>
  <si>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</si>
  <si>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</si>
  <si>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</si>
  <si>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</si>
  <si>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</si>
  <si>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</si>
  <si>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</si>
  <si>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</si>
  <si>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</si>
  <si>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</si>
  <si>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</si>
  <si>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</si>
  <si>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</si>
  <si>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</si>
  <si>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</si>
  <si>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</si>
  <si>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</si>
  <si>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</si>
  <si>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</si>
  <si>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</si>
  <si>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</si>
  <si>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</si>
  <si>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</si>
  <si>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</si>
  <si>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</si>
  <si>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</si>
  <si>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</si>
  <si>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</si>
  <si>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</si>
  <si>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</si>
  <si>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</si>
  <si>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</si>
  <si>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</si>
  <si>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</si>
  <si>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</si>
  <si>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</si>
  <si>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</si>
  <si>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</si>
  <si>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</si>
  <si>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</si>
  <si>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</si>
  <si>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</si>
  <si>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</si>
  <si>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</si>
  <si>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</si>
  <si>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</si>
  <si>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</si>
  <si>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</si>
  <si>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</si>
  <si>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</si>
  <si>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</si>
  <si>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</si>
  <si>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</si>
  <si>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</si>
  <si>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</si>
  <si>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</si>
  <si>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</si>
  <si>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</si>
  <si>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</si>
  <si>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</si>
  <si>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</si>
  <si>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</si>
  <si>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</si>
  <si>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</si>
  <si>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</si>
  <si>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</si>
  <si>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</si>
  <si>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</si>
  <si>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</si>
  <si>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</si>
  <si>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</si>
  <si>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</si>
  <si>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</si>
  <si>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</si>
  <si>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</si>
  <si>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</si>
  <si>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</si>
  <si>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</si>
  <si>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</si>
  <si>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</si>
  <si>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</si>
  <si>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</si>
  <si>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</si>
  <si>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</si>
  <si>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</si>
  <si>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</si>
  <si>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</si>
  <si>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</si>
  <si>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</si>
  <si>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</si>
  <si>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</si>
  <si>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</si>
  <si>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</si>
  <si>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</si>
  <si>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</si>
  <si>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</si>
  <si>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</si>
  <si>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</si>
  <si>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</si>
  <si>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</si>
  <si>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</si>
  <si>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</si>
  <si>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</si>
  <si>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</si>
  <si>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</si>
  <si>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</si>
  <si>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</si>
  <si>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</si>
  <si>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</si>
  <si>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</si>
  <si>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</si>
  <si>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</si>
  <si>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</si>
  <si>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</si>
  <si>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</si>
  <si>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</si>
  <si>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</si>
  <si>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</si>
  <si>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</si>
  <si>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</si>
  <si>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</si>
  <si>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</si>
  <si>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</si>
  <si>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</si>
  <si>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</si>
  <si>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</si>
  <si>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</si>
  <si>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</si>
  <si>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</si>
  <si>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</si>
  <si>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</si>
  <si>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</si>
  <si>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</si>
  <si>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</si>
  <si>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</si>
  <si>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</si>
  <si>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</si>
  <si>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</si>
  <si>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</si>
  <si>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</si>
  <si>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</si>
  <si>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</si>
  <si>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</si>
  <si>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</si>
  <si>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</si>
  <si>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</si>
  <si>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</si>
  <si>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</si>
  <si>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</si>
  <si>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</si>
  <si>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</si>
  <si>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</si>
  <si>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</si>
  <si>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</si>
  <si>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</si>
  <si>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</si>
  <si>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</si>
  <si>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</si>
  <si>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</si>
  <si>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</si>
  <si>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</si>
  <si>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</si>
  <si>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</si>
  <si>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</si>
  <si>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</si>
  <si>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</si>
  <si>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</si>
  <si>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</si>
  <si>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</si>
  <si>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</si>
  <si>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</si>
  <si>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</si>
  <si>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</si>
  <si>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</si>
  <si>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</si>
  <si>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</si>
  <si>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</si>
  <si>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</si>
  <si>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</si>
  <si>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</si>
  <si>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</si>
  <si>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</si>
  <si>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</si>
  <si>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</si>
  <si>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</si>
  <si>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</si>
  <si>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</si>
  <si>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</si>
  <si>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</si>
  <si>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</si>
  <si>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</si>
  <si>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</si>
  <si>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</si>
  <si>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</si>
  <si>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</si>
  <si>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</si>
  <si>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</si>
  <si>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</si>
  <si>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</si>
  <si>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</si>
  <si>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</si>
  <si>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</si>
  <si>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</si>
  <si>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</si>
  <si>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</si>
  <si>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</si>
  <si>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</si>
  <si>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</si>
  <si>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</si>
  <si>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</si>
  <si>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</si>
  <si>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</si>
  <si>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</si>
  <si>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</si>
  <si>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</si>
  <si>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</si>
  <si>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</si>
  <si>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</si>
  <si>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</si>
  <si>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</si>
  <si>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</si>
  <si>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</si>
  <si>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</si>
  <si>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</si>
  <si>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</si>
  <si>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</si>
  <si>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</si>
  <si>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</si>
  <si>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</si>
  <si>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</si>
  <si>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</si>
  <si>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</si>
  <si>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</si>
  <si>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</si>
  <si>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</si>
  <si>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</si>
  <si>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</si>
  <si>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</si>
  <si>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</si>
  <si>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</si>
  <si>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</si>
  <si>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</si>
  <si>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</si>
  <si>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</si>
  <si>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</si>
  <si>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</si>
  <si>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</si>
  <si>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</si>
  <si>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</si>
  <si>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</si>
  <si>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</si>
  <si>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</si>
  <si>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</si>
  <si>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</si>
  <si>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</si>
  <si>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</si>
  <si>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</si>
  <si>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</si>
  <si>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</si>
  <si>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</si>
  <si>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</si>
  <si>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</si>
  <si>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</si>
  <si>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</si>
  <si>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</si>
  <si>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</si>
  <si>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</si>
  <si>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</si>
  <si>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</si>
  <si>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</si>
  <si>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</si>
  <si>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</si>
  <si>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</si>
  <si>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</si>
  <si>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</si>
  <si>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</si>
  <si>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</si>
  <si>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</si>
  <si>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</si>
  <si>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</si>
  <si>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</si>
  <si>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</si>
  <si>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</si>
  <si>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</si>
  <si>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</si>
  <si>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</si>
  <si>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</si>
  <si>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</si>
  <si>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</si>
  <si>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</si>
  <si>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</si>
  <si>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</si>
  <si>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</si>
  <si>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</si>
  <si>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</si>
  <si>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</si>
  <si>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</si>
  <si>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</si>
  <si>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</si>
  <si>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</si>
  <si>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</si>
  <si>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</si>
  <si>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</si>
  <si>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</si>
  <si>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</si>
  <si>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</si>
  <si>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</si>
  <si>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</si>
  <si>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</si>
  <si>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</si>
  <si>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</si>
  <si>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</si>
  <si>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</si>
  <si>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</si>
  <si>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</si>
  <si>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</si>
  <si>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</si>
  <si>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</si>
  <si>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</si>
  <si>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</si>
  <si>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</si>
  <si>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</si>
  <si>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</si>
  <si>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</si>
  <si>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</si>
  <si>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</si>
  <si>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</si>
  <si>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</si>
  <si>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</si>
  <si>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</si>
  <si>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</si>
  <si>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</si>
  <si>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</si>
  <si>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</si>
  <si>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</si>
  <si>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</si>
  <si>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</si>
  <si>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</si>
  <si>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</si>
  <si>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</si>
  <si>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</si>
  <si>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</si>
  <si>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</si>
  <si>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</si>
  <si>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</si>
  <si>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</si>
  <si>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</si>
  <si>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</si>
  <si>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</si>
  <si>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</si>
  <si>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</si>
  <si>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</si>
  <si>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</si>
  <si>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</si>
  <si>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</si>
  <si>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</si>
  <si>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</si>
  <si>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</si>
  <si>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</si>
  <si>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</si>
  <si>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</si>
  <si>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</si>
  <si>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</si>
  <si>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</si>
  <si>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</si>
  <si>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</si>
  <si>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</si>
  <si>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</si>
  <si>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</si>
  <si>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</si>
  <si>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</si>
  <si>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</si>
  <si>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</si>
  <si>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</si>
  <si>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</si>
  <si>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</si>
  <si>
    <t>MONTHLY REPAIRS AND MAINTENANCE EXPENDITURE FOR OPERATIONAL EXPENDITURE AS AT 31 MARCH 2017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</si>
</sst>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0" fontId="45" fillId="0" borderId="13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wrapText="1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0" fontId="44" fillId="0" borderId="13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left" indent="1"/>
      <protection/>
    </xf>
    <xf numFmtId="171" fontId="44" fillId="0" borderId="0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0" fontId="46" fillId="0" borderId="15" xfId="0" applyNumberFormat="1" applyFont="1" applyBorder="1" applyAlignment="1" applyProtection="1">
      <alignment horizontal="left" wrapText="1" indent="1"/>
      <protection/>
    </xf>
    <xf numFmtId="170" fontId="46" fillId="0" borderId="16" xfId="0" applyNumberFormat="1" applyFont="1" applyBorder="1" applyAlignment="1" applyProtection="1">
      <alignment horizontal="left" wrapText="1" indent="1"/>
      <protection/>
    </xf>
    <xf numFmtId="171" fontId="46" fillId="0" borderId="16" xfId="0" applyNumberFormat="1" applyFont="1" applyBorder="1" applyAlignment="1" applyProtection="1">
      <alignment horizontal="left" wrapText="1" indent="1"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left" indent="1"/>
      <protection/>
    </xf>
    <xf numFmtId="170" fontId="44" fillId="0" borderId="15" xfId="0" applyNumberFormat="1" applyFont="1" applyBorder="1" applyAlignment="1" applyProtection="1">
      <alignment horizontal="left" indent="1"/>
      <protection/>
    </xf>
    <xf numFmtId="170" fontId="44" fillId="0" borderId="16" xfId="0" applyNumberFormat="1" applyFont="1" applyBorder="1" applyAlignment="1" applyProtection="1">
      <alignment horizontal="left" indent="1"/>
      <protection/>
    </xf>
    <xf numFmtId="171" fontId="44" fillId="0" borderId="16" xfId="0" applyNumberFormat="1" applyFont="1" applyBorder="1" applyAlignment="1" applyProtection="1">
      <alignment horizontal="left" indent="1"/>
      <protection/>
    </xf>
    <xf numFmtId="170" fontId="44" fillId="0" borderId="17" xfId="0" applyNumberFormat="1" applyFont="1" applyBorder="1" applyAlignment="1" applyProtection="1">
      <alignment horizontal="left" indent="1"/>
      <protection/>
    </xf>
    <xf numFmtId="0" fontId="46" fillId="0" borderId="16" xfId="0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328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2" s="50" customFormat="1" ht="18.75" customHeight="1">
      <c r="A1" s="51" t="s">
        <v>605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414790827</v>
      </c>
      <c r="E5" s="18">
        <v>418609136</v>
      </c>
      <c r="F5" s="18">
        <v>240197518</v>
      </c>
      <c r="G5" s="19">
        <f>IF($E5=0,0,$F5/$E5)</f>
        <v>0.573799034333546</v>
      </c>
      <c r="H5" s="17">
        <v>5542838</v>
      </c>
      <c r="I5" s="18">
        <v>23608381</v>
      </c>
      <c r="J5" s="18">
        <v>34177971</v>
      </c>
      <c r="K5" s="17">
        <v>63329190</v>
      </c>
      <c r="L5" s="17">
        <v>31720614</v>
      </c>
      <c r="M5" s="18">
        <v>29311499</v>
      </c>
      <c r="N5" s="18">
        <v>33454629</v>
      </c>
      <c r="O5" s="17">
        <v>94486742</v>
      </c>
      <c r="P5" s="17">
        <v>11514247</v>
      </c>
      <c r="Q5" s="18">
        <v>26974751</v>
      </c>
      <c r="R5" s="18">
        <v>43892588</v>
      </c>
      <c r="S5" s="17">
        <v>82381586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457647810</v>
      </c>
      <c r="E6" s="18">
        <v>0</v>
      </c>
      <c r="F6" s="18">
        <v>204299042</v>
      </c>
      <c r="G6" s="19">
        <f>IF($E6=0,0,$F6/$E6)</f>
        <v>0</v>
      </c>
      <c r="H6" s="17">
        <v>3492960</v>
      </c>
      <c r="I6" s="18">
        <v>20246964</v>
      </c>
      <c r="J6" s="18">
        <v>19886232</v>
      </c>
      <c r="K6" s="17">
        <v>43626156</v>
      </c>
      <c r="L6" s="17">
        <v>25668220</v>
      </c>
      <c r="M6" s="18">
        <v>33095828</v>
      </c>
      <c r="N6" s="18">
        <v>23716382</v>
      </c>
      <c r="O6" s="17">
        <v>82480430</v>
      </c>
      <c r="P6" s="17">
        <v>18395047</v>
      </c>
      <c r="Q6" s="18">
        <v>28609656</v>
      </c>
      <c r="R6" s="18">
        <v>31187753</v>
      </c>
      <c r="S6" s="17">
        <v>78192456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872438637</v>
      </c>
      <c r="E7" s="26">
        <f>SUM(E5:E6)</f>
        <v>418609136</v>
      </c>
      <c r="F7" s="26">
        <f>SUM(F5:F6)</f>
        <v>444496560</v>
      </c>
      <c r="G7" s="27">
        <f>IF($E7=0,0,$F7/$E7)</f>
        <v>1.061841516999285</v>
      </c>
      <c r="H7" s="25">
        <f aca="true" t="shared" si="0" ref="H7:W7">SUM(H5:H6)</f>
        <v>9035798</v>
      </c>
      <c r="I7" s="26">
        <f t="shared" si="0"/>
        <v>43855345</v>
      </c>
      <c r="J7" s="26">
        <f t="shared" si="0"/>
        <v>54064203</v>
      </c>
      <c r="K7" s="25">
        <f t="shared" si="0"/>
        <v>106955346</v>
      </c>
      <c r="L7" s="25">
        <f t="shared" si="0"/>
        <v>57388834</v>
      </c>
      <c r="M7" s="26">
        <f t="shared" si="0"/>
        <v>62407327</v>
      </c>
      <c r="N7" s="26">
        <f t="shared" si="0"/>
        <v>57171011</v>
      </c>
      <c r="O7" s="25">
        <f t="shared" si="0"/>
        <v>176967172</v>
      </c>
      <c r="P7" s="25">
        <f t="shared" si="0"/>
        <v>29909294</v>
      </c>
      <c r="Q7" s="26">
        <f t="shared" si="0"/>
        <v>55584407</v>
      </c>
      <c r="R7" s="26">
        <f t="shared" si="0"/>
        <v>75080341</v>
      </c>
      <c r="S7" s="25">
        <f t="shared" si="0"/>
        <v>160574042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0</v>
      </c>
      <c r="E8" s="18">
        <v>0</v>
      </c>
      <c r="F8" s="18">
        <v>5338412</v>
      </c>
      <c r="G8" s="19">
        <f>IF($E8=0,0,$F8/$E8)</f>
        <v>0</v>
      </c>
      <c r="H8" s="17">
        <v>498750</v>
      </c>
      <c r="I8" s="18">
        <v>620593</v>
      </c>
      <c r="J8" s="18">
        <v>775348</v>
      </c>
      <c r="K8" s="17">
        <v>1894691</v>
      </c>
      <c r="L8" s="17">
        <v>590733</v>
      </c>
      <c r="M8" s="18">
        <v>1454390</v>
      </c>
      <c r="N8" s="18">
        <v>321690</v>
      </c>
      <c r="O8" s="17">
        <v>2366813</v>
      </c>
      <c r="P8" s="17">
        <v>202940</v>
      </c>
      <c r="Q8" s="18">
        <v>873968</v>
      </c>
      <c r="R8" s="18">
        <v>0</v>
      </c>
      <c r="S8" s="17">
        <v>1076908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4879650</v>
      </c>
      <c r="E9" s="18">
        <v>0</v>
      </c>
      <c r="F9" s="18">
        <v>1894309</v>
      </c>
      <c r="G9" s="19">
        <f aca="true" t="shared" si="1" ref="G9:G51">IF($E9=0,0,$F9/$E9)</f>
        <v>0</v>
      </c>
      <c r="H9" s="17">
        <v>68282</v>
      </c>
      <c r="I9" s="18">
        <v>262234</v>
      </c>
      <c r="J9" s="18">
        <v>292292</v>
      </c>
      <c r="K9" s="17">
        <v>622808</v>
      </c>
      <c r="L9" s="17">
        <v>251725</v>
      </c>
      <c r="M9" s="18">
        <v>221297</v>
      </c>
      <c r="N9" s="18">
        <v>151852</v>
      </c>
      <c r="O9" s="17">
        <v>624874</v>
      </c>
      <c r="P9" s="17">
        <v>279366</v>
      </c>
      <c r="Q9" s="18">
        <v>134091</v>
      </c>
      <c r="R9" s="18">
        <v>233170</v>
      </c>
      <c r="S9" s="17">
        <v>646627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25887482</v>
      </c>
      <c r="E10" s="18">
        <v>0</v>
      </c>
      <c r="F10" s="18">
        <v>8280894</v>
      </c>
      <c r="G10" s="19">
        <f t="shared" si="1"/>
        <v>0</v>
      </c>
      <c r="H10" s="17">
        <v>266172</v>
      </c>
      <c r="I10" s="18">
        <v>352552</v>
      </c>
      <c r="J10" s="18">
        <v>266172</v>
      </c>
      <c r="K10" s="17">
        <v>884896</v>
      </c>
      <c r="L10" s="17">
        <v>441999</v>
      </c>
      <c r="M10" s="18">
        <v>0</v>
      </c>
      <c r="N10" s="18">
        <v>179869</v>
      </c>
      <c r="O10" s="17">
        <v>621868</v>
      </c>
      <c r="P10" s="17">
        <v>6774130</v>
      </c>
      <c r="Q10" s="18">
        <v>0</v>
      </c>
      <c r="R10" s="18">
        <v>0</v>
      </c>
      <c r="S10" s="17">
        <v>6774130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0</v>
      </c>
      <c r="E11" s="18">
        <v>0</v>
      </c>
      <c r="F11" s="18">
        <v>7934902</v>
      </c>
      <c r="G11" s="19">
        <f t="shared" si="1"/>
        <v>0</v>
      </c>
      <c r="H11" s="17">
        <v>390902</v>
      </c>
      <c r="I11" s="18">
        <v>268448</v>
      </c>
      <c r="J11" s="18">
        <v>424432</v>
      </c>
      <c r="K11" s="17">
        <v>1083782</v>
      </c>
      <c r="L11" s="17">
        <v>1472358</v>
      </c>
      <c r="M11" s="18">
        <v>1390368</v>
      </c>
      <c r="N11" s="18">
        <v>1510428</v>
      </c>
      <c r="O11" s="17">
        <v>4373154</v>
      </c>
      <c r="P11" s="17">
        <v>1112961</v>
      </c>
      <c r="Q11" s="18">
        <v>1365005</v>
      </c>
      <c r="R11" s="18">
        <v>0</v>
      </c>
      <c r="S11" s="17">
        <v>2477966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6511661</v>
      </c>
      <c r="E12" s="18">
        <v>0</v>
      </c>
      <c r="F12" s="18">
        <v>2552590</v>
      </c>
      <c r="G12" s="19">
        <f t="shared" si="1"/>
        <v>0</v>
      </c>
      <c r="H12" s="17">
        <v>479533</v>
      </c>
      <c r="I12" s="18">
        <v>471030</v>
      </c>
      <c r="J12" s="18">
        <v>490662</v>
      </c>
      <c r="K12" s="17">
        <v>1441225</v>
      </c>
      <c r="L12" s="17">
        <v>302689</v>
      </c>
      <c r="M12" s="18">
        <v>450953</v>
      </c>
      <c r="N12" s="18">
        <v>199831</v>
      </c>
      <c r="O12" s="17">
        <v>953473</v>
      </c>
      <c r="P12" s="17">
        <v>73753</v>
      </c>
      <c r="Q12" s="18">
        <v>9279</v>
      </c>
      <c r="R12" s="18">
        <v>74860</v>
      </c>
      <c r="S12" s="17">
        <v>157892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35999395</v>
      </c>
      <c r="E13" s="18">
        <v>0</v>
      </c>
      <c r="F13" s="18">
        <v>21942355</v>
      </c>
      <c r="G13" s="19">
        <f t="shared" si="1"/>
        <v>0</v>
      </c>
      <c r="H13" s="17">
        <v>470515</v>
      </c>
      <c r="I13" s="18">
        <v>2374313</v>
      </c>
      <c r="J13" s="18">
        <v>2443866</v>
      </c>
      <c r="K13" s="17">
        <v>5288694</v>
      </c>
      <c r="L13" s="17">
        <v>3065574</v>
      </c>
      <c r="M13" s="18">
        <v>3051892</v>
      </c>
      <c r="N13" s="18">
        <v>2540873</v>
      </c>
      <c r="O13" s="17">
        <v>8658339</v>
      </c>
      <c r="P13" s="17">
        <v>1844107</v>
      </c>
      <c r="Q13" s="18">
        <v>3050410</v>
      </c>
      <c r="R13" s="18">
        <v>3100805</v>
      </c>
      <c r="S13" s="17">
        <v>7995322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2070424</v>
      </c>
      <c r="E14" s="18">
        <v>0</v>
      </c>
      <c r="F14" s="18">
        <v>671705</v>
      </c>
      <c r="G14" s="19">
        <f t="shared" si="1"/>
        <v>0</v>
      </c>
      <c r="H14" s="17">
        <v>11231</v>
      </c>
      <c r="I14" s="18">
        <v>110526</v>
      </c>
      <c r="J14" s="18">
        <v>15627</v>
      </c>
      <c r="K14" s="17">
        <v>137384</v>
      </c>
      <c r="L14" s="17">
        <v>113837</v>
      </c>
      <c r="M14" s="18">
        <v>79149</v>
      </c>
      <c r="N14" s="18">
        <v>141222</v>
      </c>
      <c r="O14" s="17">
        <v>334208</v>
      </c>
      <c r="P14" s="17">
        <v>16769</v>
      </c>
      <c r="Q14" s="18">
        <v>21065</v>
      </c>
      <c r="R14" s="18">
        <v>162279</v>
      </c>
      <c r="S14" s="17">
        <v>200113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2100400</v>
      </c>
      <c r="E15" s="18">
        <v>0</v>
      </c>
      <c r="F15" s="18">
        <v>1232853</v>
      </c>
      <c r="G15" s="19">
        <f t="shared" si="1"/>
        <v>0</v>
      </c>
      <c r="H15" s="17">
        <v>57195</v>
      </c>
      <c r="I15" s="18">
        <v>69561</v>
      </c>
      <c r="J15" s="18">
        <v>35303</v>
      </c>
      <c r="K15" s="17">
        <v>162059</v>
      </c>
      <c r="L15" s="17">
        <v>672812</v>
      </c>
      <c r="M15" s="18">
        <v>82400</v>
      </c>
      <c r="N15" s="18">
        <v>65027</v>
      </c>
      <c r="O15" s="17">
        <v>820239</v>
      </c>
      <c r="P15" s="17">
        <v>131542</v>
      </c>
      <c r="Q15" s="18">
        <v>67537</v>
      </c>
      <c r="R15" s="18">
        <v>51476</v>
      </c>
      <c r="S15" s="17">
        <v>250555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77449012</v>
      </c>
      <c r="E16" s="26">
        <f>SUM(E8:E15)</f>
        <v>0</v>
      </c>
      <c r="F16" s="26">
        <f>SUM(F8:F15)</f>
        <v>49848020</v>
      </c>
      <c r="G16" s="27">
        <f t="shared" si="1"/>
        <v>0</v>
      </c>
      <c r="H16" s="25">
        <f aca="true" t="shared" si="2" ref="H16:W16">SUM(H8:H15)</f>
        <v>2242580</v>
      </c>
      <c r="I16" s="26">
        <f t="shared" si="2"/>
        <v>4529257</v>
      </c>
      <c r="J16" s="26">
        <f t="shared" si="2"/>
        <v>4743702</v>
      </c>
      <c r="K16" s="25">
        <f t="shared" si="2"/>
        <v>11515539</v>
      </c>
      <c r="L16" s="25">
        <f t="shared" si="2"/>
        <v>6911727</v>
      </c>
      <c r="M16" s="26">
        <f t="shared" si="2"/>
        <v>6730449</v>
      </c>
      <c r="N16" s="26">
        <f t="shared" si="2"/>
        <v>5110792</v>
      </c>
      <c r="O16" s="25">
        <f t="shared" si="2"/>
        <v>18752968</v>
      </c>
      <c r="P16" s="25">
        <f t="shared" si="2"/>
        <v>10435568</v>
      </c>
      <c r="Q16" s="26">
        <f t="shared" si="2"/>
        <v>5521355</v>
      </c>
      <c r="R16" s="26">
        <f t="shared" si="2"/>
        <v>3622590</v>
      </c>
      <c r="S16" s="25">
        <f t="shared" si="2"/>
        <v>19579513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29811189</v>
      </c>
      <c r="G17" s="19">
        <f t="shared" si="1"/>
        <v>0</v>
      </c>
      <c r="H17" s="17">
        <v>4356297</v>
      </c>
      <c r="I17" s="18">
        <v>1844273</v>
      </c>
      <c r="J17" s="18">
        <v>2422949</v>
      </c>
      <c r="K17" s="17">
        <v>8623519</v>
      </c>
      <c r="L17" s="17">
        <v>2954076</v>
      </c>
      <c r="M17" s="18">
        <v>3145540</v>
      </c>
      <c r="N17" s="18">
        <v>3145540</v>
      </c>
      <c r="O17" s="17">
        <v>9245156</v>
      </c>
      <c r="P17" s="17">
        <v>1346555</v>
      </c>
      <c r="Q17" s="18">
        <v>4461825</v>
      </c>
      <c r="R17" s="18">
        <v>6134134</v>
      </c>
      <c r="S17" s="17">
        <v>11942514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7757016</v>
      </c>
      <c r="E18" s="18">
        <v>6493000</v>
      </c>
      <c r="F18" s="18">
        <v>905818</v>
      </c>
      <c r="G18" s="19">
        <f t="shared" si="1"/>
        <v>0.1395068535345757</v>
      </c>
      <c r="H18" s="17">
        <v>42539</v>
      </c>
      <c r="I18" s="18">
        <v>38825</v>
      </c>
      <c r="J18" s="18">
        <v>0</v>
      </c>
      <c r="K18" s="17">
        <v>81364</v>
      </c>
      <c r="L18" s="17">
        <v>0</v>
      </c>
      <c r="M18" s="18">
        <v>220959</v>
      </c>
      <c r="N18" s="18">
        <v>0</v>
      </c>
      <c r="O18" s="17">
        <v>220959</v>
      </c>
      <c r="P18" s="17">
        <v>46605</v>
      </c>
      <c r="Q18" s="18">
        <v>109922</v>
      </c>
      <c r="R18" s="18">
        <v>446968</v>
      </c>
      <c r="S18" s="17">
        <v>603495</v>
      </c>
      <c r="T18" s="17">
        <v>0</v>
      </c>
      <c r="U18" s="18">
        <v>0</v>
      </c>
      <c r="V18" s="20">
        <v>0</v>
      </c>
      <c r="W18" s="21">
        <v>0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0</v>
      </c>
      <c r="E19" s="18">
        <v>0</v>
      </c>
      <c r="F19" s="18">
        <v>1376227</v>
      </c>
      <c r="G19" s="19">
        <f t="shared" si="1"/>
        <v>0</v>
      </c>
      <c r="H19" s="17">
        <v>0</v>
      </c>
      <c r="I19" s="18">
        <v>379140</v>
      </c>
      <c r="J19" s="18">
        <v>71783</v>
      </c>
      <c r="K19" s="17">
        <v>450923</v>
      </c>
      <c r="L19" s="17">
        <v>49657</v>
      </c>
      <c r="M19" s="18">
        <v>182978</v>
      </c>
      <c r="N19" s="18">
        <v>180211</v>
      </c>
      <c r="O19" s="17">
        <v>412846</v>
      </c>
      <c r="P19" s="17">
        <v>49928</v>
      </c>
      <c r="Q19" s="18">
        <v>194047</v>
      </c>
      <c r="R19" s="18">
        <v>268483</v>
      </c>
      <c r="S19" s="17">
        <v>512458</v>
      </c>
      <c r="T19" s="17">
        <v>0</v>
      </c>
      <c r="U19" s="18">
        <v>0</v>
      </c>
      <c r="V19" s="20">
        <v>0</v>
      </c>
      <c r="W19" s="21">
        <v>0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7586558</v>
      </c>
      <c r="E20" s="18">
        <v>0</v>
      </c>
      <c r="F20" s="18">
        <v>4758734</v>
      </c>
      <c r="G20" s="19">
        <f t="shared" si="1"/>
        <v>0</v>
      </c>
      <c r="H20" s="17">
        <v>16014</v>
      </c>
      <c r="I20" s="18">
        <v>692625</v>
      </c>
      <c r="J20" s="18">
        <v>718230</v>
      </c>
      <c r="K20" s="17">
        <v>1426869</v>
      </c>
      <c r="L20" s="17">
        <v>787505</v>
      </c>
      <c r="M20" s="18">
        <v>856766</v>
      </c>
      <c r="N20" s="18">
        <v>280541</v>
      </c>
      <c r="O20" s="17">
        <v>1924812</v>
      </c>
      <c r="P20" s="17">
        <v>278870</v>
      </c>
      <c r="Q20" s="18">
        <v>579875</v>
      </c>
      <c r="R20" s="18">
        <v>548308</v>
      </c>
      <c r="S20" s="17">
        <v>1407053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10310180</v>
      </c>
      <c r="E21" s="18">
        <v>0</v>
      </c>
      <c r="F21" s="18">
        <v>5125122</v>
      </c>
      <c r="G21" s="19">
        <f t="shared" si="1"/>
        <v>0</v>
      </c>
      <c r="H21" s="17">
        <v>466271</v>
      </c>
      <c r="I21" s="18">
        <v>229180</v>
      </c>
      <c r="J21" s="18">
        <v>170682</v>
      </c>
      <c r="K21" s="17">
        <v>866133</v>
      </c>
      <c r="L21" s="17">
        <v>501982</v>
      </c>
      <c r="M21" s="18">
        <v>553511</v>
      </c>
      <c r="N21" s="18">
        <v>1634826</v>
      </c>
      <c r="O21" s="17">
        <v>2690319</v>
      </c>
      <c r="P21" s="17">
        <v>542371</v>
      </c>
      <c r="Q21" s="18">
        <v>773368</v>
      </c>
      <c r="R21" s="18">
        <v>252931</v>
      </c>
      <c r="S21" s="17">
        <v>1568670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9004770</v>
      </c>
      <c r="E22" s="18">
        <v>0</v>
      </c>
      <c r="F22" s="18">
        <v>3877301</v>
      </c>
      <c r="G22" s="19">
        <f t="shared" si="1"/>
        <v>0</v>
      </c>
      <c r="H22" s="17">
        <v>0</v>
      </c>
      <c r="I22" s="18">
        <v>193238</v>
      </c>
      <c r="J22" s="18">
        <v>559676</v>
      </c>
      <c r="K22" s="17">
        <v>752914</v>
      </c>
      <c r="L22" s="17">
        <v>543743</v>
      </c>
      <c r="M22" s="18">
        <v>0</v>
      </c>
      <c r="N22" s="18">
        <v>481585</v>
      </c>
      <c r="O22" s="17">
        <v>1025328</v>
      </c>
      <c r="P22" s="17">
        <v>268746</v>
      </c>
      <c r="Q22" s="18">
        <v>1830313</v>
      </c>
      <c r="R22" s="18">
        <v>0</v>
      </c>
      <c r="S22" s="17">
        <v>2099059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0</v>
      </c>
      <c r="E23" s="18">
        <v>0</v>
      </c>
      <c r="F23" s="18">
        <v>14051721</v>
      </c>
      <c r="G23" s="19">
        <f t="shared" si="1"/>
        <v>0</v>
      </c>
      <c r="H23" s="17">
        <v>644978</v>
      </c>
      <c r="I23" s="18">
        <v>1085504</v>
      </c>
      <c r="J23" s="18">
        <v>1372170</v>
      </c>
      <c r="K23" s="17">
        <v>3102652</v>
      </c>
      <c r="L23" s="17">
        <v>1821052</v>
      </c>
      <c r="M23" s="18">
        <v>1655519</v>
      </c>
      <c r="N23" s="18">
        <v>1442956</v>
      </c>
      <c r="O23" s="17">
        <v>4919527</v>
      </c>
      <c r="P23" s="17">
        <v>1360806</v>
      </c>
      <c r="Q23" s="18">
        <v>2547418</v>
      </c>
      <c r="R23" s="18">
        <v>2121318</v>
      </c>
      <c r="S23" s="17">
        <v>6029542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34658524</v>
      </c>
      <c r="E24" s="26">
        <f>SUM(E17:E23)</f>
        <v>6493000</v>
      </c>
      <c r="F24" s="26">
        <f>SUM(F17:F23)</f>
        <v>59906112</v>
      </c>
      <c r="G24" s="27">
        <f t="shared" si="1"/>
        <v>9.226260896349915</v>
      </c>
      <c r="H24" s="25">
        <f aca="true" t="shared" si="3" ref="H24:W24">SUM(H17:H23)</f>
        <v>5526099</v>
      </c>
      <c r="I24" s="26">
        <f t="shared" si="3"/>
        <v>4462785</v>
      </c>
      <c r="J24" s="26">
        <f t="shared" si="3"/>
        <v>5315490</v>
      </c>
      <c r="K24" s="25">
        <f t="shared" si="3"/>
        <v>15304374</v>
      </c>
      <c r="L24" s="25">
        <f t="shared" si="3"/>
        <v>6658015</v>
      </c>
      <c r="M24" s="26">
        <f t="shared" si="3"/>
        <v>6615273</v>
      </c>
      <c r="N24" s="26">
        <f t="shared" si="3"/>
        <v>7165659</v>
      </c>
      <c r="O24" s="25">
        <f t="shared" si="3"/>
        <v>20438947</v>
      </c>
      <c r="P24" s="25">
        <f t="shared" si="3"/>
        <v>3893881</v>
      </c>
      <c r="Q24" s="26">
        <f t="shared" si="3"/>
        <v>10496768</v>
      </c>
      <c r="R24" s="26">
        <f t="shared" si="3"/>
        <v>9772142</v>
      </c>
      <c r="S24" s="25">
        <f t="shared" si="3"/>
        <v>24162791</v>
      </c>
      <c r="T24" s="25">
        <f t="shared" si="3"/>
        <v>0</v>
      </c>
      <c r="U24" s="26">
        <f t="shared" si="3"/>
        <v>0</v>
      </c>
      <c r="V24" s="28">
        <f t="shared" si="3"/>
        <v>0</v>
      </c>
      <c r="W24" s="29">
        <f t="shared" si="3"/>
        <v>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6500000</v>
      </c>
      <c r="E25" s="18">
        <v>0</v>
      </c>
      <c r="F25" s="18">
        <v>3323262</v>
      </c>
      <c r="G25" s="19">
        <f t="shared" si="1"/>
        <v>0</v>
      </c>
      <c r="H25" s="17">
        <v>521211</v>
      </c>
      <c r="I25" s="18">
        <v>325741</v>
      </c>
      <c r="J25" s="18">
        <v>369525</v>
      </c>
      <c r="K25" s="17">
        <v>1216477</v>
      </c>
      <c r="L25" s="17">
        <v>632525</v>
      </c>
      <c r="M25" s="18">
        <v>523652</v>
      </c>
      <c r="N25" s="18">
        <v>330721</v>
      </c>
      <c r="O25" s="17">
        <v>1486898</v>
      </c>
      <c r="P25" s="17">
        <v>261706</v>
      </c>
      <c r="Q25" s="18">
        <v>243437</v>
      </c>
      <c r="R25" s="18">
        <v>114744</v>
      </c>
      <c r="S25" s="17">
        <v>619887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250000</v>
      </c>
      <c r="E26" s="18">
        <v>0</v>
      </c>
      <c r="F26" s="18">
        <v>812397</v>
      </c>
      <c r="G26" s="19">
        <f t="shared" si="1"/>
        <v>0</v>
      </c>
      <c r="H26" s="17">
        <v>353499</v>
      </c>
      <c r="I26" s="18">
        <v>104801</v>
      </c>
      <c r="J26" s="18">
        <v>133506</v>
      </c>
      <c r="K26" s="17">
        <v>591806</v>
      </c>
      <c r="L26" s="17">
        <v>29827</v>
      </c>
      <c r="M26" s="18">
        <v>32254</v>
      </c>
      <c r="N26" s="18">
        <v>0</v>
      </c>
      <c r="O26" s="17">
        <v>62081</v>
      </c>
      <c r="P26" s="17">
        <v>37724</v>
      </c>
      <c r="Q26" s="18">
        <v>120786</v>
      </c>
      <c r="R26" s="18">
        <v>0</v>
      </c>
      <c r="S26" s="17">
        <v>158510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537000</v>
      </c>
      <c r="E27" s="18">
        <v>0</v>
      </c>
      <c r="F27" s="18">
        <v>4502565</v>
      </c>
      <c r="G27" s="19">
        <f t="shared" si="1"/>
        <v>0</v>
      </c>
      <c r="H27" s="17">
        <v>108622</v>
      </c>
      <c r="I27" s="18">
        <v>126719</v>
      </c>
      <c r="J27" s="18">
        <v>775427</v>
      </c>
      <c r="K27" s="17">
        <v>1010768</v>
      </c>
      <c r="L27" s="17">
        <v>494348</v>
      </c>
      <c r="M27" s="18">
        <v>399418</v>
      </c>
      <c r="N27" s="18">
        <v>1282648</v>
      </c>
      <c r="O27" s="17">
        <v>2176414</v>
      </c>
      <c r="P27" s="17">
        <v>579391</v>
      </c>
      <c r="Q27" s="18">
        <v>393922</v>
      </c>
      <c r="R27" s="18">
        <v>342070</v>
      </c>
      <c r="S27" s="17">
        <v>1315383</v>
      </c>
      <c r="T27" s="17">
        <v>0</v>
      </c>
      <c r="U27" s="18">
        <v>0</v>
      </c>
      <c r="V27" s="20">
        <v>0</v>
      </c>
      <c r="W27" s="21">
        <v>0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4920000</v>
      </c>
      <c r="E28" s="18">
        <v>0</v>
      </c>
      <c r="F28" s="18">
        <v>3117786</v>
      </c>
      <c r="G28" s="19">
        <f t="shared" si="1"/>
        <v>0</v>
      </c>
      <c r="H28" s="17">
        <v>138636</v>
      </c>
      <c r="I28" s="18">
        <v>378730</v>
      </c>
      <c r="J28" s="18">
        <v>751194</v>
      </c>
      <c r="K28" s="17">
        <v>1268560</v>
      </c>
      <c r="L28" s="17">
        <v>206123</v>
      </c>
      <c r="M28" s="18">
        <v>165130</v>
      </c>
      <c r="N28" s="18">
        <v>184052</v>
      </c>
      <c r="O28" s="17">
        <v>555305</v>
      </c>
      <c r="P28" s="17">
        <v>276660</v>
      </c>
      <c r="Q28" s="18">
        <v>787412</v>
      </c>
      <c r="R28" s="18">
        <v>229849</v>
      </c>
      <c r="S28" s="17">
        <v>1293921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0</v>
      </c>
      <c r="E29" s="18">
        <v>0</v>
      </c>
      <c r="F29" s="18">
        <v>814418</v>
      </c>
      <c r="G29" s="19">
        <f t="shared" si="1"/>
        <v>0</v>
      </c>
      <c r="H29" s="17">
        <v>308283</v>
      </c>
      <c r="I29" s="18">
        <v>142166</v>
      </c>
      <c r="J29" s="18">
        <v>36739</v>
      </c>
      <c r="K29" s="17">
        <v>487188</v>
      </c>
      <c r="L29" s="17">
        <v>0</v>
      </c>
      <c r="M29" s="18">
        <v>69033</v>
      </c>
      <c r="N29" s="18">
        <v>121985</v>
      </c>
      <c r="O29" s="17">
        <v>191018</v>
      </c>
      <c r="P29" s="17">
        <v>37934</v>
      </c>
      <c r="Q29" s="18">
        <v>42879</v>
      </c>
      <c r="R29" s="18">
        <v>55399</v>
      </c>
      <c r="S29" s="17">
        <v>136212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0</v>
      </c>
      <c r="E30" s="18">
        <v>30910335</v>
      </c>
      <c r="F30" s="18">
        <v>6691998</v>
      </c>
      <c r="G30" s="19">
        <f t="shared" si="1"/>
        <v>0.21649710363863736</v>
      </c>
      <c r="H30" s="17">
        <v>0</v>
      </c>
      <c r="I30" s="18">
        <v>0</v>
      </c>
      <c r="J30" s="18">
        <v>1140380</v>
      </c>
      <c r="K30" s="17">
        <v>1140380</v>
      </c>
      <c r="L30" s="17">
        <v>827428</v>
      </c>
      <c r="M30" s="18">
        <v>0</v>
      </c>
      <c r="N30" s="18">
        <v>2367277</v>
      </c>
      <c r="O30" s="17">
        <v>3194705</v>
      </c>
      <c r="P30" s="17">
        <v>1574132</v>
      </c>
      <c r="Q30" s="18">
        <v>782781</v>
      </c>
      <c r="R30" s="18">
        <v>0</v>
      </c>
      <c r="S30" s="17">
        <v>2356913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0</v>
      </c>
      <c r="E31" s="18">
        <v>0</v>
      </c>
      <c r="F31" s="18">
        <v>35901586</v>
      </c>
      <c r="G31" s="19">
        <f t="shared" si="1"/>
        <v>0</v>
      </c>
      <c r="H31" s="17">
        <v>699511</v>
      </c>
      <c r="I31" s="18">
        <v>1872854</v>
      </c>
      <c r="J31" s="18">
        <v>3401627</v>
      </c>
      <c r="K31" s="17">
        <v>5973992</v>
      </c>
      <c r="L31" s="17">
        <v>7976942</v>
      </c>
      <c r="M31" s="18">
        <v>4065366</v>
      </c>
      <c r="N31" s="18">
        <v>11661776</v>
      </c>
      <c r="O31" s="17">
        <v>23704084</v>
      </c>
      <c r="P31" s="17">
        <v>4326984</v>
      </c>
      <c r="Q31" s="18">
        <v>2632201</v>
      </c>
      <c r="R31" s="18">
        <v>-735675</v>
      </c>
      <c r="S31" s="17">
        <v>6223510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12207000</v>
      </c>
      <c r="E32" s="26">
        <f>SUM(E25:E31)</f>
        <v>30910335</v>
      </c>
      <c r="F32" s="26">
        <f>SUM(F25:F31)</f>
        <v>55164012</v>
      </c>
      <c r="G32" s="27">
        <f t="shared" si="1"/>
        <v>1.7846462032844355</v>
      </c>
      <c r="H32" s="25">
        <f aca="true" t="shared" si="4" ref="H32:W32">SUM(H25:H31)</f>
        <v>2129762</v>
      </c>
      <c r="I32" s="26">
        <f t="shared" si="4"/>
        <v>2951011</v>
      </c>
      <c r="J32" s="26">
        <f t="shared" si="4"/>
        <v>6608398</v>
      </c>
      <c r="K32" s="25">
        <f t="shared" si="4"/>
        <v>11689171</v>
      </c>
      <c r="L32" s="25">
        <f t="shared" si="4"/>
        <v>10167193</v>
      </c>
      <c r="M32" s="26">
        <f t="shared" si="4"/>
        <v>5254853</v>
      </c>
      <c r="N32" s="26">
        <f t="shared" si="4"/>
        <v>15948459</v>
      </c>
      <c r="O32" s="25">
        <f t="shared" si="4"/>
        <v>31370505</v>
      </c>
      <c r="P32" s="25">
        <f t="shared" si="4"/>
        <v>7094531</v>
      </c>
      <c r="Q32" s="26">
        <f t="shared" si="4"/>
        <v>5003418</v>
      </c>
      <c r="R32" s="26">
        <f t="shared" si="4"/>
        <v>6387</v>
      </c>
      <c r="S32" s="25">
        <f t="shared" si="4"/>
        <v>12104336</v>
      </c>
      <c r="T32" s="25">
        <f t="shared" si="4"/>
        <v>0</v>
      </c>
      <c r="U32" s="26">
        <f t="shared" si="4"/>
        <v>0</v>
      </c>
      <c r="V32" s="28">
        <f t="shared" si="4"/>
        <v>0</v>
      </c>
      <c r="W32" s="29">
        <f t="shared" si="4"/>
        <v>0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0</v>
      </c>
      <c r="E33" s="18">
        <v>0</v>
      </c>
      <c r="F33" s="18">
        <v>8057997</v>
      </c>
      <c r="G33" s="19">
        <f t="shared" si="1"/>
        <v>0</v>
      </c>
      <c r="H33" s="17">
        <v>49893</v>
      </c>
      <c r="I33" s="18">
        <v>49893</v>
      </c>
      <c r="J33" s="18">
        <v>598540</v>
      </c>
      <c r="K33" s="17">
        <v>698326</v>
      </c>
      <c r="L33" s="17">
        <v>3186100</v>
      </c>
      <c r="M33" s="18">
        <v>983395</v>
      </c>
      <c r="N33" s="18">
        <v>1134508</v>
      </c>
      <c r="O33" s="17">
        <v>5304003</v>
      </c>
      <c r="P33" s="17">
        <v>471198</v>
      </c>
      <c r="Q33" s="18">
        <v>223963</v>
      </c>
      <c r="R33" s="18">
        <v>1360507</v>
      </c>
      <c r="S33" s="17">
        <v>2055668</v>
      </c>
      <c r="T33" s="17">
        <v>0</v>
      </c>
      <c r="U33" s="18">
        <v>0</v>
      </c>
      <c r="V33" s="20">
        <v>0</v>
      </c>
      <c r="W33" s="21">
        <v>0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0</v>
      </c>
      <c r="E34" s="18">
        <v>0</v>
      </c>
      <c r="F34" s="18">
        <v>3014386</v>
      </c>
      <c r="G34" s="19">
        <f t="shared" si="1"/>
        <v>0</v>
      </c>
      <c r="H34" s="17">
        <v>193627</v>
      </c>
      <c r="I34" s="18">
        <v>169589</v>
      </c>
      <c r="J34" s="18">
        <v>454557</v>
      </c>
      <c r="K34" s="17">
        <v>817773</v>
      </c>
      <c r="L34" s="17">
        <v>513303</v>
      </c>
      <c r="M34" s="18">
        <v>656294</v>
      </c>
      <c r="N34" s="18">
        <v>354482</v>
      </c>
      <c r="O34" s="17">
        <v>1524079</v>
      </c>
      <c r="P34" s="17">
        <v>281010</v>
      </c>
      <c r="Q34" s="18">
        <v>14476</v>
      </c>
      <c r="R34" s="18">
        <v>377048</v>
      </c>
      <c r="S34" s="17">
        <v>672534</v>
      </c>
      <c r="T34" s="17">
        <v>0</v>
      </c>
      <c r="U34" s="18">
        <v>0</v>
      </c>
      <c r="V34" s="20">
        <v>0</v>
      </c>
      <c r="W34" s="21">
        <v>0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10465838</v>
      </c>
      <c r="E35" s="18">
        <v>13206655</v>
      </c>
      <c r="F35" s="18">
        <v>1255080</v>
      </c>
      <c r="G35" s="19">
        <f t="shared" si="1"/>
        <v>0.09503390525458566</v>
      </c>
      <c r="H35" s="17">
        <v>0</v>
      </c>
      <c r="I35" s="18">
        <v>0</v>
      </c>
      <c r="J35" s="18">
        <v>0</v>
      </c>
      <c r="K35" s="17">
        <v>0</v>
      </c>
      <c r="L35" s="17">
        <v>0</v>
      </c>
      <c r="M35" s="18">
        <v>304045</v>
      </c>
      <c r="N35" s="18">
        <v>221059</v>
      </c>
      <c r="O35" s="17">
        <v>525104</v>
      </c>
      <c r="P35" s="17">
        <v>441302</v>
      </c>
      <c r="Q35" s="18">
        <v>152463</v>
      </c>
      <c r="R35" s="18">
        <v>136211</v>
      </c>
      <c r="S35" s="17">
        <v>729976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0</v>
      </c>
      <c r="E36" s="18">
        <v>0</v>
      </c>
      <c r="F36" s="18">
        <v>11097015</v>
      </c>
      <c r="G36" s="19">
        <f t="shared" si="1"/>
        <v>0</v>
      </c>
      <c r="H36" s="17">
        <v>430771</v>
      </c>
      <c r="I36" s="18">
        <v>838174</v>
      </c>
      <c r="J36" s="18">
        <v>775013</v>
      </c>
      <c r="K36" s="17">
        <v>2043958</v>
      </c>
      <c r="L36" s="17">
        <v>744956</v>
      </c>
      <c r="M36" s="18">
        <v>1043680</v>
      </c>
      <c r="N36" s="18">
        <v>472035</v>
      </c>
      <c r="O36" s="17">
        <v>2260671</v>
      </c>
      <c r="P36" s="17">
        <v>294464</v>
      </c>
      <c r="Q36" s="18">
        <v>5413932</v>
      </c>
      <c r="R36" s="18">
        <v>1083990</v>
      </c>
      <c r="S36" s="17">
        <v>6792386</v>
      </c>
      <c r="T36" s="17">
        <v>0</v>
      </c>
      <c r="U36" s="18">
        <v>0</v>
      </c>
      <c r="V36" s="20">
        <v>0</v>
      </c>
      <c r="W36" s="21">
        <v>0</v>
      </c>
    </row>
    <row r="37" spans="1:23" ht="12.75" customHeight="1">
      <c r="A37" s="22"/>
      <c r="B37" s="23" t="s">
        <v>83</v>
      </c>
      <c r="C37" s="24"/>
      <c r="D37" s="25">
        <f>SUM(D33:D36)</f>
        <v>10465838</v>
      </c>
      <c r="E37" s="26">
        <f>SUM(E33:E36)</f>
        <v>13206655</v>
      </c>
      <c r="F37" s="26">
        <f>SUM(F33:F36)</f>
        <v>23424478</v>
      </c>
      <c r="G37" s="27">
        <f t="shared" si="1"/>
        <v>1.7736874325860712</v>
      </c>
      <c r="H37" s="25">
        <f aca="true" t="shared" si="5" ref="H37:W37">SUM(H33:H36)</f>
        <v>674291</v>
      </c>
      <c r="I37" s="26">
        <f t="shared" si="5"/>
        <v>1057656</v>
      </c>
      <c r="J37" s="26">
        <f t="shared" si="5"/>
        <v>1828110</v>
      </c>
      <c r="K37" s="25">
        <f t="shared" si="5"/>
        <v>3560057</v>
      </c>
      <c r="L37" s="25">
        <f t="shared" si="5"/>
        <v>4444359</v>
      </c>
      <c r="M37" s="26">
        <f t="shared" si="5"/>
        <v>2987414</v>
      </c>
      <c r="N37" s="26">
        <f t="shared" si="5"/>
        <v>2182084</v>
      </c>
      <c r="O37" s="25">
        <f t="shared" si="5"/>
        <v>9613857</v>
      </c>
      <c r="P37" s="25">
        <f t="shared" si="5"/>
        <v>1487974</v>
      </c>
      <c r="Q37" s="26">
        <f t="shared" si="5"/>
        <v>5804834</v>
      </c>
      <c r="R37" s="26">
        <f t="shared" si="5"/>
        <v>2957756</v>
      </c>
      <c r="S37" s="25">
        <f t="shared" si="5"/>
        <v>10250564</v>
      </c>
      <c r="T37" s="25">
        <f t="shared" si="5"/>
        <v>0</v>
      </c>
      <c r="U37" s="26">
        <f t="shared" si="5"/>
        <v>0</v>
      </c>
      <c r="V37" s="28">
        <f t="shared" si="5"/>
        <v>0</v>
      </c>
      <c r="W37" s="29">
        <f t="shared" si="5"/>
        <v>0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21380000</v>
      </c>
      <c r="E38" s="18">
        <v>0</v>
      </c>
      <c r="F38" s="18">
        <v>129659563</v>
      </c>
      <c r="G38" s="19">
        <f t="shared" si="1"/>
        <v>0</v>
      </c>
      <c r="H38" s="17">
        <v>16603472</v>
      </c>
      <c r="I38" s="18">
        <v>8353668</v>
      </c>
      <c r="J38" s="18">
        <v>19506696</v>
      </c>
      <c r="K38" s="17">
        <v>44463836</v>
      </c>
      <c r="L38" s="17">
        <v>16651780</v>
      </c>
      <c r="M38" s="18">
        <v>19291162</v>
      </c>
      <c r="N38" s="18">
        <v>15473184</v>
      </c>
      <c r="O38" s="17">
        <v>51416126</v>
      </c>
      <c r="P38" s="17">
        <v>12398620</v>
      </c>
      <c r="Q38" s="18">
        <v>12820116</v>
      </c>
      <c r="R38" s="18">
        <v>8560865</v>
      </c>
      <c r="S38" s="17">
        <v>33779601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0</v>
      </c>
      <c r="E39" s="18">
        <v>5936318</v>
      </c>
      <c r="F39" s="18">
        <v>1739368</v>
      </c>
      <c r="G39" s="19">
        <f t="shared" si="1"/>
        <v>0.29300451896276447</v>
      </c>
      <c r="H39" s="17">
        <v>193067</v>
      </c>
      <c r="I39" s="18">
        <v>341067</v>
      </c>
      <c r="J39" s="18">
        <v>191466</v>
      </c>
      <c r="K39" s="17">
        <v>725600</v>
      </c>
      <c r="L39" s="17">
        <v>100339</v>
      </c>
      <c r="M39" s="18">
        <v>333624</v>
      </c>
      <c r="N39" s="18">
        <v>67911</v>
      </c>
      <c r="O39" s="17">
        <v>501874</v>
      </c>
      <c r="P39" s="17">
        <v>197796</v>
      </c>
      <c r="Q39" s="18">
        <v>28016</v>
      </c>
      <c r="R39" s="18">
        <v>286082</v>
      </c>
      <c r="S39" s="17">
        <v>511894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20506839</v>
      </c>
      <c r="E40" s="18">
        <v>0</v>
      </c>
      <c r="F40" s="18">
        <v>20365098</v>
      </c>
      <c r="G40" s="19">
        <f t="shared" si="1"/>
        <v>0</v>
      </c>
      <c r="H40" s="17">
        <v>1517218</v>
      </c>
      <c r="I40" s="18">
        <v>2239339</v>
      </c>
      <c r="J40" s="18">
        <v>1451435</v>
      </c>
      <c r="K40" s="17">
        <v>5207992</v>
      </c>
      <c r="L40" s="17">
        <v>981912</v>
      </c>
      <c r="M40" s="18">
        <v>4683387</v>
      </c>
      <c r="N40" s="18">
        <v>4152081</v>
      </c>
      <c r="O40" s="17">
        <v>9817380</v>
      </c>
      <c r="P40" s="17">
        <v>1620223</v>
      </c>
      <c r="Q40" s="18">
        <v>2224362</v>
      </c>
      <c r="R40" s="18">
        <v>1495141</v>
      </c>
      <c r="S40" s="17">
        <v>5339726</v>
      </c>
      <c r="T40" s="17">
        <v>0</v>
      </c>
      <c r="U40" s="18">
        <v>0</v>
      </c>
      <c r="V40" s="20">
        <v>0</v>
      </c>
      <c r="W40" s="21">
        <v>0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4068958</v>
      </c>
      <c r="E41" s="18">
        <v>0</v>
      </c>
      <c r="F41" s="18">
        <v>1869540</v>
      </c>
      <c r="G41" s="19">
        <f t="shared" si="1"/>
        <v>0</v>
      </c>
      <c r="H41" s="17">
        <v>339872</v>
      </c>
      <c r="I41" s="18">
        <v>215706</v>
      </c>
      <c r="J41" s="18">
        <v>412740</v>
      </c>
      <c r="K41" s="17">
        <v>968318</v>
      </c>
      <c r="L41" s="17">
        <v>232288</v>
      </c>
      <c r="M41" s="18">
        <v>114404</v>
      </c>
      <c r="N41" s="18">
        <v>97714</v>
      </c>
      <c r="O41" s="17">
        <v>444406</v>
      </c>
      <c r="P41" s="17">
        <v>48545</v>
      </c>
      <c r="Q41" s="18">
        <v>198585</v>
      </c>
      <c r="R41" s="18">
        <v>209686</v>
      </c>
      <c r="S41" s="17">
        <v>456816</v>
      </c>
      <c r="T41" s="17">
        <v>0</v>
      </c>
      <c r="U41" s="18">
        <v>0</v>
      </c>
      <c r="V41" s="20">
        <v>0</v>
      </c>
      <c r="W41" s="21">
        <v>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33288712</v>
      </c>
      <c r="E42" s="18">
        <v>0</v>
      </c>
      <c r="F42" s="18">
        <v>32787387</v>
      </c>
      <c r="G42" s="19">
        <f t="shared" si="1"/>
        <v>0</v>
      </c>
      <c r="H42" s="17">
        <v>2600224</v>
      </c>
      <c r="I42" s="18">
        <v>2437273</v>
      </c>
      <c r="J42" s="18">
        <v>1599848</v>
      </c>
      <c r="K42" s="17">
        <v>6637345</v>
      </c>
      <c r="L42" s="17">
        <v>2018218</v>
      </c>
      <c r="M42" s="18">
        <v>11121841</v>
      </c>
      <c r="N42" s="18">
        <v>911927</v>
      </c>
      <c r="O42" s="17">
        <v>14051986</v>
      </c>
      <c r="P42" s="17">
        <v>6323828</v>
      </c>
      <c r="Q42" s="18">
        <v>3286520</v>
      </c>
      <c r="R42" s="18">
        <v>2487708</v>
      </c>
      <c r="S42" s="17">
        <v>12098056</v>
      </c>
      <c r="T42" s="17">
        <v>0</v>
      </c>
      <c r="U42" s="18">
        <v>0</v>
      </c>
      <c r="V42" s="20">
        <v>0</v>
      </c>
      <c r="W42" s="21">
        <v>0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0</v>
      </c>
      <c r="E43" s="18">
        <v>0</v>
      </c>
      <c r="F43" s="18">
        <v>37999178</v>
      </c>
      <c r="G43" s="19">
        <f t="shared" si="1"/>
        <v>0</v>
      </c>
      <c r="H43" s="17">
        <v>1409514</v>
      </c>
      <c r="I43" s="18">
        <v>1683057</v>
      </c>
      <c r="J43" s="18">
        <v>4948548</v>
      </c>
      <c r="K43" s="17">
        <v>8041119</v>
      </c>
      <c r="L43" s="17">
        <v>7578265</v>
      </c>
      <c r="M43" s="18">
        <v>5780922</v>
      </c>
      <c r="N43" s="18">
        <v>7233123</v>
      </c>
      <c r="O43" s="17">
        <v>20592310</v>
      </c>
      <c r="P43" s="17">
        <v>542582</v>
      </c>
      <c r="Q43" s="18">
        <v>1869673</v>
      </c>
      <c r="R43" s="18">
        <v>6953494</v>
      </c>
      <c r="S43" s="17">
        <v>9365749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79244509</v>
      </c>
      <c r="E44" s="26">
        <f>SUM(E38:E43)</f>
        <v>5936318</v>
      </c>
      <c r="F44" s="26">
        <f>SUM(F38:F43)</f>
        <v>224420134</v>
      </c>
      <c r="G44" s="27">
        <f t="shared" si="1"/>
        <v>37.80460110122133</v>
      </c>
      <c r="H44" s="25">
        <f aca="true" t="shared" si="6" ref="H44:W44">SUM(H38:H43)</f>
        <v>22663367</v>
      </c>
      <c r="I44" s="26">
        <f t="shared" si="6"/>
        <v>15270110</v>
      </c>
      <c r="J44" s="26">
        <f t="shared" si="6"/>
        <v>28110733</v>
      </c>
      <c r="K44" s="25">
        <f t="shared" si="6"/>
        <v>66044210</v>
      </c>
      <c r="L44" s="25">
        <f t="shared" si="6"/>
        <v>27562802</v>
      </c>
      <c r="M44" s="26">
        <f t="shared" si="6"/>
        <v>41325340</v>
      </c>
      <c r="N44" s="26">
        <f t="shared" si="6"/>
        <v>27935940</v>
      </c>
      <c r="O44" s="25">
        <f t="shared" si="6"/>
        <v>96824082</v>
      </c>
      <c r="P44" s="25">
        <f t="shared" si="6"/>
        <v>21131594</v>
      </c>
      <c r="Q44" s="26">
        <f t="shared" si="6"/>
        <v>20427272</v>
      </c>
      <c r="R44" s="26">
        <f t="shared" si="6"/>
        <v>19992976</v>
      </c>
      <c r="S44" s="25">
        <f t="shared" si="6"/>
        <v>61551842</v>
      </c>
      <c r="T44" s="25">
        <f t="shared" si="6"/>
        <v>0</v>
      </c>
      <c r="U44" s="26">
        <f t="shared" si="6"/>
        <v>0</v>
      </c>
      <c r="V44" s="28">
        <f t="shared" si="6"/>
        <v>0</v>
      </c>
      <c r="W44" s="29">
        <f t="shared" si="6"/>
        <v>0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4053411</v>
      </c>
      <c r="E45" s="18">
        <v>11232000</v>
      </c>
      <c r="F45" s="18">
        <v>7077255</v>
      </c>
      <c r="G45" s="19">
        <f t="shared" si="1"/>
        <v>0.6300974893162393</v>
      </c>
      <c r="H45" s="17">
        <v>331276</v>
      </c>
      <c r="I45" s="18">
        <v>190548</v>
      </c>
      <c r="J45" s="18">
        <v>1950491</v>
      </c>
      <c r="K45" s="17">
        <v>2472315</v>
      </c>
      <c r="L45" s="17">
        <v>375202</v>
      </c>
      <c r="M45" s="18">
        <v>164697</v>
      </c>
      <c r="N45" s="18">
        <v>695036</v>
      </c>
      <c r="O45" s="17">
        <v>1234935</v>
      </c>
      <c r="P45" s="17">
        <v>890632</v>
      </c>
      <c r="Q45" s="18">
        <v>829125</v>
      </c>
      <c r="R45" s="18">
        <v>1650248</v>
      </c>
      <c r="S45" s="17">
        <v>3370005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4171748</v>
      </c>
      <c r="E46" s="18">
        <v>0</v>
      </c>
      <c r="F46" s="18">
        <v>670041</v>
      </c>
      <c r="G46" s="19">
        <f t="shared" si="1"/>
        <v>0</v>
      </c>
      <c r="H46" s="17">
        <v>27807</v>
      </c>
      <c r="I46" s="18">
        <v>27807</v>
      </c>
      <c r="J46" s="18">
        <v>32504</v>
      </c>
      <c r="K46" s="17">
        <v>88118</v>
      </c>
      <c r="L46" s="17">
        <v>27807</v>
      </c>
      <c r="M46" s="18">
        <v>442888</v>
      </c>
      <c r="N46" s="18">
        <v>27807</v>
      </c>
      <c r="O46" s="17">
        <v>498502</v>
      </c>
      <c r="P46" s="17">
        <v>27807</v>
      </c>
      <c r="Q46" s="18">
        <v>27807</v>
      </c>
      <c r="R46" s="18">
        <v>27807</v>
      </c>
      <c r="S46" s="17">
        <v>83421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12873366</v>
      </c>
      <c r="E47" s="18">
        <v>0</v>
      </c>
      <c r="F47" s="18">
        <v>8729106</v>
      </c>
      <c r="G47" s="19">
        <f t="shared" si="1"/>
        <v>0</v>
      </c>
      <c r="H47" s="17">
        <v>513542</v>
      </c>
      <c r="I47" s="18">
        <v>194966</v>
      </c>
      <c r="J47" s="18">
        <v>420959</v>
      </c>
      <c r="K47" s="17">
        <v>1129467</v>
      </c>
      <c r="L47" s="17">
        <v>1008618</v>
      </c>
      <c r="M47" s="18">
        <v>933467</v>
      </c>
      <c r="N47" s="18">
        <v>1961302</v>
      </c>
      <c r="O47" s="17">
        <v>3903387</v>
      </c>
      <c r="P47" s="17">
        <v>1039913</v>
      </c>
      <c r="Q47" s="18">
        <v>1236326</v>
      </c>
      <c r="R47" s="18">
        <v>1420013</v>
      </c>
      <c r="S47" s="17">
        <v>3696252</v>
      </c>
      <c r="T47" s="17">
        <v>0</v>
      </c>
      <c r="U47" s="18">
        <v>0</v>
      </c>
      <c r="V47" s="20">
        <v>0</v>
      </c>
      <c r="W47" s="21">
        <v>0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0</v>
      </c>
      <c r="E48" s="18">
        <v>0</v>
      </c>
      <c r="F48" s="18">
        <v>5651506</v>
      </c>
      <c r="G48" s="19">
        <f t="shared" si="1"/>
        <v>0</v>
      </c>
      <c r="H48" s="17">
        <v>0</v>
      </c>
      <c r="I48" s="18">
        <v>42473</v>
      </c>
      <c r="J48" s="18">
        <v>13450</v>
      </c>
      <c r="K48" s="17">
        <v>55923</v>
      </c>
      <c r="L48" s="17">
        <v>23472</v>
      </c>
      <c r="M48" s="18">
        <v>61637</v>
      </c>
      <c r="N48" s="18">
        <v>113739</v>
      </c>
      <c r="O48" s="17">
        <v>198848</v>
      </c>
      <c r="P48" s="17">
        <v>107305</v>
      </c>
      <c r="Q48" s="18">
        <v>253909</v>
      </c>
      <c r="R48" s="18">
        <v>5035521</v>
      </c>
      <c r="S48" s="17">
        <v>5396735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0</v>
      </c>
      <c r="E49" s="18">
        <v>0</v>
      </c>
      <c r="F49" s="18">
        <v>355709966</v>
      </c>
      <c r="G49" s="19">
        <f t="shared" si="1"/>
        <v>0</v>
      </c>
      <c r="H49" s="17">
        <v>22789655</v>
      </c>
      <c r="I49" s="18">
        <v>38196698</v>
      </c>
      <c r="J49" s="18">
        <v>45116425</v>
      </c>
      <c r="K49" s="17">
        <v>106102778</v>
      </c>
      <c r="L49" s="17">
        <v>59473638</v>
      </c>
      <c r="M49" s="18">
        <v>52448788</v>
      </c>
      <c r="N49" s="18">
        <v>38373466</v>
      </c>
      <c r="O49" s="17">
        <v>150295892</v>
      </c>
      <c r="P49" s="17">
        <v>27405729</v>
      </c>
      <c r="Q49" s="18">
        <v>32398751</v>
      </c>
      <c r="R49" s="18">
        <v>39506816</v>
      </c>
      <c r="S49" s="17">
        <v>99311296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21098525</v>
      </c>
      <c r="E50" s="26">
        <f>SUM(E45:E49)</f>
        <v>11232000</v>
      </c>
      <c r="F50" s="26">
        <f>SUM(F45:F49)</f>
        <v>377837874</v>
      </c>
      <c r="G50" s="27">
        <f t="shared" si="1"/>
        <v>33.639411858974356</v>
      </c>
      <c r="H50" s="25">
        <f aca="true" t="shared" si="7" ref="H50:W50">SUM(H45:H49)</f>
        <v>23662280</v>
      </c>
      <c r="I50" s="26">
        <f t="shared" si="7"/>
        <v>38652492</v>
      </c>
      <c r="J50" s="26">
        <f t="shared" si="7"/>
        <v>47533829</v>
      </c>
      <c r="K50" s="25">
        <f t="shared" si="7"/>
        <v>109848601</v>
      </c>
      <c r="L50" s="25">
        <f t="shared" si="7"/>
        <v>60908737</v>
      </c>
      <c r="M50" s="26">
        <f t="shared" si="7"/>
        <v>54051477</v>
      </c>
      <c r="N50" s="26">
        <f t="shared" si="7"/>
        <v>41171350</v>
      </c>
      <c r="O50" s="25">
        <f t="shared" si="7"/>
        <v>156131564</v>
      </c>
      <c r="P50" s="25">
        <f t="shared" si="7"/>
        <v>29471386</v>
      </c>
      <c r="Q50" s="26">
        <f t="shared" si="7"/>
        <v>34745918</v>
      </c>
      <c r="R50" s="26">
        <f t="shared" si="7"/>
        <v>47640405</v>
      </c>
      <c r="S50" s="25">
        <f t="shared" si="7"/>
        <v>111857709</v>
      </c>
      <c r="T50" s="25">
        <f t="shared" si="7"/>
        <v>0</v>
      </c>
      <c r="U50" s="26">
        <f t="shared" si="7"/>
        <v>0</v>
      </c>
      <c r="V50" s="28">
        <f t="shared" si="7"/>
        <v>0</v>
      </c>
      <c r="W50" s="29">
        <f t="shared" si="7"/>
        <v>0</v>
      </c>
    </row>
    <row r="51" spans="1:23" ht="12.75" customHeight="1">
      <c r="A51" s="53"/>
      <c r="B51" s="54" t="s">
        <v>108</v>
      </c>
      <c r="C51" s="55"/>
      <c r="D51" s="56">
        <f>SUM(D5:D6,D8:D15,D17:D23,D25:D31,D33:D36,D38:D43,D45:D49)</f>
        <v>1107562045</v>
      </c>
      <c r="E51" s="57">
        <f>SUM(E5:E6,E8:E15,E17:E23,E25:E31,E33:E36,E38:E43,E45:E49)</f>
        <v>486387444</v>
      </c>
      <c r="F51" s="57">
        <f>SUM(F5:F6,F8:F15,F17:F23,F25:F31,F33:F36,F38:F43,F45:F49)</f>
        <v>1235097190</v>
      </c>
      <c r="G51" s="58">
        <f t="shared" si="1"/>
        <v>2.539327865544161</v>
      </c>
      <c r="H51" s="56">
        <f aca="true" t="shared" si="8" ref="H51:W51">SUM(H5:H6,H8:H15,H17:H23,H25:H31,H33:H36,H38:H43,H45:H49)</f>
        <v>65934177</v>
      </c>
      <c r="I51" s="57">
        <f t="shared" si="8"/>
        <v>110778656</v>
      </c>
      <c r="J51" s="57">
        <f t="shared" si="8"/>
        <v>148204465</v>
      </c>
      <c r="K51" s="56">
        <f t="shared" si="8"/>
        <v>324917298</v>
      </c>
      <c r="L51" s="56">
        <f t="shared" si="8"/>
        <v>174041667</v>
      </c>
      <c r="M51" s="57">
        <f t="shared" si="8"/>
        <v>179372133</v>
      </c>
      <c r="N51" s="57">
        <f t="shared" si="8"/>
        <v>156685295</v>
      </c>
      <c r="O51" s="56">
        <f t="shared" si="8"/>
        <v>510099095</v>
      </c>
      <c r="P51" s="56">
        <f t="shared" si="8"/>
        <v>103424228</v>
      </c>
      <c r="Q51" s="57">
        <f t="shared" si="8"/>
        <v>137583972</v>
      </c>
      <c r="R51" s="57">
        <f t="shared" si="8"/>
        <v>159072597</v>
      </c>
      <c r="S51" s="59">
        <f t="shared" si="8"/>
        <v>400080797</v>
      </c>
      <c r="T51" s="25">
        <f t="shared" si="8"/>
        <v>0</v>
      </c>
      <c r="U51" s="26">
        <f t="shared" si="8"/>
        <v>0</v>
      </c>
      <c r="V51" s="28">
        <f t="shared" si="8"/>
        <v>0</v>
      </c>
      <c r="W51" s="29">
        <f t="shared" si="8"/>
        <v>0</v>
      </c>
    </row>
    <row r="52" spans="1:23" ht="12.75" customHeight="1">
      <c r="A52" s="8"/>
      <c r="B52" s="9" t="s">
        <v>601</v>
      </c>
      <c r="C52" s="10"/>
      <c r="D52" s="30"/>
      <c r="E52" s="31"/>
      <c r="F52" s="31"/>
      <c r="G52" s="32"/>
      <c r="H52" s="30"/>
      <c r="I52" s="31"/>
      <c r="J52" s="31"/>
      <c r="K52" s="30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373982590</v>
      </c>
      <c r="E54" s="18">
        <v>0</v>
      </c>
      <c r="F54" s="18">
        <v>192273674</v>
      </c>
      <c r="G54" s="19">
        <f aca="true" t="shared" si="9" ref="G54:G82">IF($E54=0,0,$F54/$E54)</f>
        <v>0</v>
      </c>
      <c r="H54" s="17">
        <v>1942393</v>
      </c>
      <c r="I54" s="18">
        <v>24596505</v>
      </c>
      <c r="J54" s="18">
        <v>25217545</v>
      </c>
      <c r="K54" s="17">
        <v>51756443</v>
      </c>
      <c r="L54" s="17">
        <v>21807346</v>
      </c>
      <c r="M54" s="18">
        <v>15361691</v>
      </c>
      <c r="N54" s="18">
        <v>35249738</v>
      </c>
      <c r="O54" s="17">
        <v>72418775</v>
      </c>
      <c r="P54" s="17">
        <v>20622393</v>
      </c>
      <c r="Q54" s="18">
        <v>15952646</v>
      </c>
      <c r="R54" s="18">
        <v>31523417</v>
      </c>
      <c r="S54" s="17">
        <v>68098456</v>
      </c>
      <c r="T54" s="17">
        <v>0</v>
      </c>
      <c r="U54" s="18">
        <v>0</v>
      </c>
      <c r="V54" s="20">
        <v>0</v>
      </c>
      <c r="W54" s="21">
        <v>0</v>
      </c>
    </row>
    <row r="55" spans="1:23" ht="12.75" customHeight="1">
      <c r="A55" s="22"/>
      <c r="B55" s="23" t="s">
        <v>25</v>
      </c>
      <c r="C55" s="24"/>
      <c r="D55" s="25">
        <f>D54</f>
        <v>373982590</v>
      </c>
      <c r="E55" s="26">
        <f>E54</f>
        <v>0</v>
      </c>
      <c r="F55" s="26">
        <f>F54</f>
        <v>192273674</v>
      </c>
      <c r="G55" s="27">
        <f t="shared" si="9"/>
        <v>0</v>
      </c>
      <c r="H55" s="25">
        <f aca="true" t="shared" si="10" ref="H55:W55">H54</f>
        <v>1942393</v>
      </c>
      <c r="I55" s="26">
        <f t="shared" si="10"/>
        <v>24596505</v>
      </c>
      <c r="J55" s="26">
        <f t="shared" si="10"/>
        <v>25217545</v>
      </c>
      <c r="K55" s="25">
        <f t="shared" si="10"/>
        <v>51756443</v>
      </c>
      <c r="L55" s="25">
        <f t="shared" si="10"/>
        <v>21807346</v>
      </c>
      <c r="M55" s="26">
        <f t="shared" si="10"/>
        <v>15361691</v>
      </c>
      <c r="N55" s="26">
        <f t="shared" si="10"/>
        <v>35249738</v>
      </c>
      <c r="O55" s="25">
        <f t="shared" si="10"/>
        <v>72418775</v>
      </c>
      <c r="P55" s="25">
        <f t="shared" si="10"/>
        <v>20622393</v>
      </c>
      <c r="Q55" s="26">
        <f t="shared" si="10"/>
        <v>15952646</v>
      </c>
      <c r="R55" s="26">
        <f t="shared" si="10"/>
        <v>31523417</v>
      </c>
      <c r="S55" s="25">
        <f t="shared" si="10"/>
        <v>68098456</v>
      </c>
      <c r="T55" s="25">
        <f t="shared" si="10"/>
        <v>0</v>
      </c>
      <c r="U55" s="26">
        <f t="shared" si="10"/>
        <v>0</v>
      </c>
      <c r="V55" s="28">
        <f t="shared" si="10"/>
        <v>0</v>
      </c>
      <c r="W55" s="29">
        <f t="shared" si="10"/>
        <v>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5040000</v>
      </c>
      <c r="E56" s="18">
        <v>0</v>
      </c>
      <c r="F56" s="18">
        <v>2264794</v>
      </c>
      <c r="G56" s="19">
        <f t="shared" si="9"/>
        <v>0</v>
      </c>
      <c r="H56" s="17">
        <v>500024</v>
      </c>
      <c r="I56" s="18">
        <v>3275</v>
      </c>
      <c r="J56" s="18">
        <v>43144</v>
      </c>
      <c r="K56" s="17">
        <v>546443</v>
      </c>
      <c r="L56" s="17">
        <v>345073</v>
      </c>
      <c r="M56" s="18">
        <v>323061</v>
      </c>
      <c r="N56" s="18">
        <v>158768</v>
      </c>
      <c r="O56" s="17">
        <v>826902</v>
      </c>
      <c r="P56" s="17">
        <v>404869</v>
      </c>
      <c r="Q56" s="18">
        <v>339681</v>
      </c>
      <c r="R56" s="18">
        <v>146899</v>
      </c>
      <c r="S56" s="17">
        <v>891449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4956461</v>
      </c>
      <c r="E57" s="18">
        <v>0</v>
      </c>
      <c r="F57" s="18">
        <v>30421009</v>
      </c>
      <c r="G57" s="19">
        <f t="shared" si="9"/>
        <v>0</v>
      </c>
      <c r="H57" s="17">
        <v>596459</v>
      </c>
      <c r="I57" s="18">
        <v>88418</v>
      </c>
      <c r="J57" s="18">
        <v>135543</v>
      </c>
      <c r="K57" s="17">
        <v>820420</v>
      </c>
      <c r="L57" s="17">
        <v>50568</v>
      </c>
      <c r="M57" s="18">
        <v>98665</v>
      </c>
      <c r="N57" s="18">
        <v>6930532</v>
      </c>
      <c r="O57" s="17">
        <v>7079765</v>
      </c>
      <c r="P57" s="17">
        <v>6930532</v>
      </c>
      <c r="Q57" s="18">
        <v>5707995</v>
      </c>
      <c r="R57" s="18">
        <v>9882297</v>
      </c>
      <c r="S57" s="17">
        <v>22520824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5535119</v>
      </c>
      <c r="E58" s="18">
        <v>0</v>
      </c>
      <c r="F58" s="18">
        <v>674344</v>
      </c>
      <c r="G58" s="19">
        <f t="shared" si="9"/>
        <v>0</v>
      </c>
      <c r="H58" s="17">
        <v>42704</v>
      </c>
      <c r="I58" s="18">
        <v>70365</v>
      </c>
      <c r="J58" s="18">
        <v>93411</v>
      </c>
      <c r="K58" s="17">
        <v>206480</v>
      </c>
      <c r="L58" s="17">
        <v>38557</v>
      </c>
      <c r="M58" s="18">
        <v>166263</v>
      </c>
      <c r="N58" s="18">
        <v>222982</v>
      </c>
      <c r="O58" s="17">
        <v>427802</v>
      </c>
      <c r="P58" s="17">
        <v>40062</v>
      </c>
      <c r="Q58" s="18">
        <v>0</v>
      </c>
      <c r="R58" s="18">
        <v>0</v>
      </c>
      <c r="S58" s="17">
        <v>40062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110000</v>
      </c>
      <c r="E59" s="18">
        <v>100000</v>
      </c>
      <c r="F59" s="18">
        <v>40463</v>
      </c>
      <c r="G59" s="19">
        <f t="shared" si="9"/>
        <v>0.40463</v>
      </c>
      <c r="H59" s="17">
        <v>10157</v>
      </c>
      <c r="I59" s="18">
        <v>9636</v>
      </c>
      <c r="J59" s="18">
        <v>3058</v>
      </c>
      <c r="K59" s="17">
        <v>22851</v>
      </c>
      <c r="L59" s="17">
        <v>261</v>
      </c>
      <c r="M59" s="18">
        <v>9393</v>
      </c>
      <c r="N59" s="18">
        <v>3987</v>
      </c>
      <c r="O59" s="17">
        <v>13641</v>
      </c>
      <c r="P59" s="17">
        <v>485</v>
      </c>
      <c r="Q59" s="18">
        <v>608</v>
      </c>
      <c r="R59" s="18">
        <v>2878</v>
      </c>
      <c r="S59" s="17">
        <v>3971</v>
      </c>
      <c r="T59" s="17">
        <v>0</v>
      </c>
      <c r="U59" s="18">
        <v>0</v>
      </c>
      <c r="V59" s="20">
        <v>0</v>
      </c>
      <c r="W59" s="21">
        <v>0</v>
      </c>
    </row>
    <row r="60" spans="1:23" ht="12.75" customHeight="1">
      <c r="A60" s="22"/>
      <c r="B60" s="23" t="s">
        <v>120</v>
      </c>
      <c r="C60" s="24"/>
      <c r="D60" s="25">
        <f>SUM(D56:D59)</f>
        <v>15641580</v>
      </c>
      <c r="E60" s="26">
        <f>SUM(E56:E59)</f>
        <v>100000</v>
      </c>
      <c r="F60" s="26">
        <f>SUM(F56:F59)</f>
        <v>33400610</v>
      </c>
      <c r="G60" s="27">
        <f t="shared" si="9"/>
        <v>334.0061</v>
      </c>
      <c r="H60" s="25">
        <f aca="true" t="shared" si="11" ref="H60:W60">SUM(H56:H59)</f>
        <v>1149344</v>
      </c>
      <c r="I60" s="26">
        <f t="shared" si="11"/>
        <v>171694</v>
      </c>
      <c r="J60" s="26">
        <f t="shared" si="11"/>
        <v>275156</v>
      </c>
      <c r="K60" s="25">
        <f t="shared" si="11"/>
        <v>1596194</v>
      </c>
      <c r="L60" s="25">
        <f t="shared" si="11"/>
        <v>434459</v>
      </c>
      <c r="M60" s="26">
        <f t="shared" si="11"/>
        <v>597382</v>
      </c>
      <c r="N60" s="26">
        <f t="shared" si="11"/>
        <v>7316269</v>
      </c>
      <c r="O60" s="25">
        <f t="shared" si="11"/>
        <v>8348110</v>
      </c>
      <c r="P60" s="25">
        <f t="shared" si="11"/>
        <v>7375948</v>
      </c>
      <c r="Q60" s="26">
        <f t="shared" si="11"/>
        <v>6048284</v>
      </c>
      <c r="R60" s="26">
        <f t="shared" si="11"/>
        <v>10032074</v>
      </c>
      <c r="S60" s="25">
        <f t="shared" si="11"/>
        <v>23456306</v>
      </c>
      <c r="T60" s="25">
        <f t="shared" si="11"/>
        <v>0</v>
      </c>
      <c r="U60" s="26">
        <f t="shared" si="11"/>
        <v>0</v>
      </c>
      <c r="V60" s="28">
        <f t="shared" si="11"/>
        <v>0</v>
      </c>
      <c r="W60" s="29">
        <f t="shared" si="11"/>
        <v>0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10394000</v>
      </c>
      <c r="E61" s="18">
        <v>0</v>
      </c>
      <c r="F61" s="18">
        <v>3230554</v>
      </c>
      <c r="G61" s="19">
        <f t="shared" si="9"/>
        <v>0</v>
      </c>
      <c r="H61" s="17">
        <v>584096</v>
      </c>
      <c r="I61" s="18">
        <v>208488</v>
      </c>
      <c r="J61" s="18">
        <v>103853</v>
      </c>
      <c r="K61" s="17">
        <v>896437</v>
      </c>
      <c r="L61" s="17">
        <v>777017</v>
      </c>
      <c r="M61" s="18">
        <v>0</v>
      </c>
      <c r="N61" s="18">
        <v>1423149</v>
      </c>
      <c r="O61" s="17">
        <v>2200166</v>
      </c>
      <c r="P61" s="17">
        <v>0</v>
      </c>
      <c r="Q61" s="18">
        <v>0</v>
      </c>
      <c r="R61" s="18">
        <v>133951</v>
      </c>
      <c r="S61" s="17">
        <v>133951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3391641</v>
      </c>
      <c r="E62" s="18">
        <v>0</v>
      </c>
      <c r="F62" s="18">
        <v>1512606</v>
      </c>
      <c r="G62" s="19">
        <f t="shared" si="9"/>
        <v>0</v>
      </c>
      <c r="H62" s="17">
        <v>70686</v>
      </c>
      <c r="I62" s="18">
        <v>84989</v>
      </c>
      <c r="J62" s="18">
        <v>74850</v>
      </c>
      <c r="K62" s="17">
        <v>230525</v>
      </c>
      <c r="L62" s="17">
        <v>49939</v>
      </c>
      <c r="M62" s="18">
        <v>39020</v>
      </c>
      <c r="N62" s="18">
        <v>753922</v>
      </c>
      <c r="O62" s="17">
        <v>842881</v>
      </c>
      <c r="P62" s="17">
        <v>81400</v>
      </c>
      <c r="Q62" s="18">
        <v>136510</v>
      </c>
      <c r="R62" s="18">
        <v>221290</v>
      </c>
      <c r="S62" s="17">
        <v>439200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6750500</v>
      </c>
      <c r="E63" s="18">
        <v>0</v>
      </c>
      <c r="F63" s="18">
        <v>2172247</v>
      </c>
      <c r="G63" s="19">
        <f t="shared" si="9"/>
        <v>0</v>
      </c>
      <c r="H63" s="17">
        <v>141407</v>
      </c>
      <c r="I63" s="18">
        <v>382351</v>
      </c>
      <c r="J63" s="18">
        <v>172757</v>
      </c>
      <c r="K63" s="17">
        <v>696515</v>
      </c>
      <c r="L63" s="17">
        <v>172757</v>
      </c>
      <c r="M63" s="18">
        <v>172757</v>
      </c>
      <c r="N63" s="18">
        <v>1130218</v>
      </c>
      <c r="O63" s="17">
        <v>1475732</v>
      </c>
      <c r="P63" s="17">
        <v>0</v>
      </c>
      <c r="Q63" s="18">
        <v>0</v>
      </c>
      <c r="R63" s="18">
        <v>0</v>
      </c>
      <c r="S63" s="17">
        <v>0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230690767</v>
      </c>
      <c r="E64" s="18">
        <v>230690767</v>
      </c>
      <c r="F64" s="18">
        <v>77221925</v>
      </c>
      <c r="G64" s="19">
        <f t="shared" si="9"/>
        <v>0.33474215723596773</v>
      </c>
      <c r="H64" s="17">
        <v>4272609</v>
      </c>
      <c r="I64" s="18">
        <v>11296660</v>
      </c>
      <c r="J64" s="18">
        <v>7317098</v>
      </c>
      <c r="K64" s="17">
        <v>22886367</v>
      </c>
      <c r="L64" s="17">
        <v>5599302</v>
      </c>
      <c r="M64" s="18">
        <v>18430805</v>
      </c>
      <c r="N64" s="18">
        <v>16723935</v>
      </c>
      <c r="O64" s="17">
        <v>40754042</v>
      </c>
      <c r="P64" s="17">
        <v>4019636</v>
      </c>
      <c r="Q64" s="18">
        <v>3676481</v>
      </c>
      <c r="R64" s="18">
        <v>5885399</v>
      </c>
      <c r="S64" s="17">
        <v>13581516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0</v>
      </c>
      <c r="E65" s="18">
        <v>0</v>
      </c>
      <c r="F65" s="18">
        <v>20152785</v>
      </c>
      <c r="G65" s="19">
        <f t="shared" si="9"/>
        <v>0</v>
      </c>
      <c r="H65" s="17">
        <v>121855</v>
      </c>
      <c r="I65" s="18">
        <v>2060023</v>
      </c>
      <c r="J65" s="18">
        <v>2537646</v>
      </c>
      <c r="K65" s="17">
        <v>4719524</v>
      </c>
      <c r="L65" s="17">
        <v>2428100</v>
      </c>
      <c r="M65" s="18">
        <v>3030913</v>
      </c>
      <c r="N65" s="18">
        <v>2659754</v>
      </c>
      <c r="O65" s="17">
        <v>8118767</v>
      </c>
      <c r="P65" s="17">
        <v>2674153</v>
      </c>
      <c r="Q65" s="18">
        <v>2057131</v>
      </c>
      <c r="R65" s="18">
        <v>2583210</v>
      </c>
      <c r="S65" s="17">
        <v>7314494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1786050</v>
      </c>
      <c r="E66" s="18">
        <v>726450</v>
      </c>
      <c r="F66" s="18">
        <v>275294</v>
      </c>
      <c r="G66" s="19">
        <f t="shared" si="9"/>
        <v>0.37895794617661227</v>
      </c>
      <c r="H66" s="17">
        <v>44555</v>
      </c>
      <c r="I66" s="18">
        <v>0</v>
      </c>
      <c r="J66" s="18">
        <v>58571</v>
      </c>
      <c r="K66" s="17">
        <v>103126</v>
      </c>
      <c r="L66" s="17">
        <v>14738</v>
      </c>
      <c r="M66" s="18">
        <v>11091</v>
      </c>
      <c r="N66" s="18">
        <v>29409</v>
      </c>
      <c r="O66" s="17">
        <v>55238</v>
      </c>
      <c r="P66" s="17">
        <v>54176</v>
      </c>
      <c r="Q66" s="18">
        <v>28260</v>
      </c>
      <c r="R66" s="18">
        <v>34494</v>
      </c>
      <c r="S66" s="17">
        <v>116930</v>
      </c>
      <c r="T66" s="17">
        <v>0</v>
      </c>
      <c r="U66" s="18">
        <v>0</v>
      </c>
      <c r="V66" s="20">
        <v>0</v>
      </c>
      <c r="W66" s="21">
        <v>0</v>
      </c>
    </row>
    <row r="67" spans="1:23" ht="12.75" customHeight="1">
      <c r="A67" s="22"/>
      <c r="B67" s="23" t="s">
        <v>133</v>
      </c>
      <c r="C67" s="24"/>
      <c r="D67" s="25">
        <f>SUM(D61:D66)</f>
        <v>253012958</v>
      </c>
      <c r="E67" s="26">
        <f>SUM(E61:E66)</f>
        <v>231417217</v>
      </c>
      <c r="F67" s="26">
        <f>SUM(F61:F66)</f>
        <v>104565411</v>
      </c>
      <c r="G67" s="27">
        <f t="shared" si="9"/>
        <v>0.451848018723689</v>
      </c>
      <c r="H67" s="25">
        <f aca="true" t="shared" si="12" ref="H67:W67">SUM(H61:H66)</f>
        <v>5235208</v>
      </c>
      <c r="I67" s="26">
        <f t="shared" si="12"/>
        <v>14032511</v>
      </c>
      <c r="J67" s="26">
        <f t="shared" si="12"/>
        <v>10264775</v>
      </c>
      <c r="K67" s="25">
        <f t="shared" si="12"/>
        <v>29532494</v>
      </c>
      <c r="L67" s="25">
        <f t="shared" si="12"/>
        <v>9041853</v>
      </c>
      <c r="M67" s="26">
        <f t="shared" si="12"/>
        <v>21684586</v>
      </c>
      <c r="N67" s="26">
        <f t="shared" si="12"/>
        <v>22720387</v>
      </c>
      <c r="O67" s="25">
        <f t="shared" si="12"/>
        <v>53446826</v>
      </c>
      <c r="P67" s="25">
        <f t="shared" si="12"/>
        <v>6829365</v>
      </c>
      <c r="Q67" s="26">
        <f t="shared" si="12"/>
        <v>5898382</v>
      </c>
      <c r="R67" s="26">
        <f t="shared" si="12"/>
        <v>8858344</v>
      </c>
      <c r="S67" s="25">
        <f t="shared" si="12"/>
        <v>21586091</v>
      </c>
      <c r="T67" s="25">
        <f t="shared" si="12"/>
        <v>0</v>
      </c>
      <c r="U67" s="26">
        <f t="shared" si="12"/>
        <v>0</v>
      </c>
      <c r="V67" s="28">
        <f t="shared" si="12"/>
        <v>0</v>
      </c>
      <c r="W67" s="29">
        <f t="shared" si="12"/>
        <v>0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24822956</v>
      </c>
      <c r="E68" s="18">
        <v>0</v>
      </c>
      <c r="F68" s="18">
        <v>66640329</v>
      </c>
      <c r="G68" s="19">
        <f t="shared" si="9"/>
        <v>0</v>
      </c>
      <c r="H68" s="17">
        <v>6490455</v>
      </c>
      <c r="I68" s="18">
        <v>6520754</v>
      </c>
      <c r="J68" s="18">
        <v>6535725</v>
      </c>
      <c r="K68" s="17">
        <v>19546934</v>
      </c>
      <c r="L68" s="17">
        <v>5570007</v>
      </c>
      <c r="M68" s="18">
        <v>5688648</v>
      </c>
      <c r="N68" s="18">
        <v>11040416</v>
      </c>
      <c r="O68" s="17">
        <v>22299071</v>
      </c>
      <c r="P68" s="17">
        <v>10393464</v>
      </c>
      <c r="Q68" s="18">
        <v>7351074</v>
      </c>
      <c r="R68" s="18">
        <v>7049786</v>
      </c>
      <c r="S68" s="17">
        <v>24794324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0</v>
      </c>
      <c r="E69" s="18">
        <v>0</v>
      </c>
      <c r="F69" s="18">
        <v>25406181</v>
      </c>
      <c r="G69" s="19">
        <f t="shared" si="9"/>
        <v>0</v>
      </c>
      <c r="H69" s="17">
        <v>8647735</v>
      </c>
      <c r="I69" s="18">
        <v>3972223</v>
      </c>
      <c r="J69" s="18">
        <v>1687004</v>
      </c>
      <c r="K69" s="17">
        <v>14306962</v>
      </c>
      <c r="L69" s="17">
        <v>2665911</v>
      </c>
      <c r="M69" s="18">
        <v>1369696</v>
      </c>
      <c r="N69" s="18">
        <v>2059882</v>
      </c>
      <c r="O69" s="17">
        <v>6095489</v>
      </c>
      <c r="P69" s="17">
        <v>1327681</v>
      </c>
      <c r="Q69" s="18">
        <v>1603045</v>
      </c>
      <c r="R69" s="18">
        <v>2073004</v>
      </c>
      <c r="S69" s="17">
        <v>5003730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11212537</v>
      </c>
      <c r="E70" s="18">
        <v>0</v>
      </c>
      <c r="F70" s="18">
        <v>9011720</v>
      </c>
      <c r="G70" s="19">
        <f t="shared" si="9"/>
        <v>0</v>
      </c>
      <c r="H70" s="17">
        <v>523661</v>
      </c>
      <c r="I70" s="18">
        <v>653983</v>
      </c>
      <c r="J70" s="18">
        <v>2284318</v>
      </c>
      <c r="K70" s="17">
        <v>3461962</v>
      </c>
      <c r="L70" s="17">
        <v>1515665</v>
      </c>
      <c r="M70" s="18">
        <v>1139901</v>
      </c>
      <c r="N70" s="18">
        <v>1805319</v>
      </c>
      <c r="O70" s="17">
        <v>4460885</v>
      </c>
      <c r="P70" s="17">
        <v>259332</v>
      </c>
      <c r="Q70" s="18">
        <v>0</v>
      </c>
      <c r="R70" s="18">
        <v>829541</v>
      </c>
      <c r="S70" s="17">
        <v>1088873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71220000</v>
      </c>
      <c r="E71" s="18">
        <v>118197016</v>
      </c>
      <c r="F71" s="18">
        <v>54950213</v>
      </c>
      <c r="G71" s="19">
        <f t="shared" si="9"/>
        <v>0.4649035556024528</v>
      </c>
      <c r="H71" s="17">
        <v>9861953</v>
      </c>
      <c r="I71" s="18">
        <v>6051172</v>
      </c>
      <c r="J71" s="18">
        <v>2615054</v>
      </c>
      <c r="K71" s="17">
        <v>18528179</v>
      </c>
      <c r="L71" s="17">
        <v>4310324</v>
      </c>
      <c r="M71" s="18">
        <v>8499569</v>
      </c>
      <c r="N71" s="18">
        <v>2097687</v>
      </c>
      <c r="O71" s="17">
        <v>14907580</v>
      </c>
      <c r="P71" s="17">
        <v>580984</v>
      </c>
      <c r="Q71" s="18">
        <v>1841073</v>
      </c>
      <c r="R71" s="18">
        <v>19092397</v>
      </c>
      <c r="S71" s="17">
        <v>21514454</v>
      </c>
      <c r="T71" s="17">
        <v>0</v>
      </c>
      <c r="U71" s="18">
        <v>0</v>
      </c>
      <c r="V71" s="20">
        <v>0</v>
      </c>
      <c r="W71" s="21">
        <v>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0</v>
      </c>
      <c r="E72" s="18">
        <v>0</v>
      </c>
      <c r="F72" s="18">
        <v>9036448</v>
      </c>
      <c r="G72" s="19">
        <f t="shared" si="9"/>
        <v>0</v>
      </c>
      <c r="H72" s="17">
        <v>1916280</v>
      </c>
      <c r="I72" s="18">
        <v>281748</v>
      </c>
      <c r="J72" s="18">
        <v>119893</v>
      </c>
      <c r="K72" s="17">
        <v>2317921</v>
      </c>
      <c r="L72" s="17">
        <v>2952908</v>
      </c>
      <c r="M72" s="18">
        <v>830018</v>
      </c>
      <c r="N72" s="18">
        <v>2025481</v>
      </c>
      <c r="O72" s="17">
        <v>5808407</v>
      </c>
      <c r="P72" s="17">
        <v>132793</v>
      </c>
      <c r="Q72" s="18">
        <v>37307</v>
      </c>
      <c r="R72" s="18">
        <v>740020</v>
      </c>
      <c r="S72" s="17">
        <v>910120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311870</v>
      </c>
      <c r="E73" s="18">
        <v>0</v>
      </c>
      <c r="F73" s="18">
        <v>8147082</v>
      </c>
      <c r="G73" s="19">
        <f t="shared" si="9"/>
        <v>0</v>
      </c>
      <c r="H73" s="17">
        <v>1027178</v>
      </c>
      <c r="I73" s="18">
        <v>616803</v>
      </c>
      <c r="J73" s="18">
        <v>864167</v>
      </c>
      <c r="K73" s="17">
        <v>2508148</v>
      </c>
      <c r="L73" s="17">
        <v>557599</v>
      </c>
      <c r="M73" s="18">
        <v>594962</v>
      </c>
      <c r="N73" s="18">
        <v>478426</v>
      </c>
      <c r="O73" s="17">
        <v>1630987</v>
      </c>
      <c r="P73" s="17">
        <v>3247338</v>
      </c>
      <c r="Q73" s="18">
        <v>378407</v>
      </c>
      <c r="R73" s="18">
        <v>382202</v>
      </c>
      <c r="S73" s="17">
        <v>4007947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1625000</v>
      </c>
      <c r="E74" s="18">
        <v>1625000</v>
      </c>
      <c r="F74" s="18">
        <v>1152048</v>
      </c>
      <c r="G74" s="19">
        <f t="shared" si="9"/>
        <v>0.7089526153846154</v>
      </c>
      <c r="H74" s="17">
        <v>114869</v>
      </c>
      <c r="I74" s="18">
        <v>11125</v>
      </c>
      <c r="J74" s="18">
        <v>229236</v>
      </c>
      <c r="K74" s="17">
        <v>355230</v>
      </c>
      <c r="L74" s="17">
        <v>101230</v>
      </c>
      <c r="M74" s="18">
        <v>62563</v>
      </c>
      <c r="N74" s="18">
        <v>8841</v>
      </c>
      <c r="O74" s="17">
        <v>172634</v>
      </c>
      <c r="P74" s="17">
        <v>209660</v>
      </c>
      <c r="Q74" s="18">
        <v>414524</v>
      </c>
      <c r="R74" s="18">
        <v>0</v>
      </c>
      <c r="S74" s="17">
        <v>624184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109192363</v>
      </c>
      <c r="E75" s="26">
        <f>SUM(E68:E74)</f>
        <v>119822016</v>
      </c>
      <c r="F75" s="26">
        <f>SUM(F68:F74)</f>
        <v>174344021</v>
      </c>
      <c r="G75" s="27">
        <f t="shared" si="9"/>
        <v>1.4550249346497393</v>
      </c>
      <c r="H75" s="25">
        <f aca="true" t="shared" si="13" ref="H75:W75">SUM(H68:H74)</f>
        <v>28582131</v>
      </c>
      <c r="I75" s="26">
        <f t="shared" si="13"/>
        <v>18107808</v>
      </c>
      <c r="J75" s="26">
        <f t="shared" si="13"/>
        <v>14335397</v>
      </c>
      <c r="K75" s="25">
        <f t="shared" si="13"/>
        <v>61025336</v>
      </c>
      <c r="L75" s="25">
        <f t="shared" si="13"/>
        <v>17673644</v>
      </c>
      <c r="M75" s="26">
        <f t="shared" si="13"/>
        <v>18185357</v>
      </c>
      <c r="N75" s="26">
        <f t="shared" si="13"/>
        <v>19516052</v>
      </c>
      <c r="O75" s="25">
        <f t="shared" si="13"/>
        <v>55375053</v>
      </c>
      <c r="P75" s="25">
        <f t="shared" si="13"/>
        <v>16151252</v>
      </c>
      <c r="Q75" s="26">
        <f t="shared" si="13"/>
        <v>11625430</v>
      </c>
      <c r="R75" s="26">
        <f t="shared" si="13"/>
        <v>30166950</v>
      </c>
      <c r="S75" s="25">
        <f t="shared" si="13"/>
        <v>57943632</v>
      </c>
      <c r="T75" s="25">
        <f t="shared" si="13"/>
        <v>0</v>
      </c>
      <c r="U75" s="26">
        <f t="shared" si="13"/>
        <v>0</v>
      </c>
      <c r="V75" s="28">
        <f t="shared" si="13"/>
        <v>0</v>
      </c>
      <c r="W75" s="29">
        <f t="shared" si="13"/>
        <v>0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64050000</v>
      </c>
      <c r="E76" s="18">
        <v>0</v>
      </c>
      <c r="F76" s="18">
        <v>33902157</v>
      </c>
      <c r="G76" s="19">
        <f t="shared" si="9"/>
        <v>0</v>
      </c>
      <c r="H76" s="17">
        <v>1860469</v>
      </c>
      <c r="I76" s="18">
        <v>3458107</v>
      </c>
      <c r="J76" s="18">
        <v>5080962</v>
      </c>
      <c r="K76" s="17">
        <v>10399538</v>
      </c>
      <c r="L76" s="17">
        <v>4990962</v>
      </c>
      <c r="M76" s="18">
        <v>4457552</v>
      </c>
      <c r="N76" s="18">
        <v>5317518</v>
      </c>
      <c r="O76" s="17">
        <v>14766032</v>
      </c>
      <c r="P76" s="17">
        <v>2676139</v>
      </c>
      <c r="Q76" s="18">
        <v>3247139</v>
      </c>
      <c r="R76" s="18">
        <v>2813309</v>
      </c>
      <c r="S76" s="17">
        <v>8736587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25500000</v>
      </c>
      <c r="E77" s="18">
        <v>0</v>
      </c>
      <c r="F77" s="18">
        <v>8782424</v>
      </c>
      <c r="G77" s="19">
        <f t="shared" si="9"/>
        <v>0</v>
      </c>
      <c r="H77" s="17">
        <v>931529</v>
      </c>
      <c r="I77" s="18">
        <v>437503</v>
      </c>
      <c r="J77" s="18">
        <v>1502234</v>
      </c>
      <c r="K77" s="17">
        <v>2871266</v>
      </c>
      <c r="L77" s="17">
        <v>77132</v>
      </c>
      <c r="M77" s="18">
        <v>995497</v>
      </c>
      <c r="N77" s="18">
        <v>3686111</v>
      </c>
      <c r="O77" s="17">
        <v>4758740</v>
      </c>
      <c r="P77" s="17">
        <v>322833</v>
      </c>
      <c r="Q77" s="18">
        <v>414641</v>
      </c>
      <c r="R77" s="18">
        <v>414944</v>
      </c>
      <c r="S77" s="17">
        <v>1152418</v>
      </c>
      <c r="T77" s="17">
        <v>0</v>
      </c>
      <c r="U77" s="18">
        <v>0</v>
      </c>
      <c r="V77" s="20">
        <v>0</v>
      </c>
      <c r="W77" s="21">
        <v>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98214000</v>
      </c>
      <c r="E78" s="18">
        <v>100780000</v>
      </c>
      <c r="F78" s="18">
        <v>49326524</v>
      </c>
      <c r="G78" s="19">
        <f t="shared" si="9"/>
        <v>0.48944754911688826</v>
      </c>
      <c r="H78" s="17">
        <v>5036582</v>
      </c>
      <c r="I78" s="18">
        <v>0</v>
      </c>
      <c r="J78" s="18">
        <v>4225212</v>
      </c>
      <c r="K78" s="17">
        <v>9261794</v>
      </c>
      <c r="L78" s="17">
        <v>6430551</v>
      </c>
      <c r="M78" s="18">
        <v>6103775</v>
      </c>
      <c r="N78" s="18">
        <v>6119578</v>
      </c>
      <c r="O78" s="17">
        <v>18653904</v>
      </c>
      <c r="P78" s="17">
        <v>8252914</v>
      </c>
      <c r="Q78" s="18">
        <v>6763111</v>
      </c>
      <c r="R78" s="18">
        <v>6394801</v>
      </c>
      <c r="S78" s="17">
        <v>21410826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13885000</v>
      </c>
      <c r="E79" s="18">
        <v>20272500</v>
      </c>
      <c r="F79" s="18">
        <v>1505347</v>
      </c>
      <c r="G79" s="19">
        <f t="shared" si="9"/>
        <v>0.07425561721543963</v>
      </c>
      <c r="H79" s="17">
        <v>149406</v>
      </c>
      <c r="I79" s="18">
        <v>707176</v>
      </c>
      <c r="J79" s="18">
        <v>419963</v>
      </c>
      <c r="K79" s="17">
        <v>1276545</v>
      </c>
      <c r="L79" s="17">
        <v>199374</v>
      </c>
      <c r="M79" s="18">
        <v>0</v>
      </c>
      <c r="N79" s="18">
        <v>29428</v>
      </c>
      <c r="O79" s="17">
        <v>228802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1444200</v>
      </c>
      <c r="E80" s="18">
        <v>2617910</v>
      </c>
      <c r="F80" s="18">
        <v>814791</v>
      </c>
      <c r="G80" s="19">
        <f t="shared" si="9"/>
        <v>0.31123720830739027</v>
      </c>
      <c r="H80" s="17">
        <v>17690</v>
      </c>
      <c r="I80" s="18">
        <v>17853</v>
      </c>
      <c r="J80" s="18">
        <v>153492</v>
      </c>
      <c r="K80" s="17">
        <v>189035</v>
      </c>
      <c r="L80" s="17">
        <v>46925</v>
      </c>
      <c r="M80" s="18">
        <v>28614</v>
      </c>
      <c r="N80" s="18">
        <v>251778</v>
      </c>
      <c r="O80" s="17">
        <v>327317</v>
      </c>
      <c r="P80" s="17">
        <v>104550</v>
      </c>
      <c r="Q80" s="18">
        <v>153492</v>
      </c>
      <c r="R80" s="18">
        <v>40397</v>
      </c>
      <c r="S80" s="17">
        <v>298439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203093200</v>
      </c>
      <c r="E81" s="26">
        <f>SUM(E76:E80)</f>
        <v>123670410</v>
      </c>
      <c r="F81" s="26">
        <f>SUM(F76:F80)</f>
        <v>94331243</v>
      </c>
      <c r="G81" s="27">
        <f t="shared" si="9"/>
        <v>0.7627632430425354</v>
      </c>
      <c r="H81" s="25">
        <f aca="true" t="shared" si="14" ref="H81:W81">SUM(H76:H80)</f>
        <v>7995676</v>
      </c>
      <c r="I81" s="26">
        <f t="shared" si="14"/>
        <v>4620639</v>
      </c>
      <c r="J81" s="26">
        <f t="shared" si="14"/>
        <v>11381863</v>
      </c>
      <c r="K81" s="25">
        <f t="shared" si="14"/>
        <v>23998178</v>
      </c>
      <c r="L81" s="25">
        <f t="shared" si="14"/>
        <v>11744944</v>
      </c>
      <c r="M81" s="26">
        <f t="shared" si="14"/>
        <v>11585438</v>
      </c>
      <c r="N81" s="26">
        <f t="shared" si="14"/>
        <v>15404413</v>
      </c>
      <c r="O81" s="25">
        <f t="shared" si="14"/>
        <v>38734795</v>
      </c>
      <c r="P81" s="25">
        <f t="shared" si="14"/>
        <v>11356436</v>
      </c>
      <c r="Q81" s="26">
        <f t="shared" si="14"/>
        <v>10578383</v>
      </c>
      <c r="R81" s="26">
        <f t="shared" si="14"/>
        <v>9663451</v>
      </c>
      <c r="S81" s="25">
        <f t="shared" si="14"/>
        <v>31598270</v>
      </c>
      <c r="T81" s="25">
        <f t="shared" si="14"/>
        <v>0</v>
      </c>
      <c r="U81" s="26">
        <f t="shared" si="14"/>
        <v>0</v>
      </c>
      <c r="V81" s="28">
        <f t="shared" si="14"/>
        <v>0</v>
      </c>
      <c r="W81" s="29">
        <f t="shared" si="14"/>
        <v>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954922691</v>
      </c>
      <c r="E82" s="26">
        <f>SUM(E54,E56:E59,E61:E66,E68:E74,E76:E80)</f>
        <v>475009643</v>
      </c>
      <c r="F82" s="26">
        <f>SUM(F54,F56:F59,F61:F66,F68:F74,F76:F80)</f>
        <v>598914959</v>
      </c>
      <c r="G82" s="27">
        <f t="shared" si="9"/>
        <v>1.260848001353101</v>
      </c>
      <c r="H82" s="25">
        <f aca="true" t="shared" si="15" ref="H82:W82">SUM(H54,H56:H59,H61:H66,H68:H74,H76:H80)</f>
        <v>44904752</v>
      </c>
      <c r="I82" s="26">
        <f t="shared" si="15"/>
        <v>61529157</v>
      </c>
      <c r="J82" s="26">
        <f t="shared" si="15"/>
        <v>61474736</v>
      </c>
      <c r="K82" s="25">
        <f t="shared" si="15"/>
        <v>167908645</v>
      </c>
      <c r="L82" s="25">
        <f t="shared" si="15"/>
        <v>60702246</v>
      </c>
      <c r="M82" s="26">
        <f t="shared" si="15"/>
        <v>67414454</v>
      </c>
      <c r="N82" s="26">
        <f t="shared" si="15"/>
        <v>100206859</v>
      </c>
      <c r="O82" s="25">
        <f t="shared" si="15"/>
        <v>228323559</v>
      </c>
      <c r="P82" s="25">
        <f t="shared" si="15"/>
        <v>62335394</v>
      </c>
      <c r="Q82" s="26">
        <f t="shared" si="15"/>
        <v>50103125</v>
      </c>
      <c r="R82" s="26">
        <f t="shared" si="15"/>
        <v>90244236</v>
      </c>
      <c r="S82" s="25">
        <f t="shared" si="15"/>
        <v>202682755</v>
      </c>
      <c r="T82" s="25">
        <f t="shared" si="15"/>
        <v>0</v>
      </c>
      <c r="U82" s="26">
        <f t="shared" si="15"/>
        <v>0</v>
      </c>
      <c r="V82" s="28">
        <f t="shared" si="15"/>
        <v>0</v>
      </c>
      <c r="W82" s="29">
        <f t="shared" si="15"/>
        <v>0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2934165072</v>
      </c>
      <c r="E85" s="18">
        <v>2975641173</v>
      </c>
      <c r="F85" s="18">
        <v>1090041917</v>
      </c>
      <c r="G85" s="19">
        <f aca="true" t="shared" si="16" ref="G85:G98">IF($E85=0,0,$F85/$E85)</f>
        <v>0.3663216945949954</v>
      </c>
      <c r="H85" s="17">
        <v>78288928</v>
      </c>
      <c r="I85" s="18">
        <v>149374935</v>
      </c>
      <c r="J85" s="18">
        <v>197688802</v>
      </c>
      <c r="K85" s="17">
        <v>425352665</v>
      </c>
      <c r="L85" s="17">
        <v>189815993</v>
      </c>
      <c r="M85" s="18">
        <v>224926546</v>
      </c>
      <c r="N85" s="18">
        <v>249946713</v>
      </c>
      <c r="O85" s="17">
        <v>664689252</v>
      </c>
      <c r="P85" s="17">
        <v>0</v>
      </c>
      <c r="Q85" s="18">
        <v>0</v>
      </c>
      <c r="R85" s="18">
        <v>0</v>
      </c>
      <c r="S85" s="17">
        <v>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4780351501</v>
      </c>
      <c r="E86" s="18">
        <v>4780351501</v>
      </c>
      <c r="F86" s="18">
        <v>2118583642</v>
      </c>
      <c r="G86" s="19">
        <f t="shared" si="16"/>
        <v>0.44318574513962294</v>
      </c>
      <c r="H86" s="17">
        <v>194189023</v>
      </c>
      <c r="I86" s="18">
        <v>250977167</v>
      </c>
      <c r="J86" s="18">
        <v>225985905</v>
      </c>
      <c r="K86" s="17">
        <v>671152095</v>
      </c>
      <c r="L86" s="17">
        <v>203243651</v>
      </c>
      <c r="M86" s="18">
        <v>277593055</v>
      </c>
      <c r="N86" s="18">
        <v>203034327</v>
      </c>
      <c r="O86" s="17">
        <v>683871033</v>
      </c>
      <c r="P86" s="17">
        <v>251085943</v>
      </c>
      <c r="Q86" s="18">
        <v>241175369</v>
      </c>
      <c r="R86" s="18">
        <v>271299202</v>
      </c>
      <c r="S86" s="17">
        <v>763560514</v>
      </c>
      <c r="T86" s="17">
        <v>0</v>
      </c>
      <c r="U86" s="18">
        <v>0</v>
      </c>
      <c r="V86" s="20">
        <v>0</v>
      </c>
      <c r="W86" s="21">
        <v>0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1477247819</v>
      </c>
      <c r="E87" s="18">
        <v>1316451087</v>
      </c>
      <c r="F87" s="18">
        <v>1024430903</v>
      </c>
      <c r="G87" s="19">
        <f t="shared" si="16"/>
        <v>0.7781761989611999</v>
      </c>
      <c r="H87" s="17">
        <v>52569641</v>
      </c>
      <c r="I87" s="18">
        <v>135241387</v>
      </c>
      <c r="J87" s="18">
        <v>118541856</v>
      </c>
      <c r="K87" s="17">
        <v>306352884</v>
      </c>
      <c r="L87" s="17">
        <v>143964156</v>
      </c>
      <c r="M87" s="18">
        <v>143694219</v>
      </c>
      <c r="N87" s="18">
        <v>128187173</v>
      </c>
      <c r="O87" s="17">
        <v>415845548</v>
      </c>
      <c r="P87" s="17">
        <v>0</v>
      </c>
      <c r="Q87" s="18">
        <v>133093794</v>
      </c>
      <c r="R87" s="18">
        <v>169138677</v>
      </c>
      <c r="S87" s="17">
        <v>302232471</v>
      </c>
      <c r="T87" s="17">
        <v>0</v>
      </c>
      <c r="U87" s="18">
        <v>0</v>
      </c>
      <c r="V87" s="20">
        <v>0</v>
      </c>
      <c r="W87" s="21">
        <v>0</v>
      </c>
    </row>
    <row r="88" spans="1:23" ht="12.75" customHeight="1">
      <c r="A88" s="22"/>
      <c r="B88" s="23" t="s">
        <v>25</v>
      </c>
      <c r="C88" s="24"/>
      <c r="D88" s="25">
        <f>SUM(D85:D87)</f>
        <v>9191764392</v>
      </c>
      <c r="E88" s="26">
        <f>SUM(E85:E87)</f>
        <v>9072443761</v>
      </c>
      <c r="F88" s="26">
        <f>SUM(F85:F87)</f>
        <v>4233056462</v>
      </c>
      <c r="G88" s="27">
        <f t="shared" si="16"/>
        <v>0.46658392970114326</v>
      </c>
      <c r="H88" s="25">
        <f aca="true" t="shared" si="17" ref="H88:W88">SUM(H85:H87)</f>
        <v>325047592</v>
      </c>
      <c r="I88" s="26">
        <f t="shared" si="17"/>
        <v>535593489</v>
      </c>
      <c r="J88" s="26">
        <f t="shared" si="17"/>
        <v>542216563</v>
      </c>
      <c r="K88" s="25">
        <f t="shared" si="17"/>
        <v>1402857644</v>
      </c>
      <c r="L88" s="25">
        <f t="shared" si="17"/>
        <v>537023800</v>
      </c>
      <c r="M88" s="26">
        <f t="shared" si="17"/>
        <v>646213820</v>
      </c>
      <c r="N88" s="26">
        <f t="shared" si="17"/>
        <v>581168213</v>
      </c>
      <c r="O88" s="25">
        <f t="shared" si="17"/>
        <v>1764405833</v>
      </c>
      <c r="P88" s="25">
        <f t="shared" si="17"/>
        <v>251085943</v>
      </c>
      <c r="Q88" s="26">
        <f t="shared" si="17"/>
        <v>374269163</v>
      </c>
      <c r="R88" s="26">
        <f t="shared" si="17"/>
        <v>440437879</v>
      </c>
      <c r="S88" s="25">
        <f t="shared" si="17"/>
        <v>1065792985</v>
      </c>
      <c r="T88" s="25">
        <f t="shared" si="17"/>
        <v>0</v>
      </c>
      <c r="U88" s="26">
        <f t="shared" si="17"/>
        <v>0</v>
      </c>
      <c r="V88" s="28">
        <f t="shared" si="17"/>
        <v>0</v>
      </c>
      <c r="W88" s="29">
        <f t="shared" si="17"/>
        <v>0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252676972</v>
      </c>
      <c r="E89" s="18">
        <v>0</v>
      </c>
      <c r="F89" s="18">
        <v>151250690</v>
      </c>
      <c r="G89" s="19">
        <f t="shared" si="16"/>
        <v>0</v>
      </c>
      <c r="H89" s="17">
        <v>6603205</v>
      </c>
      <c r="I89" s="18">
        <v>-892510</v>
      </c>
      <c r="J89" s="18">
        <v>22197955</v>
      </c>
      <c r="K89" s="17">
        <v>27908650</v>
      </c>
      <c r="L89" s="17">
        <v>18783603</v>
      </c>
      <c r="M89" s="18">
        <v>18649737</v>
      </c>
      <c r="N89" s="18">
        <v>16073813</v>
      </c>
      <c r="O89" s="17">
        <v>53507153</v>
      </c>
      <c r="P89" s="17">
        <v>12371648</v>
      </c>
      <c r="Q89" s="18">
        <v>10738440</v>
      </c>
      <c r="R89" s="18">
        <v>46724799</v>
      </c>
      <c r="S89" s="17">
        <v>69834887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54909079</v>
      </c>
      <c r="E90" s="18">
        <v>55002056</v>
      </c>
      <c r="F90" s="18">
        <v>35671679</v>
      </c>
      <c r="G90" s="19">
        <f t="shared" si="16"/>
        <v>0.6485517377750388</v>
      </c>
      <c r="H90" s="17">
        <v>148046</v>
      </c>
      <c r="I90" s="18">
        <v>1981526</v>
      </c>
      <c r="J90" s="18">
        <v>5201692</v>
      </c>
      <c r="K90" s="17">
        <v>7331264</v>
      </c>
      <c r="L90" s="17">
        <v>4435352</v>
      </c>
      <c r="M90" s="18">
        <v>4142327</v>
      </c>
      <c r="N90" s="18">
        <v>7064689</v>
      </c>
      <c r="O90" s="17">
        <v>15642368</v>
      </c>
      <c r="P90" s="17">
        <v>3460558</v>
      </c>
      <c r="Q90" s="18">
        <v>3186560</v>
      </c>
      <c r="R90" s="18">
        <v>6050929</v>
      </c>
      <c r="S90" s="17">
        <v>12698047</v>
      </c>
      <c r="T90" s="17">
        <v>0</v>
      </c>
      <c r="U90" s="18">
        <v>0</v>
      </c>
      <c r="V90" s="20">
        <v>0</v>
      </c>
      <c r="W90" s="21">
        <v>0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0</v>
      </c>
      <c r="E91" s="18">
        <v>0</v>
      </c>
      <c r="F91" s="18">
        <v>15313957</v>
      </c>
      <c r="G91" s="19">
        <f t="shared" si="16"/>
        <v>0</v>
      </c>
      <c r="H91" s="17">
        <v>519723</v>
      </c>
      <c r="I91" s="18">
        <v>875911</v>
      </c>
      <c r="J91" s="18">
        <v>2567664</v>
      </c>
      <c r="K91" s="17">
        <v>3963298</v>
      </c>
      <c r="L91" s="17">
        <v>2074942</v>
      </c>
      <c r="M91" s="18">
        <v>2555653</v>
      </c>
      <c r="N91" s="18">
        <v>2351251</v>
      </c>
      <c r="O91" s="17">
        <v>6981846</v>
      </c>
      <c r="P91" s="17">
        <v>968239</v>
      </c>
      <c r="Q91" s="18">
        <v>1448092</v>
      </c>
      <c r="R91" s="18">
        <v>1952482</v>
      </c>
      <c r="S91" s="17">
        <v>4368813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3610224</v>
      </c>
      <c r="E92" s="18">
        <v>0</v>
      </c>
      <c r="F92" s="18">
        <v>13479292</v>
      </c>
      <c r="G92" s="19">
        <f t="shared" si="16"/>
        <v>0</v>
      </c>
      <c r="H92" s="17">
        <v>1810947</v>
      </c>
      <c r="I92" s="18">
        <v>0</v>
      </c>
      <c r="J92" s="18">
        <v>2118417</v>
      </c>
      <c r="K92" s="17">
        <v>3929364</v>
      </c>
      <c r="L92" s="17">
        <v>2138914</v>
      </c>
      <c r="M92" s="18">
        <v>0</v>
      </c>
      <c r="N92" s="18">
        <v>2865343</v>
      </c>
      <c r="O92" s="17">
        <v>5004257</v>
      </c>
      <c r="P92" s="17">
        <v>2124996</v>
      </c>
      <c r="Q92" s="18">
        <v>2420675</v>
      </c>
      <c r="R92" s="18">
        <v>0</v>
      </c>
      <c r="S92" s="17">
        <v>4545671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311196275</v>
      </c>
      <c r="E93" s="26">
        <f>SUM(E89:E92)</f>
        <v>55002056</v>
      </c>
      <c r="F93" s="26">
        <f>SUM(F89:F92)</f>
        <v>215715618</v>
      </c>
      <c r="G93" s="27">
        <f t="shared" si="16"/>
        <v>3.9219555356257954</v>
      </c>
      <c r="H93" s="25">
        <f aca="true" t="shared" si="18" ref="H93:W93">SUM(H89:H92)</f>
        <v>9081921</v>
      </c>
      <c r="I93" s="26">
        <f t="shared" si="18"/>
        <v>1964927</v>
      </c>
      <c r="J93" s="26">
        <f t="shared" si="18"/>
        <v>32085728</v>
      </c>
      <c r="K93" s="25">
        <f t="shared" si="18"/>
        <v>43132576</v>
      </c>
      <c r="L93" s="25">
        <f t="shared" si="18"/>
        <v>27432811</v>
      </c>
      <c r="M93" s="26">
        <f t="shared" si="18"/>
        <v>25347717</v>
      </c>
      <c r="N93" s="26">
        <f t="shared" si="18"/>
        <v>28355096</v>
      </c>
      <c r="O93" s="25">
        <f t="shared" si="18"/>
        <v>81135624</v>
      </c>
      <c r="P93" s="25">
        <f t="shared" si="18"/>
        <v>18925441</v>
      </c>
      <c r="Q93" s="26">
        <f t="shared" si="18"/>
        <v>17793767</v>
      </c>
      <c r="R93" s="26">
        <f t="shared" si="18"/>
        <v>54728210</v>
      </c>
      <c r="S93" s="25">
        <f t="shared" si="18"/>
        <v>91447418</v>
      </c>
      <c r="T93" s="25">
        <f t="shared" si="18"/>
        <v>0</v>
      </c>
      <c r="U93" s="26">
        <f t="shared" si="18"/>
        <v>0</v>
      </c>
      <c r="V93" s="28">
        <f t="shared" si="18"/>
        <v>0</v>
      </c>
      <c r="W93" s="29">
        <f t="shared" si="18"/>
        <v>0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124692583</v>
      </c>
      <c r="E94" s="18">
        <v>0</v>
      </c>
      <c r="F94" s="18">
        <v>72268775</v>
      </c>
      <c r="G94" s="19">
        <f t="shared" si="16"/>
        <v>0</v>
      </c>
      <c r="H94" s="17">
        <v>1489945</v>
      </c>
      <c r="I94" s="18">
        <v>9844112</v>
      </c>
      <c r="J94" s="18">
        <v>7943893</v>
      </c>
      <c r="K94" s="17">
        <v>19277950</v>
      </c>
      <c r="L94" s="17">
        <v>11041800</v>
      </c>
      <c r="M94" s="18">
        <v>9069622</v>
      </c>
      <c r="N94" s="18">
        <v>10467801</v>
      </c>
      <c r="O94" s="17">
        <v>30579223</v>
      </c>
      <c r="P94" s="17">
        <v>4227050</v>
      </c>
      <c r="Q94" s="18">
        <v>10246251</v>
      </c>
      <c r="R94" s="18">
        <v>7938301</v>
      </c>
      <c r="S94" s="17">
        <v>22411602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0</v>
      </c>
      <c r="F95" s="18">
        <v>14525470</v>
      </c>
      <c r="G95" s="19">
        <f t="shared" si="16"/>
        <v>0</v>
      </c>
      <c r="H95" s="17">
        <v>182527</v>
      </c>
      <c r="I95" s="18">
        <v>1083902</v>
      </c>
      <c r="J95" s="18">
        <v>2233990</v>
      </c>
      <c r="K95" s="17">
        <v>3500419</v>
      </c>
      <c r="L95" s="17">
        <v>311084</v>
      </c>
      <c r="M95" s="18">
        <v>2190705</v>
      </c>
      <c r="N95" s="18">
        <v>2287899</v>
      </c>
      <c r="O95" s="17">
        <v>4789688</v>
      </c>
      <c r="P95" s="17">
        <v>2488014</v>
      </c>
      <c r="Q95" s="18">
        <v>737647</v>
      </c>
      <c r="R95" s="18">
        <v>3009702</v>
      </c>
      <c r="S95" s="17">
        <v>6235363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0</v>
      </c>
      <c r="E96" s="18">
        <v>69403203</v>
      </c>
      <c r="F96" s="18">
        <v>0</v>
      </c>
      <c r="G96" s="19">
        <f t="shared" si="16"/>
        <v>0</v>
      </c>
      <c r="H96" s="17">
        <v>0</v>
      </c>
      <c r="I96" s="18">
        <v>0</v>
      </c>
      <c r="J96" s="18">
        <v>0</v>
      </c>
      <c r="K96" s="17">
        <v>0</v>
      </c>
      <c r="L96" s="17">
        <v>0</v>
      </c>
      <c r="M96" s="18">
        <v>0</v>
      </c>
      <c r="N96" s="18">
        <v>0</v>
      </c>
      <c r="O96" s="17">
        <v>0</v>
      </c>
      <c r="P96" s="17">
        <v>0</v>
      </c>
      <c r="Q96" s="18">
        <v>0</v>
      </c>
      <c r="R96" s="18">
        <v>0</v>
      </c>
      <c r="S96" s="17">
        <v>0</v>
      </c>
      <c r="T96" s="17">
        <v>0</v>
      </c>
      <c r="U96" s="18">
        <v>0</v>
      </c>
      <c r="V96" s="20">
        <v>0</v>
      </c>
      <c r="W96" s="21">
        <v>0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2453000</v>
      </c>
      <c r="E97" s="18">
        <v>0</v>
      </c>
      <c r="F97" s="18">
        <v>2099963</v>
      </c>
      <c r="G97" s="19">
        <f t="shared" si="16"/>
        <v>0</v>
      </c>
      <c r="H97" s="17">
        <v>0</v>
      </c>
      <c r="I97" s="18">
        <v>228000</v>
      </c>
      <c r="J97" s="18">
        <v>708774</v>
      </c>
      <c r="K97" s="17">
        <v>936774</v>
      </c>
      <c r="L97" s="17">
        <v>74935</v>
      </c>
      <c r="M97" s="18">
        <v>783709</v>
      </c>
      <c r="N97" s="18">
        <v>78793</v>
      </c>
      <c r="O97" s="17">
        <v>937437</v>
      </c>
      <c r="P97" s="17">
        <v>90868</v>
      </c>
      <c r="Q97" s="18">
        <v>82983</v>
      </c>
      <c r="R97" s="18">
        <v>51901</v>
      </c>
      <c r="S97" s="17">
        <v>225752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127145583</v>
      </c>
      <c r="E98" s="26">
        <f>SUM(E94:E97)</f>
        <v>69403203</v>
      </c>
      <c r="F98" s="26">
        <f>SUM(F94:F97)</f>
        <v>88894208</v>
      </c>
      <c r="G98" s="27">
        <f t="shared" si="16"/>
        <v>1.2808372547301599</v>
      </c>
      <c r="H98" s="25">
        <f aca="true" t="shared" si="19" ref="H98:W98">SUM(H94:H97)</f>
        <v>1672472</v>
      </c>
      <c r="I98" s="26">
        <f t="shared" si="19"/>
        <v>11156014</v>
      </c>
      <c r="J98" s="26">
        <f t="shared" si="19"/>
        <v>10886657</v>
      </c>
      <c r="K98" s="25">
        <f t="shared" si="19"/>
        <v>23715143</v>
      </c>
      <c r="L98" s="25">
        <f t="shared" si="19"/>
        <v>11427819</v>
      </c>
      <c r="M98" s="26">
        <f t="shared" si="19"/>
        <v>12044036</v>
      </c>
      <c r="N98" s="26">
        <f t="shared" si="19"/>
        <v>12834493</v>
      </c>
      <c r="O98" s="25">
        <f t="shared" si="19"/>
        <v>36306348</v>
      </c>
      <c r="P98" s="25">
        <f t="shared" si="19"/>
        <v>6805932</v>
      </c>
      <c r="Q98" s="26">
        <f t="shared" si="19"/>
        <v>11066881</v>
      </c>
      <c r="R98" s="26">
        <f t="shared" si="19"/>
        <v>10999904</v>
      </c>
      <c r="S98" s="25">
        <f t="shared" si="19"/>
        <v>28872717</v>
      </c>
      <c r="T98" s="25">
        <f t="shared" si="19"/>
        <v>0</v>
      </c>
      <c r="U98" s="26">
        <f t="shared" si="19"/>
        <v>0</v>
      </c>
      <c r="V98" s="28">
        <f t="shared" si="19"/>
        <v>0</v>
      </c>
      <c r="W98" s="29">
        <f t="shared" si="19"/>
        <v>0</v>
      </c>
    </row>
    <row r="99" spans="1:23" ht="12.75" customHeight="1">
      <c r="A99" s="53"/>
      <c r="B99" s="54" t="s">
        <v>186</v>
      </c>
      <c r="C99" s="55"/>
      <c r="D99" s="56">
        <f>SUM(D85:D87,D89:D92,D94:D97)</f>
        <v>9630106250</v>
      </c>
      <c r="E99" s="57">
        <f>SUM(E85:E87,E89:E92,E94:E97)</f>
        <v>9196849020</v>
      </c>
      <c r="F99" s="57">
        <f>SUM(F85:F87,F89:F92,F94:F97)</f>
        <v>4537666288</v>
      </c>
      <c r="G99" s="58">
        <f>IF($E99=0,0,$F99/$E99)</f>
        <v>0.4933935827512367</v>
      </c>
      <c r="H99" s="56">
        <f aca="true" t="shared" si="20" ref="H99:W99">SUM(H85:H87,H89:H92,H94:H97)</f>
        <v>335801985</v>
      </c>
      <c r="I99" s="57">
        <f t="shared" si="20"/>
        <v>548714430</v>
      </c>
      <c r="J99" s="57">
        <f t="shared" si="20"/>
        <v>585188948</v>
      </c>
      <c r="K99" s="56">
        <f t="shared" si="20"/>
        <v>1469705363</v>
      </c>
      <c r="L99" s="56">
        <f t="shared" si="20"/>
        <v>575884430</v>
      </c>
      <c r="M99" s="57">
        <f t="shared" si="20"/>
        <v>683605573</v>
      </c>
      <c r="N99" s="57">
        <f t="shared" si="20"/>
        <v>622357802</v>
      </c>
      <c r="O99" s="56">
        <f t="shared" si="20"/>
        <v>1881847805</v>
      </c>
      <c r="P99" s="56">
        <f t="shared" si="20"/>
        <v>276817316</v>
      </c>
      <c r="Q99" s="57">
        <f t="shared" si="20"/>
        <v>403129811</v>
      </c>
      <c r="R99" s="57">
        <f t="shared" si="20"/>
        <v>506165993</v>
      </c>
      <c r="S99" s="59">
        <f t="shared" si="20"/>
        <v>1186113120</v>
      </c>
      <c r="T99" s="25">
        <f t="shared" si="20"/>
        <v>0</v>
      </c>
      <c r="U99" s="26">
        <f t="shared" si="20"/>
        <v>0</v>
      </c>
      <c r="V99" s="28">
        <f t="shared" si="20"/>
        <v>0</v>
      </c>
      <c r="W99" s="29">
        <f t="shared" si="20"/>
        <v>0</v>
      </c>
    </row>
    <row r="100" spans="1:23" ht="12.75" customHeight="1">
      <c r="A100" s="8"/>
      <c r="B100" s="9" t="s">
        <v>601</v>
      </c>
      <c r="C100" s="10"/>
      <c r="D100" s="30"/>
      <c r="E100" s="31"/>
      <c r="F100" s="31"/>
      <c r="G100" s="32"/>
      <c r="H100" s="30"/>
      <c r="I100" s="31"/>
      <c r="J100" s="31"/>
      <c r="K100" s="30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3527699439</v>
      </c>
      <c r="E102" s="18">
        <v>3518402639</v>
      </c>
      <c r="F102" s="18">
        <v>1657615970</v>
      </c>
      <c r="G102" s="19">
        <f aca="true" t="shared" si="21" ref="G102:G133">IF($E102=0,0,$F102/$E102)</f>
        <v>0.47112742345802905</v>
      </c>
      <c r="H102" s="17">
        <v>80414768</v>
      </c>
      <c r="I102" s="18">
        <v>164067250</v>
      </c>
      <c r="J102" s="18">
        <v>138560538</v>
      </c>
      <c r="K102" s="17">
        <v>383042556</v>
      </c>
      <c r="L102" s="17">
        <v>162946200</v>
      </c>
      <c r="M102" s="18">
        <v>201544724</v>
      </c>
      <c r="N102" s="18">
        <v>224587724</v>
      </c>
      <c r="O102" s="17">
        <v>589078648</v>
      </c>
      <c r="P102" s="17">
        <v>171530359</v>
      </c>
      <c r="Q102" s="18">
        <v>228746252</v>
      </c>
      <c r="R102" s="18">
        <v>285218155</v>
      </c>
      <c r="S102" s="17">
        <v>685494766</v>
      </c>
      <c r="T102" s="17">
        <v>0</v>
      </c>
      <c r="U102" s="18">
        <v>0</v>
      </c>
      <c r="V102" s="20">
        <v>0</v>
      </c>
      <c r="W102" s="21">
        <v>0</v>
      </c>
    </row>
    <row r="103" spans="1:23" ht="12.75" customHeight="1">
      <c r="A103" s="22"/>
      <c r="B103" s="23" t="s">
        <v>25</v>
      </c>
      <c r="C103" s="24"/>
      <c r="D103" s="25">
        <f>D102</f>
        <v>3527699439</v>
      </c>
      <c r="E103" s="26">
        <f>E102</f>
        <v>3518402639</v>
      </c>
      <c r="F103" s="26">
        <f>F102</f>
        <v>1657615970</v>
      </c>
      <c r="G103" s="27">
        <f t="shared" si="21"/>
        <v>0.47112742345802905</v>
      </c>
      <c r="H103" s="25">
        <f aca="true" t="shared" si="22" ref="H103:W103">H102</f>
        <v>80414768</v>
      </c>
      <c r="I103" s="26">
        <f t="shared" si="22"/>
        <v>164067250</v>
      </c>
      <c r="J103" s="26">
        <f t="shared" si="22"/>
        <v>138560538</v>
      </c>
      <c r="K103" s="25">
        <f t="shared" si="22"/>
        <v>383042556</v>
      </c>
      <c r="L103" s="25">
        <f t="shared" si="22"/>
        <v>162946200</v>
      </c>
      <c r="M103" s="26">
        <f t="shared" si="22"/>
        <v>201544724</v>
      </c>
      <c r="N103" s="26">
        <f t="shared" si="22"/>
        <v>224587724</v>
      </c>
      <c r="O103" s="25">
        <f t="shared" si="22"/>
        <v>589078648</v>
      </c>
      <c r="P103" s="25">
        <f t="shared" si="22"/>
        <v>171530359</v>
      </c>
      <c r="Q103" s="26">
        <f t="shared" si="22"/>
        <v>228746252</v>
      </c>
      <c r="R103" s="26">
        <f t="shared" si="22"/>
        <v>285218155</v>
      </c>
      <c r="S103" s="25">
        <f t="shared" si="22"/>
        <v>685494766</v>
      </c>
      <c r="T103" s="25">
        <f t="shared" si="22"/>
        <v>0</v>
      </c>
      <c r="U103" s="26">
        <f t="shared" si="22"/>
        <v>0</v>
      </c>
      <c r="V103" s="28">
        <f t="shared" si="22"/>
        <v>0</v>
      </c>
      <c r="W103" s="29">
        <f t="shared" si="22"/>
        <v>0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12937436</v>
      </c>
      <c r="E104" s="18">
        <v>0</v>
      </c>
      <c r="F104" s="18">
        <v>10759686</v>
      </c>
      <c r="G104" s="19">
        <f t="shared" si="21"/>
        <v>0</v>
      </c>
      <c r="H104" s="17">
        <v>88204</v>
      </c>
      <c r="I104" s="18">
        <v>332571</v>
      </c>
      <c r="J104" s="18">
        <v>1242905</v>
      </c>
      <c r="K104" s="17">
        <v>1663680</v>
      </c>
      <c r="L104" s="17">
        <v>1540619</v>
      </c>
      <c r="M104" s="18">
        <v>1873903</v>
      </c>
      <c r="N104" s="18">
        <v>2220618</v>
      </c>
      <c r="O104" s="17">
        <v>5635140</v>
      </c>
      <c r="P104" s="17">
        <v>1196443</v>
      </c>
      <c r="Q104" s="18">
        <v>190105</v>
      </c>
      <c r="R104" s="18">
        <v>2074318</v>
      </c>
      <c r="S104" s="17">
        <v>3460866</v>
      </c>
      <c r="T104" s="17">
        <v>0</v>
      </c>
      <c r="U104" s="18">
        <v>0</v>
      </c>
      <c r="V104" s="20">
        <v>0</v>
      </c>
      <c r="W104" s="21">
        <v>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6180000</v>
      </c>
      <c r="E105" s="18">
        <v>0</v>
      </c>
      <c r="F105" s="18">
        <v>2658540</v>
      </c>
      <c r="G105" s="19">
        <f t="shared" si="21"/>
        <v>0</v>
      </c>
      <c r="H105" s="17">
        <v>3761408</v>
      </c>
      <c r="I105" s="18">
        <v>-2772445</v>
      </c>
      <c r="J105" s="18">
        <v>298684</v>
      </c>
      <c r="K105" s="17">
        <v>1287647</v>
      </c>
      <c r="L105" s="17">
        <v>286163</v>
      </c>
      <c r="M105" s="18">
        <v>182427</v>
      </c>
      <c r="N105" s="18">
        <v>146924</v>
      </c>
      <c r="O105" s="17">
        <v>615514</v>
      </c>
      <c r="P105" s="17">
        <v>346355</v>
      </c>
      <c r="Q105" s="18">
        <v>193718</v>
      </c>
      <c r="R105" s="18">
        <v>215306</v>
      </c>
      <c r="S105" s="17">
        <v>755379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18569622</v>
      </c>
      <c r="E106" s="18">
        <v>0</v>
      </c>
      <c r="F106" s="18">
        <v>2665185</v>
      </c>
      <c r="G106" s="19">
        <f t="shared" si="21"/>
        <v>0</v>
      </c>
      <c r="H106" s="17">
        <v>262920</v>
      </c>
      <c r="I106" s="18">
        <v>269896</v>
      </c>
      <c r="J106" s="18">
        <v>80446</v>
      </c>
      <c r="K106" s="17">
        <v>613262</v>
      </c>
      <c r="L106" s="17">
        <v>248670</v>
      </c>
      <c r="M106" s="18">
        <v>351407</v>
      </c>
      <c r="N106" s="18">
        <v>3971543</v>
      </c>
      <c r="O106" s="17">
        <v>4571620</v>
      </c>
      <c r="P106" s="17">
        <v>-2980109</v>
      </c>
      <c r="Q106" s="18">
        <v>230206</v>
      </c>
      <c r="R106" s="18">
        <v>230206</v>
      </c>
      <c r="S106" s="17">
        <v>-2519697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50166559</v>
      </c>
      <c r="E107" s="18">
        <v>50166559</v>
      </c>
      <c r="F107" s="18">
        <v>44050558</v>
      </c>
      <c r="G107" s="19">
        <f t="shared" si="21"/>
        <v>0.8780860971548796</v>
      </c>
      <c r="H107" s="17">
        <v>1806645</v>
      </c>
      <c r="I107" s="18">
        <v>2331561</v>
      </c>
      <c r="J107" s="18">
        <v>2919031</v>
      </c>
      <c r="K107" s="17">
        <v>7057237</v>
      </c>
      <c r="L107" s="17">
        <v>3860340</v>
      </c>
      <c r="M107" s="18">
        <v>2667404</v>
      </c>
      <c r="N107" s="18">
        <v>5341275</v>
      </c>
      <c r="O107" s="17">
        <v>11869019</v>
      </c>
      <c r="P107" s="17">
        <v>4860505</v>
      </c>
      <c r="Q107" s="18">
        <v>7957383</v>
      </c>
      <c r="R107" s="18">
        <v>12306414</v>
      </c>
      <c r="S107" s="17">
        <v>25124302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70635710</v>
      </c>
      <c r="E108" s="18">
        <v>0</v>
      </c>
      <c r="F108" s="18">
        <v>36292996</v>
      </c>
      <c r="G108" s="19">
        <f t="shared" si="21"/>
        <v>0</v>
      </c>
      <c r="H108" s="17">
        <v>4209544</v>
      </c>
      <c r="I108" s="18">
        <v>5398647</v>
      </c>
      <c r="J108" s="18">
        <v>3215399</v>
      </c>
      <c r="K108" s="17">
        <v>12823590</v>
      </c>
      <c r="L108" s="17">
        <v>5344756</v>
      </c>
      <c r="M108" s="18">
        <v>7301279</v>
      </c>
      <c r="N108" s="18">
        <v>4085309</v>
      </c>
      <c r="O108" s="17">
        <v>16731344</v>
      </c>
      <c r="P108" s="17">
        <v>2826490</v>
      </c>
      <c r="Q108" s="18">
        <v>2569029</v>
      </c>
      <c r="R108" s="18">
        <v>1342543</v>
      </c>
      <c r="S108" s="17">
        <v>6738062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158489327</v>
      </c>
      <c r="E109" s="26">
        <f>SUM(E104:E108)</f>
        <v>50166559</v>
      </c>
      <c r="F109" s="26">
        <f>SUM(F104:F108)</f>
        <v>96426965</v>
      </c>
      <c r="G109" s="27">
        <f t="shared" si="21"/>
        <v>1.9221363179404032</v>
      </c>
      <c r="H109" s="25">
        <f aca="true" t="shared" si="23" ref="H109:W109">SUM(H104:H108)</f>
        <v>10128721</v>
      </c>
      <c r="I109" s="26">
        <f t="shared" si="23"/>
        <v>5560230</v>
      </c>
      <c r="J109" s="26">
        <f t="shared" si="23"/>
        <v>7756465</v>
      </c>
      <c r="K109" s="25">
        <f t="shared" si="23"/>
        <v>23445416</v>
      </c>
      <c r="L109" s="25">
        <f t="shared" si="23"/>
        <v>11280548</v>
      </c>
      <c r="M109" s="26">
        <f t="shared" si="23"/>
        <v>12376420</v>
      </c>
      <c r="N109" s="26">
        <f t="shared" si="23"/>
        <v>15765669</v>
      </c>
      <c r="O109" s="25">
        <f t="shared" si="23"/>
        <v>39422637</v>
      </c>
      <c r="P109" s="25">
        <f t="shared" si="23"/>
        <v>6249684</v>
      </c>
      <c r="Q109" s="26">
        <f t="shared" si="23"/>
        <v>11140441</v>
      </c>
      <c r="R109" s="26">
        <f t="shared" si="23"/>
        <v>16168787</v>
      </c>
      <c r="S109" s="25">
        <f t="shared" si="23"/>
        <v>33558912</v>
      </c>
      <c r="T109" s="25">
        <f t="shared" si="23"/>
        <v>0</v>
      </c>
      <c r="U109" s="26">
        <f t="shared" si="23"/>
        <v>0</v>
      </c>
      <c r="V109" s="28">
        <f t="shared" si="23"/>
        <v>0</v>
      </c>
      <c r="W109" s="29">
        <f t="shared" si="23"/>
        <v>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13957500</v>
      </c>
      <c r="E110" s="18">
        <v>0</v>
      </c>
      <c r="F110" s="18">
        <v>7406232</v>
      </c>
      <c r="G110" s="19">
        <f t="shared" si="21"/>
        <v>0</v>
      </c>
      <c r="H110" s="17">
        <v>2700420</v>
      </c>
      <c r="I110" s="18">
        <v>466239</v>
      </c>
      <c r="J110" s="18">
        <v>754201</v>
      </c>
      <c r="K110" s="17">
        <v>3920860</v>
      </c>
      <c r="L110" s="17">
        <v>1203908</v>
      </c>
      <c r="M110" s="18">
        <v>123885</v>
      </c>
      <c r="N110" s="18">
        <v>1141035</v>
      </c>
      <c r="O110" s="17">
        <v>2468828</v>
      </c>
      <c r="P110" s="17">
        <v>57668</v>
      </c>
      <c r="Q110" s="18">
        <v>277999</v>
      </c>
      <c r="R110" s="18">
        <v>680877</v>
      </c>
      <c r="S110" s="17">
        <v>1016544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21860982</v>
      </c>
      <c r="E111" s="18">
        <v>20553869</v>
      </c>
      <c r="F111" s="18">
        <v>15775898</v>
      </c>
      <c r="G111" s="19">
        <f t="shared" si="21"/>
        <v>0.7675390944644047</v>
      </c>
      <c r="H111" s="17">
        <v>3683772</v>
      </c>
      <c r="I111" s="18">
        <v>993895</v>
      </c>
      <c r="J111" s="18">
        <v>1419005</v>
      </c>
      <c r="K111" s="17">
        <v>6096672</v>
      </c>
      <c r="L111" s="17">
        <v>2378850</v>
      </c>
      <c r="M111" s="18">
        <v>2231191</v>
      </c>
      <c r="N111" s="18">
        <v>1017232</v>
      </c>
      <c r="O111" s="17">
        <v>5627273</v>
      </c>
      <c r="P111" s="17">
        <v>373914</v>
      </c>
      <c r="Q111" s="18">
        <v>1188166</v>
      </c>
      <c r="R111" s="18">
        <v>2489873</v>
      </c>
      <c r="S111" s="17">
        <v>4051953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4252000</v>
      </c>
      <c r="E112" s="18">
        <v>0</v>
      </c>
      <c r="F112" s="18">
        <v>309535</v>
      </c>
      <c r="G112" s="19">
        <f t="shared" si="21"/>
        <v>0</v>
      </c>
      <c r="H112" s="17">
        <v>0</v>
      </c>
      <c r="I112" s="18">
        <v>22831</v>
      </c>
      <c r="J112" s="18">
        <v>14848</v>
      </c>
      <c r="K112" s="17">
        <v>37679</v>
      </c>
      <c r="L112" s="17">
        <v>600</v>
      </c>
      <c r="M112" s="18">
        <v>91470</v>
      </c>
      <c r="N112" s="18">
        <v>78000</v>
      </c>
      <c r="O112" s="17">
        <v>170070</v>
      </c>
      <c r="P112" s="17">
        <v>101786</v>
      </c>
      <c r="Q112" s="18">
        <v>0</v>
      </c>
      <c r="R112" s="18">
        <v>0</v>
      </c>
      <c r="S112" s="17">
        <v>101786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920000</v>
      </c>
      <c r="E113" s="18">
        <v>430000</v>
      </c>
      <c r="F113" s="18">
        <v>370619</v>
      </c>
      <c r="G113" s="19">
        <f t="shared" si="21"/>
        <v>0.8619046511627907</v>
      </c>
      <c r="H113" s="17">
        <v>3387</v>
      </c>
      <c r="I113" s="18">
        <v>5701</v>
      </c>
      <c r="J113" s="18">
        <v>99012</v>
      </c>
      <c r="K113" s="17">
        <v>108100</v>
      </c>
      <c r="L113" s="17">
        <v>68700</v>
      </c>
      <c r="M113" s="18">
        <v>10889</v>
      </c>
      <c r="N113" s="18">
        <v>116180</v>
      </c>
      <c r="O113" s="17">
        <v>195769</v>
      </c>
      <c r="P113" s="17">
        <v>18783</v>
      </c>
      <c r="Q113" s="18">
        <v>0</v>
      </c>
      <c r="R113" s="18">
        <v>47967</v>
      </c>
      <c r="S113" s="17">
        <v>66750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171343508</v>
      </c>
      <c r="E114" s="18">
        <v>171343508</v>
      </c>
      <c r="F114" s="18">
        <v>56563020</v>
      </c>
      <c r="G114" s="19">
        <f t="shared" si="21"/>
        <v>0.33011475404133783</v>
      </c>
      <c r="H114" s="17">
        <v>10551</v>
      </c>
      <c r="I114" s="18">
        <v>145109</v>
      </c>
      <c r="J114" s="18">
        <v>13143806</v>
      </c>
      <c r="K114" s="17">
        <v>13299466</v>
      </c>
      <c r="L114" s="17">
        <v>3402605</v>
      </c>
      <c r="M114" s="18">
        <v>7392277</v>
      </c>
      <c r="N114" s="18">
        <v>9364061</v>
      </c>
      <c r="O114" s="17">
        <v>20158943</v>
      </c>
      <c r="P114" s="17">
        <v>3629612</v>
      </c>
      <c r="Q114" s="18">
        <v>7268526</v>
      </c>
      <c r="R114" s="18">
        <v>12206473</v>
      </c>
      <c r="S114" s="17">
        <v>23104611</v>
      </c>
      <c r="T114" s="17">
        <v>0</v>
      </c>
      <c r="U114" s="18">
        <v>0</v>
      </c>
      <c r="V114" s="20">
        <v>0</v>
      </c>
      <c r="W114" s="21">
        <v>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6350000</v>
      </c>
      <c r="E115" s="18">
        <v>0</v>
      </c>
      <c r="F115" s="18">
        <v>201908</v>
      </c>
      <c r="G115" s="19">
        <f t="shared" si="21"/>
        <v>0</v>
      </c>
      <c r="H115" s="17">
        <v>19549</v>
      </c>
      <c r="I115" s="18">
        <v>19881</v>
      </c>
      <c r="J115" s="18">
        <v>22889</v>
      </c>
      <c r="K115" s="17">
        <v>62319</v>
      </c>
      <c r="L115" s="17">
        <v>23775</v>
      </c>
      <c r="M115" s="18">
        <v>23775</v>
      </c>
      <c r="N115" s="18">
        <v>36732</v>
      </c>
      <c r="O115" s="17">
        <v>84282</v>
      </c>
      <c r="P115" s="17">
        <v>16867</v>
      </c>
      <c r="Q115" s="18">
        <v>19650</v>
      </c>
      <c r="R115" s="18">
        <v>18790</v>
      </c>
      <c r="S115" s="17">
        <v>55307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5638717</v>
      </c>
      <c r="E116" s="18">
        <v>0</v>
      </c>
      <c r="F116" s="18">
        <v>4452665</v>
      </c>
      <c r="G116" s="19">
        <f t="shared" si="21"/>
        <v>0</v>
      </c>
      <c r="H116" s="17">
        <v>447477</v>
      </c>
      <c r="I116" s="18">
        <v>383722</v>
      </c>
      <c r="J116" s="18">
        <v>1013146</v>
      </c>
      <c r="K116" s="17">
        <v>1844345</v>
      </c>
      <c r="L116" s="17">
        <v>538709</v>
      </c>
      <c r="M116" s="18">
        <v>613745</v>
      </c>
      <c r="N116" s="18">
        <v>383138</v>
      </c>
      <c r="O116" s="17">
        <v>1535592</v>
      </c>
      <c r="P116" s="17">
        <v>294865</v>
      </c>
      <c r="Q116" s="18">
        <v>390840</v>
      </c>
      <c r="R116" s="18">
        <v>387023</v>
      </c>
      <c r="S116" s="17">
        <v>1072728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149935054</v>
      </c>
      <c r="E117" s="18">
        <v>0</v>
      </c>
      <c r="F117" s="18">
        <v>63689295</v>
      </c>
      <c r="G117" s="19">
        <f t="shared" si="21"/>
        <v>0</v>
      </c>
      <c r="H117" s="17">
        <v>6163894</v>
      </c>
      <c r="I117" s="18">
        <v>4567391</v>
      </c>
      <c r="J117" s="18">
        <v>4688719</v>
      </c>
      <c r="K117" s="17">
        <v>15420004</v>
      </c>
      <c r="L117" s="17">
        <v>5292367</v>
      </c>
      <c r="M117" s="18">
        <v>20048124</v>
      </c>
      <c r="N117" s="18">
        <v>917730</v>
      </c>
      <c r="O117" s="17">
        <v>26258221</v>
      </c>
      <c r="P117" s="17">
        <v>11450604</v>
      </c>
      <c r="Q117" s="18">
        <v>4647332</v>
      </c>
      <c r="R117" s="18">
        <v>5913134</v>
      </c>
      <c r="S117" s="17">
        <v>22011070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374257761</v>
      </c>
      <c r="E118" s="26">
        <f>SUM(E110:E117)</f>
        <v>192327377</v>
      </c>
      <c r="F118" s="26">
        <f>SUM(F110:F117)</f>
        <v>148769172</v>
      </c>
      <c r="G118" s="27">
        <f t="shared" si="21"/>
        <v>0.7735205165305197</v>
      </c>
      <c r="H118" s="25">
        <f aca="true" t="shared" si="24" ref="H118:W118">SUM(H110:H117)</f>
        <v>13029050</v>
      </c>
      <c r="I118" s="26">
        <f t="shared" si="24"/>
        <v>6604769</v>
      </c>
      <c r="J118" s="26">
        <f t="shared" si="24"/>
        <v>21155626</v>
      </c>
      <c r="K118" s="25">
        <f t="shared" si="24"/>
        <v>40789445</v>
      </c>
      <c r="L118" s="25">
        <f t="shared" si="24"/>
        <v>12909514</v>
      </c>
      <c r="M118" s="26">
        <f t="shared" si="24"/>
        <v>30535356</v>
      </c>
      <c r="N118" s="26">
        <f t="shared" si="24"/>
        <v>13054108</v>
      </c>
      <c r="O118" s="25">
        <f t="shared" si="24"/>
        <v>56498978</v>
      </c>
      <c r="P118" s="25">
        <f t="shared" si="24"/>
        <v>15944099</v>
      </c>
      <c r="Q118" s="26">
        <f t="shared" si="24"/>
        <v>13792513</v>
      </c>
      <c r="R118" s="26">
        <f t="shared" si="24"/>
        <v>21744137</v>
      </c>
      <c r="S118" s="25">
        <f t="shared" si="24"/>
        <v>51480749</v>
      </c>
      <c r="T118" s="25">
        <f t="shared" si="24"/>
        <v>0</v>
      </c>
      <c r="U118" s="26">
        <f t="shared" si="24"/>
        <v>0</v>
      </c>
      <c r="V118" s="28">
        <f t="shared" si="24"/>
        <v>0</v>
      </c>
      <c r="W118" s="29">
        <f t="shared" si="24"/>
        <v>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7248844</v>
      </c>
      <c r="E119" s="18">
        <v>0</v>
      </c>
      <c r="F119" s="18">
        <v>13445811</v>
      </c>
      <c r="G119" s="19">
        <f t="shared" si="21"/>
        <v>0</v>
      </c>
      <c r="H119" s="17">
        <v>52761</v>
      </c>
      <c r="I119" s="18">
        <v>239352</v>
      </c>
      <c r="J119" s="18">
        <v>667966</v>
      </c>
      <c r="K119" s="17">
        <v>960079</v>
      </c>
      <c r="L119" s="17">
        <v>704168</v>
      </c>
      <c r="M119" s="18">
        <v>1262572</v>
      </c>
      <c r="N119" s="18">
        <v>1305221</v>
      </c>
      <c r="O119" s="17">
        <v>3271961</v>
      </c>
      <c r="P119" s="17">
        <v>1621742</v>
      </c>
      <c r="Q119" s="18">
        <v>3620305</v>
      </c>
      <c r="R119" s="18">
        <v>3971724</v>
      </c>
      <c r="S119" s="17">
        <v>9213771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17964000</v>
      </c>
      <c r="E120" s="18">
        <v>136582000</v>
      </c>
      <c r="F120" s="18">
        <v>8906516</v>
      </c>
      <c r="G120" s="19">
        <f t="shared" si="21"/>
        <v>0.06521002767568201</v>
      </c>
      <c r="H120" s="17">
        <v>3079889</v>
      </c>
      <c r="I120" s="18">
        <v>0</v>
      </c>
      <c r="J120" s="18">
        <v>0</v>
      </c>
      <c r="K120" s="17">
        <v>3079889</v>
      </c>
      <c r="L120" s="17">
        <v>367246</v>
      </c>
      <c r="M120" s="18">
        <v>292423</v>
      </c>
      <c r="N120" s="18">
        <v>2147408</v>
      </c>
      <c r="O120" s="17">
        <v>2807077</v>
      </c>
      <c r="P120" s="17">
        <v>600130</v>
      </c>
      <c r="Q120" s="18">
        <v>56351</v>
      </c>
      <c r="R120" s="18">
        <v>2363069</v>
      </c>
      <c r="S120" s="17">
        <v>3019550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70996167</v>
      </c>
      <c r="E121" s="18">
        <v>0</v>
      </c>
      <c r="F121" s="18">
        <v>353432243</v>
      </c>
      <c r="G121" s="19">
        <f t="shared" si="21"/>
        <v>0</v>
      </c>
      <c r="H121" s="17">
        <v>49595202</v>
      </c>
      <c r="I121" s="18">
        <v>48974064</v>
      </c>
      <c r="J121" s="18">
        <v>48974064</v>
      </c>
      <c r="K121" s="17">
        <v>147543330</v>
      </c>
      <c r="L121" s="17">
        <v>47867481</v>
      </c>
      <c r="M121" s="18">
        <v>52157155</v>
      </c>
      <c r="N121" s="18">
        <v>38489683</v>
      </c>
      <c r="O121" s="17">
        <v>138514319</v>
      </c>
      <c r="P121" s="17">
        <v>21891206</v>
      </c>
      <c r="Q121" s="18">
        <v>22741697</v>
      </c>
      <c r="R121" s="18">
        <v>22741691</v>
      </c>
      <c r="S121" s="17">
        <v>67374594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55937031</v>
      </c>
      <c r="E122" s="18">
        <v>0</v>
      </c>
      <c r="F122" s="18">
        <v>28167434</v>
      </c>
      <c r="G122" s="19">
        <f t="shared" si="21"/>
        <v>0</v>
      </c>
      <c r="H122" s="17">
        <v>0</v>
      </c>
      <c r="I122" s="18">
        <v>5622429</v>
      </c>
      <c r="J122" s="18">
        <v>1598580</v>
      </c>
      <c r="K122" s="17">
        <v>7221009</v>
      </c>
      <c r="L122" s="17">
        <v>3327000</v>
      </c>
      <c r="M122" s="18">
        <v>3213096</v>
      </c>
      <c r="N122" s="18">
        <v>815329</v>
      </c>
      <c r="O122" s="17">
        <v>7355425</v>
      </c>
      <c r="P122" s="17">
        <v>1330000</v>
      </c>
      <c r="Q122" s="18">
        <v>4419000</v>
      </c>
      <c r="R122" s="18">
        <v>7842000</v>
      </c>
      <c r="S122" s="17">
        <v>13591000</v>
      </c>
      <c r="T122" s="17">
        <v>0</v>
      </c>
      <c r="U122" s="18">
        <v>0</v>
      </c>
      <c r="V122" s="20">
        <v>0</v>
      </c>
      <c r="W122" s="21">
        <v>0</v>
      </c>
    </row>
    <row r="123" spans="1:23" ht="12.75" customHeight="1">
      <c r="A123" s="22"/>
      <c r="B123" s="23" t="s">
        <v>226</v>
      </c>
      <c r="C123" s="24"/>
      <c r="D123" s="25">
        <f>SUM(D119:D122)</f>
        <v>152146042</v>
      </c>
      <c r="E123" s="26">
        <f>SUM(E119:E122)</f>
        <v>136582000</v>
      </c>
      <c r="F123" s="26">
        <f>SUM(F119:F122)</f>
        <v>403952004</v>
      </c>
      <c r="G123" s="27">
        <f t="shared" si="21"/>
        <v>2.9575786267590165</v>
      </c>
      <c r="H123" s="25">
        <f aca="true" t="shared" si="25" ref="H123:W123">SUM(H119:H122)</f>
        <v>52727852</v>
      </c>
      <c r="I123" s="26">
        <f t="shared" si="25"/>
        <v>54835845</v>
      </c>
      <c r="J123" s="26">
        <f t="shared" si="25"/>
        <v>51240610</v>
      </c>
      <c r="K123" s="25">
        <f t="shared" si="25"/>
        <v>158804307</v>
      </c>
      <c r="L123" s="25">
        <f t="shared" si="25"/>
        <v>52265895</v>
      </c>
      <c r="M123" s="26">
        <f t="shared" si="25"/>
        <v>56925246</v>
      </c>
      <c r="N123" s="26">
        <f t="shared" si="25"/>
        <v>42757641</v>
      </c>
      <c r="O123" s="25">
        <f t="shared" si="25"/>
        <v>151948782</v>
      </c>
      <c r="P123" s="25">
        <f t="shared" si="25"/>
        <v>25443078</v>
      </c>
      <c r="Q123" s="26">
        <f t="shared" si="25"/>
        <v>30837353</v>
      </c>
      <c r="R123" s="26">
        <f t="shared" si="25"/>
        <v>36918484</v>
      </c>
      <c r="S123" s="25">
        <f t="shared" si="25"/>
        <v>93198915</v>
      </c>
      <c r="T123" s="25">
        <f t="shared" si="25"/>
        <v>0</v>
      </c>
      <c r="U123" s="26">
        <f t="shared" si="25"/>
        <v>0</v>
      </c>
      <c r="V123" s="28">
        <f t="shared" si="25"/>
        <v>0</v>
      </c>
      <c r="W123" s="29">
        <f t="shared" si="25"/>
        <v>0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1050000</v>
      </c>
      <c r="E124" s="18">
        <v>0</v>
      </c>
      <c r="F124" s="18">
        <v>5625440</v>
      </c>
      <c r="G124" s="19">
        <f t="shared" si="21"/>
        <v>0</v>
      </c>
      <c r="H124" s="17">
        <v>244554</v>
      </c>
      <c r="I124" s="18">
        <v>597473</v>
      </c>
      <c r="J124" s="18">
        <v>747136</v>
      </c>
      <c r="K124" s="17">
        <v>1589163</v>
      </c>
      <c r="L124" s="17">
        <v>562375</v>
      </c>
      <c r="M124" s="18">
        <v>528473</v>
      </c>
      <c r="N124" s="18">
        <v>963307</v>
      </c>
      <c r="O124" s="17">
        <v>2054155</v>
      </c>
      <c r="P124" s="17">
        <v>501913</v>
      </c>
      <c r="Q124" s="18">
        <v>746733</v>
      </c>
      <c r="R124" s="18">
        <v>733476</v>
      </c>
      <c r="S124" s="17">
        <v>1982122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9427547</v>
      </c>
      <c r="E125" s="18">
        <v>0</v>
      </c>
      <c r="F125" s="18">
        <v>2481458</v>
      </c>
      <c r="G125" s="19">
        <f t="shared" si="21"/>
        <v>0</v>
      </c>
      <c r="H125" s="17">
        <v>4866</v>
      </c>
      <c r="I125" s="18">
        <v>455373</v>
      </c>
      <c r="J125" s="18">
        <v>354169</v>
      </c>
      <c r="K125" s="17">
        <v>814408</v>
      </c>
      <c r="L125" s="17">
        <v>255412</v>
      </c>
      <c r="M125" s="18">
        <v>252535</v>
      </c>
      <c r="N125" s="18">
        <v>301407</v>
      </c>
      <c r="O125" s="17">
        <v>809354</v>
      </c>
      <c r="P125" s="17">
        <v>313356</v>
      </c>
      <c r="Q125" s="18">
        <v>261395</v>
      </c>
      <c r="R125" s="18">
        <v>282945</v>
      </c>
      <c r="S125" s="17">
        <v>857696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16600969</v>
      </c>
      <c r="E126" s="18">
        <v>0</v>
      </c>
      <c r="F126" s="18">
        <v>21196953</v>
      </c>
      <c r="G126" s="19">
        <f t="shared" si="21"/>
        <v>0</v>
      </c>
      <c r="H126" s="17">
        <v>3505825</v>
      </c>
      <c r="I126" s="18">
        <v>3060414</v>
      </c>
      <c r="J126" s="18">
        <v>3458892</v>
      </c>
      <c r="K126" s="17">
        <v>10025131</v>
      </c>
      <c r="L126" s="17">
        <v>3065677</v>
      </c>
      <c r="M126" s="18">
        <v>3451388</v>
      </c>
      <c r="N126" s="18">
        <v>4654757</v>
      </c>
      <c r="O126" s="17">
        <v>11171822</v>
      </c>
      <c r="P126" s="17">
        <v>0</v>
      </c>
      <c r="Q126" s="18">
        <v>0</v>
      </c>
      <c r="R126" s="18">
        <v>0</v>
      </c>
      <c r="S126" s="17">
        <v>0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0</v>
      </c>
      <c r="E127" s="18">
        <v>9784000</v>
      </c>
      <c r="F127" s="18">
        <v>5001755</v>
      </c>
      <c r="G127" s="19">
        <f t="shared" si="21"/>
        <v>0.5112178045789043</v>
      </c>
      <c r="H127" s="17">
        <v>422812</v>
      </c>
      <c r="I127" s="18">
        <v>919117</v>
      </c>
      <c r="J127" s="18">
        <v>62062</v>
      </c>
      <c r="K127" s="17">
        <v>1403991</v>
      </c>
      <c r="L127" s="17">
        <v>34567</v>
      </c>
      <c r="M127" s="18">
        <v>1479544</v>
      </c>
      <c r="N127" s="18">
        <v>150589</v>
      </c>
      <c r="O127" s="17">
        <v>1664700</v>
      </c>
      <c r="P127" s="17">
        <v>323759</v>
      </c>
      <c r="Q127" s="18">
        <v>189106</v>
      </c>
      <c r="R127" s="18">
        <v>1420199</v>
      </c>
      <c r="S127" s="17">
        <v>1933064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9826018</v>
      </c>
      <c r="E128" s="18">
        <v>0</v>
      </c>
      <c r="F128" s="18">
        <v>6294150</v>
      </c>
      <c r="G128" s="19">
        <f t="shared" si="21"/>
        <v>0</v>
      </c>
      <c r="H128" s="17">
        <v>530767</v>
      </c>
      <c r="I128" s="18">
        <v>912862</v>
      </c>
      <c r="J128" s="18">
        <v>1326004</v>
      </c>
      <c r="K128" s="17">
        <v>2769633</v>
      </c>
      <c r="L128" s="17">
        <v>618371</v>
      </c>
      <c r="M128" s="18">
        <v>291555</v>
      </c>
      <c r="N128" s="18">
        <v>837484</v>
      </c>
      <c r="O128" s="17">
        <v>1747410</v>
      </c>
      <c r="P128" s="17">
        <v>1009557</v>
      </c>
      <c r="Q128" s="18">
        <v>113120</v>
      </c>
      <c r="R128" s="18">
        <v>654430</v>
      </c>
      <c r="S128" s="17">
        <v>1777107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36904534</v>
      </c>
      <c r="E129" s="26">
        <f>SUM(E124:E128)</f>
        <v>9784000</v>
      </c>
      <c r="F129" s="26">
        <f>SUM(F124:F128)</f>
        <v>40599756</v>
      </c>
      <c r="G129" s="27">
        <f t="shared" si="21"/>
        <v>4.149607113654947</v>
      </c>
      <c r="H129" s="25">
        <f aca="true" t="shared" si="26" ref="H129:W129">SUM(H124:H128)</f>
        <v>4708824</v>
      </c>
      <c r="I129" s="26">
        <f t="shared" si="26"/>
        <v>5945239</v>
      </c>
      <c r="J129" s="26">
        <f t="shared" si="26"/>
        <v>5948263</v>
      </c>
      <c r="K129" s="25">
        <f t="shared" si="26"/>
        <v>16602326</v>
      </c>
      <c r="L129" s="25">
        <f t="shared" si="26"/>
        <v>4536402</v>
      </c>
      <c r="M129" s="26">
        <f t="shared" si="26"/>
        <v>6003495</v>
      </c>
      <c r="N129" s="26">
        <f t="shared" si="26"/>
        <v>6907544</v>
      </c>
      <c r="O129" s="25">
        <f t="shared" si="26"/>
        <v>17447441</v>
      </c>
      <c r="P129" s="25">
        <f t="shared" si="26"/>
        <v>2148585</v>
      </c>
      <c r="Q129" s="26">
        <f t="shared" si="26"/>
        <v>1310354</v>
      </c>
      <c r="R129" s="26">
        <f t="shared" si="26"/>
        <v>3091050</v>
      </c>
      <c r="S129" s="25">
        <f t="shared" si="26"/>
        <v>6549989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92052806</v>
      </c>
      <c r="E130" s="18">
        <v>0</v>
      </c>
      <c r="F130" s="18">
        <v>43575569</v>
      </c>
      <c r="G130" s="19">
        <f t="shared" si="21"/>
        <v>0</v>
      </c>
      <c r="H130" s="17">
        <v>4114393</v>
      </c>
      <c r="I130" s="18">
        <v>5403729</v>
      </c>
      <c r="J130" s="18">
        <v>7643015</v>
      </c>
      <c r="K130" s="17">
        <v>17161137</v>
      </c>
      <c r="L130" s="17">
        <v>3700023</v>
      </c>
      <c r="M130" s="18">
        <v>5159652</v>
      </c>
      <c r="N130" s="18">
        <v>5757175</v>
      </c>
      <c r="O130" s="17">
        <v>14616850</v>
      </c>
      <c r="P130" s="17">
        <v>5614878</v>
      </c>
      <c r="Q130" s="18">
        <v>5414750</v>
      </c>
      <c r="R130" s="18">
        <v>767954</v>
      </c>
      <c r="S130" s="17">
        <v>11797582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5414466</v>
      </c>
      <c r="E131" s="18">
        <v>3258609</v>
      </c>
      <c r="F131" s="18">
        <v>2121731</v>
      </c>
      <c r="G131" s="19">
        <f t="shared" si="21"/>
        <v>0.6511155526790726</v>
      </c>
      <c r="H131" s="17">
        <v>113493</v>
      </c>
      <c r="I131" s="18">
        <v>223798</v>
      </c>
      <c r="J131" s="18">
        <v>204550</v>
      </c>
      <c r="K131" s="17">
        <v>541841</v>
      </c>
      <c r="L131" s="17">
        <v>216407</v>
      </c>
      <c r="M131" s="18">
        <v>284041</v>
      </c>
      <c r="N131" s="18">
        <v>288039</v>
      </c>
      <c r="O131" s="17">
        <v>788487</v>
      </c>
      <c r="P131" s="17">
        <v>354772</v>
      </c>
      <c r="Q131" s="18">
        <v>65564</v>
      </c>
      <c r="R131" s="18">
        <v>371067</v>
      </c>
      <c r="S131" s="17">
        <v>791403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5779552</v>
      </c>
      <c r="E132" s="18">
        <v>0</v>
      </c>
      <c r="F132" s="18">
        <v>2523806</v>
      </c>
      <c r="G132" s="19">
        <f t="shared" si="21"/>
        <v>0</v>
      </c>
      <c r="H132" s="17">
        <v>304938</v>
      </c>
      <c r="I132" s="18">
        <v>31837</v>
      </c>
      <c r="J132" s="18">
        <v>499641</v>
      </c>
      <c r="K132" s="17">
        <v>836416</v>
      </c>
      <c r="L132" s="17">
        <v>189430</v>
      </c>
      <c r="M132" s="18">
        <v>425382</v>
      </c>
      <c r="N132" s="18">
        <v>380839</v>
      </c>
      <c r="O132" s="17">
        <v>995651</v>
      </c>
      <c r="P132" s="17">
        <v>380839</v>
      </c>
      <c r="Q132" s="18">
        <v>210955</v>
      </c>
      <c r="R132" s="18">
        <v>99945</v>
      </c>
      <c r="S132" s="17">
        <v>691739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5135000</v>
      </c>
      <c r="E133" s="18">
        <v>4137801</v>
      </c>
      <c r="F133" s="18">
        <v>14245221</v>
      </c>
      <c r="G133" s="19">
        <f t="shared" si="21"/>
        <v>3.442703261950007</v>
      </c>
      <c r="H133" s="17">
        <v>410807</v>
      </c>
      <c r="I133" s="18">
        <v>1464555</v>
      </c>
      <c r="J133" s="18">
        <v>985839</v>
      </c>
      <c r="K133" s="17">
        <v>2861201</v>
      </c>
      <c r="L133" s="17">
        <v>463317</v>
      </c>
      <c r="M133" s="18">
        <v>1251759</v>
      </c>
      <c r="N133" s="18">
        <v>3241751</v>
      </c>
      <c r="O133" s="17">
        <v>4956827</v>
      </c>
      <c r="P133" s="17">
        <v>2915013</v>
      </c>
      <c r="Q133" s="18">
        <v>976714</v>
      </c>
      <c r="R133" s="18">
        <v>2535466</v>
      </c>
      <c r="S133" s="17">
        <v>6427193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108381824</v>
      </c>
      <c r="E134" s="26">
        <f>SUM(E130:E133)</f>
        <v>7396410</v>
      </c>
      <c r="F134" s="26">
        <f>SUM(F130:F133)</f>
        <v>62466327</v>
      </c>
      <c r="G134" s="27">
        <f aca="true" t="shared" si="27" ref="G134:G167">IF($E134=0,0,$F134/$E134)</f>
        <v>8.44549274580506</v>
      </c>
      <c r="H134" s="25">
        <f aca="true" t="shared" si="28" ref="H134:W134">SUM(H130:H133)</f>
        <v>4943631</v>
      </c>
      <c r="I134" s="26">
        <f t="shared" si="28"/>
        <v>7123919</v>
      </c>
      <c r="J134" s="26">
        <f t="shared" si="28"/>
        <v>9333045</v>
      </c>
      <c r="K134" s="25">
        <f t="shared" si="28"/>
        <v>21400595</v>
      </c>
      <c r="L134" s="25">
        <f t="shared" si="28"/>
        <v>4569177</v>
      </c>
      <c r="M134" s="26">
        <f t="shared" si="28"/>
        <v>7120834</v>
      </c>
      <c r="N134" s="26">
        <f t="shared" si="28"/>
        <v>9667804</v>
      </c>
      <c r="O134" s="25">
        <f t="shared" si="28"/>
        <v>21357815</v>
      </c>
      <c r="P134" s="25">
        <f t="shared" si="28"/>
        <v>9265502</v>
      </c>
      <c r="Q134" s="26">
        <f t="shared" si="28"/>
        <v>6667983</v>
      </c>
      <c r="R134" s="26">
        <f t="shared" si="28"/>
        <v>3774432</v>
      </c>
      <c r="S134" s="25">
        <f t="shared" si="28"/>
        <v>19707917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6630000</v>
      </c>
      <c r="E135" s="18">
        <v>0</v>
      </c>
      <c r="F135" s="18">
        <v>846587</v>
      </c>
      <c r="G135" s="19">
        <f t="shared" si="27"/>
        <v>0</v>
      </c>
      <c r="H135" s="17">
        <v>37859</v>
      </c>
      <c r="I135" s="18">
        <v>26835</v>
      </c>
      <c r="J135" s="18">
        <v>109072</v>
      </c>
      <c r="K135" s="17">
        <v>173766</v>
      </c>
      <c r="L135" s="17">
        <v>153111</v>
      </c>
      <c r="M135" s="18">
        <v>112705</v>
      </c>
      <c r="N135" s="18">
        <v>101404</v>
      </c>
      <c r="O135" s="17">
        <v>367220</v>
      </c>
      <c r="P135" s="17">
        <v>92075</v>
      </c>
      <c r="Q135" s="18">
        <v>160346</v>
      </c>
      <c r="R135" s="18">
        <v>53180</v>
      </c>
      <c r="S135" s="17">
        <v>305601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20398854</v>
      </c>
      <c r="E136" s="18">
        <v>0</v>
      </c>
      <c r="F136" s="18">
        <v>110814180</v>
      </c>
      <c r="G136" s="19">
        <f t="shared" si="27"/>
        <v>0</v>
      </c>
      <c r="H136" s="17">
        <v>16081065</v>
      </c>
      <c r="I136" s="18">
        <v>11645021</v>
      </c>
      <c r="J136" s="18">
        <v>10651092</v>
      </c>
      <c r="K136" s="17">
        <v>38377178</v>
      </c>
      <c r="L136" s="17">
        <v>11634932</v>
      </c>
      <c r="M136" s="18">
        <v>12626886</v>
      </c>
      <c r="N136" s="18">
        <v>14005636</v>
      </c>
      <c r="O136" s="17">
        <v>38267454</v>
      </c>
      <c r="P136" s="17">
        <v>10684440</v>
      </c>
      <c r="Q136" s="18">
        <v>11475195</v>
      </c>
      <c r="R136" s="18">
        <v>12009913</v>
      </c>
      <c r="S136" s="17">
        <v>34169548</v>
      </c>
      <c r="T136" s="17">
        <v>0</v>
      </c>
      <c r="U136" s="18">
        <v>0</v>
      </c>
      <c r="V136" s="20">
        <v>0</v>
      </c>
      <c r="W136" s="21">
        <v>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29658869</v>
      </c>
      <c r="E137" s="18">
        <v>21737100</v>
      </c>
      <c r="F137" s="18">
        <v>13771735</v>
      </c>
      <c r="G137" s="19">
        <f t="shared" si="27"/>
        <v>0.6335589844091438</v>
      </c>
      <c r="H137" s="17">
        <v>2471572</v>
      </c>
      <c r="I137" s="18">
        <v>866187</v>
      </c>
      <c r="J137" s="18">
        <v>1595465</v>
      </c>
      <c r="K137" s="17">
        <v>4933224</v>
      </c>
      <c r="L137" s="17">
        <v>755123</v>
      </c>
      <c r="M137" s="18">
        <v>1817544</v>
      </c>
      <c r="N137" s="18">
        <v>1143485</v>
      </c>
      <c r="O137" s="17">
        <v>3716152</v>
      </c>
      <c r="P137" s="17">
        <v>628866</v>
      </c>
      <c r="Q137" s="18">
        <v>1803424</v>
      </c>
      <c r="R137" s="18">
        <v>2690069</v>
      </c>
      <c r="S137" s="17">
        <v>5122359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7259952</v>
      </c>
      <c r="E138" s="18">
        <v>0</v>
      </c>
      <c r="F138" s="18">
        <v>5882670</v>
      </c>
      <c r="G138" s="19">
        <f t="shared" si="27"/>
        <v>0</v>
      </c>
      <c r="H138" s="17">
        <v>1438641</v>
      </c>
      <c r="I138" s="18">
        <v>1147279</v>
      </c>
      <c r="J138" s="18">
        <v>9312</v>
      </c>
      <c r="K138" s="17">
        <v>2595232</v>
      </c>
      <c r="L138" s="17">
        <v>975881</v>
      </c>
      <c r="M138" s="18">
        <v>819313</v>
      </c>
      <c r="N138" s="18">
        <v>1071512</v>
      </c>
      <c r="O138" s="17">
        <v>2866706</v>
      </c>
      <c r="P138" s="17">
        <v>0</v>
      </c>
      <c r="Q138" s="18">
        <v>373898</v>
      </c>
      <c r="R138" s="18">
        <v>46834</v>
      </c>
      <c r="S138" s="17">
        <v>420732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6612800</v>
      </c>
      <c r="E139" s="18">
        <v>0</v>
      </c>
      <c r="F139" s="18">
        <v>7196029</v>
      </c>
      <c r="G139" s="19">
        <f t="shared" si="27"/>
        <v>0</v>
      </c>
      <c r="H139" s="17">
        <v>760525</v>
      </c>
      <c r="I139" s="18">
        <v>1274036</v>
      </c>
      <c r="J139" s="18">
        <v>2250453</v>
      </c>
      <c r="K139" s="17">
        <v>4285014</v>
      </c>
      <c r="L139" s="17">
        <v>440241</v>
      </c>
      <c r="M139" s="18">
        <v>504115</v>
      </c>
      <c r="N139" s="18">
        <v>227990</v>
      </c>
      <c r="O139" s="17">
        <v>1172346</v>
      </c>
      <c r="P139" s="17">
        <v>337591</v>
      </c>
      <c r="Q139" s="18">
        <v>172015</v>
      </c>
      <c r="R139" s="18">
        <v>1229063</v>
      </c>
      <c r="S139" s="17">
        <v>1738669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32597000</v>
      </c>
      <c r="E140" s="18">
        <v>0</v>
      </c>
      <c r="F140" s="18">
        <v>16162524</v>
      </c>
      <c r="G140" s="19">
        <f t="shared" si="27"/>
        <v>0</v>
      </c>
      <c r="H140" s="17">
        <v>1343668</v>
      </c>
      <c r="I140" s="18">
        <v>2096336</v>
      </c>
      <c r="J140" s="18">
        <v>1981675</v>
      </c>
      <c r="K140" s="17">
        <v>5421679</v>
      </c>
      <c r="L140" s="17">
        <v>2127213</v>
      </c>
      <c r="M140" s="18">
        <v>2874166</v>
      </c>
      <c r="N140" s="18">
        <v>959932</v>
      </c>
      <c r="O140" s="17">
        <v>5961311</v>
      </c>
      <c r="P140" s="17">
        <v>1270685</v>
      </c>
      <c r="Q140" s="18">
        <v>2196194</v>
      </c>
      <c r="R140" s="18">
        <v>1312655</v>
      </c>
      <c r="S140" s="17">
        <v>4779534</v>
      </c>
      <c r="T140" s="17">
        <v>0</v>
      </c>
      <c r="U140" s="18">
        <v>0</v>
      </c>
      <c r="V140" s="20">
        <v>0</v>
      </c>
      <c r="W140" s="21">
        <v>0</v>
      </c>
    </row>
    <row r="141" spans="1:23" ht="12.75" customHeight="1">
      <c r="A141" s="22"/>
      <c r="B141" s="23" t="s">
        <v>259</v>
      </c>
      <c r="C141" s="24"/>
      <c r="D141" s="25">
        <f>SUM(D135:D140)</f>
        <v>103157475</v>
      </c>
      <c r="E141" s="26">
        <f>SUM(E135:E140)</f>
        <v>21737100</v>
      </c>
      <c r="F141" s="26">
        <f>SUM(F135:F140)</f>
        <v>154673725</v>
      </c>
      <c r="G141" s="27">
        <f t="shared" si="27"/>
        <v>7.115655952265942</v>
      </c>
      <c r="H141" s="25">
        <f aca="true" t="shared" si="29" ref="H141:W141">SUM(H135:H140)</f>
        <v>22133330</v>
      </c>
      <c r="I141" s="26">
        <f t="shared" si="29"/>
        <v>17055694</v>
      </c>
      <c r="J141" s="26">
        <f t="shared" si="29"/>
        <v>16597069</v>
      </c>
      <c r="K141" s="25">
        <f t="shared" si="29"/>
        <v>55786093</v>
      </c>
      <c r="L141" s="25">
        <f t="shared" si="29"/>
        <v>16086501</v>
      </c>
      <c r="M141" s="26">
        <f t="shared" si="29"/>
        <v>18754729</v>
      </c>
      <c r="N141" s="26">
        <f t="shared" si="29"/>
        <v>17509959</v>
      </c>
      <c r="O141" s="25">
        <f t="shared" si="29"/>
        <v>52351189</v>
      </c>
      <c r="P141" s="25">
        <f t="shared" si="29"/>
        <v>13013657</v>
      </c>
      <c r="Q141" s="26">
        <f t="shared" si="29"/>
        <v>16181072</v>
      </c>
      <c r="R141" s="26">
        <f t="shared" si="29"/>
        <v>17341714</v>
      </c>
      <c r="S141" s="25">
        <f t="shared" si="29"/>
        <v>46536443</v>
      </c>
      <c r="T141" s="25">
        <f t="shared" si="29"/>
        <v>0</v>
      </c>
      <c r="U141" s="26">
        <f t="shared" si="29"/>
        <v>0</v>
      </c>
      <c r="V141" s="28">
        <f t="shared" si="29"/>
        <v>0</v>
      </c>
      <c r="W141" s="29">
        <f t="shared" si="29"/>
        <v>0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23782178</v>
      </c>
      <c r="E142" s="18">
        <v>0</v>
      </c>
      <c r="F142" s="18">
        <v>13725762</v>
      </c>
      <c r="G142" s="19">
        <f t="shared" si="27"/>
        <v>0</v>
      </c>
      <c r="H142" s="17">
        <v>1798810</v>
      </c>
      <c r="I142" s="18">
        <v>1803669</v>
      </c>
      <c r="J142" s="18">
        <v>973699</v>
      </c>
      <c r="K142" s="17">
        <v>4576178</v>
      </c>
      <c r="L142" s="17">
        <v>615677</v>
      </c>
      <c r="M142" s="18">
        <v>485215</v>
      </c>
      <c r="N142" s="18">
        <v>2476504</v>
      </c>
      <c r="O142" s="17">
        <v>3577396</v>
      </c>
      <c r="P142" s="17">
        <v>3545388</v>
      </c>
      <c r="Q142" s="18">
        <v>809608</v>
      </c>
      <c r="R142" s="18">
        <v>1217192</v>
      </c>
      <c r="S142" s="17">
        <v>5572188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11684018</v>
      </c>
      <c r="E143" s="18">
        <v>0</v>
      </c>
      <c r="F143" s="18">
        <v>4222073</v>
      </c>
      <c r="G143" s="19">
        <f t="shared" si="27"/>
        <v>0</v>
      </c>
      <c r="H143" s="17">
        <v>121110</v>
      </c>
      <c r="I143" s="18">
        <v>450312</v>
      </c>
      <c r="J143" s="18">
        <v>428615</v>
      </c>
      <c r="K143" s="17">
        <v>1000037</v>
      </c>
      <c r="L143" s="17">
        <v>257825</v>
      </c>
      <c r="M143" s="18">
        <v>1379567</v>
      </c>
      <c r="N143" s="18">
        <v>189114</v>
      </c>
      <c r="O143" s="17">
        <v>1826506</v>
      </c>
      <c r="P143" s="17">
        <v>374227</v>
      </c>
      <c r="Q143" s="18">
        <v>645715</v>
      </c>
      <c r="R143" s="18">
        <v>375588</v>
      </c>
      <c r="S143" s="17">
        <v>1395530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18330000</v>
      </c>
      <c r="E144" s="18">
        <v>0</v>
      </c>
      <c r="F144" s="18">
        <v>9035161</v>
      </c>
      <c r="G144" s="19">
        <f t="shared" si="27"/>
        <v>0</v>
      </c>
      <c r="H144" s="17">
        <v>5020384</v>
      </c>
      <c r="I144" s="18">
        <v>497687</v>
      </c>
      <c r="J144" s="18">
        <v>375101</v>
      </c>
      <c r="K144" s="17">
        <v>5893172</v>
      </c>
      <c r="L144" s="17">
        <v>711409</v>
      </c>
      <c r="M144" s="18">
        <v>353185</v>
      </c>
      <c r="N144" s="18">
        <v>190344</v>
      </c>
      <c r="O144" s="17">
        <v>1254938</v>
      </c>
      <c r="P144" s="17">
        <v>828491</v>
      </c>
      <c r="Q144" s="18">
        <v>828491</v>
      </c>
      <c r="R144" s="18">
        <v>230069</v>
      </c>
      <c r="S144" s="17">
        <v>1887051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5689000</v>
      </c>
      <c r="E145" s="18">
        <v>0</v>
      </c>
      <c r="F145" s="18">
        <v>3569681</v>
      </c>
      <c r="G145" s="19">
        <f t="shared" si="27"/>
        <v>0</v>
      </c>
      <c r="H145" s="17">
        <v>0</v>
      </c>
      <c r="I145" s="18">
        <v>801</v>
      </c>
      <c r="J145" s="18">
        <v>758531</v>
      </c>
      <c r="K145" s="17">
        <v>759332</v>
      </c>
      <c r="L145" s="17">
        <v>61979</v>
      </c>
      <c r="M145" s="18">
        <v>150430</v>
      </c>
      <c r="N145" s="18">
        <v>643066</v>
      </c>
      <c r="O145" s="17">
        <v>855475</v>
      </c>
      <c r="P145" s="17">
        <v>643066</v>
      </c>
      <c r="Q145" s="18">
        <v>848387</v>
      </c>
      <c r="R145" s="18">
        <v>463421</v>
      </c>
      <c r="S145" s="17">
        <v>1954874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35613729</v>
      </c>
      <c r="E146" s="18">
        <v>0</v>
      </c>
      <c r="F146" s="18">
        <v>111971932</v>
      </c>
      <c r="G146" s="19">
        <f t="shared" si="27"/>
        <v>0</v>
      </c>
      <c r="H146" s="17">
        <v>11809812</v>
      </c>
      <c r="I146" s="18">
        <v>11790724</v>
      </c>
      <c r="J146" s="18">
        <v>8314757</v>
      </c>
      <c r="K146" s="17">
        <v>31915293</v>
      </c>
      <c r="L146" s="17">
        <v>947274</v>
      </c>
      <c r="M146" s="18">
        <v>430753</v>
      </c>
      <c r="N146" s="18">
        <v>1682488</v>
      </c>
      <c r="O146" s="17">
        <v>3060515</v>
      </c>
      <c r="P146" s="17">
        <v>54423622</v>
      </c>
      <c r="Q146" s="18">
        <v>9512315</v>
      </c>
      <c r="R146" s="18">
        <v>13060187</v>
      </c>
      <c r="S146" s="17">
        <v>76996124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22"/>
      <c r="B147" s="23" t="s">
        <v>270</v>
      </c>
      <c r="C147" s="24"/>
      <c r="D147" s="25">
        <f>SUM(D142:D146)</f>
        <v>95098925</v>
      </c>
      <c r="E147" s="26">
        <f>SUM(E142:E146)</f>
        <v>0</v>
      </c>
      <c r="F147" s="26">
        <f>SUM(F142:F146)</f>
        <v>142524609</v>
      </c>
      <c r="G147" s="27">
        <f t="shared" si="27"/>
        <v>0</v>
      </c>
      <c r="H147" s="25">
        <f aca="true" t="shared" si="30" ref="H147:W147">SUM(H142:H146)</f>
        <v>18750116</v>
      </c>
      <c r="I147" s="26">
        <f t="shared" si="30"/>
        <v>14543193</v>
      </c>
      <c r="J147" s="26">
        <f t="shared" si="30"/>
        <v>10850703</v>
      </c>
      <c r="K147" s="25">
        <f t="shared" si="30"/>
        <v>44144012</v>
      </c>
      <c r="L147" s="25">
        <f t="shared" si="30"/>
        <v>2594164</v>
      </c>
      <c r="M147" s="26">
        <f t="shared" si="30"/>
        <v>2799150</v>
      </c>
      <c r="N147" s="26">
        <f t="shared" si="30"/>
        <v>5181516</v>
      </c>
      <c r="O147" s="25">
        <f t="shared" si="30"/>
        <v>10574830</v>
      </c>
      <c r="P147" s="25">
        <f t="shared" si="30"/>
        <v>59814794</v>
      </c>
      <c r="Q147" s="26">
        <f t="shared" si="30"/>
        <v>12644516</v>
      </c>
      <c r="R147" s="26">
        <f t="shared" si="30"/>
        <v>15346457</v>
      </c>
      <c r="S147" s="25">
        <f t="shared" si="30"/>
        <v>87805767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9000000</v>
      </c>
      <c r="E148" s="18">
        <v>4750000</v>
      </c>
      <c r="F148" s="18">
        <v>2697003</v>
      </c>
      <c r="G148" s="19">
        <f t="shared" si="27"/>
        <v>0.5677901052631579</v>
      </c>
      <c r="H148" s="17">
        <v>107278</v>
      </c>
      <c r="I148" s="18">
        <v>156294</v>
      </c>
      <c r="J148" s="18">
        <v>112874</v>
      </c>
      <c r="K148" s="17">
        <v>376446</v>
      </c>
      <c r="L148" s="17">
        <v>91386</v>
      </c>
      <c r="M148" s="18">
        <v>167548</v>
      </c>
      <c r="N148" s="18">
        <v>959143</v>
      </c>
      <c r="O148" s="17">
        <v>1218077</v>
      </c>
      <c r="P148" s="17">
        <v>615634</v>
      </c>
      <c r="Q148" s="18">
        <v>70628</v>
      </c>
      <c r="R148" s="18">
        <v>416218</v>
      </c>
      <c r="S148" s="17">
        <v>1102480</v>
      </c>
      <c r="T148" s="17">
        <v>0</v>
      </c>
      <c r="U148" s="18">
        <v>0</v>
      </c>
      <c r="V148" s="20">
        <v>0</v>
      </c>
      <c r="W148" s="21">
        <v>0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943800</v>
      </c>
      <c r="E149" s="18">
        <v>0</v>
      </c>
      <c r="F149" s="18">
        <v>344548682</v>
      </c>
      <c r="G149" s="19">
        <f t="shared" si="27"/>
        <v>0</v>
      </c>
      <c r="H149" s="17">
        <v>27046962</v>
      </c>
      <c r="I149" s="18">
        <v>38441869</v>
      </c>
      <c r="J149" s="18">
        <v>50573292</v>
      </c>
      <c r="K149" s="17">
        <v>116062123</v>
      </c>
      <c r="L149" s="17">
        <v>37566178</v>
      </c>
      <c r="M149" s="18">
        <v>46588758</v>
      </c>
      <c r="N149" s="18">
        <v>40436863</v>
      </c>
      <c r="O149" s="17">
        <v>124591799</v>
      </c>
      <c r="P149" s="17">
        <v>39909369</v>
      </c>
      <c r="Q149" s="18">
        <v>42397220</v>
      </c>
      <c r="R149" s="18">
        <v>21588171</v>
      </c>
      <c r="S149" s="17">
        <v>103894760</v>
      </c>
      <c r="T149" s="17">
        <v>0</v>
      </c>
      <c r="U149" s="18">
        <v>0</v>
      </c>
      <c r="V149" s="20">
        <v>0</v>
      </c>
      <c r="W149" s="21">
        <v>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23462280</v>
      </c>
      <c r="E150" s="18">
        <v>6565120</v>
      </c>
      <c r="F150" s="18">
        <v>13012051</v>
      </c>
      <c r="G150" s="19">
        <f t="shared" si="27"/>
        <v>1.981997434928836</v>
      </c>
      <c r="H150" s="17">
        <v>237710</v>
      </c>
      <c r="I150" s="18">
        <v>1281984</v>
      </c>
      <c r="J150" s="18">
        <v>1411210</v>
      </c>
      <c r="K150" s="17">
        <v>2930904</v>
      </c>
      <c r="L150" s="17">
        <v>1604654</v>
      </c>
      <c r="M150" s="18">
        <v>2087220</v>
      </c>
      <c r="N150" s="18">
        <v>1846156</v>
      </c>
      <c r="O150" s="17">
        <v>5538030</v>
      </c>
      <c r="P150" s="17">
        <v>2044691</v>
      </c>
      <c r="Q150" s="18">
        <v>1884295</v>
      </c>
      <c r="R150" s="18">
        <v>614131</v>
      </c>
      <c r="S150" s="17">
        <v>4543117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8131194</v>
      </c>
      <c r="E151" s="18">
        <v>0</v>
      </c>
      <c r="F151" s="18">
        <v>7973658</v>
      </c>
      <c r="G151" s="19">
        <f t="shared" si="27"/>
        <v>0</v>
      </c>
      <c r="H151" s="17">
        <v>1563350</v>
      </c>
      <c r="I151" s="18">
        <v>76752</v>
      </c>
      <c r="J151" s="18">
        <v>97733</v>
      </c>
      <c r="K151" s="17">
        <v>1737835</v>
      </c>
      <c r="L151" s="17">
        <v>39973</v>
      </c>
      <c r="M151" s="18">
        <v>1580182</v>
      </c>
      <c r="N151" s="18">
        <v>1869238</v>
      </c>
      <c r="O151" s="17">
        <v>3489393</v>
      </c>
      <c r="P151" s="17">
        <v>536505</v>
      </c>
      <c r="Q151" s="18">
        <v>1054728</v>
      </c>
      <c r="R151" s="18">
        <v>1155197</v>
      </c>
      <c r="S151" s="17">
        <v>2746430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4495867</v>
      </c>
      <c r="E152" s="18">
        <v>0</v>
      </c>
      <c r="F152" s="18">
        <v>8255547</v>
      </c>
      <c r="G152" s="19">
        <f t="shared" si="27"/>
        <v>0</v>
      </c>
      <c r="H152" s="17">
        <v>2390942</v>
      </c>
      <c r="I152" s="18">
        <v>546592</v>
      </c>
      <c r="J152" s="18">
        <v>778639</v>
      </c>
      <c r="K152" s="17">
        <v>3716173</v>
      </c>
      <c r="L152" s="17">
        <v>2030662</v>
      </c>
      <c r="M152" s="18">
        <v>173825</v>
      </c>
      <c r="N152" s="18">
        <v>1954805</v>
      </c>
      <c r="O152" s="17">
        <v>4159292</v>
      </c>
      <c r="P152" s="17">
        <v>30887</v>
      </c>
      <c r="Q152" s="18">
        <v>0</v>
      </c>
      <c r="R152" s="18">
        <v>349195</v>
      </c>
      <c r="S152" s="17">
        <v>380082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58216381</v>
      </c>
      <c r="E153" s="18">
        <v>58196381</v>
      </c>
      <c r="F153" s="18">
        <v>46043041</v>
      </c>
      <c r="G153" s="19">
        <f t="shared" si="27"/>
        <v>0.791166739388829</v>
      </c>
      <c r="H153" s="17">
        <v>110622</v>
      </c>
      <c r="I153" s="18">
        <v>6973987</v>
      </c>
      <c r="J153" s="18">
        <v>5102271</v>
      </c>
      <c r="K153" s="17">
        <v>12186880</v>
      </c>
      <c r="L153" s="17">
        <v>5654005</v>
      </c>
      <c r="M153" s="18">
        <v>7532301</v>
      </c>
      <c r="N153" s="18">
        <v>6907901</v>
      </c>
      <c r="O153" s="17">
        <v>20094207</v>
      </c>
      <c r="P153" s="17">
        <v>8525092</v>
      </c>
      <c r="Q153" s="18">
        <v>1722840</v>
      </c>
      <c r="R153" s="18">
        <v>3514022</v>
      </c>
      <c r="S153" s="17">
        <v>13761954</v>
      </c>
      <c r="T153" s="17">
        <v>0</v>
      </c>
      <c r="U153" s="18">
        <v>0</v>
      </c>
      <c r="V153" s="20">
        <v>0</v>
      </c>
      <c r="W153" s="21">
        <v>0</v>
      </c>
    </row>
    <row r="154" spans="1:23" ht="12.75" customHeight="1">
      <c r="A154" s="53"/>
      <c r="B154" s="54" t="s">
        <v>283</v>
      </c>
      <c r="C154" s="55"/>
      <c r="D154" s="56">
        <f>SUM(D148:D153)</f>
        <v>104249522</v>
      </c>
      <c r="E154" s="57">
        <f>SUM(E148:E153)</f>
        <v>69511501</v>
      </c>
      <c r="F154" s="57">
        <f>SUM(F148:F153)</f>
        <v>422529982</v>
      </c>
      <c r="G154" s="58">
        <f t="shared" si="27"/>
        <v>6.07856219361455</v>
      </c>
      <c r="H154" s="56">
        <f aca="true" t="shared" si="31" ref="H154:W154">SUM(H148:H153)</f>
        <v>31456864</v>
      </c>
      <c r="I154" s="57">
        <f t="shared" si="31"/>
        <v>47477478</v>
      </c>
      <c r="J154" s="57">
        <f t="shared" si="31"/>
        <v>58076019</v>
      </c>
      <c r="K154" s="56">
        <f t="shared" si="31"/>
        <v>137010361</v>
      </c>
      <c r="L154" s="56">
        <f t="shared" si="31"/>
        <v>46986858</v>
      </c>
      <c r="M154" s="57">
        <f t="shared" si="31"/>
        <v>58129834</v>
      </c>
      <c r="N154" s="57">
        <f t="shared" si="31"/>
        <v>53974106</v>
      </c>
      <c r="O154" s="56">
        <f t="shared" si="31"/>
        <v>159090798</v>
      </c>
      <c r="P154" s="56">
        <f t="shared" si="31"/>
        <v>51662178</v>
      </c>
      <c r="Q154" s="57">
        <f t="shared" si="31"/>
        <v>47129711</v>
      </c>
      <c r="R154" s="57">
        <f t="shared" si="31"/>
        <v>27636934</v>
      </c>
      <c r="S154" s="59">
        <f t="shared" si="31"/>
        <v>126428823</v>
      </c>
      <c r="T154" s="25">
        <f t="shared" si="31"/>
        <v>0</v>
      </c>
      <c r="U154" s="26">
        <f t="shared" si="31"/>
        <v>0</v>
      </c>
      <c r="V154" s="28">
        <f t="shared" si="31"/>
        <v>0</v>
      </c>
      <c r="W154" s="29">
        <f t="shared" si="31"/>
        <v>0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26476997</v>
      </c>
      <c r="E155" s="18">
        <v>0</v>
      </c>
      <c r="F155" s="18">
        <v>113314854</v>
      </c>
      <c r="G155" s="19">
        <f t="shared" si="27"/>
        <v>0</v>
      </c>
      <c r="H155" s="17">
        <v>12206930</v>
      </c>
      <c r="I155" s="18">
        <v>15557383</v>
      </c>
      <c r="J155" s="18">
        <v>7103875</v>
      </c>
      <c r="K155" s="17">
        <v>34868188</v>
      </c>
      <c r="L155" s="17">
        <v>18914233</v>
      </c>
      <c r="M155" s="18">
        <v>9788737</v>
      </c>
      <c r="N155" s="18">
        <v>11245971</v>
      </c>
      <c r="O155" s="17">
        <v>39948941</v>
      </c>
      <c r="P155" s="17">
        <v>9447416</v>
      </c>
      <c r="Q155" s="18">
        <v>18191305</v>
      </c>
      <c r="R155" s="18">
        <v>10859004</v>
      </c>
      <c r="S155" s="17">
        <v>38497725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95527643</v>
      </c>
      <c r="E156" s="18">
        <v>0</v>
      </c>
      <c r="F156" s="18">
        <v>73241994</v>
      </c>
      <c r="G156" s="19">
        <f t="shared" si="27"/>
        <v>0</v>
      </c>
      <c r="H156" s="17">
        <v>1770134</v>
      </c>
      <c r="I156" s="18">
        <v>4082965</v>
      </c>
      <c r="J156" s="18">
        <v>10036187</v>
      </c>
      <c r="K156" s="17">
        <v>15889286</v>
      </c>
      <c r="L156" s="17">
        <v>8299401</v>
      </c>
      <c r="M156" s="18">
        <v>11649274</v>
      </c>
      <c r="N156" s="18">
        <v>11989650</v>
      </c>
      <c r="O156" s="17">
        <v>31938325</v>
      </c>
      <c r="P156" s="17">
        <v>8226448</v>
      </c>
      <c r="Q156" s="18">
        <v>8872294</v>
      </c>
      <c r="R156" s="18">
        <v>8315641</v>
      </c>
      <c r="S156" s="17">
        <v>25414383</v>
      </c>
      <c r="T156" s="17">
        <v>0</v>
      </c>
      <c r="U156" s="18">
        <v>0</v>
      </c>
      <c r="V156" s="20">
        <v>0</v>
      </c>
      <c r="W156" s="21">
        <v>0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10260000</v>
      </c>
      <c r="E157" s="18">
        <v>105117945</v>
      </c>
      <c r="F157" s="18">
        <v>3755679</v>
      </c>
      <c r="G157" s="19">
        <f t="shared" si="27"/>
        <v>0.03572823840877026</v>
      </c>
      <c r="H157" s="17">
        <v>255381</v>
      </c>
      <c r="I157" s="18">
        <v>37822</v>
      </c>
      <c r="J157" s="18">
        <v>154077</v>
      </c>
      <c r="K157" s="17">
        <v>447280</v>
      </c>
      <c r="L157" s="17">
        <v>342476</v>
      </c>
      <c r="M157" s="18">
        <v>518704</v>
      </c>
      <c r="N157" s="18">
        <v>914748</v>
      </c>
      <c r="O157" s="17">
        <v>1775928</v>
      </c>
      <c r="P157" s="17">
        <v>0</v>
      </c>
      <c r="Q157" s="18">
        <v>876272</v>
      </c>
      <c r="R157" s="18">
        <v>656199</v>
      </c>
      <c r="S157" s="17">
        <v>1532471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5833140</v>
      </c>
      <c r="E158" s="18">
        <v>0</v>
      </c>
      <c r="F158" s="18">
        <v>1253635</v>
      </c>
      <c r="G158" s="19">
        <f t="shared" si="27"/>
        <v>0</v>
      </c>
      <c r="H158" s="17">
        <v>43486</v>
      </c>
      <c r="I158" s="18">
        <v>145645</v>
      </c>
      <c r="J158" s="18">
        <v>170118</v>
      </c>
      <c r="K158" s="17">
        <v>359249</v>
      </c>
      <c r="L158" s="17">
        <v>88969</v>
      </c>
      <c r="M158" s="18">
        <v>144843</v>
      </c>
      <c r="N158" s="18">
        <v>516359</v>
      </c>
      <c r="O158" s="17">
        <v>750171</v>
      </c>
      <c r="P158" s="17">
        <v>60629</v>
      </c>
      <c r="Q158" s="18">
        <v>41964</v>
      </c>
      <c r="R158" s="18">
        <v>41622</v>
      </c>
      <c r="S158" s="17">
        <v>144215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41227640</v>
      </c>
      <c r="E159" s="18">
        <v>0</v>
      </c>
      <c r="F159" s="18">
        <v>35048229</v>
      </c>
      <c r="G159" s="19">
        <f t="shared" si="27"/>
        <v>0</v>
      </c>
      <c r="H159" s="17">
        <v>14716447</v>
      </c>
      <c r="I159" s="18">
        <v>2748299</v>
      </c>
      <c r="J159" s="18">
        <v>-10744196</v>
      </c>
      <c r="K159" s="17">
        <v>6720550</v>
      </c>
      <c r="L159" s="17">
        <v>1844696</v>
      </c>
      <c r="M159" s="18">
        <v>1844696</v>
      </c>
      <c r="N159" s="18">
        <v>3394832</v>
      </c>
      <c r="O159" s="17">
        <v>7084224</v>
      </c>
      <c r="P159" s="17">
        <v>13711500</v>
      </c>
      <c r="Q159" s="18">
        <v>3001965</v>
      </c>
      <c r="R159" s="18">
        <v>4529990</v>
      </c>
      <c r="S159" s="17">
        <v>21243455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179325420</v>
      </c>
      <c r="E160" s="26">
        <f>SUM(E155:E159)</f>
        <v>105117945</v>
      </c>
      <c r="F160" s="26">
        <f>SUM(F155:F159)</f>
        <v>226614391</v>
      </c>
      <c r="G160" s="27">
        <f t="shared" si="27"/>
        <v>2.155810703871732</v>
      </c>
      <c r="H160" s="25">
        <f aca="true" t="shared" si="32" ref="H160:W160">SUM(H155:H159)</f>
        <v>28992378</v>
      </c>
      <c r="I160" s="26">
        <f t="shared" si="32"/>
        <v>22572114</v>
      </c>
      <c r="J160" s="26">
        <f t="shared" si="32"/>
        <v>6720061</v>
      </c>
      <c r="K160" s="25">
        <f t="shared" si="32"/>
        <v>58284553</v>
      </c>
      <c r="L160" s="25">
        <f t="shared" si="32"/>
        <v>29489775</v>
      </c>
      <c r="M160" s="26">
        <f t="shared" si="32"/>
        <v>23946254</v>
      </c>
      <c r="N160" s="26">
        <f t="shared" si="32"/>
        <v>28061560</v>
      </c>
      <c r="O160" s="25">
        <f t="shared" si="32"/>
        <v>81497589</v>
      </c>
      <c r="P160" s="25">
        <f t="shared" si="32"/>
        <v>31445993</v>
      </c>
      <c r="Q160" s="26">
        <f t="shared" si="32"/>
        <v>30983800</v>
      </c>
      <c r="R160" s="26">
        <f t="shared" si="32"/>
        <v>24402456</v>
      </c>
      <c r="S160" s="25">
        <f t="shared" si="32"/>
        <v>86832249</v>
      </c>
      <c r="T160" s="25">
        <f t="shared" si="32"/>
        <v>0</v>
      </c>
      <c r="U160" s="26">
        <f t="shared" si="32"/>
        <v>0</v>
      </c>
      <c r="V160" s="28">
        <f t="shared" si="32"/>
        <v>0</v>
      </c>
      <c r="W160" s="29">
        <f t="shared" si="32"/>
        <v>0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13390000</v>
      </c>
      <c r="E161" s="18">
        <v>15961445</v>
      </c>
      <c r="F161" s="18">
        <v>10466730</v>
      </c>
      <c r="G161" s="19">
        <f t="shared" si="27"/>
        <v>0.6557507794563713</v>
      </c>
      <c r="H161" s="17">
        <v>1234365</v>
      </c>
      <c r="I161" s="18">
        <v>574314</v>
      </c>
      <c r="J161" s="18">
        <v>1960632</v>
      </c>
      <c r="K161" s="17">
        <v>3769311</v>
      </c>
      <c r="L161" s="17">
        <v>716831</v>
      </c>
      <c r="M161" s="18">
        <v>2214409</v>
      </c>
      <c r="N161" s="18">
        <v>656313</v>
      </c>
      <c r="O161" s="17">
        <v>3587553</v>
      </c>
      <c r="P161" s="17">
        <v>1501172</v>
      </c>
      <c r="Q161" s="18">
        <v>1208019</v>
      </c>
      <c r="R161" s="18">
        <v>400675</v>
      </c>
      <c r="S161" s="17">
        <v>3109866</v>
      </c>
      <c r="T161" s="17">
        <v>0</v>
      </c>
      <c r="U161" s="18">
        <v>0</v>
      </c>
      <c r="V161" s="20">
        <v>0</v>
      </c>
      <c r="W161" s="21">
        <v>0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0</v>
      </c>
      <c r="E162" s="18">
        <v>0</v>
      </c>
      <c r="F162" s="18">
        <v>3909306</v>
      </c>
      <c r="G162" s="19">
        <f t="shared" si="27"/>
        <v>0</v>
      </c>
      <c r="H162" s="17">
        <v>211895</v>
      </c>
      <c r="I162" s="18">
        <v>454113</v>
      </c>
      <c r="J162" s="18">
        <v>450529</v>
      </c>
      <c r="K162" s="17">
        <v>1116537</v>
      </c>
      <c r="L162" s="17">
        <v>542965</v>
      </c>
      <c r="M162" s="18">
        <v>619729</v>
      </c>
      <c r="N162" s="18">
        <v>379465</v>
      </c>
      <c r="O162" s="17">
        <v>1542159</v>
      </c>
      <c r="P162" s="17">
        <v>289254</v>
      </c>
      <c r="Q162" s="18">
        <v>368709</v>
      </c>
      <c r="R162" s="18">
        <v>592647</v>
      </c>
      <c r="S162" s="17">
        <v>1250610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83033464</v>
      </c>
      <c r="E163" s="18">
        <v>0</v>
      </c>
      <c r="F163" s="18">
        <v>8007488</v>
      </c>
      <c r="G163" s="19">
        <f t="shared" si="27"/>
        <v>0</v>
      </c>
      <c r="H163" s="17">
        <v>582386</v>
      </c>
      <c r="I163" s="18">
        <v>1159344</v>
      </c>
      <c r="J163" s="18">
        <v>681801</v>
      </c>
      <c r="K163" s="17">
        <v>2423531</v>
      </c>
      <c r="L163" s="17">
        <v>791483</v>
      </c>
      <c r="M163" s="18">
        <v>927767</v>
      </c>
      <c r="N163" s="18">
        <v>665924</v>
      </c>
      <c r="O163" s="17">
        <v>2385174</v>
      </c>
      <c r="P163" s="17">
        <v>434080</v>
      </c>
      <c r="Q163" s="18">
        <v>2233321</v>
      </c>
      <c r="R163" s="18">
        <v>531382</v>
      </c>
      <c r="S163" s="17">
        <v>3198783</v>
      </c>
      <c r="T163" s="17">
        <v>0</v>
      </c>
      <c r="U163" s="18">
        <v>0</v>
      </c>
      <c r="V163" s="20">
        <v>0</v>
      </c>
      <c r="W163" s="21">
        <v>0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11924983</v>
      </c>
      <c r="E164" s="18">
        <v>0</v>
      </c>
      <c r="F164" s="18">
        <v>13412226</v>
      </c>
      <c r="G164" s="19">
        <f t="shared" si="27"/>
        <v>0</v>
      </c>
      <c r="H164" s="17">
        <v>1</v>
      </c>
      <c r="I164" s="18">
        <v>185816</v>
      </c>
      <c r="J164" s="18">
        <v>11492543</v>
      </c>
      <c r="K164" s="17">
        <v>11678360</v>
      </c>
      <c r="L164" s="17">
        <v>325649</v>
      </c>
      <c r="M164" s="18">
        <v>563739</v>
      </c>
      <c r="N164" s="18">
        <v>115918</v>
      </c>
      <c r="O164" s="17">
        <v>1005306</v>
      </c>
      <c r="P164" s="17">
        <v>115918</v>
      </c>
      <c r="Q164" s="18">
        <v>182664</v>
      </c>
      <c r="R164" s="18">
        <v>429978</v>
      </c>
      <c r="S164" s="17">
        <v>728560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178181189</v>
      </c>
      <c r="E165" s="18">
        <v>0</v>
      </c>
      <c r="F165" s="18">
        <v>58825833</v>
      </c>
      <c r="G165" s="19">
        <f t="shared" si="27"/>
        <v>0</v>
      </c>
      <c r="H165" s="17">
        <v>5846459</v>
      </c>
      <c r="I165" s="18">
        <v>5267322</v>
      </c>
      <c r="J165" s="18">
        <v>4643047</v>
      </c>
      <c r="K165" s="17">
        <v>15756828</v>
      </c>
      <c r="L165" s="17">
        <v>7350058</v>
      </c>
      <c r="M165" s="18">
        <v>7493511</v>
      </c>
      <c r="N165" s="18">
        <v>7507083</v>
      </c>
      <c r="O165" s="17">
        <v>22350652</v>
      </c>
      <c r="P165" s="17">
        <v>5617225</v>
      </c>
      <c r="Q165" s="18">
        <v>9834720</v>
      </c>
      <c r="R165" s="18">
        <v>5266408</v>
      </c>
      <c r="S165" s="17">
        <v>20718353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286529636</v>
      </c>
      <c r="E166" s="26">
        <f>SUM(E161:E165)</f>
        <v>15961445</v>
      </c>
      <c r="F166" s="26">
        <f>SUM(F161:F165)</f>
        <v>94621583</v>
      </c>
      <c r="G166" s="27">
        <f t="shared" si="27"/>
        <v>5.928133887627342</v>
      </c>
      <c r="H166" s="25">
        <f aca="true" t="shared" si="33" ref="H166:W166">SUM(H161:H165)</f>
        <v>7875106</v>
      </c>
      <c r="I166" s="26">
        <f t="shared" si="33"/>
        <v>7640909</v>
      </c>
      <c r="J166" s="26">
        <f t="shared" si="33"/>
        <v>19228552</v>
      </c>
      <c r="K166" s="25">
        <f t="shared" si="33"/>
        <v>34744567</v>
      </c>
      <c r="L166" s="25">
        <f t="shared" si="33"/>
        <v>9726986</v>
      </c>
      <c r="M166" s="26">
        <f t="shared" si="33"/>
        <v>11819155</v>
      </c>
      <c r="N166" s="26">
        <f t="shared" si="33"/>
        <v>9324703</v>
      </c>
      <c r="O166" s="25">
        <f t="shared" si="33"/>
        <v>30870844</v>
      </c>
      <c r="P166" s="25">
        <f t="shared" si="33"/>
        <v>7957649</v>
      </c>
      <c r="Q166" s="26">
        <f t="shared" si="33"/>
        <v>13827433</v>
      </c>
      <c r="R166" s="26">
        <f t="shared" si="33"/>
        <v>7221090</v>
      </c>
      <c r="S166" s="25">
        <f t="shared" si="33"/>
        <v>29006172</v>
      </c>
      <c r="T166" s="25">
        <f t="shared" si="33"/>
        <v>0</v>
      </c>
      <c r="U166" s="26">
        <f t="shared" si="33"/>
        <v>0</v>
      </c>
      <c r="V166" s="28">
        <f t="shared" si="33"/>
        <v>0</v>
      </c>
      <c r="W166" s="29">
        <f t="shared" si="33"/>
        <v>0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5126239905</v>
      </c>
      <c r="E167" s="26">
        <f>SUM(E102,E104:E108,E110:E117,E119:E122,E124:E128,E130:E133,E135:E140,E142:E146,E148:E153,E155:E159,E161:E165)</f>
        <v>4126986976</v>
      </c>
      <c r="F167" s="26">
        <f>SUM(F102,F104:F108,F110:F117,F119:F122,F124:F128,F130:F133,F135:F140,F142:F146,F148:F153,F155:F159,F161:F165)</f>
        <v>3450794484</v>
      </c>
      <c r="G167" s="27">
        <f t="shared" si="27"/>
        <v>0.8361534708172532</v>
      </c>
      <c r="H167" s="25">
        <f aca="true" t="shared" si="34" ref="H167:W167">SUM(H102,H104:H108,H110:H117,H119:H122,H124:H128,H130:H133,H135:H140,H142:H146,H148:H153,H155:H159,H161:H165)</f>
        <v>275160640</v>
      </c>
      <c r="I167" s="26">
        <f t="shared" si="34"/>
        <v>353426640</v>
      </c>
      <c r="J167" s="26">
        <f t="shared" si="34"/>
        <v>345466951</v>
      </c>
      <c r="K167" s="25">
        <f t="shared" si="34"/>
        <v>974054231</v>
      </c>
      <c r="L167" s="25">
        <f t="shared" si="34"/>
        <v>353392020</v>
      </c>
      <c r="M167" s="26">
        <f t="shared" si="34"/>
        <v>429955197</v>
      </c>
      <c r="N167" s="26">
        <f t="shared" si="34"/>
        <v>426792334</v>
      </c>
      <c r="O167" s="25">
        <f t="shared" si="34"/>
        <v>1210139551</v>
      </c>
      <c r="P167" s="25">
        <f t="shared" si="34"/>
        <v>394475578</v>
      </c>
      <c r="Q167" s="26">
        <f t="shared" si="34"/>
        <v>413261428</v>
      </c>
      <c r="R167" s="26">
        <f t="shared" si="34"/>
        <v>458863696</v>
      </c>
      <c r="S167" s="25">
        <f t="shared" si="34"/>
        <v>1266600702</v>
      </c>
      <c r="T167" s="25">
        <f t="shared" si="34"/>
        <v>0</v>
      </c>
      <c r="U167" s="26">
        <f t="shared" si="34"/>
        <v>0</v>
      </c>
      <c r="V167" s="28">
        <f t="shared" si="34"/>
        <v>0</v>
      </c>
      <c r="W167" s="29">
        <f t="shared" si="34"/>
        <v>0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17660000</v>
      </c>
      <c r="E170" s="18">
        <v>19469550</v>
      </c>
      <c r="F170" s="18">
        <v>16675182</v>
      </c>
      <c r="G170" s="19">
        <f aca="true" t="shared" si="35" ref="G170:G202">IF($E170=0,0,$F170/$E170)</f>
        <v>0.8564749570483139</v>
      </c>
      <c r="H170" s="17">
        <v>0</v>
      </c>
      <c r="I170" s="18">
        <v>2619165</v>
      </c>
      <c r="J170" s="18">
        <v>211164</v>
      </c>
      <c r="K170" s="17">
        <v>2830329</v>
      </c>
      <c r="L170" s="17">
        <v>3323499</v>
      </c>
      <c r="M170" s="18">
        <v>1242167</v>
      </c>
      <c r="N170" s="18">
        <v>6545069</v>
      </c>
      <c r="O170" s="17">
        <v>11110735</v>
      </c>
      <c r="P170" s="17">
        <v>484652</v>
      </c>
      <c r="Q170" s="18">
        <v>864896</v>
      </c>
      <c r="R170" s="18">
        <v>1384570</v>
      </c>
      <c r="S170" s="17">
        <v>2734118</v>
      </c>
      <c r="T170" s="17">
        <v>0</v>
      </c>
      <c r="U170" s="18">
        <v>0</v>
      </c>
      <c r="V170" s="20">
        <v>0</v>
      </c>
      <c r="W170" s="21">
        <v>0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8582652</v>
      </c>
      <c r="E171" s="18">
        <v>0</v>
      </c>
      <c r="F171" s="18">
        <v>6282907</v>
      </c>
      <c r="G171" s="19">
        <f t="shared" si="35"/>
        <v>0</v>
      </c>
      <c r="H171" s="17">
        <v>749952</v>
      </c>
      <c r="I171" s="18">
        <v>673493</v>
      </c>
      <c r="J171" s="18">
        <v>661884</v>
      </c>
      <c r="K171" s="17">
        <v>2085329</v>
      </c>
      <c r="L171" s="17">
        <v>677447</v>
      </c>
      <c r="M171" s="18">
        <v>708695</v>
      </c>
      <c r="N171" s="18">
        <v>728053</v>
      </c>
      <c r="O171" s="17">
        <v>2114195</v>
      </c>
      <c r="P171" s="17">
        <v>685042</v>
      </c>
      <c r="Q171" s="18">
        <v>741991</v>
      </c>
      <c r="R171" s="18">
        <v>656350</v>
      </c>
      <c r="S171" s="17">
        <v>2083383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153648819</v>
      </c>
      <c r="E172" s="18">
        <v>42129831</v>
      </c>
      <c r="F172" s="18">
        <v>34611774</v>
      </c>
      <c r="G172" s="19">
        <f t="shared" si="35"/>
        <v>0.8215502692142297</v>
      </c>
      <c r="H172" s="17">
        <v>0</v>
      </c>
      <c r="I172" s="18">
        <v>1709409</v>
      </c>
      <c r="J172" s="18">
        <v>4149595</v>
      </c>
      <c r="K172" s="17">
        <v>5859004</v>
      </c>
      <c r="L172" s="17">
        <v>3964866</v>
      </c>
      <c r="M172" s="18">
        <v>2366770</v>
      </c>
      <c r="N172" s="18">
        <v>4328694</v>
      </c>
      <c r="O172" s="17">
        <v>10660330</v>
      </c>
      <c r="P172" s="17">
        <v>4193062</v>
      </c>
      <c r="Q172" s="18">
        <v>8258841</v>
      </c>
      <c r="R172" s="18">
        <v>5640537</v>
      </c>
      <c r="S172" s="17">
        <v>18092440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20448443</v>
      </c>
      <c r="E173" s="18">
        <v>0</v>
      </c>
      <c r="F173" s="18">
        <v>26514682</v>
      </c>
      <c r="G173" s="19">
        <f t="shared" si="35"/>
        <v>0</v>
      </c>
      <c r="H173" s="17">
        <v>2607989</v>
      </c>
      <c r="I173" s="18">
        <v>2528142</v>
      </c>
      <c r="J173" s="18">
        <v>2710521</v>
      </c>
      <c r="K173" s="17">
        <v>7846652</v>
      </c>
      <c r="L173" s="17">
        <v>3095368</v>
      </c>
      <c r="M173" s="18">
        <v>3026579</v>
      </c>
      <c r="N173" s="18">
        <v>4399613</v>
      </c>
      <c r="O173" s="17">
        <v>10521560</v>
      </c>
      <c r="P173" s="17">
        <v>2768323</v>
      </c>
      <c r="Q173" s="18">
        <v>2330423</v>
      </c>
      <c r="R173" s="18">
        <v>3047724</v>
      </c>
      <c r="S173" s="17">
        <v>8146470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2280047</v>
      </c>
      <c r="E174" s="18">
        <v>3778511</v>
      </c>
      <c r="F174" s="18">
        <v>6752251</v>
      </c>
      <c r="G174" s="19">
        <f t="shared" si="35"/>
        <v>1.7870137204840744</v>
      </c>
      <c r="H174" s="17">
        <v>349728</v>
      </c>
      <c r="I174" s="18">
        <v>1047909</v>
      </c>
      <c r="J174" s="18">
        <v>778082</v>
      </c>
      <c r="K174" s="17">
        <v>2175719</v>
      </c>
      <c r="L174" s="17">
        <v>696417</v>
      </c>
      <c r="M174" s="18">
        <v>689107</v>
      </c>
      <c r="N174" s="18">
        <v>699021</v>
      </c>
      <c r="O174" s="17">
        <v>2084545</v>
      </c>
      <c r="P174" s="17">
        <v>854747</v>
      </c>
      <c r="Q174" s="18">
        <v>443111</v>
      </c>
      <c r="R174" s="18">
        <v>1194129</v>
      </c>
      <c r="S174" s="17">
        <v>2491987</v>
      </c>
      <c r="T174" s="17">
        <v>0</v>
      </c>
      <c r="U174" s="18">
        <v>0</v>
      </c>
      <c r="V174" s="20">
        <v>0</v>
      </c>
      <c r="W174" s="21">
        <v>0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95296430</v>
      </c>
      <c r="E175" s="18">
        <v>141518485</v>
      </c>
      <c r="F175" s="18">
        <v>100069929</v>
      </c>
      <c r="G175" s="19">
        <f t="shared" si="35"/>
        <v>0.7071156040145569</v>
      </c>
      <c r="H175" s="17">
        <v>11486072</v>
      </c>
      <c r="I175" s="18">
        <v>13672504</v>
      </c>
      <c r="J175" s="18">
        <v>15754599</v>
      </c>
      <c r="K175" s="17">
        <v>40913175</v>
      </c>
      <c r="L175" s="17">
        <v>11898985</v>
      </c>
      <c r="M175" s="18">
        <v>20139832</v>
      </c>
      <c r="N175" s="18">
        <v>14934166</v>
      </c>
      <c r="O175" s="17">
        <v>46972983</v>
      </c>
      <c r="P175" s="17">
        <v>6005772</v>
      </c>
      <c r="Q175" s="18">
        <v>0</v>
      </c>
      <c r="R175" s="18">
        <v>6177999</v>
      </c>
      <c r="S175" s="17">
        <v>12183771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297916391</v>
      </c>
      <c r="E176" s="26">
        <f>SUM(E170:E175)</f>
        <v>206896377</v>
      </c>
      <c r="F176" s="26">
        <f>SUM(F170:F175)</f>
        <v>190906725</v>
      </c>
      <c r="G176" s="27">
        <f t="shared" si="35"/>
        <v>0.9227166167341828</v>
      </c>
      <c r="H176" s="25">
        <f aca="true" t="shared" si="36" ref="H176:W176">SUM(H170:H175)</f>
        <v>15193741</v>
      </c>
      <c r="I176" s="26">
        <f t="shared" si="36"/>
        <v>22250622</v>
      </c>
      <c r="J176" s="26">
        <f t="shared" si="36"/>
        <v>24265845</v>
      </c>
      <c r="K176" s="25">
        <f t="shared" si="36"/>
        <v>61710208</v>
      </c>
      <c r="L176" s="25">
        <f t="shared" si="36"/>
        <v>23656582</v>
      </c>
      <c r="M176" s="26">
        <f t="shared" si="36"/>
        <v>28173150</v>
      </c>
      <c r="N176" s="26">
        <f t="shared" si="36"/>
        <v>31634616</v>
      </c>
      <c r="O176" s="25">
        <f t="shared" si="36"/>
        <v>83464348</v>
      </c>
      <c r="P176" s="25">
        <f t="shared" si="36"/>
        <v>14991598</v>
      </c>
      <c r="Q176" s="26">
        <f t="shared" si="36"/>
        <v>12639262</v>
      </c>
      <c r="R176" s="26">
        <f t="shared" si="36"/>
        <v>18101309</v>
      </c>
      <c r="S176" s="25">
        <f t="shared" si="36"/>
        <v>45732169</v>
      </c>
      <c r="T176" s="25">
        <f t="shared" si="36"/>
        <v>0</v>
      </c>
      <c r="U176" s="26">
        <f t="shared" si="36"/>
        <v>0</v>
      </c>
      <c r="V176" s="28">
        <f t="shared" si="36"/>
        <v>0</v>
      </c>
      <c r="W176" s="29">
        <f t="shared" si="36"/>
        <v>0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26711478</v>
      </c>
      <c r="E177" s="18">
        <v>18860000</v>
      </c>
      <c r="F177" s="18">
        <v>14605682</v>
      </c>
      <c r="G177" s="19">
        <f t="shared" si="35"/>
        <v>0.7744264050901378</v>
      </c>
      <c r="H177" s="17">
        <v>89958</v>
      </c>
      <c r="I177" s="18">
        <v>0</v>
      </c>
      <c r="J177" s="18">
        <v>777282</v>
      </c>
      <c r="K177" s="17">
        <v>867240</v>
      </c>
      <c r="L177" s="17">
        <v>553388</v>
      </c>
      <c r="M177" s="18">
        <v>983574</v>
      </c>
      <c r="N177" s="18">
        <v>3400984</v>
      </c>
      <c r="O177" s="17">
        <v>4937946</v>
      </c>
      <c r="P177" s="17">
        <v>526153</v>
      </c>
      <c r="Q177" s="18">
        <v>311649</v>
      </c>
      <c r="R177" s="18">
        <v>7962694</v>
      </c>
      <c r="S177" s="17">
        <v>8800496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19410000</v>
      </c>
      <c r="E178" s="18">
        <v>16560000</v>
      </c>
      <c r="F178" s="18">
        <v>17078923</v>
      </c>
      <c r="G178" s="19">
        <f t="shared" si="35"/>
        <v>1.0313359299516909</v>
      </c>
      <c r="H178" s="17">
        <v>388373</v>
      </c>
      <c r="I178" s="18">
        <v>712148</v>
      </c>
      <c r="J178" s="18">
        <v>557127</v>
      </c>
      <c r="K178" s="17">
        <v>1657648</v>
      </c>
      <c r="L178" s="17">
        <v>1863813</v>
      </c>
      <c r="M178" s="18">
        <v>1937914</v>
      </c>
      <c r="N178" s="18">
        <v>716528</v>
      </c>
      <c r="O178" s="17">
        <v>4518255</v>
      </c>
      <c r="P178" s="17">
        <v>13238</v>
      </c>
      <c r="Q178" s="18">
        <v>142989</v>
      </c>
      <c r="R178" s="18">
        <v>10746793</v>
      </c>
      <c r="S178" s="17">
        <v>10903020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50328000</v>
      </c>
      <c r="E179" s="18">
        <v>0</v>
      </c>
      <c r="F179" s="18">
        <v>36230508</v>
      </c>
      <c r="G179" s="19">
        <f t="shared" si="35"/>
        <v>0</v>
      </c>
      <c r="H179" s="17">
        <v>4758362</v>
      </c>
      <c r="I179" s="18">
        <v>3527226</v>
      </c>
      <c r="J179" s="18">
        <v>3636964</v>
      </c>
      <c r="K179" s="17">
        <v>11922552</v>
      </c>
      <c r="L179" s="17">
        <v>3390463</v>
      </c>
      <c r="M179" s="18">
        <v>3519322</v>
      </c>
      <c r="N179" s="18">
        <v>6409979</v>
      </c>
      <c r="O179" s="17">
        <v>13319764</v>
      </c>
      <c r="P179" s="17">
        <v>3728006</v>
      </c>
      <c r="Q179" s="18">
        <v>3630894</v>
      </c>
      <c r="R179" s="18">
        <v>3629292</v>
      </c>
      <c r="S179" s="17">
        <v>10988192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36765622</v>
      </c>
      <c r="E180" s="18">
        <v>0</v>
      </c>
      <c r="F180" s="18">
        <v>0</v>
      </c>
      <c r="G180" s="19">
        <f t="shared" si="35"/>
        <v>0</v>
      </c>
      <c r="H180" s="17">
        <v>0</v>
      </c>
      <c r="I180" s="18">
        <v>0</v>
      </c>
      <c r="J180" s="18">
        <v>0</v>
      </c>
      <c r="K180" s="17">
        <v>0</v>
      </c>
      <c r="L180" s="17">
        <v>0</v>
      </c>
      <c r="M180" s="18">
        <v>0</v>
      </c>
      <c r="N180" s="18">
        <v>0</v>
      </c>
      <c r="O180" s="17">
        <v>0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19454309</v>
      </c>
      <c r="E181" s="18">
        <v>655002346</v>
      </c>
      <c r="F181" s="18">
        <v>206277040</v>
      </c>
      <c r="G181" s="19">
        <f t="shared" si="35"/>
        <v>0.3149256506632421</v>
      </c>
      <c r="H181" s="17">
        <v>34962685</v>
      </c>
      <c r="I181" s="18">
        <v>19175860</v>
      </c>
      <c r="J181" s="18">
        <v>21084321</v>
      </c>
      <c r="K181" s="17">
        <v>75222866</v>
      </c>
      <c r="L181" s="17">
        <v>22612215</v>
      </c>
      <c r="M181" s="18">
        <v>14631185</v>
      </c>
      <c r="N181" s="18">
        <v>15018140</v>
      </c>
      <c r="O181" s="17">
        <v>52261540</v>
      </c>
      <c r="P181" s="17">
        <v>26553879</v>
      </c>
      <c r="Q181" s="18">
        <v>25415215</v>
      </c>
      <c r="R181" s="18">
        <v>26823540</v>
      </c>
      <c r="S181" s="17">
        <v>78792634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152669409</v>
      </c>
      <c r="E182" s="26">
        <f>SUM(E177:E181)</f>
        <v>690422346</v>
      </c>
      <c r="F182" s="26">
        <f>SUM(F177:F181)</f>
        <v>274192153</v>
      </c>
      <c r="G182" s="27">
        <f t="shared" si="35"/>
        <v>0.3971368461472132</v>
      </c>
      <c r="H182" s="25">
        <f aca="true" t="shared" si="37" ref="H182:W182">SUM(H177:H181)</f>
        <v>40199378</v>
      </c>
      <c r="I182" s="26">
        <f t="shared" si="37"/>
        <v>23415234</v>
      </c>
      <c r="J182" s="26">
        <f t="shared" si="37"/>
        <v>26055694</v>
      </c>
      <c r="K182" s="25">
        <f t="shared" si="37"/>
        <v>89670306</v>
      </c>
      <c r="L182" s="25">
        <f t="shared" si="37"/>
        <v>28419879</v>
      </c>
      <c r="M182" s="26">
        <f t="shared" si="37"/>
        <v>21071995</v>
      </c>
      <c r="N182" s="26">
        <f t="shared" si="37"/>
        <v>25545631</v>
      </c>
      <c r="O182" s="25">
        <f t="shared" si="37"/>
        <v>75037505</v>
      </c>
      <c r="P182" s="25">
        <f t="shared" si="37"/>
        <v>30821276</v>
      </c>
      <c r="Q182" s="26">
        <f t="shared" si="37"/>
        <v>29500747</v>
      </c>
      <c r="R182" s="26">
        <f t="shared" si="37"/>
        <v>49162319</v>
      </c>
      <c r="S182" s="25">
        <f t="shared" si="37"/>
        <v>109484342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4560928</v>
      </c>
      <c r="E183" s="18">
        <v>4080928</v>
      </c>
      <c r="F183" s="18">
        <v>2723429</v>
      </c>
      <c r="G183" s="19">
        <f t="shared" si="35"/>
        <v>0.6673553172219652</v>
      </c>
      <c r="H183" s="17">
        <v>0</v>
      </c>
      <c r="I183" s="18">
        <v>69478</v>
      </c>
      <c r="J183" s="18">
        <v>242917</v>
      </c>
      <c r="K183" s="17">
        <v>312395</v>
      </c>
      <c r="L183" s="17">
        <v>231849</v>
      </c>
      <c r="M183" s="18">
        <v>230122</v>
      </c>
      <c r="N183" s="18">
        <v>890361</v>
      </c>
      <c r="O183" s="17">
        <v>1352332</v>
      </c>
      <c r="P183" s="17">
        <v>378136</v>
      </c>
      <c r="Q183" s="18">
        <v>296516</v>
      </c>
      <c r="R183" s="18">
        <v>384050</v>
      </c>
      <c r="S183" s="17">
        <v>1058702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7552094</v>
      </c>
      <c r="E184" s="18">
        <v>0</v>
      </c>
      <c r="F184" s="18">
        <v>3226611</v>
      </c>
      <c r="G184" s="19">
        <f t="shared" si="35"/>
        <v>0</v>
      </c>
      <c r="H184" s="17">
        <v>111635</v>
      </c>
      <c r="I184" s="18">
        <v>167977</v>
      </c>
      <c r="J184" s="18">
        <v>152944</v>
      </c>
      <c r="K184" s="17">
        <v>432556</v>
      </c>
      <c r="L184" s="17">
        <v>92988</v>
      </c>
      <c r="M184" s="18">
        <v>904599</v>
      </c>
      <c r="N184" s="18">
        <v>253626</v>
      </c>
      <c r="O184" s="17">
        <v>1251213</v>
      </c>
      <c r="P184" s="17">
        <v>170016</v>
      </c>
      <c r="Q184" s="18">
        <v>1226369</v>
      </c>
      <c r="R184" s="18">
        <v>146457</v>
      </c>
      <c r="S184" s="17">
        <v>1542842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203209000</v>
      </c>
      <c r="E185" s="18">
        <v>0</v>
      </c>
      <c r="F185" s="18">
        <v>164957603</v>
      </c>
      <c r="G185" s="19">
        <f t="shared" si="35"/>
        <v>0</v>
      </c>
      <c r="H185" s="17">
        <v>7474865</v>
      </c>
      <c r="I185" s="18">
        <v>20286829</v>
      </c>
      <c r="J185" s="18">
        <v>23845351</v>
      </c>
      <c r="K185" s="17">
        <v>51607045</v>
      </c>
      <c r="L185" s="17">
        <v>24791700</v>
      </c>
      <c r="M185" s="18">
        <v>27371208</v>
      </c>
      <c r="N185" s="18">
        <v>21004345</v>
      </c>
      <c r="O185" s="17">
        <v>73167253</v>
      </c>
      <c r="P185" s="17">
        <v>8091809</v>
      </c>
      <c r="Q185" s="18">
        <v>0</v>
      </c>
      <c r="R185" s="18">
        <v>32091496</v>
      </c>
      <c r="S185" s="17">
        <v>40183305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15745913</v>
      </c>
      <c r="E186" s="18">
        <v>0</v>
      </c>
      <c r="F186" s="18">
        <v>9619698</v>
      </c>
      <c r="G186" s="19">
        <f t="shared" si="35"/>
        <v>0</v>
      </c>
      <c r="H186" s="17">
        <v>851286</v>
      </c>
      <c r="I186" s="18">
        <v>975913</v>
      </c>
      <c r="J186" s="18">
        <v>842086</v>
      </c>
      <c r="K186" s="17">
        <v>2669285</v>
      </c>
      <c r="L186" s="17">
        <v>1342457</v>
      </c>
      <c r="M186" s="18">
        <v>750565</v>
      </c>
      <c r="N186" s="18">
        <v>1845239</v>
      </c>
      <c r="O186" s="17">
        <v>3938261</v>
      </c>
      <c r="P186" s="17">
        <v>878260</v>
      </c>
      <c r="Q186" s="18">
        <v>1405774</v>
      </c>
      <c r="R186" s="18">
        <v>728118</v>
      </c>
      <c r="S186" s="17">
        <v>3012152</v>
      </c>
      <c r="T186" s="17">
        <v>0</v>
      </c>
      <c r="U186" s="18">
        <v>0</v>
      </c>
      <c r="V186" s="20">
        <v>0</v>
      </c>
      <c r="W186" s="21">
        <v>0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43271976</v>
      </c>
      <c r="E187" s="18">
        <v>0</v>
      </c>
      <c r="F187" s="18">
        <v>76066808</v>
      </c>
      <c r="G187" s="19">
        <f t="shared" si="35"/>
        <v>0</v>
      </c>
      <c r="H187" s="17">
        <v>540149</v>
      </c>
      <c r="I187" s="18">
        <v>16791802</v>
      </c>
      <c r="J187" s="18">
        <v>-3601676</v>
      </c>
      <c r="K187" s="17">
        <v>13730275</v>
      </c>
      <c r="L187" s="17">
        <v>-3959466</v>
      </c>
      <c r="M187" s="18">
        <v>8772609</v>
      </c>
      <c r="N187" s="18">
        <v>10644704</v>
      </c>
      <c r="O187" s="17">
        <v>15457847</v>
      </c>
      <c r="P187" s="17">
        <v>10644704</v>
      </c>
      <c r="Q187" s="18">
        <v>16701359</v>
      </c>
      <c r="R187" s="18">
        <v>19532623</v>
      </c>
      <c r="S187" s="17">
        <v>46878686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274339911</v>
      </c>
      <c r="E188" s="26">
        <f>SUM(E183:E187)</f>
        <v>4080928</v>
      </c>
      <c r="F188" s="26">
        <f>SUM(F183:F187)</f>
        <v>256594149</v>
      </c>
      <c r="G188" s="27">
        <f t="shared" si="35"/>
        <v>62.8764214904061</v>
      </c>
      <c r="H188" s="25">
        <f aca="true" t="shared" si="38" ref="H188:W188">SUM(H183:H187)</f>
        <v>8977935</v>
      </c>
      <c r="I188" s="26">
        <f t="shared" si="38"/>
        <v>38291999</v>
      </c>
      <c r="J188" s="26">
        <f t="shared" si="38"/>
        <v>21481622</v>
      </c>
      <c r="K188" s="25">
        <f t="shared" si="38"/>
        <v>68751556</v>
      </c>
      <c r="L188" s="25">
        <f t="shared" si="38"/>
        <v>22499528</v>
      </c>
      <c r="M188" s="26">
        <f t="shared" si="38"/>
        <v>38029103</v>
      </c>
      <c r="N188" s="26">
        <f t="shared" si="38"/>
        <v>34638275</v>
      </c>
      <c r="O188" s="25">
        <f t="shared" si="38"/>
        <v>95166906</v>
      </c>
      <c r="P188" s="25">
        <f t="shared" si="38"/>
        <v>20162925</v>
      </c>
      <c r="Q188" s="26">
        <f t="shared" si="38"/>
        <v>19630018</v>
      </c>
      <c r="R188" s="26">
        <f t="shared" si="38"/>
        <v>52882744</v>
      </c>
      <c r="S188" s="25">
        <f t="shared" si="38"/>
        <v>92675687</v>
      </c>
      <c r="T188" s="25">
        <f t="shared" si="38"/>
        <v>0</v>
      </c>
      <c r="U188" s="26">
        <f t="shared" si="38"/>
        <v>0</v>
      </c>
      <c r="V188" s="28">
        <f t="shared" si="38"/>
        <v>0</v>
      </c>
      <c r="W188" s="29">
        <f t="shared" si="38"/>
        <v>0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23491937</v>
      </c>
      <c r="E189" s="18">
        <v>0</v>
      </c>
      <c r="F189" s="18">
        <v>778527</v>
      </c>
      <c r="G189" s="19">
        <f t="shared" si="35"/>
        <v>0</v>
      </c>
      <c r="H189" s="17">
        <v>9047</v>
      </c>
      <c r="I189" s="18">
        <v>209017</v>
      </c>
      <c r="J189" s="18">
        <v>5445</v>
      </c>
      <c r="K189" s="17">
        <v>223509</v>
      </c>
      <c r="L189" s="17">
        <v>45821</v>
      </c>
      <c r="M189" s="18">
        <v>12775</v>
      </c>
      <c r="N189" s="18">
        <v>195308</v>
      </c>
      <c r="O189" s="17">
        <v>253904</v>
      </c>
      <c r="P189" s="17">
        <v>166861</v>
      </c>
      <c r="Q189" s="18">
        <v>24030</v>
      </c>
      <c r="R189" s="18">
        <v>110223</v>
      </c>
      <c r="S189" s="17">
        <v>301114</v>
      </c>
      <c r="T189" s="17">
        <v>0</v>
      </c>
      <c r="U189" s="18">
        <v>0</v>
      </c>
      <c r="V189" s="20">
        <v>0</v>
      </c>
      <c r="W189" s="21">
        <v>0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21253633</v>
      </c>
      <c r="E190" s="18">
        <v>0</v>
      </c>
      <c r="F190" s="18">
        <v>158484522</v>
      </c>
      <c r="G190" s="19">
        <f t="shared" si="35"/>
        <v>0</v>
      </c>
      <c r="H190" s="17">
        <v>25524732</v>
      </c>
      <c r="I190" s="18">
        <v>21817979</v>
      </c>
      <c r="J190" s="18">
        <v>24291537</v>
      </c>
      <c r="K190" s="17">
        <v>71634248</v>
      </c>
      <c r="L190" s="17">
        <v>19195152</v>
      </c>
      <c r="M190" s="18">
        <v>25444163</v>
      </c>
      <c r="N190" s="18">
        <v>17032349</v>
      </c>
      <c r="O190" s="17">
        <v>61671664</v>
      </c>
      <c r="P190" s="17">
        <v>25178610</v>
      </c>
      <c r="Q190" s="18">
        <v>0</v>
      </c>
      <c r="R190" s="18">
        <v>0</v>
      </c>
      <c r="S190" s="17">
        <v>25178610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470000</v>
      </c>
      <c r="E191" s="18">
        <v>0</v>
      </c>
      <c r="F191" s="18">
        <v>238436014</v>
      </c>
      <c r="G191" s="19">
        <f t="shared" si="35"/>
        <v>0</v>
      </c>
      <c r="H191" s="17">
        <v>15126633</v>
      </c>
      <c r="I191" s="18">
        <v>45632690</v>
      </c>
      <c r="J191" s="18">
        <v>15177973</v>
      </c>
      <c r="K191" s="17">
        <v>75937296</v>
      </c>
      <c r="L191" s="17">
        <v>14861203</v>
      </c>
      <c r="M191" s="18">
        <v>17884631</v>
      </c>
      <c r="N191" s="18">
        <v>39612650</v>
      </c>
      <c r="O191" s="17">
        <v>72358484</v>
      </c>
      <c r="P191" s="17">
        <v>39612650</v>
      </c>
      <c r="Q191" s="18">
        <v>26473249</v>
      </c>
      <c r="R191" s="18">
        <v>24054335</v>
      </c>
      <c r="S191" s="17">
        <v>90140234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64832371</v>
      </c>
      <c r="E192" s="18">
        <v>0</v>
      </c>
      <c r="F192" s="18">
        <v>84448292</v>
      </c>
      <c r="G192" s="19">
        <f t="shared" si="35"/>
        <v>0</v>
      </c>
      <c r="H192" s="17">
        <v>776123</v>
      </c>
      <c r="I192" s="18">
        <v>7068900</v>
      </c>
      <c r="J192" s="18">
        <v>8359342</v>
      </c>
      <c r="K192" s="17">
        <v>16204365</v>
      </c>
      <c r="L192" s="17">
        <v>17576571</v>
      </c>
      <c r="M192" s="18">
        <v>27475080</v>
      </c>
      <c r="N192" s="18">
        <v>19718152</v>
      </c>
      <c r="O192" s="17">
        <v>64769803</v>
      </c>
      <c r="P192" s="17">
        <v>3474124</v>
      </c>
      <c r="Q192" s="18">
        <v>0</v>
      </c>
      <c r="R192" s="18">
        <v>0</v>
      </c>
      <c r="S192" s="17">
        <v>3474124</v>
      </c>
      <c r="T192" s="17">
        <v>0</v>
      </c>
      <c r="U192" s="18">
        <v>0</v>
      </c>
      <c r="V192" s="20">
        <v>0</v>
      </c>
      <c r="W192" s="21">
        <v>0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48011678</v>
      </c>
      <c r="E193" s="18">
        <v>0</v>
      </c>
      <c r="F193" s="18">
        <v>31520151</v>
      </c>
      <c r="G193" s="19">
        <f t="shared" si="35"/>
        <v>0</v>
      </c>
      <c r="H193" s="17">
        <v>0</v>
      </c>
      <c r="I193" s="18">
        <v>0</v>
      </c>
      <c r="J193" s="18">
        <v>3975652</v>
      </c>
      <c r="K193" s="17">
        <v>3975652</v>
      </c>
      <c r="L193" s="17">
        <v>3929322</v>
      </c>
      <c r="M193" s="18">
        <v>4783987</v>
      </c>
      <c r="N193" s="18">
        <v>6521565</v>
      </c>
      <c r="O193" s="17">
        <v>15234874</v>
      </c>
      <c r="P193" s="17">
        <v>6026561</v>
      </c>
      <c r="Q193" s="18">
        <v>6283064</v>
      </c>
      <c r="R193" s="18">
        <v>0</v>
      </c>
      <c r="S193" s="17">
        <v>12309625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2179500</v>
      </c>
      <c r="E194" s="18">
        <v>0</v>
      </c>
      <c r="F194" s="18">
        <v>724562</v>
      </c>
      <c r="G194" s="19">
        <f t="shared" si="35"/>
        <v>0</v>
      </c>
      <c r="H194" s="17">
        <v>0</v>
      </c>
      <c r="I194" s="18">
        <v>0</v>
      </c>
      <c r="J194" s="18">
        <v>27530</v>
      </c>
      <c r="K194" s="17">
        <v>27530</v>
      </c>
      <c r="L194" s="17">
        <v>0</v>
      </c>
      <c r="M194" s="18">
        <v>0</v>
      </c>
      <c r="N194" s="18">
        <v>0</v>
      </c>
      <c r="O194" s="17">
        <v>0</v>
      </c>
      <c r="P194" s="17">
        <v>207793</v>
      </c>
      <c r="Q194" s="18">
        <v>95115</v>
      </c>
      <c r="R194" s="18">
        <v>394124</v>
      </c>
      <c r="S194" s="17">
        <v>697032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160239119</v>
      </c>
      <c r="E195" s="26">
        <f>SUM(E189:E194)</f>
        <v>0</v>
      </c>
      <c r="F195" s="26">
        <f>SUM(F189:F194)</f>
        <v>514392068</v>
      </c>
      <c r="G195" s="27">
        <f t="shared" si="35"/>
        <v>0</v>
      </c>
      <c r="H195" s="25">
        <f aca="true" t="shared" si="39" ref="H195:W195">SUM(H189:H194)</f>
        <v>41436535</v>
      </c>
      <c r="I195" s="26">
        <f t="shared" si="39"/>
        <v>74728586</v>
      </c>
      <c r="J195" s="26">
        <f t="shared" si="39"/>
        <v>51837479</v>
      </c>
      <c r="K195" s="25">
        <f t="shared" si="39"/>
        <v>168002600</v>
      </c>
      <c r="L195" s="25">
        <f t="shared" si="39"/>
        <v>55608069</v>
      </c>
      <c r="M195" s="26">
        <f t="shared" si="39"/>
        <v>75600636</v>
      </c>
      <c r="N195" s="26">
        <f t="shared" si="39"/>
        <v>83080024</v>
      </c>
      <c r="O195" s="25">
        <f t="shared" si="39"/>
        <v>214288729</v>
      </c>
      <c r="P195" s="25">
        <f t="shared" si="39"/>
        <v>74666599</v>
      </c>
      <c r="Q195" s="26">
        <f t="shared" si="39"/>
        <v>32875458</v>
      </c>
      <c r="R195" s="26">
        <f t="shared" si="39"/>
        <v>24558682</v>
      </c>
      <c r="S195" s="25">
        <f t="shared" si="39"/>
        <v>132100739</v>
      </c>
      <c r="T195" s="25">
        <f t="shared" si="39"/>
        <v>0</v>
      </c>
      <c r="U195" s="26">
        <f t="shared" si="39"/>
        <v>0</v>
      </c>
      <c r="V195" s="28">
        <f t="shared" si="39"/>
        <v>0</v>
      </c>
      <c r="W195" s="29">
        <f t="shared" si="39"/>
        <v>0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13093443</v>
      </c>
      <c r="E196" s="18">
        <v>10488741</v>
      </c>
      <c r="F196" s="18">
        <v>2485932</v>
      </c>
      <c r="G196" s="19">
        <f t="shared" si="35"/>
        <v>0.23700957054807625</v>
      </c>
      <c r="H196" s="17">
        <v>252593</v>
      </c>
      <c r="I196" s="18">
        <v>224471</v>
      </c>
      <c r="J196" s="18">
        <v>425405</v>
      </c>
      <c r="K196" s="17">
        <v>902469</v>
      </c>
      <c r="L196" s="17">
        <v>42205</v>
      </c>
      <c r="M196" s="18">
        <v>111561</v>
      </c>
      <c r="N196" s="18">
        <v>962664</v>
      </c>
      <c r="O196" s="17">
        <v>1116430</v>
      </c>
      <c r="P196" s="17">
        <v>361000</v>
      </c>
      <c r="Q196" s="18">
        <v>106033</v>
      </c>
      <c r="R196" s="18">
        <v>0</v>
      </c>
      <c r="S196" s="17">
        <v>467033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14715000</v>
      </c>
      <c r="E197" s="18">
        <v>0</v>
      </c>
      <c r="F197" s="18">
        <v>7508725</v>
      </c>
      <c r="G197" s="19">
        <f t="shared" si="35"/>
        <v>0</v>
      </c>
      <c r="H197" s="17">
        <v>316999</v>
      </c>
      <c r="I197" s="18">
        <v>2303212</v>
      </c>
      <c r="J197" s="18">
        <v>452880</v>
      </c>
      <c r="K197" s="17">
        <v>3073091</v>
      </c>
      <c r="L197" s="17">
        <v>391938</v>
      </c>
      <c r="M197" s="18">
        <v>1064312</v>
      </c>
      <c r="N197" s="18">
        <v>594226</v>
      </c>
      <c r="O197" s="17">
        <v>2050476</v>
      </c>
      <c r="P197" s="17">
        <v>835639</v>
      </c>
      <c r="Q197" s="18">
        <v>1335252</v>
      </c>
      <c r="R197" s="18">
        <v>214267</v>
      </c>
      <c r="S197" s="17">
        <v>2385158</v>
      </c>
      <c r="T197" s="17">
        <v>0</v>
      </c>
      <c r="U197" s="18">
        <v>0</v>
      </c>
      <c r="V197" s="20">
        <v>0</v>
      </c>
      <c r="W197" s="21">
        <v>0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36648601</v>
      </c>
      <c r="E198" s="18">
        <v>42616644</v>
      </c>
      <c r="F198" s="18">
        <v>20604339</v>
      </c>
      <c r="G198" s="19">
        <f t="shared" si="35"/>
        <v>0.48348103149558186</v>
      </c>
      <c r="H198" s="17">
        <v>518405</v>
      </c>
      <c r="I198" s="18">
        <v>1046467</v>
      </c>
      <c r="J198" s="18">
        <v>704807</v>
      </c>
      <c r="K198" s="17">
        <v>2269679</v>
      </c>
      <c r="L198" s="17">
        <v>4612458</v>
      </c>
      <c r="M198" s="18">
        <v>1697965</v>
      </c>
      <c r="N198" s="18">
        <v>5409325</v>
      </c>
      <c r="O198" s="17">
        <v>11719748</v>
      </c>
      <c r="P198" s="17">
        <v>3340083</v>
      </c>
      <c r="Q198" s="18">
        <v>2008801</v>
      </c>
      <c r="R198" s="18">
        <v>1266028</v>
      </c>
      <c r="S198" s="17">
        <v>6614912</v>
      </c>
      <c r="T198" s="17">
        <v>0</v>
      </c>
      <c r="U198" s="18">
        <v>0</v>
      </c>
      <c r="V198" s="20">
        <v>0</v>
      </c>
      <c r="W198" s="21">
        <v>0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461250</v>
      </c>
      <c r="E199" s="18">
        <v>11518179</v>
      </c>
      <c r="F199" s="18">
        <v>23525772</v>
      </c>
      <c r="G199" s="19">
        <f t="shared" si="35"/>
        <v>2.04249057077512</v>
      </c>
      <c r="H199" s="17">
        <v>0</v>
      </c>
      <c r="I199" s="18">
        <v>0</v>
      </c>
      <c r="J199" s="18">
        <v>788590</v>
      </c>
      <c r="K199" s="17">
        <v>788590</v>
      </c>
      <c r="L199" s="17">
        <v>16166239</v>
      </c>
      <c r="M199" s="18">
        <v>653385</v>
      </c>
      <c r="N199" s="18">
        <v>2238102</v>
      </c>
      <c r="O199" s="17">
        <v>19057726</v>
      </c>
      <c r="P199" s="17">
        <v>861719</v>
      </c>
      <c r="Q199" s="18">
        <v>1429023</v>
      </c>
      <c r="R199" s="18">
        <v>1388714</v>
      </c>
      <c r="S199" s="17">
        <v>3679456</v>
      </c>
      <c r="T199" s="17">
        <v>0</v>
      </c>
      <c r="U199" s="18">
        <v>0</v>
      </c>
      <c r="V199" s="20">
        <v>0</v>
      </c>
      <c r="W199" s="21">
        <v>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48910000</v>
      </c>
      <c r="E200" s="18">
        <v>40460000</v>
      </c>
      <c r="F200" s="18">
        <v>276602297</v>
      </c>
      <c r="G200" s="19">
        <f t="shared" si="35"/>
        <v>6.83643838358873</v>
      </c>
      <c r="H200" s="17">
        <v>29934722</v>
      </c>
      <c r="I200" s="18">
        <v>25032839</v>
      </c>
      <c r="J200" s="18">
        <v>31282560</v>
      </c>
      <c r="K200" s="17">
        <v>86250121</v>
      </c>
      <c r="L200" s="17">
        <v>31909040</v>
      </c>
      <c r="M200" s="18">
        <v>18436534</v>
      </c>
      <c r="N200" s="18">
        <v>23326038</v>
      </c>
      <c r="O200" s="17">
        <v>73671612</v>
      </c>
      <c r="P200" s="17">
        <v>31345762</v>
      </c>
      <c r="Q200" s="18">
        <v>42169907</v>
      </c>
      <c r="R200" s="18">
        <v>43164895</v>
      </c>
      <c r="S200" s="17">
        <v>116680564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113828294</v>
      </c>
      <c r="E201" s="26">
        <f>SUM(E196:E200)</f>
        <v>105083564</v>
      </c>
      <c r="F201" s="26">
        <f>SUM(F196:F200)</f>
        <v>330727065</v>
      </c>
      <c r="G201" s="27">
        <f t="shared" si="35"/>
        <v>3.1472768186659525</v>
      </c>
      <c r="H201" s="25">
        <f aca="true" t="shared" si="40" ref="H201:W201">SUM(H196:H200)</f>
        <v>31022719</v>
      </c>
      <c r="I201" s="26">
        <f t="shared" si="40"/>
        <v>28606989</v>
      </c>
      <c r="J201" s="26">
        <f t="shared" si="40"/>
        <v>33654242</v>
      </c>
      <c r="K201" s="25">
        <f t="shared" si="40"/>
        <v>93283950</v>
      </c>
      <c r="L201" s="25">
        <f t="shared" si="40"/>
        <v>53121880</v>
      </c>
      <c r="M201" s="26">
        <f t="shared" si="40"/>
        <v>21963757</v>
      </c>
      <c r="N201" s="26">
        <f t="shared" si="40"/>
        <v>32530355</v>
      </c>
      <c r="O201" s="25">
        <f t="shared" si="40"/>
        <v>107615992</v>
      </c>
      <c r="P201" s="25">
        <f t="shared" si="40"/>
        <v>36744203</v>
      </c>
      <c r="Q201" s="26">
        <f t="shared" si="40"/>
        <v>47049016</v>
      </c>
      <c r="R201" s="26">
        <f t="shared" si="40"/>
        <v>46033904</v>
      </c>
      <c r="S201" s="25">
        <f t="shared" si="40"/>
        <v>129827123</v>
      </c>
      <c r="T201" s="25">
        <f t="shared" si="40"/>
        <v>0</v>
      </c>
      <c r="U201" s="26">
        <f t="shared" si="40"/>
        <v>0</v>
      </c>
      <c r="V201" s="28">
        <f t="shared" si="40"/>
        <v>0</v>
      </c>
      <c r="W201" s="29">
        <f t="shared" si="40"/>
        <v>0</v>
      </c>
    </row>
    <row r="202" spans="1:23" ht="12.75" customHeight="1">
      <c r="A202" s="53"/>
      <c r="B202" s="54" t="s">
        <v>367</v>
      </c>
      <c r="C202" s="55"/>
      <c r="D202" s="56">
        <f>SUM(D170:D175,D177:D181,D183:D187,D189:D194,D196:D200)</f>
        <v>998993124</v>
      </c>
      <c r="E202" s="57">
        <f>SUM(E170:E175,E177:E181,E183:E187,E189:E194,E196:E200)</f>
        <v>1006483215</v>
      </c>
      <c r="F202" s="57">
        <f>SUM(F170:F175,F177:F181,F183:F187,F189:F194,F196:F200)</f>
        <v>1566812160</v>
      </c>
      <c r="G202" s="58">
        <f t="shared" si="35"/>
        <v>1.5567196120602964</v>
      </c>
      <c r="H202" s="56">
        <f aca="true" t="shared" si="41" ref="H202:W202">SUM(H170:H175,H177:H181,H183:H187,H189:H194,H196:H200)</f>
        <v>136830308</v>
      </c>
      <c r="I202" s="57">
        <f t="shared" si="41"/>
        <v>187293430</v>
      </c>
      <c r="J202" s="57">
        <f t="shared" si="41"/>
        <v>157294882</v>
      </c>
      <c r="K202" s="56">
        <f t="shared" si="41"/>
        <v>481418620</v>
      </c>
      <c r="L202" s="56">
        <f t="shared" si="41"/>
        <v>183305938</v>
      </c>
      <c r="M202" s="57">
        <f t="shared" si="41"/>
        <v>184838641</v>
      </c>
      <c r="N202" s="57">
        <f t="shared" si="41"/>
        <v>207428901</v>
      </c>
      <c r="O202" s="56">
        <f t="shared" si="41"/>
        <v>575573480</v>
      </c>
      <c r="P202" s="56">
        <f t="shared" si="41"/>
        <v>177386601</v>
      </c>
      <c r="Q202" s="57">
        <f t="shared" si="41"/>
        <v>141694501</v>
      </c>
      <c r="R202" s="57">
        <f t="shared" si="41"/>
        <v>190738958</v>
      </c>
      <c r="S202" s="59">
        <f t="shared" si="41"/>
        <v>509820060</v>
      </c>
      <c r="T202" s="25">
        <f t="shared" si="41"/>
        <v>0</v>
      </c>
      <c r="U202" s="26">
        <f t="shared" si="41"/>
        <v>0</v>
      </c>
      <c r="V202" s="28">
        <f t="shared" si="41"/>
        <v>0</v>
      </c>
      <c r="W202" s="29">
        <f t="shared" si="41"/>
        <v>0</v>
      </c>
    </row>
    <row r="203" spans="1:23" ht="12.75" customHeight="1">
      <c r="A203" s="8"/>
      <c r="B203" s="9" t="s">
        <v>601</v>
      </c>
      <c r="C203" s="10"/>
      <c r="D203" s="30"/>
      <c r="E203" s="31"/>
      <c r="F203" s="31"/>
      <c r="G203" s="32"/>
      <c r="H203" s="30"/>
      <c r="I203" s="31"/>
      <c r="J203" s="31"/>
      <c r="K203" s="30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0</v>
      </c>
      <c r="E205" s="18">
        <v>0</v>
      </c>
      <c r="F205" s="18">
        <v>0</v>
      </c>
      <c r="G205" s="19">
        <f aca="true" t="shared" si="42" ref="G205:G228">IF($E205=0,0,$F205/$E205)</f>
        <v>0</v>
      </c>
      <c r="H205" s="17">
        <v>0</v>
      </c>
      <c r="I205" s="18">
        <v>0</v>
      </c>
      <c r="J205" s="18">
        <v>0</v>
      </c>
      <c r="K205" s="17">
        <v>0</v>
      </c>
      <c r="L205" s="17">
        <v>0</v>
      </c>
      <c r="M205" s="18">
        <v>0</v>
      </c>
      <c r="N205" s="18">
        <v>0</v>
      </c>
      <c r="O205" s="17">
        <v>0</v>
      </c>
      <c r="P205" s="17">
        <v>0</v>
      </c>
      <c r="Q205" s="18">
        <v>0</v>
      </c>
      <c r="R205" s="18">
        <v>0</v>
      </c>
      <c r="S205" s="17">
        <v>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0</v>
      </c>
      <c r="E206" s="18">
        <v>36630482</v>
      </c>
      <c r="F206" s="18">
        <v>16225435</v>
      </c>
      <c r="G206" s="19">
        <f t="shared" si="42"/>
        <v>0.44294898986041187</v>
      </c>
      <c r="H206" s="17">
        <v>2147760</v>
      </c>
      <c r="I206" s="18">
        <v>2276900</v>
      </c>
      <c r="J206" s="18">
        <v>986426</v>
      </c>
      <c r="K206" s="17">
        <v>5411086</v>
      </c>
      <c r="L206" s="17">
        <v>2607466</v>
      </c>
      <c r="M206" s="18">
        <v>1736776</v>
      </c>
      <c r="N206" s="18">
        <v>4072636</v>
      </c>
      <c r="O206" s="17">
        <v>8416878</v>
      </c>
      <c r="P206" s="17">
        <v>550359</v>
      </c>
      <c r="Q206" s="18">
        <v>1847112</v>
      </c>
      <c r="R206" s="18">
        <v>0</v>
      </c>
      <c r="S206" s="17">
        <v>2397471</v>
      </c>
      <c r="T206" s="17">
        <v>0</v>
      </c>
      <c r="U206" s="18">
        <v>0</v>
      </c>
      <c r="V206" s="20">
        <v>0</v>
      </c>
      <c r="W206" s="21">
        <v>0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19726520</v>
      </c>
      <c r="E207" s="18">
        <v>20880151</v>
      </c>
      <c r="F207" s="18">
        <v>1070391</v>
      </c>
      <c r="G207" s="19">
        <f t="shared" si="42"/>
        <v>0.051263566053712926</v>
      </c>
      <c r="H207" s="17">
        <v>1070391</v>
      </c>
      <c r="I207" s="18">
        <v>0</v>
      </c>
      <c r="J207" s="18">
        <v>0</v>
      </c>
      <c r="K207" s="17">
        <v>1070391</v>
      </c>
      <c r="L207" s="17">
        <v>0</v>
      </c>
      <c r="M207" s="18">
        <v>0</v>
      </c>
      <c r="N207" s="18">
        <v>0</v>
      </c>
      <c r="O207" s="17">
        <v>0</v>
      </c>
      <c r="P207" s="17">
        <v>0</v>
      </c>
      <c r="Q207" s="18">
        <v>0</v>
      </c>
      <c r="R207" s="18">
        <v>0</v>
      </c>
      <c r="S207" s="17">
        <v>0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0</v>
      </c>
      <c r="E208" s="18">
        <v>0</v>
      </c>
      <c r="F208" s="18">
        <v>9288159</v>
      </c>
      <c r="G208" s="19">
        <f t="shared" si="42"/>
        <v>0</v>
      </c>
      <c r="H208" s="17">
        <v>218838</v>
      </c>
      <c r="I208" s="18">
        <v>1737486</v>
      </c>
      <c r="J208" s="18">
        <v>1731754</v>
      </c>
      <c r="K208" s="17">
        <v>3688078</v>
      </c>
      <c r="L208" s="17">
        <v>1826946</v>
      </c>
      <c r="M208" s="18">
        <v>1493796</v>
      </c>
      <c r="N208" s="18">
        <v>385659</v>
      </c>
      <c r="O208" s="17">
        <v>3706401</v>
      </c>
      <c r="P208" s="17">
        <v>1526238</v>
      </c>
      <c r="Q208" s="18">
        <v>0</v>
      </c>
      <c r="R208" s="18">
        <v>367442</v>
      </c>
      <c r="S208" s="17">
        <v>1893680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0</v>
      </c>
      <c r="E209" s="18">
        <v>31667192</v>
      </c>
      <c r="F209" s="18">
        <v>6398320</v>
      </c>
      <c r="G209" s="19">
        <f t="shared" si="42"/>
        <v>0.20204885864209243</v>
      </c>
      <c r="H209" s="17">
        <v>830540</v>
      </c>
      <c r="I209" s="18">
        <v>1112662</v>
      </c>
      <c r="J209" s="18">
        <v>0</v>
      </c>
      <c r="K209" s="17">
        <v>1943202</v>
      </c>
      <c r="L209" s="17">
        <v>1226823</v>
      </c>
      <c r="M209" s="18">
        <v>0</v>
      </c>
      <c r="N209" s="18">
        <v>0</v>
      </c>
      <c r="O209" s="17">
        <v>1226823</v>
      </c>
      <c r="P209" s="17">
        <v>878378</v>
      </c>
      <c r="Q209" s="18">
        <v>1625215</v>
      </c>
      <c r="R209" s="18">
        <v>724702</v>
      </c>
      <c r="S209" s="17">
        <v>3228295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6466016</v>
      </c>
      <c r="E210" s="18">
        <v>0</v>
      </c>
      <c r="F210" s="18">
        <v>10751577</v>
      </c>
      <c r="G210" s="19">
        <f t="shared" si="42"/>
        <v>0</v>
      </c>
      <c r="H210" s="17">
        <v>0</v>
      </c>
      <c r="I210" s="18">
        <v>938590</v>
      </c>
      <c r="J210" s="18">
        <v>1297903</v>
      </c>
      <c r="K210" s="17">
        <v>2236493</v>
      </c>
      <c r="L210" s="17">
        <v>1801398</v>
      </c>
      <c r="M210" s="18">
        <v>331953</v>
      </c>
      <c r="N210" s="18">
        <v>2261855</v>
      </c>
      <c r="O210" s="17">
        <v>4395206</v>
      </c>
      <c r="P210" s="17">
        <v>878221</v>
      </c>
      <c r="Q210" s="18">
        <v>3241657</v>
      </c>
      <c r="R210" s="18">
        <v>0</v>
      </c>
      <c r="S210" s="17">
        <v>4119878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0</v>
      </c>
      <c r="E211" s="18">
        <v>0</v>
      </c>
      <c r="F211" s="18">
        <v>48224604</v>
      </c>
      <c r="G211" s="19">
        <f t="shared" si="42"/>
        <v>0</v>
      </c>
      <c r="H211" s="17">
        <v>537677</v>
      </c>
      <c r="I211" s="18">
        <v>5306378</v>
      </c>
      <c r="J211" s="18">
        <v>6873108</v>
      </c>
      <c r="K211" s="17">
        <v>12717163</v>
      </c>
      <c r="L211" s="17">
        <v>6276646</v>
      </c>
      <c r="M211" s="18">
        <v>6873490</v>
      </c>
      <c r="N211" s="18">
        <v>6921837</v>
      </c>
      <c r="O211" s="17">
        <v>20071973</v>
      </c>
      <c r="P211" s="17">
        <v>4977685</v>
      </c>
      <c r="Q211" s="18">
        <v>5456682</v>
      </c>
      <c r="R211" s="18">
        <v>5001101</v>
      </c>
      <c r="S211" s="17">
        <v>15435468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0</v>
      </c>
      <c r="E212" s="18">
        <v>7624000</v>
      </c>
      <c r="F212" s="18">
        <v>5596336</v>
      </c>
      <c r="G212" s="19">
        <f t="shared" si="42"/>
        <v>0.7340419727177335</v>
      </c>
      <c r="H212" s="17">
        <v>156126</v>
      </c>
      <c r="I212" s="18">
        <v>467638</v>
      </c>
      <c r="J212" s="18">
        <v>710125</v>
      </c>
      <c r="K212" s="17">
        <v>1333889</v>
      </c>
      <c r="L212" s="17">
        <v>619403</v>
      </c>
      <c r="M212" s="18">
        <v>936834</v>
      </c>
      <c r="N212" s="18">
        <v>1057808</v>
      </c>
      <c r="O212" s="17">
        <v>2614045</v>
      </c>
      <c r="P212" s="17">
        <v>670569</v>
      </c>
      <c r="Q212" s="18">
        <v>626401</v>
      </c>
      <c r="R212" s="18">
        <v>351432</v>
      </c>
      <c r="S212" s="17">
        <v>1648402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26192536</v>
      </c>
      <c r="E213" s="26">
        <f>SUM(E205:E212)</f>
        <v>96801825</v>
      </c>
      <c r="F213" s="26">
        <f>SUM(F205:F212)</f>
        <v>97554822</v>
      </c>
      <c r="G213" s="27">
        <f t="shared" si="42"/>
        <v>1.007778747972985</v>
      </c>
      <c r="H213" s="25">
        <f aca="true" t="shared" si="43" ref="H213:W213">SUM(H205:H212)</f>
        <v>4961332</v>
      </c>
      <c r="I213" s="26">
        <f t="shared" si="43"/>
        <v>11839654</v>
      </c>
      <c r="J213" s="26">
        <f t="shared" si="43"/>
        <v>11599316</v>
      </c>
      <c r="K213" s="25">
        <f t="shared" si="43"/>
        <v>28400302</v>
      </c>
      <c r="L213" s="25">
        <f t="shared" si="43"/>
        <v>14358682</v>
      </c>
      <c r="M213" s="26">
        <f t="shared" si="43"/>
        <v>11372849</v>
      </c>
      <c r="N213" s="26">
        <f t="shared" si="43"/>
        <v>14699795</v>
      </c>
      <c r="O213" s="25">
        <f t="shared" si="43"/>
        <v>40431326</v>
      </c>
      <c r="P213" s="25">
        <f t="shared" si="43"/>
        <v>9481450</v>
      </c>
      <c r="Q213" s="26">
        <f t="shared" si="43"/>
        <v>12797067</v>
      </c>
      <c r="R213" s="26">
        <f t="shared" si="43"/>
        <v>6444677</v>
      </c>
      <c r="S213" s="25">
        <f t="shared" si="43"/>
        <v>28723194</v>
      </c>
      <c r="T213" s="25">
        <f t="shared" si="43"/>
        <v>0</v>
      </c>
      <c r="U213" s="26">
        <f t="shared" si="43"/>
        <v>0</v>
      </c>
      <c r="V213" s="28">
        <f t="shared" si="43"/>
        <v>0</v>
      </c>
      <c r="W213" s="29">
        <f t="shared" si="43"/>
        <v>0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15713947</v>
      </c>
      <c r="E214" s="18">
        <v>0</v>
      </c>
      <c r="F214" s="18">
        <v>79221496</v>
      </c>
      <c r="G214" s="19">
        <f t="shared" si="42"/>
        <v>0</v>
      </c>
      <c r="H214" s="17">
        <v>1831655</v>
      </c>
      <c r="I214" s="18">
        <v>3606444</v>
      </c>
      <c r="J214" s="18">
        <v>5495149</v>
      </c>
      <c r="K214" s="17">
        <v>10933248</v>
      </c>
      <c r="L214" s="17">
        <v>6991249</v>
      </c>
      <c r="M214" s="18">
        <v>8696304</v>
      </c>
      <c r="N214" s="18">
        <v>10599705</v>
      </c>
      <c r="O214" s="17">
        <v>26287258</v>
      </c>
      <c r="P214" s="17">
        <v>11942115</v>
      </c>
      <c r="Q214" s="18">
        <v>13998519</v>
      </c>
      <c r="R214" s="18">
        <v>16060356</v>
      </c>
      <c r="S214" s="17">
        <v>42000990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125517653</v>
      </c>
      <c r="E215" s="18">
        <v>125517653</v>
      </c>
      <c r="F215" s="18">
        <v>69053159</v>
      </c>
      <c r="G215" s="19">
        <f t="shared" si="42"/>
        <v>0.5501469900811482</v>
      </c>
      <c r="H215" s="17">
        <v>1526136</v>
      </c>
      <c r="I215" s="18">
        <v>2628094</v>
      </c>
      <c r="J215" s="18">
        <v>9379376</v>
      </c>
      <c r="K215" s="17">
        <v>13533606</v>
      </c>
      <c r="L215" s="17">
        <v>9186814</v>
      </c>
      <c r="M215" s="18">
        <v>13125381</v>
      </c>
      <c r="N215" s="18">
        <v>17803704</v>
      </c>
      <c r="O215" s="17">
        <v>40115899</v>
      </c>
      <c r="P215" s="17">
        <v>1534209</v>
      </c>
      <c r="Q215" s="18">
        <v>3370397</v>
      </c>
      <c r="R215" s="18">
        <v>10499048</v>
      </c>
      <c r="S215" s="17">
        <v>15403654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299885013</v>
      </c>
      <c r="E216" s="18">
        <v>0</v>
      </c>
      <c r="F216" s="18">
        <v>49362128</v>
      </c>
      <c r="G216" s="19">
        <f t="shared" si="42"/>
        <v>0</v>
      </c>
      <c r="H216" s="17">
        <v>1023643</v>
      </c>
      <c r="I216" s="18">
        <v>2038492</v>
      </c>
      <c r="J216" s="18">
        <v>4899585</v>
      </c>
      <c r="K216" s="17">
        <v>7961720</v>
      </c>
      <c r="L216" s="17">
        <v>4168499</v>
      </c>
      <c r="M216" s="18">
        <v>5887140</v>
      </c>
      <c r="N216" s="18">
        <v>8746805</v>
      </c>
      <c r="O216" s="17">
        <v>18802444</v>
      </c>
      <c r="P216" s="17">
        <v>5429707</v>
      </c>
      <c r="Q216" s="18">
        <v>6314512</v>
      </c>
      <c r="R216" s="18">
        <v>10853745</v>
      </c>
      <c r="S216" s="17">
        <v>22597964</v>
      </c>
      <c r="T216" s="17">
        <v>0</v>
      </c>
      <c r="U216" s="18">
        <v>0</v>
      </c>
      <c r="V216" s="20">
        <v>0</v>
      </c>
      <c r="W216" s="21">
        <v>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54278831</v>
      </c>
      <c r="G217" s="19">
        <f t="shared" si="42"/>
        <v>0</v>
      </c>
      <c r="H217" s="17">
        <v>4411071</v>
      </c>
      <c r="I217" s="18">
        <v>6793735</v>
      </c>
      <c r="J217" s="18">
        <v>5344213</v>
      </c>
      <c r="K217" s="17">
        <v>16549019</v>
      </c>
      <c r="L217" s="17">
        <v>5418252</v>
      </c>
      <c r="M217" s="18">
        <v>6080342</v>
      </c>
      <c r="N217" s="18">
        <v>6891500</v>
      </c>
      <c r="O217" s="17">
        <v>18390094</v>
      </c>
      <c r="P217" s="17">
        <v>5440209</v>
      </c>
      <c r="Q217" s="18">
        <v>5651147</v>
      </c>
      <c r="R217" s="18">
        <v>8248362</v>
      </c>
      <c r="S217" s="17">
        <v>19339718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79270577</v>
      </c>
      <c r="E218" s="18">
        <v>0</v>
      </c>
      <c r="F218" s="18">
        <v>19647320</v>
      </c>
      <c r="G218" s="19">
        <f t="shared" si="42"/>
        <v>0</v>
      </c>
      <c r="H218" s="17">
        <v>0</v>
      </c>
      <c r="I218" s="18">
        <v>0</v>
      </c>
      <c r="J218" s="18">
        <v>3954360</v>
      </c>
      <c r="K218" s="17">
        <v>3954360</v>
      </c>
      <c r="L218" s="17">
        <v>1328579</v>
      </c>
      <c r="M218" s="18">
        <v>552083</v>
      </c>
      <c r="N218" s="18">
        <v>798750</v>
      </c>
      <c r="O218" s="17">
        <v>2679412</v>
      </c>
      <c r="P218" s="17">
        <v>1829485</v>
      </c>
      <c r="Q218" s="18">
        <v>2414300</v>
      </c>
      <c r="R218" s="18">
        <v>8769763</v>
      </c>
      <c r="S218" s="17">
        <v>13013548</v>
      </c>
      <c r="T218" s="17">
        <v>0</v>
      </c>
      <c r="U218" s="18">
        <v>0</v>
      </c>
      <c r="V218" s="20">
        <v>0</v>
      </c>
      <c r="W218" s="21">
        <v>0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410082000</v>
      </c>
      <c r="E219" s="18">
        <v>349456000</v>
      </c>
      <c r="F219" s="18">
        <v>291608912</v>
      </c>
      <c r="G219" s="19">
        <f t="shared" si="42"/>
        <v>0.8344653175220915</v>
      </c>
      <c r="H219" s="17">
        <v>24112000</v>
      </c>
      <c r="I219" s="18">
        <v>35685000</v>
      </c>
      <c r="J219" s="18">
        <v>48104358</v>
      </c>
      <c r="K219" s="17">
        <v>107901358</v>
      </c>
      <c r="L219" s="17">
        <v>24611292</v>
      </c>
      <c r="M219" s="18">
        <v>27560005</v>
      </c>
      <c r="N219" s="18">
        <v>43148655</v>
      </c>
      <c r="O219" s="17">
        <v>95319952</v>
      </c>
      <c r="P219" s="17">
        <v>24268002</v>
      </c>
      <c r="Q219" s="18">
        <v>24100646</v>
      </c>
      <c r="R219" s="18">
        <v>40018954</v>
      </c>
      <c r="S219" s="17">
        <v>88387602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7173165</v>
      </c>
      <c r="E220" s="18">
        <v>0</v>
      </c>
      <c r="F220" s="18">
        <v>2912754</v>
      </c>
      <c r="G220" s="19">
        <f t="shared" si="42"/>
        <v>0</v>
      </c>
      <c r="H220" s="17">
        <v>486062</v>
      </c>
      <c r="I220" s="18">
        <v>734979</v>
      </c>
      <c r="J220" s="18">
        <v>-337777</v>
      </c>
      <c r="K220" s="17">
        <v>883264</v>
      </c>
      <c r="L220" s="17">
        <v>508493</v>
      </c>
      <c r="M220" s="18">
        <v>264208</v>
      </c>
      <c r="N220" s="18">
        <v>19000</v>
      </c>
      <c r="O220" s="17">
        <v>791701</v>
      </c>
      <c r="P220" s="17">
        <v>180685</v>
      </c>
      <c r="Q220" s="18">
        <v>305265</v>
      </c>
      <c r="R220" s="18">
        <v>751839</v>
      </c>
      <c r="S220" s="17">
        <v>1237789</v>
      </c>
      <c r="T220" s="17">
        <v>0</v>
      </c>
      <c r="U220" s="18">
        <v>0</v>
      </c>
      <c r="V220" s="20">
        <v>0</v>
      </c>
      <c r="W220" s="21">
        <v>0</v>
      </c>
    </row>
    <row r="221" spans="1:23" ht="12.75" customHeight="1">
      <c r="A221" s="22"/>
      <c r="B221" s="23" t="s">
        <v>400</v>
      </c>
      <c r="C221" s="24"/>
      <c r="D221" s="25">
        <f>SUM(D214:D220)</f>
        <v>937642355</v>
      </c>
      <c r="E221" s="26">
        <f>SUM(E214:E220)</f>
        <v>474973653</v>
      </c>
      <c r="F221" s="26">
        <f>SUM(F214:F220)</f>
        <v>566084600</v>
      </c>
      <c r="G221" s="27">
        <f t="shared" si="42"/>
        <v>1.1918231599258833</v>
      </c>
      <c r="H221" s="25">
        <f aca="true" t="shared" si="44" ref="H221:W221">SUM(H214:H220)</f>
        <v>33390567</v>
      </c>
      <c r="I221" s="26">
        <f t="shared" si="44"/>
        <v>51486744</v>
      </c>
      <c r="J221" s="26">
        <f t="shared" si="44"/>
        <v>76839264</v>
      </c>
      <c r="K221" s="25">
        <f t="shared" si="44"/>
        <v>161716575</v>
      </c>
      <c r="L221" s="25">
        <f t="shared" si="44"/>
        <v>52213178</v>
      </c>
      <c r="M221" s="26">
        <f t="shared" si="44"/>
        <v>62165463</v>
      </c>
      <c r="N221" s="26">
        <f t="shared" si="44"/>
        <v>88008119</v>
      </c>
      <c r="O221" s="25">
        <f t="shared" si="44"/>
        <v>202386760</v>
      </c>
      <c r="P221" s="25">
        <f t="shared" si="44"/>
        <v>50624412</v>
      </c>
      <c r="Q221" s="26">
        <f t="shared" si="44"/>
        <v>56154786</v>
      </c>
      <c r="R221" s="26">
        <f t="shared" si="44"/>
        <v>95202067</v>
      </c>
      <c r="S221" s="25">
        <f t="shared" si="44"/>
        <v>201981265</v>
      </c>
      <c r="T221" s="25">
        <f t="shared" si="44"/>
        <v>0</v>
      </c>
      <c r="U221" s="26">
        <f t="shared" si="44"/>
        <v>0</v>
      </c>
      <c r="V221" s="28">
        <f t="shared" si="44"/>
        <v>0</v>
      </c>
      <c r="W221" s="29">
        <f t="shared" si="44"/>
        <v>0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23322257</v>
      </c>
      <c r="E222" s="18">
        <v>0</v>
      </c>
      <c r="F222" s="18">
        <v>289559382</v>
      </c>
      <c r="G222" s="19">
        <f t="shared" si="42"/>
        <v>0</v>
      </c>
      <c r="H222" s="17">
        <v>20729659</v>
      </c>
      <c r="I222" s="18">
        <v>43479115</v>
      </c>
      <c r="J222" s="18">
        <v>46583897</v>
      </c>
      <c r="K222" s="17">
        <v>110792671</v>
      </c>
      <c r="L222" s="17">
        <v>37311477</v>
      </c>
      <c r="M222" s="18">
        <v>36060675</v>
      </c>
      <c r="N222" s="18">
        <v>32081337</v>
      </c>
      <c r="O222" s="17">
        <v>105453489</v>
      </c>
      <c r="P222" s="17">
        <v>35779448</v>
      </c>
      <c r="Q222" s="18">
        <v>0</v>
      </c>
      <c r="R222" s="18">
        <v>37533774</v>
      </c>
      <c r="S222" s="17">
        <v>73313222</v>
      </c>
      <c r="T222" s="17">
        <v>0</v>
      </c>
      <c r="U222" s="18">
        <v>0</v>
      </c>
      <c r="V222" s="20">
        <v>0</v>
      </c>
      <c r="W222" s="21">
        <v>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30428983</v>
      </c>
      <c r="E223" s="18">
        <v>0</v>
      </c>
      <c r="F223" s="18">
        <v>12373155</v>
      </c>
      <c r="G223" s="19">
        <f t="shared" si="42"/>
        <v>0</v>
      </c>
      <c r="H223" s="17">
        <v>1601856</v>
      </c>
      <c r="I223" s="18">
        <v>2269709</v>
      </c>
      <c r="J223" s="18">
        <v>1480579</v>
      </c>
      <c r="K223" s="17">
        <v>5352144</v>
      </c>
      <c r="L223" s="17">
        <v>1766766</v>
      </c>
      <c r="M223" s="18">
        <v>4126566</v>
      </c>
      <c r="N223" s="18">
        <v>1127679</v>
      </c>
      <c r="O223" s="17">
        <v>7021011</v>
      </c>
      <c r="P223" s="17">
        <v>0</v>
      </c>
      <c r="Q223" s="18">
        <v>0</v>
      </c>
      <c r="R223" s="18">
        <v>0</v>
      </c>
      <c r="S223" s="17">
        <v>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0</v>
      </c>
      <c r="E224" s="18">
        <v>40584869</v>
      </c>
      <c r="F224" s="18">
        <v>0</v>
      </c>
      <c r="G224" s="19">
        <f t="shared" si="42"/>
        <v>0</v>
      </c>
      <c r="H224" s="17">
        <v>0</v>
      </c>
      <c r="I224" s="18">
        <v>0</v>
      </c>
      <c r="J224" s="18">
        <v>0</v>
      </c>
      <c r="K224" s="17">
        <v>0</v>
      </c>
      <c r="L224" s="17">
        <v>0</v>
      </c>
      <c r="M224" s="18">
        <v>0</v>
      </c>
      <c r="N224" s="18">
        <v>0</v>
      </c>
      <c r="O224" s="17">
        <v>0</v>
      </c>
      <c r="P224" s="17">
        <v>0</v>
      </c>
      <c r="Q224" s="18">
        <v>0</v>
      </c>
      <c r="R224" s="18">
        <v>0</v>
      </c>
      <c r="S224" s="17">
        <v>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230908009</v>
      </c>
      <c r="E225" s="18">
        <v>230099636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2943000</v>
      </c>
      <c r="E226" s="18">
        <v>0</v>
      </c>
      <c r="F226" s="18">
        <v>1182149</v>
      </c>
      <c r="G226" s="19">
        <f t="shared" si="42"/>
        <v>0</v>
      </c>
      <c r="H226" s="17">
        <v>0</v>
      </c>
      <c r="I226" s="18">
        <v>191</v>
      </c>
      <c r="J226" s="18">
        <v>239601</v>
      </c>
      <c r="K226" s="17">
        <v>239792</v>
      </c>
      <c r="L226" s="17">
        <v>74570</v>
      </c>
      <c r="M226" s="18">
        <v>184648</v>
      </c>
      <c r="N226" s="18">
        <v>295057</v>
      </c>
      <c r="O226" s="17">
        <v>554275</v>
      </c>
      <c r="P226" s="17">
        <v>55170</v>
      </c>
      <c r="Q226" s="18">
        <v>234567</v>
      </c>
      <c r="R226" s="18">
        <v>98345</v>
      </c>
      <c r="S226" s="17">
        <v>388082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287602249</v>
      </c>
      <c r="E227" s="26">
        <f>SUM(E222:E226)</f>
        <v>270684505</v>
      </c>
      <c r="F227" s="26">
        <f>SUM(F222:F226)</f>
        <v>303114686</v>
      </c>
      <c r="G227" s="27">
        <f t="shared" si="42"/>
        <v>1.1198080436853968</v>
      </c>
      <c r="H227" s="25">
        <f aca="true" t="shared" si="45" ref="H227:W227">SUM(H222:H226)</f>
        <v>22331515</v>
      </c>
      <c r="I227" s="26">
        <f t="shared" si="45"/>
        <v>45749015</v>
      </c>
      <c r="J227" s="26">
        <f t="shared" si="45"/>
        <v>48304077</v>
      </c>
      <c r="K227" s="25">
        <f t="shared" si="45"/>
        <v>116384607</v>
      </c>
      <c r="L227" s="25">
        <f t="shared" si="45"/>
        <v>39152813</v>
      </c>
      <c r="M227" s="26">
        <f t="shared" si="45"/>
        <v>40371889</v>
      </c>
      <c r="N227" s="26">
        <f t="shared" si="45"/>
        <v>33504073</v>
      </c>
      <c r="O227" s="25">
        <f t="shared" si="45"/>
        <v>113028775</v>
      </c>
      <c r="P227" s="25">
        <f t="shared" si="45"/>
        <v>35834618</v>
      </c>
      <c r="Q227" s="26">
        <f t="shared" si="45"/>
        <v>234567</v>
      </c>
      <c r="R227" s="26">
        <f t="shared" si="45"/>
        <v>37632119</v>
      </c>
      <c r="S227" s="25">
        <f t="shared" si="45"/>
        <v>73701304</v>
      </c>
      <c r="T227" s="25">
        <f t="shared" si="45"/>
        <v>0</v>
      </c>
      <c r="U227" s="26">
        <f t="shared" si="45"/>
        <v>0</v>
      </c>
      <c r="V227" s="28">
        <f t="shared" si="45"/>
        <v>0</v>
      </c>
      <c r="W227" s="29">
        <f t="shared" si="45"/>
        <v>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1251437140</v>
      </c>
      <c r="E228" s="26">
        <f>SUM(E205:E212,E214:E220,E222:E226)</f>
        <v>842459983</v>
      </c>
      <c r="F228" s="26">
        <f>SUM(F205:F212,F214:F220,F222:F226)</f>
        <v>966754108</v>
      </c>
      <c r="G228" s="27">
        <f t="shared" si="42"/>
        <v>1.1475371264014091</v>
      </c>
      <c r="H228" s="25">
        <f aca="true" t="shared" si="46" ref="H228:W228">SUM(H205:H212,H214:H220,H222:H226)</f>
        <v>60683414</v>
      </c>
      <c r="I228" s="26">
        <f t="shared" si="46"/>
        <v>109075413</v>
      </c>
      <c r="J228" s="26">
        <f t="shared" si="46"/>
        <v>136742657</v>
      </c>
      <c r="K228" s="25">
        <f t="shared" si="46"/>
        <v>306501484</v>
      </c>
      <c r="L228" s="25">
        <f t="shared" si="46"/>
        <v>105724673</v>
      </c>
      <c r="M228" s="26">
        <f t="shared" si="46"/>
        <v>113910201</v>
      </c>
      <c r="N228" s="26">
        <f t="shared" si="46"/>
        <v>136211987</v>
      </c>
      <c r="O228" s="25">
        <f t="shared" si="46"/>
        <v>355846861</v>
      </c>
      <c r="P228" s="25">
        <f t="shared" si="46"/>
        <v>95940480</v>
      </c>
      <c r="Q228" s="26">
        <f t="shared" si="46"/>
        <v>69186420</v>
      </c>
      <c r="R228" s="26">
        <f t="shared" si="46"/>
        <v>139278863</v>
      </c>
      <c r="S228" s="25">
        <f t="shared" si="46"/>
        <v>304405763</v>
      </c>
      <c r="T228" s="25">
        <f t="shared" si="46"/>
        <v>0</v>
      </c>
      <c r="U228" s="26">
        <f t="shared" si="46"/>
        <v>0</v>
      </c>
      <c r="V228" s="28">
        <f t="shared" si="46"/>
        <v>0</v>
      </c>
      <c r="W228" s="29">
        <f t="shared" si="46"/>
        <v>0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93772173</v>
      </c>
      <c r="E231" s="18">
        <v>19680625</v>
      </c>
      <c r="F231" s="18">
        <v>18656998</v>
      </c>
      <c r="G231" s="19">
        <f aca="true" t="shared" si="47" ref="G231:G257">IF($E231=0,0,$F231/$E231)</f>
        <v>0.9479880847280002</v>
      </c>
      <c r="H231" s="17">
        <v>1621625</v>
      </c>
      <c r="I231" s="18">
        <v>333925</v>
      </c>
      <c r="J231" s="18">
        <v>2007650</v>
      </c>
      <c r="K231" s="17">
        <v>3963200</v>
      </c>
      <c r="L231" s="17">
        <v>1448328</v>
      </c>
      <c r="M231" s="18">
        <v>1745552</v>
      </c>
      <c r="N231" s="18">
        <v>2457341</v>
      </c>
      <c r="O231" s="17">
        <v>5651221</v>
      </c>
      <c r="P231" s="17">
        <v>2330446</v>
      </c>
      <c r="Q231" s="18">
        <v>2638327</v>
      </c>
      <c r="R231" s="18">
        <v>4073804</v>
      </c>
      <c r="S231" s="17">
        <v>9042577</v>
      </c>
      <c r="T231" s="17">
        <v>0</v>
      </c>
      <c r="U231" s="18">
        <v>0</v>
      </c>
      <c r="V231" s="20">
        <v>0</v>
      </c>
      <c r="W231" s="21">
        <v>0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0</v>
      </c>
      <c r="E232" s="18">
        <v>0</v>
      </c>
      <c r="F232" s="18">
        <v>172910405</v>
      </c>
      <c r="G232" s="19">
        <f t="shared" si="47"/>
        <v>0</v>
      </c>
      <c r="H232" s="17">
        <v>10783791</v>
      </c>
      <c r="I232" s="18">
        <v>18175715</v>
      </c>
      <c r="J232" s="18">
        <v>23408644</v>
      </c>
      <c r="K232" s="17">
        <v>52368150</v>
      </c>
      <c r="L232" s="17">
        <v>18842004</v>
      </c>
      <c r="M232" s="18">
        <v>16747870</v>
      </c>
      <c r="N232" s="18">
        <v>31701144</v>
      </c>
      <c r="O232" s="17">
        <v>67291018</v>
      </c>
      <c r="P232" s="17">
        <v>19765947</v>
      </c>
      <c r="Q232" s="18">
        <v>9318082</v>
      </c>
      <c r="R232" s="18">
        <v>24167208</v>
      </c>
      <c r="S232" s="17">
        <v>53251237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131711540</v>
      </c>
      <c r="E233" s="18">
        <v>168387981</v>
      </c>
      <c r="F233" s="18">
        <v>59527470</v>
      </c>
      <c r="G233" s="19">
        <f t="shared" si="47"/>
        <v>0.353513770083151</v>
      </c>
      <c r="H233" s="17">
        <v>989193</v>
      </c>
      <c r="I233" s="18">
        <v>2484446</v>
      </c>
      <c r="J233" s="18">
        <v>3995650</v>
      </c>
      <c r="K233" s="17">
        <v>7469289</v>
      </c>
      <c r="L233" s="17">
        <v>4903530</v>
      </c>
      <c r="M233" s="18">
        <v>19997932</v>
      </c>
      <c r="N233" s="18">
        <v>7232068</v>
      </c>
      <c r="O233" s="17">
        <v>32133530</v>
      </c>
      <c r="P233" s="17">
        <v>3255760</v>
      </c>
      <c r="Q233" s="18">
        <v>3255759</v>
      </c>
      <c r="R233" s="18">
        <v>13413132</v>
      </c>
      <c r="S233" s="17">
        <v>19924651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9554758</v>
      </c>
      <c r="E234" s="18">
        <v>0</v>
      </c>
      <c r="F234" s="18">
        <v>7927799</v>
      </c>
      <c r="G234" s="19">
        <f t="shared" si="47"/>
        <v>0</v>
      </c>
      <c r="H234" s="17">
        <v>0</v>
      </c>
      <c r="I234" s="18">
        <v>4033718</v>
      </c>
      <c r="J234" s="18">
        <v>2098201</v>
      </c>
      <c r="K234" s="17">
        <v>6131919</v>
      </c>
      <c r="L234" s="17">
        <v>0</v>
      </c>
      <c r="M234" s="18">
        <v>1795880</v>
      </c>
      <c r="N234" s="18">
        <v>0</v>
      </c>
      <c r="O234" s="17">
        <v>1795880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56127222</v>
      </c>
      <c r="E235" s="18">
        <v>0</v>
      </c>
      <c r="F235" s="18">
        <v>32277513</v>
      </c>
      <c r="G235" s="19">
        <f t="shared" si="47"/>
        <v>0</v>
      </c>
      <c r="H235" s="17">
        <v>1460210</v>
      </c>
      <c r="I235" s="18">
        <v>1965543</v>
      </c>
      <c r="J235" s="18">
        <v>3472979</v>
      </c>
      <c r="K235" s="17">
        <v>6898732</v>
      </c>
      <c r="L235" s="17">
        <v>2799136</v>
      </c>
      <c r="M235" s="18">
        <v>4403315</v>
      </c>
      <c r="N235" s="18">
        <v>6896158</v>
      </c>
      <c r="O235" s="17">
        <v>14098609</v>
      </c>
      <c r="P235" s="17">
        <v>2113046</v>
      </c>
      <c r="Q235" s="18">
        <v>1891947</v>
      </c>
      <c r="R235" s="18">
        <v>7275179</v>
      </c>
      <c r="S235" s="17">
        <v>11280172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1600000</v>
      </c>
      <c r="E236" s="18">
        <v>0</v>
      </c>
      <c r="F236" s="18">
        <v>1429868</v>
      </c>
      <c r="G236" s="19">
        <f t="shared" si="47"/>
        <v>0</v>
      </c>
      <c r="H236" s="17">
        <v>2239</v>
      </c>
      <c r="I236" s="18">
        <v>519540</v>
      </c>
      <c r="J236" s="18">
        <v>137441</v>
      </c>
      <c r="K236" s="17">
        <v>659220</v>
      </c>
      <c r="L236" s="17">
        <v>158209</v>
      </c>
      <c r="M236" s="18">
        <v>92372</v>
      </c>
      <c r="N236" s="18">
        <v>68655</v>
      </c>
      <c r="O236" s="17">
        <v>319236</v>
      </c>
      <c r="P236" s="17">
        <v>34349</v>
      </c>
      <c r="Q236" s="18">
        <v>0</v>
      </c>
      <c r="R236" s="18">
        <v>417063</v>
      </c>
      <c r="S236" s="17">
        <v>451412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292765693</v>
      </c>
      <c r="E237" s="26">
        <f>SUM(E231:E236)</f>
        <v>188068606</v>
      </c>
      <c r="F237" s="26">
        <f>SUM(F231:F236)</f>
        <v>292730053</v>
      </c>
      <c r="G237" s="27">
        <f t="shared" si="47"/>
        <v>1.5565067409496298</v>
      </c>
      <c r="H237" s="25">
        <f aca="true" t="shared" si="48" ref="H237:W237">SUM(H231:H236)</f>
        <v>14857058</v>
      </c>
      <c r="I237" s="26">
        <f t="shared" si="48"/>
        <v>27512887</v>
      </c>
      <c r="J237" s="26">
        <f t="shared" si="48"/>
        <v>35120565</v>
      </c>
      <c r="K237" s="25">
        <f t="shared" si="48"/>
        <v>77490510</v>
      </c>
      <c r="L237" s="25">
        <f t="shared" si="48"/>
        <v>28151207</v>
      </c>
      <c r="M237" s="26">
        <f t="shared" si="48"/>
        <v>44782921</v>
      </c>
      <c r="N237" s="26">
        <f t="shared" si="48"/>
        <v>48355366</v>
      </c>
      <c r="O237" s="25">
        <f t="shared" si="48"/>
        <v>121289494</v>
      </c>
      <c r="P237" s="25">
        <f t="shared" si="48"/>
        <v>27499548</v>
      </c>
      <c r="Q237" s="26">
        <f t="shared" si="48"/>
        <v>17104115</v>
      </c>
      <c r="R237" s="26">
        <f t="shared" si="48"/>
        <v>49346386</v>
      </c>
      <c r="S237" s="25">
        <f t="shared" si="48"/>
        <v>93950049</v>
      </c>
      <c r="T237" s="25">
        <f t="shared" si="48"/>
        <v>0</v>
      </c>
      <c r="U237" s="26">
        <f t="shared" si="48"/>
        <v>0</v>
      </c>
      <c r="V237" s="28">
        <f t="shared" si="48"/>
        <v>0</v>
      </c>
      <c r="W237" s="29">
        <f t="shared" si="48"/>
        <v>0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0</v>
      </c>
      <c r="E238" s="18">
        <v>0</v>
      </c>
      <c r="F238" s="18">
        <v>0</v>
      </c>
      <c r="G238" s="19">
        <f t="shared" si="47"/>
        <v>0</v>
      </c>
      <c r="H238" s="17">
        <v>0</v>
      </c>
      <c r="I238" s="18">
        <v>0</v>
      </c>
      <c r="J238" s="18">
        <v>0</v>
      </c>
      <c r="K238" s="17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10658903</v>
      </c>
      <c r="E239" s="18">
        <v>0</v>
      </c>
      <c r="F239" s="18">
        <v>1289285</v>
      </c>
      <c r="G239" s="19">
        <f t="shared" si="47"/>
        <v>0</v>
      </c>
      <c r="H239" s="17">
        <v>148361</v>
      </c>
      <c r="I239" s="18">
        <v>0</v>
      </c>
      <c r="J239" s="18">
        <v>117579</v>
      </c>
      <c r="K239" s="17">
        <v>265940</v>
      </c>
      <c r="L239" s="17">
        <v>164144</v>
      </c>
      <c r="M239" s="18">
        <v>184909</v>
      </c>
      <c r="N239" s="18">
        <v>312212</v>
      </c>
      <c r="O239" s="17">
        <v>661265</v>
      </c>
      <c r="P239" s="17">
        <v>179561</v>
      </c>
      <c r="Q239" s="18">
        <v>182519</v>
      </c>
      <c r="R239" s="18">
        <v>0</v>
      </c>
      <c r="S239" s="17">
        <v>362080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21500000</v>
      </c>
      <c r="E240" s="18">
        <v>0</v>
      </c>
      <c r="F240" s="18">
        <v>0</v>
      </c>
      <c r="G240" s="19">
        <f t="shared" si="47"/>
        <v>0</v>
      </c>
      <c r="H240" s="17">
        <v>0</v>
      </c>
      <c r="I240" s="18">
        <v>0</v>
      </c>
      <c r="J240" s="18">
        <v>0</v>
      </c>
      <c r="K240" s="17">
        <v>0</v>
      </c>
      <c r="L240" s="17">
        <v>0</v>
      </c>
      <c r="M240" s="18">
        <v>0</v>
      </c>
      <c r="N240" s="18">
        <v>0</v>
      </c>
      <c r="O240" s="17">
        <v>0</v>
      </c>
      <c r="P240" s="17">
        <v>0</v>
      </c>
      <c r="Q240" s="18">
        <v>0</v>
      </c>
      <c r="R240" s="18">
        <v>0</v>
      </c>
      <c r="S240" s="17">
        <v>0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0</v>
      </c>
      <c r="E241" s="18">
        <v>0</v>
      </c>
      <c r="F241" s="18">
        <v>0</v>
      </c>
      <c r="G241" s="19">
        <f t="shared" si="47"/>
        <v>0</v>
      </c>
      <c r="H241" s="17">
        <v>0</v>
      </c>
      <c r="I241" s="18">
        <v>0</v>
      </c>
      <c r="J241" s="18">
        <v>0</v>
      </c>
      <c r="K241" s="17">
        <v>0</v>
      </c>
      <c r="L241" s="17">
        <v>0</v>
      </c>
      <c r="M241" s="18">
        <v>0</v>
      </c>
      <c r="N241" s="18">
        <v>0</v>
      </c>
      <c r="O241" s="17">
        <v>0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4870750</v>
      </c>
      <c r="E242" s="18">
        <v>0</v>
      </c>
      <c r="F242" s="18">
        <v>2118653</v>
      </c>
      <c r="G242" s="19">
        <f t="shared" si="47"/>
        <v>0</v>
      </c>
      <c r="H242" s="17">
        <v>186932</v>
      </c>
      <c r="I242" s="18">
        <v>65867</v>
      </c>
      <c r="J242" s="18">
        <v>188143</v>
      </c>
      <c r="K242" s="17">
        <v>440942</v>
      </c>
      <c r="L242" s="17">
        <v>58988</v>
      </c>
      <c r="M242" s="18">
        <v>0</v>
      </c>
      <c r="N242" s="18">
        <v>948171</v>
      </c>
      <c r="O242" s="17">
        <v>1007159</v>
      </c>
      <c r="P242" s="17">
        <v>69042</v>
      </c>
      <c r="Q242" s="18">
        <v>123987</v>
      </c>
      <c r="R242" s="18">
        <v>477523</v>
      </c>
      <c r="S242" s="17">
        <v>670552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0</v>
      </c>
      <c r="E243" s="18">
        <v>0</v>
      </c>
      <c r="F243" s="18">
        <v>15056550</v>
      </c>
      <c r="G243" s="19">
        <f t="shared" si="47"/>
        <v>0</v>
      </c>
      <c r="H243" s="17">
        <v>70781</v>
      </c>
      <c r="I243" s="18">
        <v>0</v>
      </c>
      <c r="J243" s="18">
        <v>0</v>
      </c>
      <c r="K243" s="17">
        <v>70781</v>
      </c>
      <c r="L243" s="17">
        <v>44320</v>
      </c>
      <c r="M243" s="18">
        <v>13545</v>
      </c>
      <c r="N243" s="18">
        <v>1287634</v>
      </c>
      <c r="O243" s="17">
        <v>1345499</v>
      </c>
      <c r="P243" s="17">
        <v>13620792</v>
      </c>
      <c r="Q243" s="18">
        <v>3978</v>
      </c>
      <c r="R243" s="18">
        <v>15500</v>
      </c>
      <c r="S243" s="17">
        <v>13640270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37029653</v>
      </c>
      <c r="E244" s="26">
        <f>SUM(E238:E243)</f>
        <v>0</v>
      </c>
      <c r="F244" s="26">
        <f>SUM(F238:F243)</f>
        <v>18464488</v>
      </c>
      <c r="G244" s="27">
        <f t="shared" si="47"/>
        <v>0</v>
      </c>
      <c r="H244" s="25">
        <f aca="true" t="shared" si="49" ref="H244:W244">SUM(H238:H243)</f>
        <v>406074</v>
      </c>
      <c r="I244" s="26">
        <f t="shared" si="49"/>
        <v>65867</v>
      </c>
      <c r="J244" s="26">
        <f t="shared" si="49"/>
        <v>305722</v>
      </c>
      <c r="K244" s="25">
        <f t="shared" si="49"/>
        <v>777663</v>
      </c>
      <c r="L244" s="25">
        <f t="shared" si="49"/>
        <v>267452</v>
      </c>
      <c r="M244" s="26">
        <f t="shared" si="49"/>
        <v>198454</v>
      </c>
      <c r="N244" s="26">
        <f t="shared" si="49"/>
        <v>2548017</v>
      </c>
      <c r="O244" s="25">
        <f t="shared" si="49"/>
        <v>3013923</v>
      </c>
      <c r="P244" s="25">
        <f t="shared" si="49"/>
        <v>13869395</v>
      </c>
      <c r="Q244" s="26">
        <f t="shared" si="49"/>
        <v>310484</v>
      </c>
      <c r="R244" s="26">
        <f t="shared" si="49"/>
        <v>493023</v>
      </c>
      <c r="S244" s="25">
        <f t="shared" si="49"/>
        <v>14672902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31933904</v>
      </c>
      <c r="E245" s="18">
        <v>0</v>
      </c>
      <c r="F245" s="18">
        <v>2489903</v>
      </c>
      <c r="G245" s="19">
        <f t="shared" si="47"/>
        <v>0</v>
      </c>
      <c r="H245" s="17">
        <v>30742</v>
      </c>
      <c r="I245" s="18">
        <v>215271</v>
      </c>
      <c r="J245" s="18">
        <v>239372</v>
      </c>
      <c r="K245" s="17">
        <v>485385</v>
      </c>
      <c r="L245" s="17">
        <v>62166</v>
      </c>
      <c r="M245" s="18">
        <v>1191712</v>
      </c>
      <c r="N245" s="18">
        <v>358527</v>
      </c>
      <c r="O245" s="17">
        <v>1612405</v>
      </c>
      <c r="P245" s="17">
        <v>207919</v>
      </c>
      <c r="Q245" s="18">
        <v>100206</v>
      </c>
      <c r="R245" s="18">
        <v>83988</v>
      </c>
      <c r="S245" s="17">
        <v>392113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5006271</v>
      </c>
      <c r="E246" s="18">
        <v>0</v>
      </c>
      <c r="F246" s="18">
        <v>1045788</v>
      </c>
      <c r="G246" s="19">
        <f t="shared" si="47"/>
        <v>0</v>
      </c>
      <c r="H246" s="17">
        <v>1355</v>
      </c>
      <c r="I246" s="18">
        <v>22058</v>
      </c>
      <c r="J246" s="18">
        <v>11436</v>
      </c>
      <c r="K246" s="17">
        <v>34849</v>
      </c>
      <c r="L246" s="17">
        <v>26682</v>
      </c>
      <c r="M246" s="18">
        <v>12034</v>
      </c>
      <c r="N246" s="18">
        <v>731892</v>
      </c>
      <c r="O246" s="17">
        <v>770608</v>
      </c>
      <c r="P246" s="17">
        <v>2803</v>
      </c>
      <c r="Q246" s="18">
        <v>230439</v>
      </c>
      <c r="R246" s="18">
        <v>7089</v>
      </c>
      <c r="S246" s="17">
        <v>240331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0</v>
      </c>
      <c r="E247" s="18">
        <v>0</v>
      </c>
      <c r="F247" s="18">
        <v>6213427</v>
      </c>
      <c r="G247" s="19">
        <f t="shared" si="47"/>
        <v>0</v>
      </c>
      <c r="H247" s="17">
        <v>329114</v>
      </c>
      <c r="I247" s="18">
        <v>459408</v>
      </c>
      <c r="J247" s="18">
        <v>1552857</v>
      </c>
      <c r="K247" s="17">
        <v>2341379</v>
      </c>
      <c r="L247" s="17">
        <v>901072</v>
      </c>
      <c r="M247" s="18">
        <v>580821</v>
      </c>
      <c r="N247" s="18">
        <v>698239</v>
      </c>
      <c r="O247" s="17">
        <v>2180132</v>
      </c>
      <c r="P247" s="17">
        <v>236349</v>
      </c>
      <c r="Q247" s="18">
        <v>578693</v>
      </c>
      <c r="R247" s="18">
        <v>876874</v>
      </c>
      <c r="S247" s="17">
        <v>1691916</v>
      </c>
      <c r="T247" s="17">
        <v>0</v>
      </c>
      <c r="U247" s="18">
        <v>0</v>
      </c>
      <c r="V247" s="20">
        <v>0</v>
      </c>
      <c r="W247" s="21">
        <v>0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6256631</v>
      </c>
      <c r="E248" s="18">
        <v>0</v>
      </c>
      <c r="F248" s="18">
        <v>1839828</v>
      </c>
      <c r="G248" s="19">
        <f t="shared" si="47"/>
        <v>0</v>
      </c>
      <c r="H248" s="17">
        <v>0</v>
      </c>
      <c r="I248" s="18">
        <v>501212</v>
      </c>
      <c r="J248" s="18">
        <v>140285</v>
      </c>
      <c r="K248" s="17">
        <v>641497</v>
      </c>
      <c r="L248" s="17">
        <v>204873</v>
      </c>
      <c r="M248" s="18">
        <v>182189</v>
      </c>
      <c r="N248" s="18">
        <v>173163</v>
      </c>
      <c r="O248" s="17">
        <v>560225</v>
      </c>
      <c r="P248" s="17">
        <v>173163</v>
      </c>
      <c r="Q248" s="18">
        <v>338159</v>
      </c>
      <c r="R248" s="18">
        <v>126784</v>
      </c>
      <c r="S248" s="17">
        <v>638106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16000000</v>
      </c>
      <c r="E249" s="18">
        <v>16450000</v>
      </c>
      <c r="F249" s="18">
        <v>0</v>
      </c>
      <c r="G249" s="19">
        <f t="shared" si="47"/>
        <v>0</v>
      </c>
      <c r="H249" s="17">
        <v>0</v>
      </c>
      <c r="I249" s="18">
        <v>0</v>
      </c>
      <c r="J249" s="18">
        <v>0</v>
      </c>
      <c r="K249" s="17">
        <v>0</v>
      </c>
      <c r="L249" s="17">
        <v>0</v>
      </c>
      <c r="M249" s="18">
        <v>0</v>
      </c>
      <c r="N249" s="18">
        <v>0</v>
      </c>
      <c r="O249" s="17">
        <v>0</v>
      </c>
      <c r="P249" s="17">
        <v>0</v>
      </c>
      <c r="Q249" s="18">
        <v>0</v>
      </c>
      <c r="R249" s="18">
        <v>0</v>
      </c>
      <c r="S249" s="17">
        <v>0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3168850</v>
      </c>
      <c r="E250" s="18">
        <v>714850</v>
      </c>
      <c r="F250" s="18">
        <v>0</v>
      </c>
      <c r="G250" s="19">
        <f t="shared" si="47"/>
        <v>0</v>
      </c>
      <c r="H250" s="17">
        <v>0</v>
      </c>
      <c r="I250" s="18">
        <v>0</v>
      </c>
      <c r="J250" s="18">
        <v>0</v>
      </c>
      <c r="K250" s="17">
        <v>0</v>
      </c>
      <c r="L250" s="17">
        <v>0</v>
      </c>
      <c r="M250" s="18">
        <v>0</v>
      </c>
      <c r="N250" s="18">
        <v>0</v>
      </c>
      <c r="O250" s="17">
        <v>0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62365656</v>
      </c>
      <c r="E251" s="26">
        <f>SUM(E245:E250)</f>
        <v>17164850</v>
      </c>
      <c r="F251" s="26">
        <f>SUM(F245:F250)</f>
        <v>11588946</v>
      </c>
      <c r="G251" s="27">
        <f t="shared" si="47"/>
        <v>0.6751556815235787</v>
      </c>
      <c r="H251" s="25">
        <f aca="true" t="shared" si="50" ref="H251:W251">SUM(H245:H250)</f>
        <v>361211</v>
      </c>
      <c r="I251" s="26">
        <f t="shared" si="50"/>
        <v>1197949</v>
      </c>
      <c r="J251" s="26">
        <f t="shared" si="50"/>
        <v>1943950</v>
      </c>
      <c r="K251" s="25">
        <f t="shared" si="50"/>
        <v>3503110</v>
      </c>
      <c r="L251" s="25">
        <f t="shared" si="50"/>
        <v>1194793</v>
      </c>
      <c r="M251" s="26">
        <f t="shared" si="50"/>
        <v>1966756</v>
      </c>
      <c r="N251" s="26">
        <f t="shared" si="50"/>
        <v>1961821</v>
      </c>
      <c r="O251" s="25">
        <f t="shared" si="50"/>
        <v>5123370</v>
      </c>
      <c r="P251" s="25">
        <f t="shared" si="50"/>
        <v>620234</v>
      </c>
      <c r="Q251" s="26">
        <f t="shared" si="50"/>
        <v>1247497</v>
      </c>
      <c r="R251" s="26">
        <f t="shared" si="50"/>
        <v>1094735</v>
      </c>
      <c r="S251" s="25">
        <f t="shared" si="50"/>
        <v>2962466</v>
      </c>
      <c r="T251" s="25">
        <f t="shared" si="50"/>
        <v>0</v>
      </c>
      <c r="U251" s="26">
        <f t="shared" si="50"/>
        <v>0</v>
      </c>
      <c r="V251" s="28">
        <f t="shared" si="50"/>
        <v>0</v>
      </c>
      <c r="W251" s="29">
        <f t="shared" si="50"/>
        <v>0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105957770</v>
      </c>
      <c r="E252" s="18">
        <v>0</v>
      </c>
      <c r="F252" s="18">
        <v>56986054</v>
      </c>
      <c r="G252" s="19">
        <f t="shared" si="47"/>
        <v>0</v>
      </c>
      <c r="H252" s="17">
        <v>1844352</v>
      </c>
      <c r="I252" s="18">
        <v>3727628</v>
      </c>
      <c r="J252" s="18">
        <v>6598740</v>
      </c>
      <c r="K252" s="17">
        <v>12170720</v>
      </c>
      <c r="L252" s="17">
        <v>5597677</v>
      </c>
      <c r="M252" s="18">
        <v>11051795</v>
      </c>
      <c r="N252" s="18">
        <v>4762663</v>
      </c>
      <c r="O252" s="17">
        <v>21412135</v>
      </c>
      <c r="P252" s="17">
        <v>4749753</v>
      </c>
      <c r="Q252" s="18">
        <v>6507552</v>
      </c>
      <c r="R252" s="18">
        <v>12145894</v>
      </c>
      <c r="S252" s="17">
        <v>23403199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10662335</v>
      </c>
      <c r="E253" s="18">
        <v>0</v>
      </c>
      <c r="F253" s="18">
        <v>7785523</v>
      </c>
      <c r="G253" s="19">
        <f t="shared" si="47"/>
        <v>0</v>
      </c>
      <c r="H253" s="17">
        <v>248766</v>
      </c>
      <c r="I253" s="18">
        <v>393093</v>
      </c>
      <c r="J253" s="18">
        <v>1049774</v>
      </c>
      <c r="K253" s="17">
        <v>1691633</v>
      </c>
      <c r="L253" s="17">
        <v>1428226</v>
      </c>
      <c r="M253" s="18">
        <v>2170251</v>
      </c>
      <c r="N253" s="18">
        <v>2495413</v>
      </c>
      <c r="O253" s="17">
        <v>6093890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0</v>
      </c>
      <c r="E254" s="18">
        <v>0</v>
      </c>
      <c r="F254" s="18">
        <v>140214546</v>
      </c>
      <c r="G254" s="19">
        <f t="shared" si="47"/>
        <v>0</v>
      </c>
      <c r="H254" s="17">
        <v>135663</v>
      </c>
      <c r="I254" s="18">
        <v>1374290</v>
      </c>
      <c r="J254" s="18">
        <v>133541392</v>
      </c>
      <c r="K254" s="17">
        <v>135051345</v>
      </c>
      <c r="L254" s="17">
        <v>2069411</v>
      </c>
      <c r="M254" s="18">
        <v>423214</v>
      </c>
      <c r="N254" s="18">
        <v>1830503</v>
      </c>
      <c r="O254" s="17">
        <v>4323128</v>
      </c>
      <c r="P254" s="17">
        <v>0</v>
      </c>
      <c r="Q254" s="18">
        <v>0</v>
      </c>
      <c r="R254" s="18">
        <v>840073</v>
      </c>
      <c r="S254" s="17">
        <v>840073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1107000</v>
      </c>
      <c r="E255" s="18">
        <v>0</v>
      </c>
      <c r="F255" s="18">
        <v>353198</v>
      </c>
      <c r="G255" s="19">
        <f t="shared" si="47"/>
        <v>0</v>
      </c>
      <c r="H255" s="17">
        <v>1400</v>
      </c>
      <c r="I255" s="18">
        <v>5481</v>
      </c>
      <c r="J255" s="18">
        <v>0</v>
      </c>
      <c r="K255" s="17">
        <v>6881</v>
      </c>
      <c r="L255" s="17">
        <v>1090</v>
      </c>
      <c r="M255" s="18">
        <v>108948</v>
      </c>
      <c r="N255" s="18">
        <v>39156</v>
      </c>
      <c r="O255" s="17">
        <v>149194</v>
      </c>
      <c r="P255" s="17">
        <v>15348</v>
      </c>
      <c r="Q255" s="18">
        <v>172994</v>
      </c>
      <c r="R255" s="18">
        <v>8781</v>
      </c>
      <c r="S255" s="17">
        <v>197123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117727105</v>
      </c>
      <c r="E256" s="26">
        <f>SUM(E252:E255)</f>
        <v>0</v>
      </c>
      <c r="F256" s="26">
        <f>SUM(F252:F255)</f>
        <v>205339321</v>
      </c>
      <c r="G256" s="27">
        <f t="shared" si="47"/>
        <v>0</v>
      </c>
      <c r="H256" s="25">
        <f aca="true" t="shared" si="51" ref="H256:W256">SUM(H252:H255)</f>
        <v>2230181</v>
      </c>
      <c r="I256" s="26">
        <f t="shared" si="51"/>
        <v>5500492</v>
      </c>
      <c r="J256" s="26">
        <f t="shared" si="51"/>
        <v>141189906</v>
      </c>
      <c r="K256" s="25">
        <f t="shared" si="51"/>
        <v>148920579</v>
      </c>
      <c r="L256" s="25">
        <f t="shared" si="51"/>
        <v>9096404</v>
      </c>
      <c r="M256" s="26">
        <f t="shared" si="51"/>
        <v>13754208</v>
      </c>
      <c r="N256" s="26">
        <f t="shared" si="51"/>
        <v>9127735</v>
      </c>
      <c r="O256" s="25">
        <f t="shared" si="51"/>
        <v>31978347</v>
      </c>
      <c r="P256" s="25">
        <f t="shared" si="51"/>
        <v>4765101</v>
      </c>
      <c r="Q256" s="26">
        <f t="shared" si="51"/>
        <v>6680546</v>
      </c>
      <c r="R256" s="26">
        <f t="shared" si="51"/>
        <v>12994748</v>
      </c>
      <c r="S256" s="25">
        <f t="shared" si="51"/>
        <v>24440395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53"/>
      <c r="B257" s="54" t="s">
        <v>462</v>
      </c>
      <c r="C257" s="55"/>
      <c r="D257" s="56">
        <f>SUM(D231:D236,D238:D243,D245:D250,D252:D255)</f>
        <v>509888107</v>
      </c>
      <c r="E257" s="57">
        <f>SUM(E231:E236,E238:E243,E245:E250,E252:E255)</f>
        <v>205233456</v>
      </c>
      <c r="F257" s="57">
        <f>SUM(F231:F236,F238:F243,F245:F250,F252:F255)</f>
        <v>528122808</v>
      </c>
      <c r="G257" s="58">
        <f t="shared" si="47"/>
        <v>2.573278345027723</v>
      </c>
      <c r="H257" s="56">
        <f aca="true" t="shared" si="52" ref="H257:W257">SUM(H231:H236,H238:H243,H245:H250,H252:H255)</f>
        <v>17854524</v>
      </c>
      <c r="I257" s="57">
        <f t="shared" si="52"/>
        <v>34277195</v>
      </c>
      <c r="J257" s="57">
        <f t="shared" si="52"/>
        <v>178560143</v>
      </c>
      <c r="K257" s="56">
        <f t="shared" si="52"/>
        <v>230691862</v>
      </c>
      <c r="L257" s="56">
        <f t="shared" si="52"/>
        <v>38709856</v>
      </c>
      <c r="M257" s="57">
        <f t="shared" si="52"/>
        <v>60702339</v>
      </c>
      <c r="N257" s="57">
        <f t="shared" si="52"/>
        <v>61992939</v>
      </c>
      <c r="O257" s="56">
        <f t="shared" si="52"/>
        <v>161405134</v>
      </c>
      <c r="P257" s="56">
        <f t="shared" si="52"/>
        <v>46754278</v>
      </c>
      <c r="Q257" s="57">
        <f t="shared" si="52"/>
        <v>25342642</v>
      </c>
      <c r="R257" s="57">
        <f t="shared" si="52"/>
        <v>63928892</v>
      </c>
      <c r="S257" s="59">
        <f t="shared" si="52"/>
        <v>136025812</v>
      </c>
      <c r="T257" s="25">
        <f t="shared" si="52"/>
        <v>0</v>
      </c>
      <c r="U257" s="26">
        <f t="shared" si="52"/>
        <v>0</v>
      </c>
      <c r="V257" s="28">
        <f t="shared" si="52"/>
        <v>0</v>
      </c>
      <c r="W257" s="29">
        <f t="shared" si="52"/>
        <v>0</v>
      </c>
    </row>
    <row r="258" spans="1:23" ht="12.75" customHeight="1">
      <c r="A258" s="8"/>
      <c r="B258" s="9" t="s">
        <v>601</v>
      </c>
      <c r="C258" s="10"/>
      <c r="D258" s="30"/>
      <c r="E258" s="31"/>
      <c r="F258" s="31"/>
      <c r="G258" s="32"/>
      <c r="H258" s="30"/>
      <c r="I258" s="31"/>
      <c r="J258" s="31"/>
      <c r="K258" s="30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16229325</v>
      </c>
      <c r="E260" s="18">
        <v>0</v>
      </c>
      <c r="F260" s="18">
        <v>6502351</v>
      </c>
      <c r="G260" s="19">
        <f aca="true" t="shared" si="53" ref="G260:G296">IF($E260=0,0,$F260/$E260)</f>
        <v>0</v>
      </c>
      <c r="H260" s="17">
        <v>9024</v>
      </c>
      <c r="I260" s="18">
        <v>0</v>
      </c>
      <c r="J260" s="18">
        <v>293192</v>
      </c>
      <c r="K260" s="17">
        <v>302216</v>
      </c>
      <c r="L260" s="17">
        <v>1046971</v>
      </c>
      <c r="M260" s="18">
        <v>315077</v>
      </c>
      <c r="N260" s="18">
        <v>3730728</v>
      </c>
      <c r="O260" s="17">
        <v>5092776</v>
      </c>
      <c r="P260" s="17">
        <v>1107359</v>
      </c>
      <c r="Q260" s="18">
        <v>0</v>
      </c>
      <c r="R260" s="18">
        <v>0</v>
      </c>
      <c r="S260" s="17">
        <v>1107359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21846448</v>
      </c>
      <c r="E261" s="18">
        <v>0</v>
      </c>
      <c r="F261" s="18">
        <v>24596180</v>
      </c>
      <c r="G261" s="19">
        <f t="shared" si="53"/>
        <v>0</v>
      </c>
      <c r="H261" s="17">
        <v>429829</v>
      </c>
      <c r="I261" s="18">
        <v>548329</v>
      </c>
      <c r="J261" s="18">
        <v>1569651</v>
      </c>
      <c r="K261" s="17">
        <v>2547809</v>
      </c>
      <c r="L261" s="17">
        <v>1336791</v>
      </c>
      <c r="M261" s="18">
        <v>3030487</v>
      </c>
      <c r="N261" s="18">
        <v>8424107</v>
      </c>
      <c r="O261" s="17">
        <v>12791385</v>
      </c>
      <c r="P261" s="17">
        <v>1813108</v>
      </c>
      <c r="Q261" s="18">
        <v>1662229</v>
      </c>
      <c r="R261" s="18">
        <v>5781649</v>
      </c>
      <c r="S261" s="17">
        <v>9256986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20891310</v>
      </c>
      <c r="E262" s="18">
        <v>0</v>
      </c>
      <c r="F262" s="18">
        <v>3123738</v>
      </c>
      <c r="G262" s="19">
        <f t="shared" si="53"/>
        <v>0</v>
      </c>
      <c r="H262" s="17">
        <v>41655</v>
      </c>
      <c r="I262" s="18">
        <v>243262</v>
      </c>
      <c r="J262" s="18">
        <v>495576</v>
      </c>
      <c r="K262" s="17">
        <v>780493</v>
      </c>
      <c r="L262" s="17">
        <v>0</v>
      </c>
      <c r="M262" s="18">
        <v>0</v>
      </c>
      <c r="N262" s="18">
        <v>0</v>
      </c>
      <c r="O262" s="17">
        <v>0</v>
      </c>
      <c r="P262" s="17">
        <v>1320518</v>
      </c>
      <c r="Q262" s="18">
        <v>759784</v>
      </c>
      <c r="R262" s="18">
        <v>262943</v>
      </c>
      <c r="S262" s="17">
        <v>2343245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5141441</v>
      </c>
      <c r="G263" s="19">
        <f t="shared" si="53"/>
        <v>0</v>
      </c>
      <c r="H263" s="17">
        <v>278504</v>
      </c>
      <c r="I263" s="18">
        <v>1054444</v>
      </c>
      <c r="J263" s="18">
        <v>632640</v>
      </c>
      <c r="K263" s="17">
        <v>1965588</v>
      </c>
      <c r="L263" s="17">
        <v>800147</v>
      </c>
      <c r="M263" s="18">
        <v>357469</v>
      </c>
      <c r="N263" s="18">
        <v>789346</v>
      </c>
      <c r="O263" s="17">
        <v>1946962</v>
      </c>
      <c r="P263" s="17">
        <v>464176</v>
      </c>
      <c r="Q263" s="18">
        <v>378121</v>
      </c>
      <c r="R263" s="18">
        <v>386594</v>
      </c>
      <c r="S263" s="17">
        <v>1228891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58967083</v>
      </c>
      <c r="E264" s="26">
        <f>SUM(E260:E263)</f>
        <v>0</v>
      </c>
      <c r="F264" s="26">
        <f>SUM(F260:F263)</f>
        <v>39363710</v>
      </c>
      <c r="G264" s="27">
        <f t="shared" si="53"/>
        <v>0</v>
      </c>
      <c r="H264" s="25">
        <f aca="true" t="shared" si="54" ref="H264:W264">SUM(H260:H263)</f>
        <v>759012</v>
      </c>
      <c r="I264" s="26">
        <f t="shared" si="54"/>
        <v>1846035</v>
      </c>
      <c r="J264" s="26">
        <f t="shared" si="54"/>
        <v>2991059</v>
      </c>
      <c r="K264" s="25">
        <f t="shared" si="54"/>
        <v>5596106</v>
      </c>
      <c r="L264" s="25">
        <f t="shared" si="54"/>
        <v>3183909</v>
      </c>
      <c r="M264" s="26">
        <f t="shared" si="54"/>
        <v>3703033</v>
      </c>
      <c r="N264" s="26">
        <f t="shared" si="54"/>
        <v>12944181</v>
      </c>
      <c r="O264" s="25">
        <f t="shared" si="54"/>
        <v>19831123</v>
      </c>
      <c r="P264" s="25">
        <f t="shared" si="54"/>
        <v>4705161</v>
      </c>
      <c r="Q264" s="26">
        <f t="shared" si="54"/>
        <v>2800134</v>
      </c>
      <c r="R264" s="26">
        <f t="shared" si="54"/>
        <v>6431186</v>
      </c>
      <c r="S264" s="25">
        <f t="shared" si="54"/>
        <v>13936481</v>
      </c>
      <c r="T264" s="25">
        <f t="shared" si="54"/>
        <v>0</v>
      </c>
      <c r="U264" s="26">
        <f t="shared" si="54"/>
        <v>0</v>
      </c>
      <c r="V264" s="28">
        <f t="shared" si="54"/>
        <v>0</v>
      </c>
      <c r="W264" s="29">
        <f t="shared" si="54"/>
        <v>0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1207412</v>
      </c>
      <c r="E265" s="18">
        <v>0</v>
      </c>
      <c r="F265" s="18">
        <v>654551</v>
      </c>
      <c r="G265" s="19">
        <f t="shared" si="53"/>
        <v>0</v>
      </c>
      <c r="H265" s="17">
        <v>83646</v>
      </c>
      <c r="I265" s="18">
        <v>57437</v>
      </c>
      <c r="J265" s="18">
        <v>43610</v>
      </c>
      <c r="K265" s="17">
        <v>184693</v>
      </c>
      <c r="L265" s="17">
        <v>26992</v>
      </c>
      <c r="M265" s="18">
        <v>46198</v>
      </c>
      <c r="N265" s="18">
        <v>42934</v>
      </c>
      <c r="O265" s="17">
        <v>116124</v>
      </c>
      <c r="P265" s="17">
        <v>202557</v>
      </c>
      <c r="Q265" s="18">
        <v>75662</v>
      </c>
      <c r="R265" s="18">
        <v>75515</v>
      </c>
      <c r="S265" s="17">
        <v>353734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10390595</v>
      </c>
      <c r="E266" s="18">
        <v>0</v>
      </c>
      <c r="F266" s="18">
        <v>7744857</v>
      </c>
      <c r="G266" s="19">
        <f t="shared" si="53"/>
        <v>0</v>
      </c>
      <c r="H266" s="17">
        <v>642908</v>
      </c>
      <c r="I266" s="18">
        <v>789432</v>
      </c>
      <c r="J266" s="18">
        <v>1223211</v>
      </c>
      <c r="K266" s="17">
        <v>2655551</v>
      </c>
      <c r="L266" s="17">
        <v>1139980</v>
      </c>
      <c r="M266" s="18">
        <v>467480</v>
      </c>
      <c r="N266" s="18">
        <v>1371094</v>
      </c>
      <c r="O266" s="17">
        <v>2978554</v>
      </c>
      <c r="P266" s="17">
        <v>592108</v>
      </c>
      <c r="Q266" s="18">
        <v>1191479</v>
      </c>
      <c r="R266" s="18">
        <v>327165</v>
      </c>
      <c r="S266" s="17">
        <v>2110752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2370000</v>
      </c>
      <c r="E267" s="18">
        <v>0</v>
      </c>
      <c r="F267" s="18">
        <v>232293</v>
      </c>
      <c r="G267" s="19">
        <f t="shared" si="53"/>
        <v>0</v>
      </c>
      <c r="H267" s="17">
        <v>49848</v>
      </c>
      <c r="I267" s="18">
        <v>54946</v>
      </c>
      <c r="J267" s="18">
        <v>7210</v>
      </c>
      <c r="K267" s="17">
        <v>112004</v>
      </c>
      <c r="L267" s="17">
        <v>24183</v>
      </c>
      <c r="M267" s="18">
        <v>21312</v>
      </c>
      <c r="N267" s="18">
        <v>14908</v>
      </c>
      <c r="O267" s="17">
        <v>60403</v>
      </c>
      <c r="P267" s="17">
        <v>18012</v>
      </c>
      <c r="Q267" s="18">
        <v>41874</v>
      </c>
      <c r="R267" s="18">
        <v>0</v>
      </c>
      <c r="S267" s="17">
        <v>59886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4374270</v>
      </c>
      <c r="E268" s="18">
        <v>0</v>
      </c>
      <c r="F268" s="18">
        <v>3201123</v>
      </c>
      <c r="G268" s="19">
        <f t="shared" si="53"/>
        <v>0</v>
      </c>
      <c r="H268" s="17">
        <v>188120</v>
      </c>
      <c r="I268" s="18">
        <v>261094</v>
      </c>
      <c r="J268" s="18">
        <v>537233</v>
      </c>
      <c r="K268" s="17">
        <v>986447</v>
      </c>
      <c r="L268" s="17">
        <v>484822</v>
      </c>
      <c r="M268" s="18">
        <v>401424</v>
      </c>
      <c r="N268" s="18">
        <v>393603</v>
      </c>
      <c r="O268" s="17">
        <v>1279849</v>
      </c>
      <c r="P268" s="17">
        <v>378316</v>
      </c>
      <c r="Q268" s="18">
        <v>191338</v>
      </c>
      <c r="R268" s="18">
        <v>365173</v>
      </c>
      <c r="S268" s="17">
        <v>934827</v>
      </c>
      <c r="T268" s="17">
        <v>0</v>
      </c>
      <c r="U268" s="18">
        <v>0</v>
      </c>
      <c r="V268" s="20">
        <v>0</v>
      </c>
      <c r="W268" s="21">
        <v>0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1186600</v>
      </c>
      <c r="E269" s="18">
        <v>0</v>
      </c>
      <c r="F269" s="18">
        <v>2887561</v>
      </c>
      <c r="G269" s="19">
        <f t="shared" si="53"/>
        <v>0</v>
      </c>
      <c r="H269" s="17">
        <v>7801</v>
      </c>
      <c r="I269" s="18">
        <v>82413</v>
      </c>
      <c r="J269" s="18">
        <v>315421</v>
      </c>
      <c r="K269" s="17">
        <v>405635</v>
      </c>
      <c r="L269" s="17">
        <v>102161</v>
      </c>
      <c r="M269" s="18">
        <v>106139</v>
      </c>
      <c r="N269" s="18">
        <v>28726</v>
      </c>
      <c r="O269" s="17">
        <v>237026</v>
      </c>
      <c r="P269" s="17">
        <v>53265</v>
      </c>
      <c r="Q269" s="18">
        <v>707231</v>
      </c>
      <c r="R269" s="18">
        <v>1484404</v>
      </c>
      <c r="S269" s="17">
        <v>2244900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0</v>
      </c>
      <c r="E270" s="18">
        <v>0</v>
      </c>
      <c r="F270" s="18">
        <v>1962508</v>
      </c>
      <c r="G270" s="19">
        <f t="shared" si="53"/>
        <v>0</v>
      </c>
      <c r="H270" s="17">
        <v>87171</v>
      </c>
      <c r="I270" s="18">
        <v>306209</v>
      </c>
      <c r="J270" s="18">
        <v>195611</v>
      </c>
      <c r="K270" s="17">
        <v>588991</v>
      </c>
      <c r="L270" s="17">
        <v>188566</v>
      </c>
      <c r="M270" s="18">
        <v>369580</v>
      </c>
      <c r="N270" s="18">
        <v>198323</v>
      </c>
      <c r="O270" s="17">
        <v>756469</v>
      </c>
      <c r="P270" s="17">
        <v>197533</v>
      </c>
      <c r="Q270" s="18">
        <v>204021</v>
      </c>
      <c r="R270" s="18">
        <v>215494</v>
      </c>
      <c r="S270" s="17">
        <v>617048</v>
      </c>
      <c r="T270" s="17">
        <v>0</v>
      </c>
      <c r="U270" s="18">
        <v>0</v>
      </c>
      <c r="V270" s="20">
        <v>0</v>
      </c>
      <c r="W270" s="21">
        <v>0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0</v>
      </c>
      <c r="E271" s="18">
        <v>0</v>
      </c>
      <c r="F271" s="18">
        <v>559833</v>
      </c>
      <c r="G271" s="19">
        <f t="shared" si="53"/>
        <v>0</v>
      </c>
      <c r="H271" s="17">
        <v>37752</v>
      </c>
      <c r="I271" s="18">
        <v>136318</v>
      </c>
      <c r="J271" s="18">
        <v>73832</v>
      </c>
      <c r="K271" s="17">
        <v>247902</v>
      </c>
      <c r="L271" s="17">
        <v>115078</v>
      </c>
      <c r="M271" s="18">
        <v>31258</v>
      </c>
      <c r="N271" s="18">
        <v>37457</v>
      </c>
      <c r="O271" s="17">
        <v>183793</v>
      </c>
      <c r="P271" s="17">
        <v>53149</v>
      </c>
      <c r="Q271" s="18">
        <v>36473</v>
      </c>
      <c r="R271" s="18">
        <v>38516</v>
      </c>
      <c r="S271" s="17">
        <v>128138</v>
      </c>
      <c r="T271" s="17">
        <v>0</v>
      </c>
      <c r="U271" s="18">
        <v>0</v>
      </c>
      <c r="V271" s="20">
        <v>0</v>
      </c>
      <c r="W271" s="21">
        <v>0</v>
      </c>
    </row>
    <row r="272" spans="1:23" ht="12.75" customHeight="1">
      <c r="A272" s="22"/>
      <c r="B272" s="23" t="s">
        <v>487</v>
      </c>
      <c r="C272" s="24"/>
      <c r="D272" s="25">
        <f>SUM(D265:D271)</f>
        <v>19528877</v>
      </c>
      <c r="E272" s="26">
        <f>SUM(E265:E271)</f>
        <v>0</v>
      </c>
      <c r="F272" s="26">
        <f>SUM(F265:F271)</f>
        <v>17242726</v>
      </c>
      <c r="G272" s="27">
        <f t="shared" si="53"/>
        <v>0</v>
      </c>
      <c r="H272" s="25">
        <f aca="true" t="shared" si="55" ref="H272:W272">SUM(H265:H271)</f>
        <v>1097246</v>
      </c>
      <c r="I272" s="26">
        <f t="shared" si="55"/>
        <v>1687849</v>
      </c>
      <c r="J272" s="26">
        <f t="shared" si="55"/>
        <v>2396128</v>
      </c>
      <c r="K272" s="25">
        <f t="shared" si="55"/>
        <v>5181223</v>
      </c>
      <c r="L272" s="25">
        <f t="shared" si="55"/>
        <v>2081782</v>
      </c>
      <c r="M272" s="26">
        <f t="shared" si="55"/>
        <v>1443391</v>
      </c>
      <c r="N272" s="26">
        <f t="shared" si="55"/>
        <v>2087045</v>
      </c>
      <c r="O272" s="25">
        <f t="shared" si="55"/>
        <v>5612218</v>
      </c>
      <c r="P272" s="25">
        <f t="shared" si="55"/>
        <v>1494940</v>
      </c>
      <c r="Q272" s="26">
        <f t="shared" si="55"/>
        <v>2448078</v>
      </c>
      <c r="R272" s="26">
        <f t="shared" si="55"/>
        <v>2506267</v>
      </c>
      <c r="S272" s="25">
        <f t="shared" si="55"/>
        <v>6449285</v>
      </c>
      <c r="T272" s="25">
        <f t="shared" si="55"/>
        <v>0</v>
      </c>
      <c r="U272" s="26">
        <f t="shared" si="55"/>
        <v>0</v>
      </c>
      <c r="V272" s="28">
        <f t="shared" si="55"/>
        <v>0</v>
      </c>
      <c r="W272" s="29">
        <f t="shared" si="55"/>
        <v>0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12064057</v>
      </c>
      <c r="E273" s="18">
        <v>0</v>
      </c>
      <c r="F273" s="18">
        <v>10681008</v>
      </c>
      <c r="G273" s="19">
        <f t="shared" si="53"/>
        <v>0</v>
      </c>
      <c r="H273" s="17">
        <v>0</v>
      </c>
      <c r="I273" s="18">
        <v>0</v>
      </c>
      <c r="J273" s="18">
        <v>0</v>
      </c>
      <c r="K273" s="17">
        <v>0</v>
      </c>
      <c r="L273" s="17">
        <v>0</v>
      </c>
      <c r="M273" s="18">
        <v>0</v>
      </c>
      <c r="N273" s="18">
        <v>0</v>
      </c>
      <c r="O273" s="17">
        <v>0</v>
      </c>
      <c r="P273" s="17">
        <v>394814</v>
      </c>
      <c r="Q273" s="18">
        <v>57544</v>
      </c>
      <c r="R273" s="18">
        <v>10228650</v>
      </c>
      <c r="S273" s="17">
        <v>10681008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3721980</v>
      </c>
      <c r="E274" s="18">
        <v>0</v>
      </c>
      <c r="F274" s="18">
        <v>2588246</v>
      </c>
      <c r="G274" s="19">
        <f t="shared" si="53"/>
        <v>0</v>
      </c>
      <c r="H274" s="17">
        <v>133347</v>
      </c>
      <c r="I274" s="18">
        <v>204742</v>
      </c>
      <c r="J274" s="18">
        <v>660998</v>
      </c>
      <c r="K274" s="17">
        <v>999087</v>
      </c>
      <c r="L274" s="17">
        <v>269147</v>
      </c>
      <c r="M274" s="18">
        <v>208506</v>
      </c>
      <c r="N274" s="18">
        <v>202064</v>
      </c>
      <c r="O274" s="17">
        <v>679717</v>
      </c>
      <c r="P274" s="17">
        <v>203585</v>
      </c>
      <c r="Q274" s="18">
        <v>338143</v>
      </c>
      <c r="R274" s="18">
        <v>367714</v>
      </c>
      <c r="S274" s="17">
        <v>909442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16770984</v>
      </c>
      <c r="E275" s="18">
        <v>0</v>
      </c>
      <c r="F275" s="18">
        <v>8072682</v>
      </c>
      <c r="G275" s="19">
        <f t="shared" si="53"/>
        <v>0</v>
      </c>
      <c r="H275" s="17">
        <v>346042</v>
      </c>
      <c r="I275" s="18">
        <v>333252</v>
      </c>
      <c r="J275" s="18">
        <v>625060</v>
      </c>
      <c r="K275" s="17">
        <v>1304354</v>
      </c>
      <c r="L275" s="17">
        <v>921792</v>
      </c>
      <c r="M275" s="18">
        <v>899769</v>
      </c>
      <c r="N275" s="18">
        <v>1039377</v>
      </c>
      <c r="O275" s="17">
        <v>2860938</v>
      </c>
      <c r="P275" s="17">
        <v>1290257</v>
      </c>
      <c r="Q275" s="18">
        <v>746349</v>
      </c>
      <c r="R275" s="18">
        <v>1870784</v>
      </c>
      <c r="S275" s="17">
        <v>3907390</v>
      </c>
      <c r="T275" s="17">
        <v>0</v>
      </c>
      <c r="U275" s="18">
        <v>0</v>
      </c>
      <c r="V275" s="20">
        <v>0</v>
      </c>
      <c r="W275" s="21">
        <v>0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2771350</v>
      </c>
      <c r="E276" s="18">
        <v>0</v>
      </c>
      <c r="F276" s="18">
        <v>213875</v>
      </c>
      <c r="G276" s="19">
        <f t="shared" si="53"/>
        <v>0</v>
      </c>
      <c r="H276" s="17">
        <v>159314</v>
      </c>
      <c r="I276" s="18">
        <v>54561</v>
      </c>
      <c r="J276" s="18">
        <v>0</v>
      </c>
      <c r="K276" s="17">
        <v>213875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17">
        <v>0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252995</v>
      </c>
      <c r="G277" s="19">
        <f t="shared" si="53"/>
        <v>0</v>
      </c>
      <c r="H277" s="17">
        <v>112401</v>
      </c>
      <c r="I277" s="18">
        <v>85812</v>
      </c>
      <c r="J277" s="18">
        <v>4290</v>
      </c>
      <c r="K277" s="17">
        <v>202503</v>
      </c>
      <c r="L277" s="17">
        <v>424</v>
      </c>
      <c r="M277" s="18">
        <v>43838</v>
      </c>
      <c r="N277" s="18">
        <v>412</v>
      </c>
      <c r="O277" s="17">
        <v>44674</v>
      </c>
      <c r="P277" s="17">
        <v>0</v>
      </c>
      <c r="Q277" s="18">
        <v>5818</v>
      </c>
      <c r="R277" s="18">
        <v>0</v>
      </c>
      <c r="S277" s="17">
        <v>5818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1836029</v>
      </c>
      <c r="E278" s="18">
        <v>2363487</v>
      </c>
      <c r="F278" s="18">
        <v>1058459</v>
      </c>
      <c r="G278" s="19">
        <f t="shared" si="53"/>
        <v>0.44783787683198595</v>
      </c>
      <c r="H278" s="17">
        <v>58868</v>
      </c>
      <c r="I278" s="18">
        <v>41640</v>
      </c>
      <c r="J278" s="18">
        <v>109050</v>
      </c>
      <c r="K278" s="17">
        <v>209558</v>
      </c>
      <c r="L278" s="17">
        <v>225172</v>
      </c>
      <c r="M278" s="18">
        <v>316217</v>
      </c>
      <c r="N278" s="18">
        <v>146491</v>
      </c>
      <c r="O278" s="17">
        <v>687880</v>
      </c>
      <c r="P278" s="17">
        <v>161021</v>
      </c>
      <c r="Q278" s="18">
        <v>0</v>
      </c>
      <c r="R278" s="18">
        <v>0</v>
      </c>
      <c r="S278" s="17">
        <v>161021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2803780</v>
      </c>
      <c r="E279" s="18">
        <v>0</v>
      </c>
      <c r="F279" s="18">
        <v>32145383</v>
      </c>
      <c r="G279" s="19">
        <f t="shared" si="53"/>
        <v>0</v>
      </c>
      <c r="H279" s="17">
        <v>0</v>
      </c>
      <c r="I279" s="18">
        <v>0</v>
      </c>
      <c r="J279" s="18">
        <v>5697260</v>
      </c>
      <c r="K279" s="17">
        <v>5697260</v>
      </c>
      <c r="L279" s="17">
        <v>4140322</v>
      </c>
      <c r="M279" s="18">
        <v>5355684</v>
      </c>
      <c r="N279" s="18">
        <v>4088573</v>
      </c>
      <c r="O279" s="17">
        <v>13584579</v>
      </c>
      <c r="P279" s="17">
        <v>3864791</v>
      </c>
      <c r="Q279" s="18">
        <v>4050075</v>
      </c>
      <c r="R279" s="18">
        <v>4948678</v>
      </c>
      <c r="S279" s="17">
        <v>12863544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1958932</v>
      </c>
      <c r="G280" s="19">
        <f t="shared" si="53"/>
        <v>0</v>
      </c>
      <c r="H280" s="17">
        <v>204327</v>
      </c>
      <c r="I280" s="18">
        <v>171607</v>
      </c>
      <c r="J280" s="18">
        <v>301786</v>
      </c>
      <c r="K280" s="17">
        <v>677720</v>
      </c>
      <c r="L280" s="17">
        <v>264506</v>
      </c>
      <c r="M280" s="18">
        <v>146765</v>
      </c>
      <c r="N280" s="18">
        <v>167276</v>
      </c>
      <c r="O280" s="17">
        <v>578547</v>
      </c>
      <c r="P280" s="17">
        <v>117042</v>
      </c>
      <c r="Q280" s="18">
        <v>460846</v>
      </c>
      <c r="R280" s="18">
        <v>124777</v>
      </c>
      <c r="S280" s="17">
        <v>702665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0</v>
      </c>
      <c r="E281" s="18">
        <v>0</v>
      </c>
      <c r="F281" s="18">
        <v>111730</v>
      </c>
      <c r="G281" s="19">
        <f t="shared" si="53"/>
        <v>0</v>
      </c>
      <c r="H281" s="17">
        <v>6489</v>
      </c>
      <c r="I281" s="18">
        <v>14330</v>
      </c>
      <c r="J281" s="18">
        <v>10139</v>
      </c>
      <c r="K281" s="17">
        <v>30958</v>
      </c>
      <c r="L281" s="17">
        <v>6795</v>
      </c>
      <c r="M281" s="18">
        <v>8777</v>
      </c>
      <c r="N281" s="18">
        <v>19190</v>
      </c>
      <c r="O281" s="17">
        <v>34762</v>
      </c>
      <c r="P281" s="17">
        <v>37482</v>
      </c>
      <c r="Q281" s="18">
        <v>3147</v>
      </c>
      <c r="R281" s="18">
        <v>5381</v>
      </c>
      <c r="S281" s="17">
        <v>46010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39968180</v>
      </c>
      <c r="E282" s="26">
        <f>SUM(E273:E281)</f>
        <v>2363487</v>
      </c>
      <c r="F282" s="26">
        <f>SUM(F273:F281)</f>
        <v>57083310</v>
      </c>
      <c r="G282" s="27">
        <f t="shared" si="53"/>
        <v>24.152157384407023</v>
      </c>
      <c r="H282" s="25">
        <f aca="true" t="shared" si="56" ref="H282:W282">SUM(H273:H281)</f>
        <v>1020788</v>
      </c>
      <c r="I282" s="26">
        <f t="shared" si="56"/>
        <v>905944</v>
      </c>
      <c r="J282" s="26">
        <f t="shared" si="56"/>
        <v>7408583</v>
      </c>
      <c r="K282" s="25">
        <f t="shared" si="56"/>
        <v>9335315</v>
      </c>
      <c r="L282" s="25">
        <f t="shared" si="56"/>
        <v>5828158</v>
      </c>
      <c r="M282" s="26">
        <f t="shared" si="56"/>
        <v>6979556</v>
      </c>
      <c r="N282" s="26">
        <f t="shared" si="56"/>
        <v>5663383</v>
      </c>
      <c r="O282" s="25">
        <f t="shared" si="56"/>
        <v>18471097</v>
      </c>
      <c r="P282" s="25">
        <f t="shared" si="56"/>
        <v>6068992</v>
      </c>
      <c r="Q282" s="26">
        <f t="shared" si="56"/>
        <v>5661922</v>
      </c>
      <c r="R282" s="26">
        <f t="shared" si="56"/>
        <v>17545984</v>
      </c>
      <c r="S282" s="25">
        <f t="shared" si="56"/>
        <v>29276898</v>
      </c>
      <c r="T282" s="25">
        <f t="shared" si="56"/>
        <v>0</v>
      </c>
      <c r="U282" s="26">
        <f t="shared" si="56"/>
        <v>0</v>
      </c>
      <c r="V282" s="28">
        <f t="shared" si="56"/>
        <v>0</v>
      </c>
      <c r="W282" s="29">
        <f t="shared" si="56"/>
        <v>0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0</v>
      </c>
      <c r="E283" s="18">
        <v>0</v>
      </c>
      <c r="F283" s="18">
        <v>2045183</v>
      </c>
      <c r="G283" s="19">
        <f t="shared" si="53"/>
        <v>0</v>
      </c>
      <c r="H283" s="17">
        <v>64619</v>
      </c>
      <c r="I283" s="18">
        <v>156599</v>
      </c>
      <c r="J283" s="18">
        <v>477332</v>
      </c>
      <c r="K283" s="17">
        <v>698550</v>
      </c>
      <c r="L283" s="17">
        <v>518000</v>
      </c>
      <c r="M283" s="18">
        <v>232233</v>
      </c>
      <c r="N283" s="18">
        <v>392279</v>
      </c>
      <c r="O283" s="17">
        <v>1142512</v>
      </c>
      <c r="P283" s="17">
        <v>204121</v>
      </c>
      <c r="Q283" s="18">
        <v>0</v>
      </c>
      <c r="R283" s="18">
        <v>0</v>
      </c>
      <c r="S283" s="17">
        <v>204121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2091319</v>
      </c>
      <c r="E284" s="18">
        <v>0</v>
      </c>
      <c r="F284" s="18">
        <v>238016</v>
      </c>
      <c r="G284" s="19">
        <f t="shared" si="53"/>
        <v>0</v>
      </c>
      <c r="H284" s="17">
        <v>12957</v>
      </c>
      <c r="I284" s="18">
        <v>35713</v>
      </c>
      <c r="J284" s="18">
        <v>4659</v>
      </c>
      <c r="K284" s="17">
        <v>53329</v>
      </c>
      <c r="L284" s="17">
        <v>67480</v>
      </c>
      <c r="M284" s="18">
        <v>8094</v>
      </c>
      <c r="N284" s="18">
        <v>36468</v>
      </c>
      <c r="O284" s="17">
        <v>112042</v>
      </c>
      <c r="P284" s="17">
        <v>17974</v>
      </c>
      <c r="Q284" s="18">
        <v>0</v>
      </c>
      <c r="R284" s="18">
        <v>54671</v>
      </c>
      <c r="S284" s="17">
        <v>72645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54840711</v>
      </c>
      <c r="E285" s="18">
        <v>56874352</v>
      </c>
      <c r="F285" s="18">
        <v>2376068</v>
      </c>
      <c r="G285" s="19">
        <f t="shared" si="53"/>
        <v>0.041777495768215524</v>
      </c>
      <c r="H285" s="17">
        <v>832394</v>
      </c>
      <c r="I285" s="18">
        <v>0</v>
      </c>
      <c r="J285" s="18">
        <v>0</v>
      </c>
      <c r="K285" s="17">
        <v>832394</v>
      </c>
      <c r="L285" s="17">
        <v>0</v>
      </c>
      <c r="M285" s="18">
        <v>0</v>
      </c>
      <c r="N285" s="18">
        <v>740975</v>
      </c>
      <c r="O285" s="17">
        <v>740975</v>
      </c>
      <c r="P285" s="17">
        <v>802699</v>
      </c>
      <c r="Q285" s="18">
        <v>0</v>
      </c>
      <c r="R285" s="18">
        <v>0</v>
      </c>
      <c r="S285" s="17">
        <v>802699</v>
      </c>
      <c r="T285" s="17">
        <v>0</v>
      </c>
      <c r="U285" s="18">
        <v>0</v>
      </c>
      <c r="V285" s="20">
        <v>0</v>
      </c>
      <c r="W285" s="21">
        <v>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1607046</v>
      </c>
      <c r="E286" s="18">
        <v>0</v>
      </c>
      <c r="F286" s="18">
        <v>604083</v>
      </c>
      <c r="G286" s="19">
        <f t="shared" si="53"/>
        <v>0</v>
      </c>
      <c r="H286" s="17">
        <v>123685</v>
      </c>
      <c r="I286" s="18">
        <v>69001</v>
      </c>
      <c r="J286" s="18">
        <v>67323</v>
      </c>
      <c r="K286" s="17">
        <v>260009</v>
      </c>
      <c r="L286" s="17">
        <v>199497</v>
      </c>
      <c r="M286" s="18">
        <v>144577</v>
      </c>
      <c r="N286" s="18">
        <v>0</v>
      </c>
      <c r="O286" s="17">
        <v>344074</v>
      </c>
      <c r="P286" s="17">
        <v>0</v>
      </c>
      <c r="Q286" s="18">
        <v>0</v>
      </c>
      <c r="R286" s="18">
        <v>0</v>
      </c>
      <c r="S286" s="17">
        <v>0</v>
      </c>
      <c r="T286" s="17">
        <v>0</v>
      </c>
      <c r="U286" s="18">
        <v>0</v>
      </c>
      <c r="V286" s="20">
        <v>0</v>
      </c>
      <c r="W286" s="21">
        <v>0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38074168</v>
      </c>
      <c r="E287" s="18">
        <v>0</v>
      </c>
      <c r="F287" s="18">
        <v>6989331</v>
      </c>
      <c r="G287" s="19">
        <f t="shared" si="53"/>
        <v>0</v>
      </c>
      <c r="H287" s="17">
        <v>1</v>
      </c>
      <c r="I287" s="18">
        <v>777542</v>
      </c>
      <c r="J287" s="18">
        <v>896257</v>
      </c>
      <c r="K287" s="17">
        <v>1673800</v>
      </c>
      <c r="L287" s="17">
        <v>0</v>
      </c>
      <c r="M287" s="18">
        <v>801505</v>
      </c>
      <c r="N287" s="18">
        <v>1004831</v>
      </c>
      <c r="O287" s="17">
        <v>1806336</v>
      </c>
      <c r="P287" s="17">
        <v>436410</v>
      </c>
      <c r="Q287" s="18">
        <v>1144681</v>
      </c>
      <c r="R287" s="18">
        <v>1928104</v>
      </c>
      <c r="S287" s="17">
        <v>3509195</v>
      </c>
      <c r="T287" s="17">
        <v>0</v>
      </c>
      <c r="U287" s="18">
        <v>0</v>
      </c>
      <c r="V287" s="20">
        <v>0</v>
      </c>
      <c r="W287" s="21">
        <v>0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3020000</v>
      </c>
      <c r="E288" s="18">
        <v>0</v>
      </c>
      <c r="F288" s="18">
        <v>1466805</v>
      </c>
      <c r="G288" s="19">
        <f t="shared" si="53"/>
        <v>0</v>
      </c>
      <c r="H288" s="17">
        <v>120199</v>
      </c>
      <c r="I288" s="18">
        <v>82449</v>
      </c>
      <c r="J288" s="18">
        <v>13488</v>
      </c>
      <c r="K288" s="17">
        <v>216136</v>
      </c>
      <c r="L288" s="17">
        <v>432809</v>
      </c>
      <c r="M288" s="18">
        <v>235010</v>
      </c>
      <c r="N288" s="18">
        <v>111098</v>
      </c>
      <c r="O288" s="17">
        <v>778917</v>
      </c>
      <c r="P288" s="17">
        <v>237113</v>
      </c>
      <c r="Q288" s="18">
        <v>171211</v>
      </c>
      <c r="R288" s="18">
        <v>63428</v>
      </c>
      <c r="S288" s="17">
        <v>471752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99633244</v>
      </c>
      <c r="E289" s="26">
        <f>SUM(E283:E288)</f>
        <v>56874352</v>
      </c>
      <c r="F289" s="26">
        <f>SUM(F283:F288)</f>
        <v>13719486</v>
      </c>
      <c r="G289" s="27">
        <f t="shared" si="53"/>
        <v>0.2412244802367155</v>
      </c>
      <c r="H289" s="25">
        <f aca="true" t="shared" si="57" ref="H289:W289">SUM(H283:H288)</f>
        <v>1153855</v>
      </c>
      <c r="I289" s="26">
        <f t="shared" si="57"/>
        <v>1121304</v>
      </c>
      <c r="J289" s="26">
        <f t="shared" si="57"/>
        <v>1459059</v>
      </c>
      <c r="K289" s="25">
        <f t="shared" si="57"/>
        <v>3734218</v>
      </c>
      <c r="L289" s="25">
        <f t="shared" si="57"/>
        <v>1217786</v>
      </c>
      <c r="M289" s="26">
        <f t="shared" si="57"/>
        <v>1421419</v>
      </c>
      <c r="N289" s="26">
        <f t="shared" si="57"/>
        <v>2285651</v>
      </c>
      <c r="O289" s="25">
        <f t="shared" si="57"/>
        <v>4924856</v>
      </c>
      <c r="P289" s="25">
        <f t="shared" si="57"/>
        <v>1698317</v>
      </c>
      <c r="Q289" s="26">
        <f t="shared" si="57"/>
        <v>1315892</v>
      </c>
      <c r="R289" s="26">
        <f t="shared" si="57"/>
        <v>2046203</v>
      </c>
      <c r="S289" s="25">
        <f t="shared" si="57"/>
        <v>5060412</v>
      </c>
      <c r="T289" s="25">
        <f t="shared" si="57"/>
        <v>0</v>
      </c>
      <c r="U289" s="26">
        <f t="shared" si="57"/>
        <v>0</v>
      </c>
      <c r="V289" s="28">
        <f t="shared" si="57"/>
        <v>0</v>
      </c>
      <c r="W289" s="29">
        <f t="shared" si="57"/>
        <v>0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140908172</v>
      </c>
      <c r="E290" s="18">
        <v>0</v>
      </c>
      <c r="F290" s="18">
        <v>80052737</v>
      </c>
      <c r="G290" s="19">
        <f t="shared" si="53"/>
        <v>0</v>
      </c>
      <c r="H290" s="17">
        <v>3998927</v>
      </c>
      <c r="I290" s="18">
        <v>13215972</v>
      </c>
      <c r="J290" s="18">
        <v>6202055</v>
      </c>
      <c r="K290" s="17">
        <v>23416954</v>
      </c>
      <c r="L290" s="17">
        <v>11343873</v>
      </c>
      <c r="M290" s="18">
        <v>11197608</v>
      </c>
      <c r="N290" s="18">
        <v>10939695</v>
      </c>
      <c r="O290" s="17">
        <v>33481176</v>
      </c>
      <c r="P290" s="17">
        <v>7911738</v>
      </c>
      <c r="Q290" s="18">
        <v>3755935</v>
      </c>
      <c r="R290" s="18">
        <v>11486934</v>
      </c>
      <c r="S290" s="17">
        <v>23154607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5185000</v>
      </c>
      <c r="E291" s="18">
        <v>0</v>
      </c>
      <c r="F291" s="18">
        <v>1384623</v>
      </c>
      <c r="G291" s="19">
        <f t="shared" si="53"/>
        <v>0</v>
      </c>
      <c r="H291" s="17">
        <v>5764</v>
      </c>
      <c r="I291" s="18">
        <v>125661</v>
      </c>
      <c r="J291" s="18">
        <v>172976</v>
      </c>
      <c r="K291" s="17">
        <v>304401</v>
      </c>
      <c r="L291" s="17">
        <v>302124</v>
      </c>
      <c r="M291" s="18">
        <v>114245</v>
      </c>
      <c r="N291" s="18">
        <v>332500</v>
      </c>
      <c r="O291" s="17">
        <v>748869</v>
      </c>
      <c r="P291" s="17">
        <v>145988</v>
      </c>
      <c r="Q291" s="18">
        <v>185365</v>
      </c>
      <c r="R291" s="18">
        <v>0</v>
      </c>
      <c r="S291" s="17">
        <v>331353</v>
      </c>
      <c r="T291" s="17">
        <v>0</v>
      </c>
      <c r="U291" s="18">
        <v>0</v>
      </c>
      <c r="V291" s="20">
        <v>0</v>
      </c>
      <c r="W291" s="21">
        <v>0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770000</v>
      </c>
      <c r="E292" s="18">
        <v>0</v>
      </c>
      <c r="F292" s="18">
        <v>527135</v>
      </c>
      <c r="G292" s="19">
        <f t="shared" si="53"/>
        <v>0</v>
      </c>
      <c r="H292" s="17">
        <v>0</v>
      </c>
      <c r="I292" s="18">
        <v>53198</v>
      </c>
      <c r="J292" s="18">
        <v>69346</v>
      </c>
      <c r="K292" s="17">
        <v>122544</v>
      </c>
      <c r="L292" s="17">
        <v>100431</v>
      </c>
      <c r="M292" s="18">
        <v>267502</v>
      </c>
      <c r="N292" s="18">
        <v>77874</v>
      </c>
      <c r="O292" s="17">
        <v>445807</v>
      </c>
      <c r="P292" s="17">
        <v>10453</v>
      </c>
      <c r="Q292" s="18">
        <v>-51669</v>
      </c>
      <c r="R292" s="18">
        <v>0</v>
      </c>
      <c r="S292" s="17">
        <v>-41216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0</v>
      </c>
      <c r="E293" s="18">
        <v>0</v>
      </c>
      <c r="F293" s="18">
        <v>5815313</v>
      </c>
      <c r="G293" s="19">
        <f t="shared" si="53"/>
        <v>0</v>
      </c>
      <c r="H293" s="17">
        <v>6591</v>
      </c>
      <c r="I293" s="18">
        <v>500911</v>
      </c>
      <c r="J293" s="18">
        <v>1011055</v>
      </c>
      <c r="K293" s="17">
        <v>1518557</v>
      </c>
      <c r="L293" s="17">
        <v>956248</v>
      </c>
      <c r="M293" s="18">
        <v>1091607</v>
      </c>
      <c r="N293" s="18">
        <v>339333</v>
      </c>
      <c r="O293" s="17">
        <v>2387188</v>
      </c>
      <c r="P293" s="17">
        <v>870431</v>
      </c>
      <c r="Q293" s="18">
        <v>903429</v>
      </c>
      <c r="R293" s="18">
        <v>135708</v>
      </c>
      <c r="S293" s="17">
        <v>1909568</v>
      </c>
      <c r="T293" s="17">
        <v>0</v>
      </c>
      <c r="U293" s="18">
        <v>0</v>
      </c>
      <c r="V293" s="20">
        <v>0</v>
      </c>
      <c r="W293" s="21">
        <v>0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4406400</v>
      </c>
      <c r="E294" s="18">
        <v>0</v>
      </c>
      <c r="F294" s="18">
        <v>3637874</v>
      </c>
      <c r="G294" s="19">
        <f t="shared" si="53"/>
        <v>0</v>
      </c>
      <c r="H294" s="17">
        <v>80128</v>
      </c>
      <c r="I294" s="18">
        <v>725629</v>
      </c>
      <c r="J294" s="18">
        <v>643145</v>
      </c>
      <c r="K294" s="17">
        <v>1448902</v>
      </c>
      <c r="L294" s="17">
        <v>368192</v>
      </c>
      <c r="M294" s="18">
        <v>609654</v>
      </c>
      <c r="N294" s="18">
        <v>169472</v>
      </c>
      <c r="O294" s="17">
        <v>1147318</v>
      </c>
      <c r="P294" s="17">
        <v>325748</v>
      </c>
      <c r="Q294" s="18">
        <v>324414</v>
      </c>
      <c r="R294" s="18">
        <v>391492</v>
      </c>
      <c r="S294" s="17">
        <v>1041654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151269572</v>
      </c>
      <c r="E295" s="26">
        <f>SUM(E290:E294)</f>
        <v>0</v>
      </c>
      <c r="F295" s="26">
        <f>SUM(F290:F294)</f>
        <v>91417682</v>
      </c>
      <c r="G295" s="27">
        <f t="shared" si="53"/>
        <v>0</v>
      </c>
      <c r="H295" s="25">
        <f aca="true" t="shared" si="58" ref="H295:W295">SUM(H290:H294)</f>
        <v>4091410</v>
      </c>
      <c r="I295" s="26">
        <f t="shared" si="58"/>
        <v>14621371</v>
      </c>
      <c r="J295" s="26">
        <f t="shared" si="58"/>
        <v>8098577</v>
      </c>
      <c r="K295" s="25">
        <f t="shared" si="58"/>
        <v>26811358</v>
      </c>
      <c r="L295" s="25">
        <f t="shared" si="58"/>
        <v>13070868</v>
      </c>
      <c r="M295" s="26">
        <f t="shared" si="58"/>
        <v>13280616</v>
      </c>
      <c r="N295" s="26">
        <f t="shared" si="58"/>
        <v>11858874</v>
      </c>
      <c r="O295" s="25">
        <f t="shared" si="58"/>
        <v>38210358</v>
      </c>
      <c r="P295" s="25">
        <f t="shared" si="58"/>
        <v>9264358</v>
      </c>
      <c r="Q295" s="26">
        <f t="shared" si="58"/>
        <v>5117474</v>
      </c>
      <c r="R295" s="26">
        <f t="shared" si="58"/>
        <v>12014134</v>
      </c>
      <c r="S295" s="25">
        <f t="shared" si="58"/>
        <v>26395966</v>
      </c>
      <c r="T295" s="25">
        <f t="shared" si="58"/>
        <v>0</v>
      </c>
      <c r="U295" s="26">
        <f t="shared" si="58"/>
        <v>0</v>
      </c>
      <c r="V295" s="28">
        <f t="shared" si="58"/>
        <v>0</v>
      </c>
      <c r="W295" s="29">
        <f t="shared" si="58"/>
        <v>0</v>
      </c>
    </row>
    <row r="296" spans="1:23" ht="12.75" customHeight="1">
      <c r="A296" s="53"/>
      <c r="B296" s="54" t="s">
        <v>531</v>
      </c>
      <c r="C296" s="55"/>
      <c r="D296" s="56">
        <f>SUM(D260:D263,D265:D271,D273:D281,D283:D288,D290:D294)</f>
        <v>369366956</v>
      </c>
      <c r="E296" s="57">
        <f>SUM(E260:E263,E265:E271,E273:E281,E283:E288,E290:E294)</f>
        <v>59237839</v>
      </c>
      <c r="F296" s="57">
        <f>SUM(F260:F263,F265:F271,F273:F281,F283:F288,F290:F294)</f>
        <v>218826914</v>
      </c>
      <c r="G296" s="58">
        <f t="shared" si="53"/>
        <v>3.6940394466449056</v>
      </c>
      <c r="H296" s="56">
        <f aca="true" t="shared" si="59" ref="H296:W296">SUM(H260:H263,H265:H271,H273:H281,H283:H288,H290:H294)</f>
        <v>8122311</v>
      </c>
      <c r="I296" s="57">
        <f t="shared" si="59"/>
        <v>20182503</v>
      </c>
      <c r="J296" s="57">
        <f t="shared" si="59"/>
        <v>22353406</v>
      </c>
      <c r="K296" s="56">
        <f t="shared" si="59"/>
        <v>50658220</v>
      </c>
      <c r="L296" s="56">
        <f t="shared" si="59"/>
        <v>25382503</v>
      </c>
      <c r="M296" s="57">
        <f t="shared" si="59"/>
        <v>26828015</v>
      </c>
      <c r="N296" s="57">
        <f t="shared" si="59"/>
        <v>34839134</v>
      </c>
      <c r="O296" s="56">
        <f t="shared" si="59"/>
        <v>87049652</v>
      </c>
      <c r="P296" s="56">
        <f t="shared" si="59"/>
        <v>23231768</v>
      </c>
      <c r="Q296" s="57">
        <f t="shared" si="59"/>
        <v>17343500</v>
      </c>
      <c r="R296" s="57">
        <f t="shared" si="59"/>
        <v>40543774</v>
      </c>
      <c r="S296" s="59">
        <f t="shared" si="59"/>
        <v>81119042</v>
      </c>
      <c r="T296" s="25">
        <f t="shared" si="59"/>
        <v>0</v>
      </c>
      <c r="U296" s="26">
        <f t="shared" si="59"/>
        <v>0</v>
      </c>
      <c r="V296" s="28">
        <f t="shared" si="59"/>
        <v>0</v>
      </c>
      <c r="W296" s="29">
        <f t="shared" si="59"/>
        <v>0</v>
      </c>
    </row>
    <row r="297" spans="1:23" ht="12.75" customHeight="1">
      <c r="A297" s="8"/>
      <c r="B297" s="9" t="s">
        <v>601</v>
      </c>
      <c r="C297" s="10"/>
      <c r="D297" s="30"/>
      <c r="E297" s="31"/>
      <c r="F297" s="31"/>
      <c r="G297" s="32"/>
      <c r="H297" s="30"/>
      <c r="I297" s="31"/>
      <c r="J297" s="31"/>
      <c r="K297" s="30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3812039370</v>
      </c>
      <c r="E299" s="18">
        <v>0</v>
      </c>
      <c r="F299" s="18">
        <v>8935153478</v>
      </c>
      <c r="G299" s="19">
        <f aca="true" t="shared" si="60" ref="G299:G336">IF($E299=0,0,$F299/$E299)</f>
        <v>0</v>
      </c>
      <c r="H299" s="17">
        <v>128266482</v>
      </c>
      <c r="I299" s="18">
        <v>371606019</v>
      </c>
      <c r="J299" s="18">
        <v>651812867</v>
      </c>
      <c r="K299" s="17">
        <v>1151685368</v>
      </c>
      <c r="L299" s="17">
        <v>939285926</v>
      </c>
      <c r="M299" s="18">
        <v>1255496031</v>
      </c>
      <c r="N299" s="18">
        <v>1552477421</v>
      </c>
      <c r="O299" s="17">
        <v>3747259378</v>
      </c>
      <c r="P299" s="17">
        <v>1754537334</v>
      </c>
      <c r="Q299" s="18">
        <v>1041930203</v>
      </c>
      <c r="R299" s="18">
        <v>1239741195</v>
      </c>
      <c r="S299" s="17">
        <v>4036208732</v>
      </c>
      <c r="T299" s="17">
        <v>0</v>
      </c>
      <c r="U299" s="18">
        <v>0</v>
      </c>
      <c r="V299" s="20">
        <v>0</v>
      </c>
      <c r="W299" s="21">
        <v>0</v>
      </c>
    </row>
    <row r="300" spans="1:23" ht="12.75" customHeight="1">
      <c r="A300" s="22"/>
      <c r="B300" s="23" t="s">
        <v>25</v>
      </c>
      <c r="C300" s="24"/>
      <c r="D300" s="25">
        <f>D299</f>
        <v>3812039370</v>
      </c>
      <c r="E300" s="26">
        <f>E299</f>
        <v>0</v>
      </c>
      <c r="F300" s="26">
        <f>F299</f>
        <v>8935153478</v>
      </c>
      <c r="G300" s="27">
        <f t="shared" si="60"/>
        <v>0</v>
      </c>
      <c r="H300" s="25">
        <f aca="true" t="shared" si="61" ref="H300:W300">H299</f>
        <v>128266482</v>
      </c>
      <c r="I300" s="26">
        <f t="shared" si="61"/>
        <v>371606019</v>
      </c>
      <c r="J300" s="26">
        <f t="shared" si="61"/>
        <v>651812867</v>
      </c>
      <c r="K300" s="25">
        <f t="shared" si="61"/>
        <v>1151685368</v>
      </c>
      <c r="L300" s="25">
        <f t="shared" si="61"/>
        <v>939285926</v>
      </c>
      <c r="M300" s="26">
        <f t="shared" si="61"/>
        <v>1255496031</v>
      </c>
      <c r="N300" s="26">
        <f t="shared" si="61"/>
        <v>1552477421</v>
      </c>
      <c r="O300" s="25">
        <f t="shared" si="61"/>
        <v>3747259378</v>
      </c>
      <c r="P300" s="25">
        <f t="shared" si="61"/>
        <v>1754537334</v>
      </c>
      <c r="Q300" s="26">
        <f t="shared" si="61"/>
        <v>1041930203</v>
      </c>
      <c r="R300" s="26">
        <f t="shared" si="61"/>
        <v>1239741195</v>
      </c>
      <c r="S300" s="25">
        <f t="shared" si="61"/>
        <v>4036208732</v>
      </c>
      <c r="T300" s="25">
        <f t="shared" si="61"/>
        <v>0</v>
      </c>
      <c r="U300" s="26">
        <f t="shared" si="61"/>
        <v>0</v>
      </c>
      <c r="V300" s="28">
        <f t="shared" si="61"/>
        <v>0</v>
      </c>
      <c r="W300" s="29">
        <f t="shared" si="61"/>
        <v>0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0</v>
      </c>
      <c r="E301" s="18">
        <v>0</v>
      </c>
      <c r="F301" s="18">
        <v>8031924</v>
      </c>
      <c r="G301" s="19">
        <f t="shared" si="60"/>
        <v>0</v>
      </c>
      <c r="H301" s="17">
        <v>157059</v>
      </c>
      <c r="I301" s="18">
        <v>985978</v>
      </c>
      <c r="J301" s="18">
        <v>1333295</v>
      </c>
      <c r="K301" s="17">
        <v>2476332</v>
      </c>
      <c r="L301" s="17">
        <v>934185</v>
      </c>
      <c r="M301" s="18">
        <v>910696</v>
      </c>
      <c r="N301" s="18">
        <v>854691</v>
      </c>
      <c r="O301" s="17">
        <v>2699572</v>
      </c>
      <c r="P301" s="17">
        <v>1026938</v>
      </c>
      <c r="Q301" s="18">
        <v>856363</v>
      </c>
      <c r="R301" s="18">
        <v>972719</v>
      </c>
      <c r="S301" s="17">
        <v>2856020</v>
      </c>
      <c r="T301" s="17">
        <v>0</v>
      </c>
      <c r="U301" s="18">
        <v>0</v>
      </c>
      <c r="V301" s="20">
        <v>0</v>
      </c>
      <c r="W301" s="21">
        <v>0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14160650</v>
      </c>
      <c r="E302" s="18">
        <v>0</v>
      </c>
      <c r="F302" s="18">
        <v>6422337</v>
      </c>
      <c r="G302" s="19">
        <f t="shared" si="60"/>
        <v>0</v>
      </c>
      <c r="H302" s="17">
        <v>61125</v>
      </c>
      <c r="I302" s="18">
        <v>581687</v>
      </c>
      <c r="J302" s="18">
        <v>493020</v>
      </c>
      <c r="K302" s="17">
        <v>1135832</v>
      </c>
      <c r="L302" s="17">
        <v>653532</v>
      </c>
      <c r="M302" s="18">
        <v>946965</v>
      </c>
      <c r="N302" s="18">
        <v>1030612</v>
      </c>
      <c r="O302" s="17">
        <v>2631109</v>
      </c>
      <c r="P302" s="17">
        <v>775173</v>
      </c>
      <c r="Q302" s="18">
        <v>1090245</v>
      </c>
      <c r="R302" s="18">
        <v>789978</v>
      </c>
      <c r="S302" s="17">
        <v>2655396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2782520</v>
      </c>
      <c r="E303" s="18">
        <v>0</v>
      </c>
      <c r="F303" s="18">
        <v>3856823</v>
      </c>
      <c r="G303" s="19">
        <f t="shared" si="60"/>
        <v>0</v>
      </c>
      <c r="H303" s="17">
        <v>70368</v>
      </c>
      <c r="I303" s="18">
        <v>138970</v>
      </c>
      <c r="J303" s="18">
        <v>494551</v>
      </c>
      <c r="K303" s="17">
        <v>703889</v>
      </c>
      <c r="L303" s="17">
        <v>475104</v>
      </c>
      <c r="M303" s="18">
        <v>689575</v>
      </c>
      <c r="N303" s="18">
        <v>707601</v>
      </c>
      <c r="O303" s="17">
        <v>1872280</v>
      </c>
      <c r="P303" s="17">
        <v>375719</v>
      </c>
      <c r="Q303" s="18">
        <v>320153</v>
      </c>
      <c r="R303" s="18">
        <v>584782</v>
      </c>
      <c r="S303" s="17">
        <v>1280654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46487170</v>
      </c>
      <c r="E304" s="18">
        <v>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93736258</v>
      </c>
      <c r="E305" s="18">
        <v>0</v>
      </c>
      <c r="F305" s="18">
        <v>22400197</v>
      </c>
      <c r="G305" s="19">
        <f t="shared" si="60"/>
        <v>0</v>
      </c>
      <c r="H305" s="17">
        <v>402352</v>
      </c>
      <c r="I305" s="18">
        <v>1207462</v>
      </c>
      <c r="J305" s="18">
        <v>1621700</v>
      </c>
      <c r="K305" s="17">
        <v>3231514</v>
      </c>
      <c r="L305" s="17">
        <v>2590933</v>
      </c>
      <c r="M305" s="18">
        <v>2185260</v>
      </c>
      <c r="N305" s="18">
        <v>2200105</v>
      </c>
      <c r="O305" s="17">
        <v>6976298</v>
      </c>
      <c r="P305" s="17">
        <v>1542254</v>
      </c>
      <c r="Q305" s="18">
        <v>1669372</v>
      </c>
      <c r="R305" s="18">
        <v>8980759</v>
      </c>
      <c r="S305" s="17">
        <v>12192385</v>
      </c>
      <c r="T305" s="17">
        <v>0</v>
      </c>
      <c r="U305" s="18">
        <v>0</v>
      </c>
      <c r="V305" s="20">
        <v>0</v>
      </c>
      <c r="W305" s="21">
        <v>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60877160</v>
      </c>
      <c r="E306" s="18">
        <v>352934</v>
      </c>
      <c r="F306" s="18">
        <v>41257764</v>
      </c>
      <c r="G306" s="19">
        <f t="shared" si="60"/>
        <v>116.89937495395739</v>
      </c>
      <c r="H306" s="17">
        <v>1195811</v>
      </c>
      <c r="I306" s="18">
        <v>7955613</v>
      </c>
      <c r="J306" s="18">
        <v>6648152</v>
      </c>
      <c r="K306" s="17">
        <v>15799576</v>
      </c>
      <c r="L306" s="17">
        <v>4758345</v>
      </c>
      <c r="M306" s="18">
        <v>7830359</v>
      </c>
      <c r="N306" s="18">
        <v>7327837</v>
      </c>
      <c r="O306" s="17">
        <v>19916541</v>
      </c>
      <c r="P306" s="17">
        <v>2454177</v>
      </c>
      <c r="Q306" s="18">
        <v>2017497</v>
      </c>
      <c r="R306" s="18">
        <v>1069973</v>
      </c>
      <c r="S306" s="17">
        <v>5541647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218043758</v>
      </c>
      <c r="E307" s="26">
        <f>SUM(E301:E306)</f>
        <v>352934</v>
      </c>
      <c r="F307" s="26">
        <f>SUM(F301:F306)</f>
        <v>81969045</v>
      </c>
      <c r="G307" s="27">
        <f t="shared" si="60"/>
        <v>232.25034992378178</v>
      </c>
      <c r="H307" s="25">
        <f aca="true" t="shared" si="62" ref="H307:W307">SUM(H301:H306)</f>
        <v>1886715</v>
      </c>
      <c r="I307" s="26">
        <f t="shared" si="62"/>
        <v>10869710</v>
      </c>
      <c r="J307" s="26">
        <f t="shared" si="62"/>
        <v>10590718</v>
      </c>
      <c r="K307" s="25">
        <f t="shared" si="62"/>
        <v>23347143</v>
      </c>
      <c r="L307" s="25">
        <f t="shared" si="62"/>
        <v>9412099</v>
      </c>
      <c r="M307" s="26">
        <f t="shared" si="62"/>
        <v>12562855</v>
      </c>
      <c r="N307" s="26">
        <f t="shared" si="62"/>
        <v>12120846</v>
      </c>
      <c r="O307" s="25">
        <f t="shared" si="62"/>
        <v>34095800</v>
      </c>
      <c r="P307" s="25">
        <f t="shared" si="62"/>
        <v>6174261</v>
      </c>
      <c r="Q307" s="26">
        <f t="shared" si="62"/>
        <v>5953630</v>
      </c>
      <c r="R307" s="26">
        <f t="shared" si="62"/>
        <v>12398211</v>
      </c>
      <c r="S307" s="25">
        <f t="shared" si="62"/>
        <v>24526102</v>
      </c>
      <c r="T307" s="25">
        <f t="shared" si="62"/>
        <v>0</v>
      </c>
      <c r="U307" s="26">
        <f t="shared" si="62"/>
        <v>0</v>
      </c>
      <c r="V307" s="28">
        <f t="shared" si="62"/>
        <v>0</v>
      </c>
      <c r="W307" s="29">
        <f t="shared" si="62"/>
        <v>0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22196721</v>
      </c>
      <c r="E308" s="18">
        <v>0</v>
      </c>
      <c r="F308" s="18">
        <v>11064513</v>
      </c>
      <c r="G308" s="19">
        <f t="shared" si="60"/>
        <v>0</v>
      </c>
      <c r="H308" s="17">
        <v>280898</v>
      </c>
      <c r="I308" s="18">
        <v>771073</v>
      </c>
      <c r="J308" s="18">
        <v>1309469</v>
      </c>
      <c r="K308" s="17">
        <v>2361440</v>
      </c>
      <c r="L308" s="17">
        <v>1407090</v>
      </c>
      <c r="M308" s="18">
        <v>1348811</v>
      </c>
      <c r="N308" s="18">
        <v>1629261</v>
      </c>
      <c r="O308" s="17">
        <v>4385162</v>
      </c>
      <c r="P308" s="17">
        <v>839656</v>
      </c>
      <c r="Q308" s="18">
        <v>1130275</v>
      </c>
      <c r="R308" s="18">
        <v>2347980</v>
      </c>
      <c r="S308" s="17">
        <v>4317911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-47393693</v>
      </c>
      <c r="E309" s="18">
        <v>179702985</v>
      </c>
      <c r="F309" s="18">
        <v>33522259</v>
      </c>
      <c r="G309" s="19">
        <f t="shared" si="60"/>
        <v>0.18654258302943605</v>
      </c>
      <c r="H309" s="17">
        <v>523443</v>
      </c>
      <c r="I309" s="18">
        <v>2266087</v>
      </c>
      <c r="J309" s="18">
        <v>2924505</v>
      </c>
      <c r="K309" s="17">
        <v>5714035</v>
      </c>
      <c r="L309" s="17">
        <v>6876904</v>
      </c>
      <c r="M309" s="18">
        <v>3503512</v>
      </c>
      <c r="N309" s="18">
        <v>4391567</v>
      </c>
      <c r="O309" s="17">
        <v>14771983</v>
      </c>
      <c r="P309" s="17">
        <v>2481354</v>
      </c>
      <c r="Q309" s="18">
        <v>4753804</v>
      </c>
      <c r="R309" s="18">
        <v>5801083</v>
      </c>
      <c r="S309" s="17">
        <v>13036241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83498996</v>
      </c>
      <c r="E310" s="18">
        <v>91422859</v>
      </c>
      <c r="F310" s="18">
        <v>45034026</v>
      </c>
      <c r="G310" s="19">
        <f t="shared" si="60"/>
        <v>0.4925904362715237</v>
      </c>
      <c r="H310" s="17">
        <v>2234301</v>
      </c>
      <c r="I310" s="18">
        <v>3630850</v>
      </c>
      <c r="J310" s="18">
        <v>6166920</v>
      </c>
      <c r="K310" s="17">
        <v>12032071</v>
      </c>
      <c r="L310" s="17">
        <v>7130504</v>
      </c>
      <c r="M310" s="18">
        <v>5937639</v>
      </c>
      <c r="N310" s="18">
        <v>5053121</v>
      </c>
      <c r="O310" s="17">
        <v>18121264</v>
      </c>
      <c r="P310" s="17">
        <v>5197646</v>
      </c>
      <c r="Q310" s="18">
        <v>4686728</v>
      </c>
      <c r="R310" s="18">
        <v>4996317</v>
      </c>
      <c r="S310" s="17">
        <v>14880691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55423146</v>
      </c>
      <c r="E311" s="18">
        <v>0</v>
      </c>
      <c r="F311" s="18">
        <v>37312882</v>
      </c>
      <c r="G311" s="19">
        <f t="shared" si="60"/>
        <v>0</v>
      </c>
      <c r="H311" s="17">
        <v>438668</v>
      </c>
      <c r="I311" s="18">
        <v>2031021</v>
      </c>
      <c r="J311" s="18">
        <v>4220960</v>
      </c>
      <c r="K311" s="17">
        <v>6690649</v>
      </c>
      <c r="L311" s="17">
        <v>4478855</v>
      </c>
      <c r="M311" s="18">
        <v>5544504</v>
      </c>
      <c r="N311" s="18">
        <v>5009848</v>
      </c>
      <c r="O311" s="17">
        <v>15033207</v>
      </c>
      <c r="P311" s="17">
        <v>4239198</v>
      </c>
      <c r="Q311" s="18">
        <v>4703857</v>
      </c>
      <c r="R311" s="18">
        <v>6645971</v>
      </c>
      <c r="S311" s="17">
        <v>15589026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18574130</v>
      </c>
      <c r="E312" s="18">
        <v>19935490</v>
      </c>
      <c r="F312" s="18">
        <v>11398807</v>
      </c>
      <c r="G312" s="19">
        <f t="shared" si="60"/>
        <v>0.571784641360709</v>
      </c>
      <c r="H312" s="17">
        <v>512354</v>
      </c>
      <c r="I312" s="18">
        <v>1175843</v>
      </c>
      <c r="J312" s="18">
        <v>1437994</v>
      </c>
      <c r="K312" s="17">
        <v>3126191</v>
      </c>
      <c r="L312" s="17">
        <v>1415035</v>
      </c>
      <c r="M312" s="18">
        <v>1590799</v>
      </c>
      <c r="N312" s="18">
        <v>1120662</v>
      </c>
      <c r="O312" s="17">
        <v>4126496</v>
      </c>
      <c r="P312" s="17">
        <v>868500</v>
      </c>
      <c r="Q312" s="18">
        <v>1743821</v>
      </c>
      <c r="R312" s="18">
        <v>1533799</v>
      </c>
      <c r="S312" s="17">
        <v>4146120</v>
      </c>
      <c r="T312" s="17">
        <v>0</v>
      </c>
      <c r="U312" s="18">
        <v>0</v>
      </c>
      <c r="V312" s="20">
        <v>0</v>
      </c>
      <c r="W312" s="21">
        <v>0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0</v>
      </c>
      <c r="E313" s="18">
        <v>0</v>
      </c>
      <c r="F313" s="18">
        <v>68738493</v>
      </c>
      <c r="G313" s="19">
        <f t="shared" si="60"/>
        <v>0</v>
      </c>
      <c r="H313" s="17">
        <v>2571302</v>
      </c>
      <c r="I313" s="18">
        <v>5802317</v>
      </c>
      <c r="J313" s="18">
        <v>5276474</v>
      </c>
      <c r="K313" s="17">
        <v>13650093</v>
      </c>
      <c r="L313" s="17">
        <v>5744584</v>
      </c>
      <c r="M313" s="18">
        <v>8366630</v>
      </c>
      <c r="N313" s="18">
        <v>11548722</v>
      </c>
      <c r="O313" s="17">
        <v>25659936</v>
      </c>
      <c r="P313" s="17">
        <v>5779398</v>
      </c>
      <c r="Q313" s="18">
        <v>11621827</v>
      </c>
      <c r="R313" s="18">
        <v>12027239</v>
      </c>
      <c r="S313" s="17">
        <v>29428464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132299300</v>
      </c>
      <c r="E314" s="26">
        <f>SUM(E308:E313)</f>
        <v>291061334</v>
      </c>
      <c r="F314" s="26">
        <f>SUM(F308:F313)</f>
        <v>207070980</v>
      </c>
      <c r="G314" s="27">
        <f t="shared" si="60"/>
        <v>0.7114341749014316</v>
      </c>
      <c r="H314" s="25">
        <f aca="true" t="shared" si="63" ref="H314:W314">SUM(H308:H313)</f>
        <v>6560966</v>
      </c>
      <c r="I314" s="26">
        <f t="shared" si="63"/>
        <v>15677191</v>
      </c>
      <c r="J314" s="26">
        <f t="shared" si="63"/>
        <v>21336322</v>
      </c>
      <c r="K314" s="25">
        <f t="shared" si="63"/>
        <v>43574479</v>
      </c>
      <c r="L314" s="25">
        <f t="shared" si="63"/>
        <v>27052972</v>
      </c>
      <c r="M314" s="26">
        <f t="shared" si="63"/>
        <v>26291895</v>
      </c>
      <c r="N314" s="26">
        <f t="shared" si="63"/>
        <v>28753181</v>
      </c>
      <c r="O314" s="25">
        <f t="shared" si="63"/>
        <v>82098048</v>
      </c>
      <c r="P314" s="25">
        <f t="shared" si="63"/>
        <v>19405752</v>
      </c>
      <c r="Q314" s="26">
        <f t="shared" si="63"/>
        <v>28640312</v>
      </c>
      <c r="R314" s="26">
        <f t="shared" si="63"/>
        <v>33352389</v>
      </c>
      <c r="S314" s="25">
        <f t="shared" si="63"/>
        <v>81398453</v>
      </c>
      <c r="T314" s="25">
        <f t="shared" si="63"/>
        <v>0</v>
      </c>
      <c r="U314" s="26">
        <f t="shared" si="63"/>
        <v>0</v>
      </c>
      <c r="V314" s="28">
        <f t="shared" si="63"/>
        <v>0</v>
      </c>
      <c r="W314" s="29">
        <f t="shared" si="63"/>
        <v>0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0</v>
      </c>
      <c r="E315" s="18">
        <v>0</v>
      </c>
      <c r="F315" s="18">
        <v>18510699</v>
      </c>
      <c r="G315" s="19">
        <f t="shared" si="60"/>
        <v>0</v>
      </c>
      <c r="H315" s="17">
        <v>431012</v>
      </c>
      <c r="I315" s="18">
        <v>1316226</v>
      </c>
      <c r="J315" s="18">
        <v>2195162</v>
      </c>
      <c r="K315" s="17">
        <v>3942400</v>
      </c>
      <c r="L315" s="17">
        <v>2123009</v>
      </c>
      <c r="M315" s="18">
        <v>2745481</v>
      </c>
      <c r="N315" s="18">
        <v>2214519</v>
      </c>
      <c r="O315" s="17">
        <v>7083009</v>
      </c>
      <c r="P315" s="17">
        <v>2474056</v>
      </c>
      <c r="Q315" s="18">
        <v>2332019</v>
      </c>
      <c r="R315" s="18">
        <v>2679215</v>
      </c>
      <c r="S315" s="17">
        <v>7485290</v>
      </c>
      <c r="T315" s="17">
        <v>0</v>
      </c>
      <c r="U315" s="18">
        <v>0</v>
      </c>
      <c r="V315" s="20">
        <v>0</v>
      </c>
      <c r="W315" s="21">
        <v>0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1550000</v>
      </c>
      <c r="E316" s="18">
        <v>120795471</v>
      </c>
      <c r="F316" s="18">
        <v>94070241</v>
      </c>
      <c r="G316" s="19">
        <f t="shared" si="60"/>
        <v>0.7787563575127746</v>
      </c>
      <c r="H316" s="17">
        <v>3779721</v>
      </c>
      <c r="I316" s="18">
        <v>7707472</v>
      </c>
      <c r="J316" s="18">
        <v>8268642</v>
      </c>
      <c r="K316" s="17">
        <v>19755835</v>
      </c>
      <c r="L316" s="17">
        <v>12421393</v>
      </c>
      <c r="M316" s="18">
        <v>14616557</v>
      </c>
      <c r="N316" s="18">
        <v>14721428</v>
      </c>
      <c r="O316" s="17">
        <v>41759378</v>
      </c>
      <c r="P316" s="17">
        <v>14383516</v>
      </c>
      <c r="Q316" s="18">
        <v>7642669</v>
      </c>
      <c r="R316" s="18">
        <v>10528843</v>
      </c>
      <c r="S316" s="17">
        <v>32555028</v>
      </c>
      <c r="T316" s="17">
        <v>0</v>
      </c>
      <c r="U316" s="18">
        <v>0</v>
      </c>
      <c r="V316" s="20">
        <v>0</v>
      </c>
      <c r="W316" s="21">
        <v>0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1037300</v>
      </c>
      <c r="E317" s="18">
        <v>0</v>
      </c>
      <c r="F317" s="18">
        <v>9101042</v>
      </c>
      <c r="G317" s="19">
        <f t="shared" si="60"/>
        <v>0</v>
      </c>
      <c r="H317" s="17">
        <v>285188</v>
      </c>
      <c r="I317" s="18">
        <v>1680603</v>
      </c>
      <c r="J317" s="18">
        <v>1600472</v>
      </c>
      <c r="K317" s="17">
        <v>3566263</v>
      </c>
      <c r="L317" s="17">
        <v>693137</v>
      </c>
      <c r="M317" s="18">
        <v>871047</v>
      </c>
      <c r="N317" s="18">
        <v>964406</v>
      </c>
      <c r="O317" s="17">
        <v>2528590</v>
      </c>
      <c r="P317" s="17">
        <v>465389</v>
      </c>
      <c r="Q317" s="18">
        <v>798060</v>
      </c>
      <c r="R317" s="18">
        <v>1742740</v>
      </c>
      <c r="S317" s="17">
        <v>3006189</v>
      </c>
      <c r="T317" s="17">
        <v>0</v>
      </c>
      <c r="U317" s="18">
        <v>0</v>
      </c>
      <c r="V317" s="20">
        <v>0</v>
      </c>
      <c r="W317" s="21">
        <v>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1122879</v>
      </c>
      <c r="E318" s="18">
        <v>0</v>
      </c>
      <c r="F318" s="18">
        <v>10398698</v>
      </c>
      <c r="G318" s="19">
        <f t="shared" si="60"/>
        <v>0</v>
      </c>
      <c r="H318" s="17">
        <v>290133</v>
      </c>
      <c r="I318" s="18">
        <v>1382415</v>
      </c>
      <c r="J318" s="18">
        <v>1187104</v>
      </c>
      <c r="K318" s="17">
        <v>2859652</v>
      </c>
      <c r="L318" s="17">
        <v>1108594</v>
      </c>
      <c r="M318" s="18">
        <v>1161046</v>
      </c>
      <c r="N318" s="18">
        <v>1752011</v>
      </c>
      <c r="O318" s="17">
        <v>4021651</v>
      </c>
      <c r="P318" s="17">
        <v>1010349</v>
      </c>
      <c r="Q318" s="18">
        <v>1289382</v>
      </c>
      <c r="R318" s="18">
        <v>1217664</v>
      </c>
      <c r="S318" s="17">
        <v>3517395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13348654</v>
      </c>
      <c r="E319" s="18">
        <v>1727400</v>
      </c>
      <c r="F319" s="18">
        <v>35945248</v>
      </c>
      <c r="G319" s="19">
        <f t="shared" si="60"/>
        <v>20.808873451429896</v>
      </c>
      <c r="H319" s="17">
        <v>1345646</v>
      </c>
      <c r="I319" s="18">
        <v>2950681</v>
      </c>
      <c r="J319" s="18">
        <v>3032387</v>
      </c>
      <c r="K319" s="17">
        <v>7328714</v>
      </c>
      <c r="L319" s="17">
        <v>2956431</v>
      </c>
      <c r="M319" s="18">
        <v>6499609</v>
      </c>
      <c r="N319" s="18">
        <v>3263720</v>
      </c>
      <c r="O319" s="17">
        <v>12719760</v>
      </c>
      <c r="P319" s="17">
        <v>2992198</v>
      </c>
      <c r="Q319" s="18">
        <v>5809075</v>
      </c>
      <c r="R319" s="18">
        <v>7095501</v>
      </c>
      <c r="S319" s="17">
        <v>15896774</v>
      </c>
      <c r="T319" s="17">
        <v>0</v>
      </c>
      <c r="U319" s="18">
        <v>0</v>
      </c>
      <c r="V319" s="20">
        <v>0</v>
      </c>
      <c r="W319" s="21">
        <v>0</v>
      </c>
    </row>
    <row r="320" spans="1:23" ht="12.75" customHeight="1">
      <c r="A320" s="22"/>
      <c r="B320" s="23" t="s">
        <v>571</v>
      </c>
      <c r="C320" s="24"/>
      <c r="D320" s="25">
        <f>SUM(D315:D319)</f>
        <v>17058833</v>
      </c>
      <c r="E320" s="26">
        <f>SUM(E315:E319)</f>
        <v>122522871</v>
      </c>
      <c r="F320" s="26">
        <f>SUM(F315:F319)</f>
        <v>168025928</v>
      </c>
      <c r="G320" s="27">
        <f t="shared" si="60"/>
        <v>1.3713841883447213</v>
      </c>
      <c r="H320" s="25">
        <f aca="true" t="shared" si="64" ref="H320:W320">SUM(H315:H319)</f>
        <v>6131700</v>
      </c>
      <c r="I320" s="26">
        <f t="shared" si="64"/>
        <v>15037397</v>
      </c>
      <c r="J320" s="26">
        <f t="shared" si="64"/>
        <v>16283767</v>
      </c>
      <c r="K320" s="25">
        <f t="shared" si="64"/>
        <v>37452864</v>
      </c>
      <c r="L320" s="25">
        <f t="shared" si="64"/>
        <v>19302564</v>
      </c>
      <c r="M320" s="26">
        <f t="shared" si="64"/>
        <v>25893740</v>
      </c>
      <c r="N320" s="26">
        <f t="shared" si="64"/>
        <v>22916084</v>
      </c>
      <c r="O320" s="25">
        <f t="shared" si="64"/>
        <v>68112388</v>
      </c>
      <c r="P320" s="25">
        <f t="shared" si="64"/>
        <v>21325508</v>
      </c>
      <c r="Q320" s="26">
        <f t="shared" si="64"/>
        <v>17871205</v>
      </c>
      <c r="R320" s="26">
        <f t="shared" si="64"/>
        <v>23263963</v>
      </c>
      <c r="S320" s="25">
        <f t="shared" si="64"/>
        <v>62460676</v>
      </c>
      <c r="T320" s="25">
        <f t="shared" si="64"/>
        <v>0</v>
      </c>
      <c r="U320" s="26">
        <f t="shared" si="64"/>
        <v>0</v>
      </c>
      <c r="V320" s="28">
        <f t="shared" si="64"/>
        <v>0</v>
      </c>
      <c r="W320" s="29">
        <f t="shared" si="64"/>
        <v>0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8507500</v>
      </c>
      <c r="E321" s="18">
        <v>0</v>
      </c>
      <c r="F321" s="18">
        <v>10583458</v>
      </c>
      <c r="G321" s="19">
        <f t="shared" si="60"/>
        <v>0</v>
      </c>
      <c r="H321" s="17">
        <v>1105649</v>
      </c>
      <c r="I321" s="18">
        <v>1402055</v>
      </c>
      <c r="J321" s="18">
        <v>1243829</v>
      </c>
      <c r="K321" s="17">
        <v>3751533</v>
      </c>
      <c r="L321" s="17">
        <v>1329923</v>
      </c>
      <c r="M321" s="18">
        <v>605332</v>
      </c>
      <c r="N321" s="18">
        <v>376193</v>
      </c>
      <c r="O321" s="17">
        <v>2311448</v>
      </c>
      <c r="P321" s="17">
        <v>1403776</v>
      </c>
      <c r="Q321" s="18">
        <v>1351907</v>
      </c>
      <c r="R321" s="18">
        <v>1764794</v>
      </c>
      <c r="S321" s="17">
        <v>4520477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53707439</v>
      </c>
      <c r="E322" s="18">
        <v>66319283</v>
      </c>
      <c r="F322" s="18">
        <v>45342082</v>
      </c>
      <c r="G322" s="19">
        <f t="shared" si="60"/>
        <v>0.6836937908390837</v>
      </c>
      <c r="H322" s="17">
        <v>3610287</v>
      </c>
      <c r="I322" s="18">
        <v>4335443</v>
      </c>
      <c r="J322" s="18">
        <v>4351441</v>
      </c>
      <c r="K322" s="17">
        <v>12297171</v>
      </c>
      <c r="L322" s="17">
        <v>4976420</v>
      </c>
      <c r="M322" s="18">
        <v>6934122</v>
      </c>
      <c r="N322" s="18">
        <v>6035022</v>
      </c>
      <c r="O322" s="17">
        <v>17945564</v>
      </c>
      <c r="P322" s="17">
        <v>5597932</v>
      </c>
      <c r="Q322" s="18">
        <v>4560370</v>
      </c>
      <c r="R322" s="18">
        <v>4941045</v>
      </c>
      <c r="S322" s="17">
        <v>15099347</v>
      </c>
      <c r="T322" s="17">
        <v>0</v>
      </c>
      <c r="U322" s="18">
        <v>0</v>
      </c>
      <c r="V322" s="20">
        <v>0</v>
      </c>
      <c r="W322" s="21">
        <v>0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173832408</v>
      </c>
      <c r="E323" s="18">
        <v>0</v>
      </c>
      <c r="F323" s="18">
        <v>32739564</v>
      </c>
      <c r="G323" s="19">
        <f t="shared" si="60"/>
        <v>0</v>
      </c>
      <c r="H323" s="17">
        <v>1629895</v>
      </c>
      <c r="I323" s="18">
        <v>2196165</v>
      </c>
      <c r="J323" s="18">
        <v>2525207</v>
      </c>
      <c r="K323" s="17">
        <v>6351267</v>
      </c>
      <c r="L323" s="17">
        <v>2716621</v>
      </c>
      <c r="M323" s="18">
        <v>3733181</v>
      </c>
      <c r="N323" s="18">
        <v>7393438</v>
      </c>
      <c r="O323" s="17">
        <v>13843240</v>
      </c>
      <c r="P323" s="17">
        <v>2154252</v>
      </c>
      <c r="Q323" s="18">
        <v>6174296</v>
      </c>
      <c r="R323" s="18">
        <v>4216509</v>
      </c>
      <c r="S323" s="17">
        <v>12545057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113069009</v>
      </c>
      <c r="E324" s="18">
        <v>0</v>
      </c>
      <c r="F324" s="18">
        <v>62817717</v>
      </c>
      <c r="G324" s="19">
        <f t="shared" si="60"/>
        <v>0</v>
      </c>
      <c r="H324" s="17">
        <v>5452493</v>
      </c>
      <c r="I324" s="18">
        <v>3190364</v>
      </c>
      <c r="J324" s="18">
        <v>3798956</v>
      </c>
      <c r="K324" s="17">
        <v>12441813</v>
      </c>
      <c r="L324" s="17">
        <v>8379046</v>
      </c>
      <c r="M324" s="18">
        <v>7002584</v>
      </c>
      <c r="N324" s="18">
        <v>6689400</v>
      </c>
      <c r="O324" s="17">
        <v>22071030</v>
      </c>
      <c r="P324" s="17">
        <v>4111514</v>
      </c>
      <c r="Q324" s="18">
        <v>15751580</v>
      </c>
      <c r="R324" s="18">
        <v>8441780</v>
      </c>
      <c r="S324" s="17">
        <v>28304874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0</v>
      </c>
      <c r="E325" s="18">
        <v>13150671</v>
      </c>
      <c r="F325" s="18">
        <v>7694644</v>
      </c>
      <c r="G325" s="19">
        <f t="shared" si="60"/>
        <v>0.5851141740219947</v>
      </c>
      <c r="H325" s="17">
        <v>213295</v>
      </c>
      <c r="I325" s="18">
        <v>507550</v>
      </c>
      <c r="J325" s="18">
        <v>490588</v>
      </c>
      <c r="K325" s="17">
        <v>1211433</v>
      </c>
      <c r="L325" s="17">
        <v>682153</v>
      </c>
      <c r="M325" s="18">
        <v>658099</v>
      </c>
      <c r="N325" s="18">
        <v>2446011</v>
      </c>
      <c r="O325" s="17">
        <v>3786263</v>
      </c>
      <c r="P325" s="17">
        <v>636654</v>
      </c>
      <c r="Q325" s="18">
        <v>854240</v>
      </c>
      <c r="R325" s="18">
        <v>1206054</v>
      </c>
      <c r="S325" s="17">
        <v>2696948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28469286</v>
      </c>
      <c r="E326" s="18">
        <v>0</v>
      </c>
      <c r="F326" s="18">
        <v>9594264</v>
      </c>
      <c r="G326" s="19">
        <f t="shared" si="60"/>
        <v>0</v>
      </c>
      <c r="H326" s="17">
        <v>234114</v>
      </c>
      <c r="I326" s="18">
        <v>310091</v>
      </c>
      <c r="J326" s="18">
        <v>1501806</v>
      </c>
      <c r="K326" s="17">
        <v>2046011</v>
      </c>
      <c r="L326" s="17">
        <v>722294</v>
      </c>
      <c r="M326" s="18">
        <v>926684</v>
      </c>
      <c r="N326" s="18">
        <v>1764328</v>
      </c>
      <c r="O326" s="17">
        <v>3413306</v>
      </c>
      <c r="P326" s="17">
        <v>1164020</v>
      </c>
      <c r="Q326" s="18">
        <v>1689304</v>
      </c>
      <c r="R326" s="18">
        <v>1281623</v>
      </c>
      <c r="S326" s="17">
        <v>4134947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0</v>
      </c>
      <c r="E327" s="18">
        <v>0</v>
      </c>
      <c r="F327" s="18">
        <v>19447791</v>
      </c>
      <c r="G327" s="19">
        <f t="shared" si="60"/>
        <v>0</v>
      </c>
      <c r="H327" s="17">
        <v>170126</v>
      </c>
      <c r="I327" s="18">
        <v>1098464</v>
      </c>
      <c r="J327" s="18">
        <v>2218453</v>
      </c>
      <c r="K327" s="17">
        <v>3487043</v>
      </c>
      <c r="L327" s="17">
        <v>2442036</v>
      </c>
      <c r="M327" s="18">
        <v>3085067</v>
      </c>
      <c r="N327" s="18">
        <v>2240109</v>
      </c>
      <c r="O327" s="17">
        <v>7767212</v>
      </c>
      <c r="P327" s="17">
        <v>702868</v>
      </c>
      <c r="Q327" s="18">
        <v>1559034</v>
      </c>
      <c r="R327" s="18">
        <v>5931634</v>
      </c>
      <c r="S327" s="17">
        <v>8193536</v>
      </c>
      <c r="T327" s="17">
        <v>0</v>
      </c>
      <c r="U327" s="18">
        <v>0</v>
      </c>
      <c r="V327" s="20">
        <v>0</v>
      </c>
      <c r="W327" s="21">
        <v>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5588877</v>
      </c>
      <c r="E328" s="18">
        <v>0</v>
      </c>
      <c r="F328" s="18">
        <v>3351903</v>
      </c>
      <c r="G328" s="19">
        <f t="shared" si="60"/>
        <v>0</v>
      </c>
      <c r="H328" s="17">
        <v>79161</v>
      </c>
      <c r="I328" s="18">
        <v>412105</v>
      </c>
      <c r="J328" s="18">
        <v>412105</v>
      </c>
      <c r="K328" s="17">
        <v>903371</v>
      </c>
      <c r="L328" s="17">
        <v>283546</v>
      </c>
      <c r="M328" s="18">
        <v>416229</v>
      </c>
      <c r="N328" s="18">
        <v>472052</v>
      </c>
      <c r="O328" s="17">
        <v>1171827</v>
      </c>
      <c r="P328" s="17">
        <v>539665</v>
      </c>
      <c r="Q328" s="18">
        <v>468120</v>
      </c>
      <c r="R328" s="18">
        <v>268920</v>
      </c>
      <c r="S328" s="17">
        <v>1276705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383174519</v>
      </c>
      <c r="E329" s="26">
        <f>SUM(E321:E328)</f>
        <v>79469954</v>
      </c>
      <c r="F329" s="26">
        <f>SUM(F321:F328)</f>
        <v>191571423</v>
      </c>
      <c r="G329" s="27">
        <f t="shared" si="60"/>
        <v>2.4106144946302597</v>
      </c>
      <c r="H329" s="25">
        <f aca="true" t="shared" si="65" ref="H329:W329">SUM(H321:H328)</f>
        <v>12495020</v>
      </c>
      <c r="I329" s="26">
        <f t="shared" si="65"/>
        <v>13452237</v>
      </c>
      <c r="J329" s="26">
        <f t="shared" si="65"/>
        <v>16542385</v>
      </c>
      <c r="K329" s="25">
        <f t="shared" si="65"/>
        <v>42489642</v>
      </c>
      <c r="L329" s="25">
        <f t="shared" si="65"/>
        <v>21532039</v>
      </c>
      <c r="M329" s="26">
        <f t="shared" si="65"/>
        <v>23361298</v>
      </c>
      <c r="N329" s="26">
        <f t="shared" si="65"/>
        <v>27416553</v>
      </c>
      <c r="O329" s="25">
        <f t="shared" si="65"/>
        <v>72309890</v>
      </c>
      <c r="P329" s="25">
        <f t="shared" si="65"/>
        <v>16310681</v>
      </c>
      <c r="Q329" s="26">
        <f t="shared" si="65"/>
        <v>32408851</v>
      </c>
      <c r="R329" s="26">
        <f t="shared" si="65"/>
        <v>28052359</v>
      </c>
      <c r="S329" s="25">
        <f t="shared" si="65"/>
        <v>76771891</v>
      </c>
      <c r="T329" s="25">
        <f t="shared" si="65"/>
        <v>0</v>
      </c>
      <c r="U329" s="26">
        <f t="shared" si="65"/>
        <v>0</v>
      </c>
      <c r="V329" s="28">
        <f t="shared" si="65"/>
        <v>0</v>
      </c>
      <c r="W329" s="29">
        <f t="shared" si="65"/>
        <v>0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37400</v>
      </c>
      <c r="E330" s="18">
        <v>1000000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3024000</v>
      </c>
      <c r="E331" s="18">
        <v>0</v>
      </c>
      <c r="F331" s="18">
        <v>834053</v>
      </c>
      <c r="G331" s="19">
        <f t="shared" si="60"/>
        <v>0</v>
      </c>
      <c r="H331" s="17">
        <v>50121</v>
      </c>
      <c r="I331" s="18">
        <v>94582</v>
      </c>
      <c r="J331" s="18">
        <v>183552</v>
      </c>
      <c r="K331" s="17">
        <v>328255</v>
      </c>
      <c r="L331" s="17">
        <v>71238</v>
      </c>
      <c r="M331" s="18">
        <v>220458</v>
      </c>
      <c r="N331" s="18">
        <v>34475</v>
      </c>
      <c r="O331" s="17">
        <v>326171</v>
      </c>
      <c r="P331" s="17">
        <v>89028</v>
      </c>
      <c r="Q331" s="18">
        <v>33714</v>
      </c>
      <c r="R331" s="18">
        <v>56885</v>
      </c>
      <c r="S331" s="17">
        <v>179627</v>
      </c>
      <c r="T331" s="17">
        <v>0</v>
      </c>
      <c r="U331" s="18">
        <v>0</v>
      </c>
      <c r="V331" s="20">
        <v>0</v>
      </c>
      <c r="W331" s="21">
        <v>0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0</v>
      </c>
      <c r="E332" s="18">
        <v>0</v>
      </c>
      <c r="F332" s="18">
        <v>10466745</v>
      </c>
      <c r="G332" s="19">
        <f t="shared" si="60"/>
        <v>0</v>
      </c>
      <c r="H332" s="17">
        <v>38835</v>
      </c>
      <c r="I332" s="18">
        <v>817552</v>
      </c>
      <c r="J332" s="18">
        <v>487677</v>
      </c>
      <c r="K332" s="17">
        <v>1344064</v>
      </c>
      <c r="L332" s="17">
        <v>1746721</v>
      </c>
      <c r="M332" s="18">
        <v>2125033</v>
      </c>
      <c r="N332" s="18">
        <v>1023087</v>
      </c>
      <c r="O332" s="17">
        <v>4894841</v>
      </c>
      <c r="P332" s="17">
        <v>1866696</v>
      </c>
      <c r="Q332" s="18">
        <v>1359012</v>
      </c>
      <c r="R332" s="18">
        <v>1002132</v>
      </c>
      <c r="S332" s="17">
        <v>4227840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434800</v>
      </c>
      <c r="E333" s="18">
        <v>0</v>
      </c>
      <c r="F333" s="18">
        <v>976186</v>
      </c>
      <c r="G333" s="19">
        <f t="shared" si="60"/>
        <v>0</v>
      </c>
      <c r="H333" s="17">
        <v>100477</v>
      </c>
      <c r="I333" s="18">
        <v>119306</v>
      </c>
      <c r="J333" s="18">
        <v>67085</v>
      </c>
      <c r="K333" s="17">
        <v>286868</v>
      </c>
      <c r="L333" s="17">
        <v>67085</v>
      </c>
      <c r="M333" s="18">
        <v>244930</v>
      </c>
      <c r="N333" s="18">
        <v>104307</v>
      </c>
      <c r="O333" s="17">
        <v>416322</v>
      </c>
      <c r="P333" s="17">
        <v>27210</v>
      </c>
      <c r="Q333" s="18">
        <v>94946</v>
      </c>
      <c r="R333" s="18">
        <v>150840</v>
      </c>
      <c r="S333" s="17">
        <v>272996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3496200</v>
      </c>
      <c r="E334" s="26">
        <f>SUM(E330:E333)</f>
        <v>1000000</v>
      </c>
      <c r="F334" s="26">
        <f>SUM(F330:F333)</f>
        <v>12276984</v>
      </c>
      <c r="G334" s="27">
        <f t="shared" si="60"/>
        <v>12.276984</v>
      </c>
      <c r="H334" s="25">
        <f aca="true" t="shared" si="66" ref="H334:W334">SUM(H330:H333)</f>
        <v>189433</v>
      </c>
      <c r="I334" s="26">
        <f t="shared" si="66"/>
        <v>1031440</v>
      </c>
      <c r="J334" s="26">
        <f t="shared" si="66"/>
        <v>738314</v>
      </c>
      <c r="K334" s="25">
        <f t="shared" si="66"/>
        <v>1959187</v>
      </c>
      <c r="L334" s="25">
        <f t="shared" si="66"/>
        <v>1885044</v>
      </c>
      <c r="M334" s="26">
        <f t="shared" si="66"/>
        <v>2590421</v>
      </c>
      <c r="N334" s="26">
        <f t="shared" si="66"/>
        <v>1161869</v>
      </c>
      <c r="O334" s="25">
        <f t="shared" si="66"/>
        <v>5637334</v>
      </c>
      <c r="P334" s="25">
        <f t="shared" si="66"/>
        <v>1982934</v>
      </c>
      <c r="Q334" s="26">
        <f t="shared" si="66"/>
        <v>1487672</v>
      </c>
      <c r="R334" s="26">
        <f t="shared" si="66"/>
        <v>1209857</v>
      </c>
      <c r="S334" s="25">
        <f t="shared" si="66"/>
        <v>4680463</v>
      </c>
      <c r="T334" s="25">
        <f t="shared" si="66"/>
        <v>0</v>
      </c>
      <c r="U334" s="26">
        <f t="shared" si="66"/>
        <v>0</v>
      </c>
      <c r="V334" s="28">
        <f t="shared" si="66"/>
        <v>0</v>
      </c>
      <c r="W334" s="29">
        <f t="shared" si="66"/>
        <v>0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4566111980</v>
      </c>
      <c r="E335" s="26">
        <f>SUM(E299,E301:E306,E308:E313,E315:E319,E321:E328,E330:E333)</f>
        <v>494407093</v>
      </c>
      <c r="F335" s="26">
        <f>SUM(F299,F301:F306,F308:F313,F315:F319,F321:F328,F330:F333)</f>
        <v>9596067838</v>
      </c>
      <c r="G335" s="27">
        <f t="shared" si="60"/>
        <v>19.40924386778569</v>
      </c>
      <c r="H335" s="25">
        <f aca="true" t="shared" si="67" ref="H335:W335">SUM(H299,H301:H306,H308:H313,H315:H319,H321:H328,H330:H333)</f>
        <v>155530316</v>
      </c>
      <c r="I335" s="26">
        <f t="shared" si="67"/>
        <v>427673994</v>
      </c>
      <c r="J335" s="26">
        <f t="shared" si="67"/>
        <v>717304373</v>
      </c>
      <c r="K335" s="25">
        <f t="shared" si="67"/>
        <v>1300508683</v>
      </c>
      <c r="L335" s="25">
        <f t="shared" si="67"/>
        <v>1018470644</v>
      </c>
      <c r="M335" s="26">
        <f t="shared" si="67"/>
        <v>1346196240</v>
      </c>
      <c r="N335" s="26">
        <f t="shared" si="67"/>
        <v>1644845954</v>
      </c>
      <c r="O335" s="25">
        <f t="shared" si="67"/>
        <v>4009512838</v>
      </c>
      <c r="P335" s="25">
        <f t="shared" si="67"/>
        <v>1819736470</v>
      </c>
      <c r="Q335" s="26">
        <f t="shared" si="67"/>
        <v>1128291873</v>
      </c>
      <c r="R335" s="26">
        <f t="shared" si="67"/>
        <v>1338017974</v>
      </c>
      <c r="S335" s="25">
        <f t="shared" si="67"/>
        <v>4286046317</v>
      </c>
      <c r="T335" s="25">
        <f t="shared" si="67"/>
        <v>0</v>
      </c>
      <c r="U335" s="26">
        <f t="shared" si="67"/>
        <v>0</v>
      </c>
      <c r="V335" s="28">
        <f t="shared" si="67"/>
        <v>0</v>
      </c>
      <c r="W335" s="29">
        <f t="shared" si="67"/>
        <v>0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24514628198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16893054669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22699056749</v>
      </c>
      <c r="G336" s="27">
        <f t="shared" si="60"/>
        <v>1.3436916646374466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1100822427</v>
      </c>
      <c r="I336" s="26">
        <f t="shared" si="68"/>
        <v>1852951418</v>
      </c>
      <c r="J336" s="26">
        <f t="shared" si="68"/>
        <v>2352590561</v>
      </c>
      <c r="K336" s="25">
        <f t="shared" si="68"/>
        <v>5306364406</v>
      </c>
      <c r="L336" s="25">
        <f t="shared" si="68"/>
        <v>2535613977</v>
      </c>
      <c r="M336" s="26">
        <f t="shared" si="68"/>
        <v>3092822793</v>
      </c>
      <c r="N336" s="26">
        <f t="shared" si="68"/>
        <v>3391361205</v>
      </c>
      <c r="O336" s="25">
        <f t="shared" si="68"/>
        <v>9019797975</v>
      </c>
      <c r="P336" s="25">
        <f t="shared" si="68"/>
        <v>3000102113</v>
      </c>
      <c r="Q336" s="26">
        <f t="shared" si="68"/>
        <v>2385937272</v>
      </c>
      <c r="R336" s="26">
        <f t="shared" si="68"/>
        <v>2986854983</v>
      </c>
      <c r="S336" s="25">
        <f t="shared" si="68"/>
        <v>8372894368</v>
      </c>
      <c r="T336" s="25">
        <f t="shared" si="68"/>
        <v>0</v>
      </c>
      <c r="U336" s="26">
        <f t="shared" si="68"/>
        <v>0</v>
      </c>
      <c r="V336" s="28">
        <f t="shared" si="68"/>
        <v>0</v>
      </c>
      <c r="W336" s="29">
        <f t="shared" si="68"/>
        <v>0</v>
      </c>
    </row>
    <row r="337" spans="1:23" ht="12.75" customHeight="1">
      <c r="A337" s="35"/>
      <c r="B337" s="60" t="s">
        <v>600</v>
      </c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55" man="1"/>
    <brk id="99" max="255" man="1"/>
    <brk id="154" max="255" man="1"/>
    <brk id="202" max="255" man="1"/>
    <brk id="257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2017-05-10T15:48:21Z</cp:lastPrinted>
  <dcterms:created xsi:type="dcterms:W3CDTF">2017-05-10T14:16:17Z</dcterms:created>
  <dcterms:modified xsi:type="dcterms:W3CDTF">2017-05-10T15:48:25Z</dcterms:modified>
  <cp:category/>
  <cp:version/>
  <cp:contentType/>
  <cp:contentStatus/>
</cp:coreProperties>
</file>