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Summary" sheetId="1" r:id="rId1"/>
    <sheet name="MP301" sheetId="2" r:id="rId2"/>
    <sheet name="MP302" sheetId="3" r:id="rId3"/>
    <sheet name="MP303" sheetId="4" r:id="rId4"/>
    <sheet name="MP304" sheetId="5" r:id="rId5"/>
    <sheet name="MP305" sheetId="6" r:id="rId6"/>
    <sheet name="MP306" sheetId="7" r:id="rId7"/>
    <sheet name="MP307" sheetId="8" r:id="rId8"/>
    <sheet name="DC30" sheetId="9" r:id="rId9"/>
    <sheet name="MP311" sheetId="10" r:id="rId10"/>
    <sheet name="MP312" sheetId="11" r:id="rId11"/>
    <sheet name="MP313" sheetId="12" r:id="rId12"/>
    <sheet name="MP314" sheetId="13" r:id="rId13"/>
    <sheet name="MP315" sheetId="14" r:id="rId14"/>
    <sheet name="MP316" sheetId="15" r:id="rId15"/>
    <sheet name="DC31" sheetId="16" r:id="rId16"/>
    <sheet name="MP321" sheetId="17" r:id="rId17"/>
    <sheet name="MP324" sheetId="18" r:id="rId18"/>
    <sheet name="MP325" sheetId="19" r:id="rId19"/>
    <sheet name="MP326" sheetId="20" r:id="rId20"/>
    <sheet name="DC32" sheetId="21" r:id="rId21"/>
  </sheets>
  <definedNames>
    <definedName name="_xlnm.Print_Area" localSheetId="8">'DC30'!$A$1:$AA$55</definedName>
    <definedName name="_xlnm.Print_Area" localSheetId="15">'DC31'!$A$1:$AA$55</definedName>
    <definedName name="_xlnm.Print_Area" localSheetId="20">'DC32'!$A$1:$AA$55</definedName>
    <definedName name="_xlnm.Print_Area" localSheetId="1">'MP301'!$A$1:$AA$55</definedName>
    <definedName name="_xlnm.Print_Area" localSheetId="2">'MP302'!$A$1:$AA$55</definedName>
    <definedName name="_xlnm.Print_Area" localSheetId="3">'MP303'!$A$1:$AA$55</definedName>
    <definedName name="_xlnm.Print_Area" localSheetId="4">'MP304'!$A$1:$AA$55</definedName>
    <definedName name="_xlnm.Print_Area" localSheetId="5">'MP305'!$A$1:$AA$55</definedName>
    <definedName name="_xlnm.Print_Area" localSheetId="6">'MP306'!$A$1:$AA$55</definedName>
    <definedName name="_xlnm.Print_Area" localSheetId="7">'MP307'!$A$1:$AA$55</definedName>
    <definedName name="_xlnm.Print_Area" localSheetId="9">'MP311'!$A$1:$AA$55</definedName>
    <definedName name="_xlnm.Print_Area" localSheetId="10">'MP312'!$A$1:$AA$55</definedName>
    <definedName name="_xlnm.Print_Area" localSheetId="11">'MP313'!$A$1:$AA$55</definedName>
    <definedName name="_xlnm.Print_Area" localSheetId="12">'MP314'!$A$1:$AA$55</definedName>
    <definedName name="_xlnm.Print_Area" localSheetId="13">'MP315'!$A$1:$AA$55</definedName>
    <definedName name="_xlnm.Print_Area" localSheetId="14">'MP316'!$A$1:$AA$55</definedName>
    <definedName name="_xlnm.Print_Area" localSheetId="16">'MP321'!$A$1:$AA$55</definedName>
    <definedName name="_xlnm.Print_Area" localSheetId="17">'MP324'!$A$1:$AA$55</definedName>
    <definedName name="_xlnm.Print_Area" localSheetId="18">'MP325'!$A$1:$AA$55</definedName>
    <definedName name="_xlnm.Print_Area" localSheetId="19">'MP326'!$A$1:$AA$55</definedName>
    <definedName name="_xlnm.Print_Area" localSheetId="0">'Summary'!$A$1:$AA$55</definedName>
  </definedNames>
  <calcPr calcMode="manual" fullCalcOnLoad="1"/>
</workbook>
</file>

<file path=xl/sharedStrings.xml><?xml version="1.0" encoding="utf-8"?>
<sst xmlns="http://schemas.openxmlformats.org/spreadsheetml/2006/main" count="1827" uniqueCount="85">
  <si>
    <t>Mpumalanga: Albert Luthuli(MP301) - Table C2 Quarterly Budget Statement - Financial Performance (standard classification) for 3rd Quarter ended 31 March 2017 (Figures Finalised as at 2017/05/04)</t>
  </si>
  <si>
    <t>Standard Classification Description</t>
  </si>
  <si>
    <t>2015/16</t>
  </si>
  <si>
    <t>2016/17</t>
  </si>
  <si>
    <t>Budget year 2016/17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</si>
  <si>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</si>
  <si>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</si>
  <si>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</si>
  <si>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</si>
  <si>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</si>
  <si>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</si>
  <si>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</si>
  <si>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</si>
  <si>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</si>
  <si>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</si>
  <si>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</si>
  <si>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</si>
  <si>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</si>
  <si>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</si>
  <si>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</si>
  <si>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</si>
  <si>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</si>
  <si>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</si>
  <si>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</si>
  <si>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</si>
  <si>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</si>
  <si>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</si>
  <si>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</si>
  <si>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</si>
  <si>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</si>
  <si>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</si>
  <si>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</si>
  <si>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</si>
  <si>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</si>
  <si>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</si>
  <si>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</si>
  <si>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</si>
  <si>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</si>
  <si>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</si>
  <si>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</si>
  <si>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</si>
  <si>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</si>
  <si>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</si>
  <si>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</si>
  <si>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</si>
  <si>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</si>
  <si>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</si>
  <si>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</si>
  <si>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</si>
  <si>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</si>
  <si>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</si>
  <si>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</si>
  <si>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</si>
  <si>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</si>
  <si>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</si>
  <si>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</si>
  <si>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</si>
  <si>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</si>
  <si>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Surplus/(Deficit) for the year</t>
  </si>
  <si>
    <t>Mpumalanga: Msukaligwa(MP302) - Table C2 Quarterly Budget Statement - Financial Performance (standard classification) for 3rd Quarter ended 31 March 2017 (Figures Finalised as at 2017/05/04)</t>
  </si>
  <si>
    <t>Mpumalanga: Mkhondo(MP303) - Table C2 Quarterly Budget Statement - Financial Performance (standard classification) for 3rd Quarter ended 31 March 2017 (Figures Finalised as at 2017/05/04)</t>
  </si>
  <si>
    <t>Mpumalanga: Pixley Ka Seme (MP)(MP304) - Table C2 Quarterly Budget Statement - Financial Performance (standard classification) for 3rd Quarter ended 31 March 2017 (Figures Finalised as at 2017/05/04)</t>
  </si>
  <si>
    <t>Mpumalanga: Lekwa(MP305) - Table C2 Quarterly Budget Statement - Financial Performance (standard classification) for 3rd Quarter ended 31 March 2017 (Figures Finalised as at 2017/05/04)</t>
  </si>
  <si>
    <t>Mpumalanga: Dipaleseng(MP306) - Table C2 Quarterly Budget Statement - Financial Performance (standard classification) for 3rd Quarter ended 31 March 2017 (Figures Finalised as at 2017/05/04)</t>
  </si>
  <si>
    <t>Mpumalanga: Govan Mbeki(MP307) - Table C2 Quarterly Budget Statement - Financial Performance (standard classification) for 3rd Quarter ended 31 March 2017 (Figures Finalised as at 2017/05/04)</t>
  </si>
  <si>
    <t>Mpumalanga: Gert Sibande(DC30) - Table C2 Quarterly Budget Statement - Financial Performance (standard classification) for 3rd Quarter ended 31 March 2017 (Figures Finalised as at 2017/05/04)</t>
  </si>
  <si>
    <t>Mpumalanga: Victor Khanye(MP311) - Table C2 Quarterly Budget Statement - Financial Performance (standard classification) for 3rd Quarter ended 31 March 2017 (Figures Finalised as at 2017/05/04)</t>
  </si>
  <si>
    <t>Mpumalanga: Emalahleni (Mp)(MP312) - Table C2 Quarterly Budget Statement - Financial Performance (standard classification) for 3rd Quarter ended 31 March 2017 (Figures Finalised as at 2017/05/04)</t>
  </si>
  <si>
    <t>Mpumalanga: Steve Tshwete(MP313) - Table C2 Quarterly Budget Statement - Financial Performance (standard classification) for 3rd Quarter ended 31 March 2017 (Figures Finalised as at 2017/05/04)</t>
  </si>
  <si>
    <t>Mpumalanga: Emakhazeni(MP314) - Table C2 Quarterly Budget Statement - Financial Performance (standard classification) for 3rd Quarter ended 31 March 2017 (Figures Finalised as at 2017/05/04)</t>
  </si>
  <si>
    <t>Mpumalanga: Thembisile Hani(MP315) - Table C2 Quarterly Budget Statement - Financial Performance (standard classification) for 3rd Quarter ended 31 March 2017 (Figures Finalised as at 2017/05/04)</t>
  </si>
  <si>
    <t>Mpumalanga: Dr J.S. Moroka(MP316) - Table C2 Quarterly Budget Statement - Financial Performance (standard classification) for 3rd Quarter ended 31 March 2017 (Figures Finalised as at 2017/05/04)</t>
  </si>
  <si>
    <t>Mpumalanga: Nkangala(DC31) - Table C2 Quarterly Budget Statement - Financial Performance (standard classification) for 3rd Quarter ended 31 March 2017 (Figures Finalised as at 2017/05/04)</t>
  </si>
  <si>
    <t>Mpumalanga: Thaba Chweu(MP321) - Table C2 Quarterly Budget Statement - Financial Performance (standard classification) for 3rd Quarter ended 31 March 2017 (Figures Finalised as at 2017/05/04)</t>
  </si>
  <si>
    <t>Mpumalanga: Nkomazi(MP324) - Table C2 Quarterly Budget Statement - Financial Performance (standard classification) for 3rd Quarter ended 31 March 2017 (Figures Finalised as at 2017/05/04)</t>
  </si>
  <si>
    <t>Mpumalanga: Bushbuckridge(MP325) - Table C2 Quarterly Budget Statement - Financial Performance (standard classification) for 3rd Quarter ended 31 March 2017 (Figures Finalised as at 2017/05/04)</t>
  </si>
  <si>
    <t>Mpumalanga: City of Mbombela(MP326) - Table C2 Quarterly Budget Statement - Financial Performance (standard classification) for 3rd Quarter ended 31 March 2017 (Figures Finalised as at 2017/05/04)</t>
  </si>
  <si>
    <t>Mpumalanga: Ehlanzeni(DC32) - Table C2 Quarterly Budget Statement - Financial Performance (standard classification) for 3rd Quarter ended 31 March 2017 (Figures Finalised as at 2017/05/04)</t>
  </si>
  <si>
    <t>Summary - Table C2 Quarterly Budget Statement - Financial Performance (standard classification) for 3rd Quarter ended 31 March 2017 (Figures Finalised as at 2017/05/04)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</si>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</sst>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.00_)"/>
    <numFmt numFmtId="170" formatCode="_(* #,##0,_);_(* \(#,##0,\);_(* &quot;–&quot;?_);_(@_)"/>
    <numFmt numFmtId="171" formatCode="_ * #,##0.00_ ;_ * \(#,##0.00\)_ ;_ * &quot;-&quot;??_ ;_ @_ "/>
    <numFmt numFmtId="172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1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1" fontId="5" fillId="0" borderId="12" xfId="0" applyNumberFormat="1" applyFont="1" applyFill="1" applyBorder="1" applyAlignment="1" applyProtection="1">
      <alignment/>
      <protection/>
    </xf>
    <xf numFmtId="171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0" fontId="3" fillId="0" borderId="15" xfId="0" applyNumberFormat="1" applyFont="1" applyBorder="1" applyAlignment="1" applyProtection="1">
      <alignment/>
      <protection/>
    </xf>
    <xf numFmtId="0" fontId="5" fillId="0" borderId="16" xfId="0" applyNumberFormat="1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 quotePrefix="1">
      <alignment/>
      <protection/>
    </xf>
    <xf numFmtId="172" fontId="3" fillId="0" borderId="18" xfId="0" applyNumberFormat="1" applyFont="1" applyFill="1" applyBorder="1" applyAlignment="1" applyProtection="1">
      <alignment/>
      <protection/>
    </xf>
    <xf numFmtId="172" fontId="3" fillId="0" borderId="19" xfId="0" applyNumberFormat="1" applyFont="1" applyFill="1" applyBorder="1" applyAlignment="1" applyProtection="1">
      <alignment/>
      <protection/>
    </xf>
    <xf numFmtId="172" fontId="3" fillId="0" borderId="12" xfId="0" applyNumberFormat="1" applyFont="1" applyFill="1" applyBorder="1" applyAlignment="1" applyProtection="1">
      <alignment/>
      <protection/>
    </xf>
    <xf numFmtId="172" fontId="5" fillId="0" borderId="18" xfId="0" applyNumberFormat="1" applyFont="1" applyFill="1" applyBorder="1" applyAlignment="1" applyProtection="1">
      <alignment/>
      <protection/>
    </xf>
    <xf numFmtId="172" fontId="5" fillId="0" borderId="19" xfId="0" applyNumberFormat="1" applyFont="1" applyFill="1" applyBorder="1" applyAlignment="1" applyProtection="1">
      <alignment/>
      <protection/>
    </xf>
    <xf numFmtId="172" fontId="5" fillId="0" borderId="12" xfId="0" applyNumberFormat="1" applyFont="1" applyFill="1" applyBorder="1" applyAlignment="1" applyProtection="1">
      <alignment/>
      <protection/>
    </xf>
    <xf numFmtId="172" fontId="5" fillId="0" borderId="18" xfId="42" applyNumberFormat="1" applyFont="1" applyFill="1" applyBorder="1" applyAlignment="1" applyProtection="1">
      <alignment/>
      <protection/>
    </xf>
    <xf numFmtId="172" fontId="5" fillId="0" borderId="19" xfId="42" applyNumberFormat="1" applyFont="1" applyFill="1" applyBorder="1" applyAlignment="1" applyProtection="1">
      <alignment/>
      <protection/>
    </xf>
    <xf numFmtId="172" fontId="5" fillId="0" borderId="12" xfId="42" applyNumberFormat="1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172" fontId="3" fillId="0" borderId="27" xfId="0" applyNumberFormat="1" applyFont="1" applyBorder="1" applyAlignment="1" applyProtection="1">
      <alignment horizontal="center"/>
      <protection/>
    </xf>
    <xf numFmtId="172" fontId="3" fillId="0" borderId="20" xfId="0" applyNumberFormat="1" applyFont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172" fontId="3" fillId="0" borderId="28" xfId="0" applyNumberFormat="1" applyFont="1" applyFill="1" applyBorder="1" applyAlignment="1" applyProtection="1">
      <alignment/>
      <protection/>
    </xf>
    <xf numFmtId="172" fontId="3" fillId="0" borderId="29" xfId="0" applyNumberFormat="1" applyFont="1" applyFill="1" applyBorder="1" applyAlignment="1" applyProtection="1">
      <alignment/>
      <protection/>
    </xf>
    <xf numFmtId="172" fontId="3" fillId="0" borderId="14" xfId="0" applyNumberFormat="1" applyFont="1" applyFill="1" applyBorder="1" applyAlignment="1" applyProtection="1">
      <alignment/>
      <protection/>
    </xf>
    <xf numFmtId="171" fontId="3" fillId="0" borderId="14" xfId="0" applyNumberFormat="1" applyFont="1" applyFill="1" applyBorder="1" applyAlignment="1" applyProtection="1">
      <alignment/>
      <protection/>
    </xf>
    <xf numFmtId="172" fontId="3" fillId="0" borderId="24" xfId="0" applyNumberFormat="1" applyFont="1" applyBorder="1" applyAlignment="1" applyProtection="1">
      <alignment/>
      <protection/>
    </xf>
    <xf numFmtId="172" fontId="3" fillId="0" borderId="30" xfId="0" applyNumberFormat="1" applyFont="1" applyBorder="1" applyAlignment="1" applyProtection="1">
      <alignment/>
      <protection/>
    </xf>
    <xf numFmtId="172" fontId="3" fillId="0" borderId="23" xfId="0" applyNumberFormat="1" applyFont="1" applyBorder="1" applyAlignment="1" applyProtection="1">
      <alignment/>
      <protection/>
    </xf>
    <xf numFmtId="171" fontId="3" fillId="0" borderId="23" xfId="0" applyNumberFormat="1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left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0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4694268566</v>
      </c>
      <c r="D5" s="19">
        <f>SUM(D6:D8)</f>
        <v>0</v>
      </c>
      <c r="E5" s="20">
        <f t="shared" si="0"/>
        <v>7917467854</v>
      </c>
      <c r="F5" s="21">
        <f t="shared" si="0"/>
        <v>7740077071</v>
      </c>
      <c r="G5" s="21">
        <f t="shared" si="0"/>
        <v>1756467231</v>
      </c>
      <c r="H5" s="21">
        <f t="shared" si="0"/>
        <v>698859328</v>
      </c>
      <c r="I5" s="21">
        <f t="shared" si="0"/>
        <v>442250039</v>
      </c>
      <c r="J5" s="21">
        <f t="shared" si="0"/>
        <v>2897576598</v>
      </c>
      <c r="K5" s="21">
        <f t="shared" si="0"/>
        <v>228997467</v>
      </c>
      <c r="L5" s="21">
        <f t="shared" si="0"/>
        <v>293812366</v>
      </c>
      <c r="M5" s="21">
        <f t="shared" si="0"/>
        <v>1507449023</v>
      </c>
      <c r="N5" s="21">
        <f t="shared" si="0"/>
        <v>2030258856</v>
      </c>
      <c r="O5" s="21">
        <f t="shared" si="0"/>
        <v>316980691</v>
      </c>
      <c r="P5" s="21">
        <f t="shared" si="0"/>
        <v>240365055</v>
      </c>
      <c r="Q5" s="21">
        <f t="shared" si="0"/>
        <v>1051816791</v>
      </c>
      <c r="R5" s="21">
        <f t="shared" si="0"/>
        <v>1609162537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6536997991</v>
      </c>
      <c r="X5" s="21">
        <f t="shared" si="0"/>
        <v>6127510248</v>
      </c>
      <c r="Y5" s="21">
        <f t="shared" si="0"/>
        <v>409487743</v>
      </c>
      <c r="Z5" s="4">
        <f>+IF(X5&lt;&gt;0,+(Y5/X5)*100,0)</f>
        <v>6.682775326792077</v>
      </c>
      <c r="AA5" s="19">
        <f>SUM(AA6:AA8)</f>
        <v>7740077071</v>
      </c>
    </row>
    <row r="6" spans="1:27" ht="13.5">
      <c r="A6" s="5" t="s">
        <v>33</v>
      </c>
      <c r="B6" s="3"/>
      <c r="C6" s="22">
        <v>766407581</v>
      </c>
      <c r="D6" s="22"/>
      <c r="E6" s="23">
        <v>1544786124</v>
      </c>
      <c r="F6" s="24">
        <v>977471129</v>
      </c>
      <c r="G6" s="24">
        <v>380628415</v>
      </c>
      <c r="H6" s="24">
        <v>1365664</v>
      </c>
      <c r="I6" s="24">
        <v>3869406</v>
      </c>
      <c r="J6" s="24">
        <v>385863485</v>
      </c>
      <c r="K6" s="24">
        <v>526983</v>
      </c>
      <c r="L6" s="24">
        <v>1471651</v>
      </c>
      <c r="M6" s="24">
        <v>196218900</v>
      </c>
      <c r="N6" s="24">
        <v>198217534</v>
      </c>
      <c r="O6" s="24">
        <v>1835642</v>
      </c>
      <c r="P6" s="24">
        <v>397131</v>
      </c>
      <c r="Q6" s="24">
        <v>188415085</v>
      </c>
      <c r="R6" s="24">
        <v>190647858</v>
      </c>
      <c r="S6" s="24"/>
      <c r="T6" s="24"/>
      <c r="U6" s="24"/>
      <c r="V6" s="24"/>
      <c r="W6" s="24">
        <v>774728877</v>
      </c>
      <c r="X6" s="24">
        <v>703265648</v>
      </c>
      <c r="Y6" s="24">
        <v>71463229</v>
      </c>
      <c r="Z6" s="6">
        <v>10.16</v>
      </c>
      <c r="AA6" s="22">
        <v>977471129</v>
      </c>
    </row>
    <row r="7" spans="1:27" ht="13.5">
      <c r="A7" s="5" t="s">
        <v>34</v>
      </c>
      <c r="B7" s="3"/>
      <c r="C7" s="25">
        <v>3849767043</v>
      </c>
      <c r="D7" s="25"/>
      <c r="E7" s="26">
        <v>6242214693</v>
      </c>
      <c r="F7" s="27">
        <v>6607067610</v>
      </c>
      <c r="G7" s="27">
        <v>1372529123</v>
      </c>
      <c r="H7" s="27">
        <v>679303235</v>
      </c>
      <c r="I7" s="27">
        <v>434574126</v>
      </c>
      <c r="J7" s="27">
        <v>2486406484</v>
      </c>
      <c r="K7" s="27">
        <v>224152187</v>
      </c>
      <c r="L7" s="27">
        <v>288004961</v>
      </c>
      <c r="M7" s="27">
        <v>1301023828</v>
      </c>
      <c r="N7" s="27">
        <v>1813180976</v>
      </c>
      <c r="O7" s="27">
        <v>306999460</v>
      </c>
      <c r="P7" s="27">
        <v>230392630</v>
      </c>
      <c r="Q7" s="27">
        <v>846416601</v>
      </c>
      <c r="R7" s="27">
        <v>1383808691</v>
      </c>
      <c r="S7" s="27"/>
      <c r="T7" s="27"/>
      <c r="U7" s="27"/>
      <c r="V7" s="27"/>
      <c r="W7" s="27">
        <v>5683396151</v>
      </c>
      <c r="X7" s="27">
        <v>5357396271</v>
      </c>
      <c r="Y7" s="27">
        <v>325999880</v>
      </c>
      <c r="Z7" s="7">
        <v>6.09</v>
      </c>
      <c r="AA7" s="25">
        <v>6607067610</v>
      </c>
    </row>
    <row r="8" spans="1:27" ht="13.5">
      <c r="A8" s="5" t="s">
        <v>35</v>
      </c>
      <c r="B8" s="3"/>
      <c r="C8" s="22">
        <v>78093942</v>
      </c>
      <c r="D8" s="22"/>
      <c r="E8" s="23">
        <v>130467037</v>
      </c>
      <c r="F8" s="24">
        <v>155538332</v>
      </c>
      <c r="G8" s="24">
        <v>3309693</v>
      </c>
      <c r="H8" s="24">
        <v>18190429</v>
      </c>
      <c r="I8" s="24">
        <v>3806507</v>
      </c>
      <c r="J8" s="24">
        <v>25306629</v>
      </c>
      <c r="K8" s="24">
        <v>4318297</v>
      </c>
      <c r="L8" s="24">
        <v>4335754</v>
      </c>
      <c r="M8" s="24">
        <v>10206295</v>
      </c>
      <c r="N8" s="24">
        <v>18860346</v>
      </c>
      <c r="O8" s="24">
        <v>8145589</v>
      </c>
      <c r="P8" s="24">
        <v>9575294</v>
      </c>
      <c r="Q8" s="24">
        <v>16985105</v>
      </c>
      <c r="R8" s="24">
        <v>34705988</v>
      </c>
      <c r="S8" s="24"/>
      <c r="T8" s="24"/>
      <c r="U8" s="24"/>
      <c r="V8" s="24"/>
      <c r="W8" s="24">
        <v>78872963</v>
      </c>
      <c r="X8" s="24">
        <v>66848329</v>
      </c>
      <c r="Y8" s="24">
        <v>12024634</v>
      </c>
      <c r="Z8" s="6">
        <v>17.99</v>
      </c>
      <c r="AA8" s="22">
        <v>155538332</v>
      </c>
    </row>
    <row r="9" spans="1:27" ht="13.5">
      <c r="A9" s="2" t="s">
        <v>36</v>
      </c>
      <c r="B9" s="3"/>
      <c r="C9" s="19">
        <f aca="true" t="shared" si="1" ref="C9:Y9">SUM(C10:C14)</f>
        <v>153200875</v>
      </c>
      <c r="D9" s="19">
        <f>SUM(D10:D14)</f>
        <v>0</v>
      </c>
      <c r="E9" s="20">
        <f t="shared" si="1"/>
        <v>253937573</v>
      </c>
      <c r="F9" s="21">
        <f t="shared" si="1"/>
        <v>294577648</v>
      </c>
      <c r="G9" s="21">
        <f t="shared" si="1"/>
        <v>14768911</v>
      </c>
      <c r="H9" s="21">
        <f t="shared" si="1"/>
        <v>21402629</v>
      </c>
      <c r="I9" s="21">
        <f t="shared" si="1"/>
        <v>16735625</v>
      </c>
      <c r="J9" s="21">
        <f t="shared" si="1"/>
        <v>52907165</v>
      </c>
      <c r="K9" s="21">
        <f t="shared" si="1"/>
        <v>-3444810</v>
      </c>
      <c r="L9" s="21">
        <f t="shared" si="1"/>
        <v>15081682</v>
      </c>
      <c r="M9" s="21">
        <f t="shared" si="1"/>
        <v>21679160</v>
      </c>
      <c r="N9" s="21">
        <f t="shared" si="1"/>
        <v>33316032</v>
      </c>
      <c r="O9" s="21">
        <f t="shared" si="1"/>
        <v>21766470</v>
      </c>
      <c r="P9" s="21">
        <f t="shared" si="1"/>
        <v>19269526</v>
      </c>
      <c r="Q9" s="21">
        <f t="shared" si="1"/>
        <v>21390913</v>
      </c>
      <c r="R9" s="21">
        <f t="shared" si="1"/>
        <v>62426909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148650106</v>
      </c>
      <c r="X9" s="21">
        <f t="shared" si="1"/>
        <v>197120394</v>
      </c>
      <c r="Y9" s="21">
        <f t="shared" si="1"/>
        <v>-48470288</v>
      </c>
      <c r="Z9" s="4">
        <f>+IF(X9&lt;&gt;0,+(Y9/X9)*100,0)</f>
        <v>-24.589179747682525</v>
      </c>
      <c r="AA9" s="19">
        <f>SUM(AA10:AA14)</f>
        <v>294577648</v>
      </c>
    </row>
    <row r="10" spans="1:27" ht="13.5">
      <c r="A10" s="5" t="s">
        <v>37</v>
      </c>
      <c r="B10" s="3"/>
      <c r="C10" s="22">
        <v>7313707</v>
      </c>
      <c r="D10" s="22"/>
      <c r="E10" s="23">
        <v>48157795</v>
      </c>
      <c r="F10" s="24">
        <v>35763189</v>
      </c>
      <c r="G10" s="24">
        <v>3194743</v>
      </c>
      <c r="H10" s="24">
        <v>7393107</v>
      </c>
      <c r="I10" s="24">
        <v>3134733</v>
      </c>
      <c r="J10" s="24">
        <v>13722583</v>
      </c>
      <c r="K10" s="24">
        <v>-2699678</v>
      </c>
      <c r="L10" s="24">
        <v>1589512</v>
      </c>
      <c r="M10" s="24">
        <v>4491375</v>
      </c>
      <c r="N10" s="24">
        <v>3381209</v>
      </c>
      <c r="O10" s="24">
        <v>1630366</v>
      </c>
      <c r="P10" s="24">
        <v>1344044</v>
      </c>
      <c r="Q10" s="24">
        <v>1115063</v>
      </c>
      <c r="R10" s="24">
        <v>4089473</v>
      </c>
      <c r="S10" s="24"/>
      <c r="T10" s="24"/>
      <c r="U10" s="24"/>
      <c r="V10" s="24"/>
      <c r="W10" s="24">
        <v>21193265</v>
      </c>
      <c r="X10" s="24">
        <v>17744058</v>
      </c>
      <c r="Y10" s="24">
        <v>3449207</v>
      </c>
      <c r="Z10" s="6">
        <v>19.44</v>
      </c>
      <c r="AA10" s="22">
        <v>35763189</v>
      </c>
    </row>
    <row r="11" spans="1:27" ht="13.5">
      <c r="A11" s="5" t="s">
        <v>38</v>
      </c>
      <c r="B11" s="3"/>
      <c r="C11" s="22">
        <v>6842914</v>
      </c>
      <c r="D11" s="22"/>
      <c r="E11" s="23">
        <v>18583261</v>
      </c>
      <c r="F11" s="24">
        <v>133021776</v>
      </c>
      <c r="G11" s="24">
        <v>7408114</v>
      </c>
      <c r="H11" s="24">
        <v>7306742</v>
      </c>
      <c r="I11" s="24">
        <v>7485700</v>
      </c>
      <c r="J11" s="24">
        <v>22200556</v>
      </c>
      <c r="K11" s="24">
        <v>7073616</v>
      </c>
      <c r="L11" s="24">
        <v>7830476</v>
      </c>
      <c r="M11" s="24">
        <v>9628829</v>
      </c>
      <c r="N11" s="24">
        <v>24532921</v>
      </c>
      <c r="O11" s="24">
        <v>9245722</v>
      </c>
      <c r="P11" s="24">
        <v>8925743</v>
      </c>
      <c r="Q11" s="24">
        <v>13529237</v>
      </c>
      <c r="R11" s="24">
        <v>31700702</v>
      </c>
      <c r="S11" s="24"/>
      <c r="T11" s="24"/>
      <c r="U11" s="24"/>
      <c r="V11" s="24"/>
      <c r="W11" s="24">
        <v>78434179</v>
      </c>
      <c r="X11" s="24">
        <v>21160473</v>
      </c>
      <c r="Y11" s="24">
        <v>57273706</v>
      </c>
      <c r="Z11" s="6">
        <v>270.66</v>
      </c>
      <c r="AA11" s="22">
        <v>133021776</v>
      </c>
    </row>
    <row r="12" spans="1:27" ht="13.5">
      <c r="A12" s="5" t="s">
        <v>39</v>
      </c>
      <c r="B12" s="3"/>
      <c r="C12" s="22">
        <v>123099991</v>
      </c>
      <c r="D12" s="22"/>
      <c r="E12" s="23">
        <v>118097950</v>
      </c>
      <c r="F12" s="24">
        <v>136271832</v>
      </c>
      <c r="G12" s="24">
        <v>2611321</v>
      </c>
      <c r="H12" s="24">
        <v>6289648</v>
      </c>
      <c r="I12" s="24">
        <v>5966120</v>
      </c>
      <c r="J12" s="24">
        <v>14867089</v>
      </c>
      <c r="K12" s="24">
        <v>-8460030</v>
      </c>
      <c r="L12" s="24">
        <v>5633882</v>
      </c>
      <c r="M12" s="24">
        <v>6543584</v>
      </c>
      <c r="N12" s="24">
        <v>3717436</v>
      </c>
      <c r="O12" s="24">
        <v>10790336</v>
      </c>
      <c r="P12" s="24">
        <v>8905294</v>
      </c>
      <c r="Q12" s="24">
        <v>5965497</v>
      </c>
      <c r="R12" s="24">
        <v>25661127</v>
      </c>
      <c r="S12" s="24"/>
      <c r="T12" s="24"/>
      <c r="U12" s="24"/>
      <c r="V12" s="24"/>
      <c r="W12" s="24">
        <v>44245652</v>
      </c>
      <c r="X12" s="24">
        <v>93072857</v>
      </c>
      <c r="Y12" s="24">
        <v>-48827205</v>
      </c>
      <c r="Z12" s="6">
        <v>-52.46</v>
      </c>
      <c r="AA12" s="22">
        <v>136271832</v>
      </c>
    </row>
    <row r="13" spans="1:27" ht="13.5">
      <c r="A13" s="5" t="s">
        <v>40</v>
      </c>
      <c r="B13" s="3"/>
      <c r="C13" s="22">
        <v>15049524</v>
      </c>
      <c r="D13" s="22"/>
      <c r="E13" s="23">
        <v>-11171990</v>
      </c>
      <c r="F13" s="24">
        <v>-11137139</v>
      </c>
      <c r="G13" s="24">
        <v>851532</v>
      </c>
      <c r="H13" s="24">
        <v>398874</v>
      </c>
      <c r="I13" s="24">
        <v>104248</v>
      </c>
      <c r="J13" s="24">
        <v>1354654</v>
      </c>
      <c r="K13" s="24">
        <v>618507</v>
      </c>
      <c r="L13" s="24">
        <v>-7007</v>
      </c>
      <c r="M13" s="24">
        <v>1008797</v>
      </c>
      <c r="N13" s="24">
        <v>1620297</v>
      </c>
      <c r="O13" s="24">
        <v>86178</v>
      </c>
      <c r="P13" s="24">
        <v>80204</v>
      </c>
      <c r="Q13" s="24">
        <v>755687</v>
      </c>
      <c r="R13" s="24">
        <v>922069</v>
      </c>
      <c r="S13" s="24"/>
      <c r="T13" s="24"/>
      <c r="U13" s="24"/>
      <c r="V13" s="24"/>
      <c r="W13" s="24">
        <v>3897020</v>
      </c>
      <c r="X13" s="24">
        <v>5059162</v>
      </c>
      <c r="Y13" s="24">
        <v>-1162142</v>
      </c>
      <c r="Z13" s="6">
        <v>-22.97</v>
      </c>
      <c r="AA13" s="22">
        <v>-11137139</v>
      </c>
    </row>
    <row r="14" spans="1:27" ht="13.5">
      <c r="A14" s="5" t="s">
        <v>41</v>
      </c>
      <c r="B14" s="3"/>
      <c r="C14" s="25">
        <v>894739</v>
      </c>
      <c r="D14" s="25"/>
      <c r="E14" s="26">
        <v>80270557</v>
      </c>
      <c r="F14" s="27">
        <v>657990</v>
      </c>
      <c r="G14" s="27">
        <v>703201</v>
      </c>
      <c r="H14" s="27">
        <v>14258</v>
      </c>
      <c r="I14" s="27">
        <v>44824</v>
      </c>
      <c r="J14" s="27">
        <v>762283</v>
      </c>
      <c r="K14" s="27">
        <v>22775</v>
      </c>
      <c r="L14" s="27">
        <v>34819</v>
      </c>
      <c r="M14" s="27">
        <v>6575</v>
      </c>
      <c r="N14" s="27">
        <v>64169</v>
      </c>
      <c r="O14" s="27">
        <v>13868</v>
      </c>
      <c r="P14" s="27">
        <v>14241</v>
      </c>
      <c r="Q14" s="27">
        <v>25429</v>
      </c>
      <c r="R14" s="27">
        <v>53538</v>
      </c>
      <c r="S14" s="27"/>
      <c r="T14" s="27"/>
      <c r="U14" s="27"/>
      <c r="V14" s="27"/>
      <c r="W14" s="27">
        <v>879990</v>
      </c>
      <c r="X14" s="27">
        <v>60083844</v>
      </c>
      <c r="Y14" s="27">
        <v>-59203854</v>
      </c>
      <c r="Z14" s="7">
        <v>-98.54</v>
      </c>
      <c r="AA14" s="25">
        <v>657990</v>
      </c>
    </row>
    <row r="15" spans="1:27" ht="13.5">
      <c r="A15" s="2" t="s">
        <v>42</v>
      </c>
      <c r="B15" s="8"/>
      <c r="C15" s="19">
        <f aca="true" t="shared" si="2" ref="C15:Y15">SUM(C16:C18)</f>
        <v>749518627</v>
      </c>
      <c r="D15" s="19">
        <f>SUM(D16:D18)</f>
        <v>0</v>
      </c>
      <c r="E15" s="20">
        <f t="shared" si="2"/>
        <v>1663539520</v>
      </c>
      <c r="F15" s="21">
        <f t="shared" si="2"/>
        <v>1700956622</v>
      </c>
      <c r="G15" s="21">
        <f t="shared" si="2"/>
        <v>144219551</v>
      </c>
      <c r="H15" s="21">
        <f t="shared" si="2"/>
        <v>56509586</v>
      </c>
      <c r="I15" s="21">
        <f t="shared" si="2"/>
        <v>50321522</v>
      </c>
      <c r="J15" s="21">
        <f t="shared" si="2"/>
        <v>251050659</v>
      </c>
      <c r="K15" s="21">
        <f t="shared" si="2"/>
        <v>190544837</v>
      </c>
      <c r="L15" s="21">
        <f t="shared" si="2"/>
        <v>36240052</v>
      </c>
      <c r="M15" s="21">
        <f t="shared" si="2"/>
        <v>127765055</v>
      </c>
      <c r="N15" s="21">
        <f t="shared" si="2"/>
        <v>354549944</v>
      </c>
      <c r="O15" s="21">
        <f t="shared" si="2"/>
        <v>46918726</v>
      </c>
      <c r="P15" s="21">
        <f t="shared" si="2"/>
        <v>27957068</v>
      </c>
      <c r="Q15" s="21">
        <f t="shared" si="2"/>
        <v>84124040</v>
      </c>
      <c r="R15" s="21">
        <f t="shared" si="2"/>
        <v>158999834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764600437</v>
      </c>
      <c r="X15" s="21">
        <f t="shared" si="2"/>
        <v>1027531591</v>
      </c>
      <c r="Y15" s="21">
        <f t="shared" si="2"/>
        <v>-262931154</v>
      </c>
      <c r="Z15" s="4">
        <f>+IF(X15&lt;&gt;0,+(Y15/X15)*100,0)</f>
        <v>-25.588619980443987</v>
      </c>
      <c r="AA15" s="19">
        <f>SUM(AA16:AA18)</f>
        <v>1700956622</v>
      </c>
    </row>
    <row r="16" spans="1:27" ht="13.5">
      <c r="A16" s="5" t="s">
        <v>43</v>
      </c>
      <c r="B16" s="3"/>
      <c r="C16" s="22">
        <v>169951603</v>
      </c>
      <c r="D16" s="22"/>
      <c r="E16" s="23">
        <v>404428205</v>
      </c>
      <c r="F16" s="24">
        <v>908906284</v>
      </c>
      <c r="G16" s="24">
        <v>29317003</v>
      </c>
      <c r="H16" s="24">
        <v>13647746</v>
      </c>
      <c r="I16" s="24">
        <v>4436626</v>
      </c>
      <c r="J16" s="24">
        <v>47401375</v>
      </c>
      <c r="K16" s="24">
        <v>22626497</v>
      </c>
      <c r="L16" s="24">
        <v>8779504</v>
      </c>
      <c r="M16" s="24">
        <v>98750593</v>
      </c>
      <c r="N16" s="24">
        <v>130156594</v>
      </c>
      <c r="O16" s="24">
        <v>8913417</v>
      </c>
      <c r="P16" s="24">
        <v>2586481</v>
      </c>
      <c r="Q16" s="24">
        <v>10917358</v>
      </c>
      <c r="R16" s="24">
        <v>22417256</v>
      </c>
      <c r="S16" s="24"/>
      <c r="T16" s="24"/>
      <c r="U16" s="24"/>
      <c r="V16" s="24"/>
      <c r="W16" s="24">
        <v>199975225</v>
      </c>
      <c r="X16" s="24">
        <v>293420609</v>
      </c>
      <c r="Y16" s="24">
        <v>-93445384</v>
      </c>
      <c r="Z16" s="6">
        <v>-31.85</v>
      </c>
      <c r="AA16" s="22">
        <v>908906284</v>
      </c>
    </row>
    <row r="17" spans="1:27" ht="13.5">
      <c r="A17" s="5" t="s">
        <v>44</v>
      </c>
      <c r="B17" s="3"/>
      <c r="C17" s="22">
        <v>578341450</v>
      </c>
      <c r="D17" s="22"/>
      <c r="E17" s="23">
        <v>1253198495</v>
      </c>
      <c r="F17" s="24">
        <v>786009860</v>
      </c>
      <c r="G17" s="24">
        <v>114694548</v>
      </c>
      <c r="H17" s="24">
        <v>42012276</v>
      </c>
      <c r="I17" s="24">
        <v>45669512</v>
      </c>
      <c r="J17" s="24">
        <v>202376336</v>
      </c>
      <c r="K17" s="24">
        <v>167756295</v>
      </c>
      <c r="L17" s="24">
        <v>26144908</v>
      </c>
      <c r="M17" s="24">
        <v>28849096</v>
      </c>
      <c r="N17" s="24">
        <v>222750299</v>
      </c>
      <c r="O17" s="24">
        <v>37821489</v>
      </c>
      <c r="P17" s="24">
        <v>25233393</v>
      </c>
      <c r="Q17" s="24">
        <v>73166447</v>
      </c>
      <c r="R17" s="24">
        <v>136221329</v>
      </c>
      <c r="S17" s="24"/>
      <c r="T17" s="24"/>
      <c r="U17" s="24"/>
      <c r="V17" s="24"/>
      <c r="W17" s="24">
        <v>561347964</v>
      </c>
      <c r="X17" s="24">
        <v>729774361</v>
      </c>
      <c r="Y17" s="24">
        <v>-168426397</v>
      </c>
      <c r="Z17" s="6">
        <v>-23.08</v>
      </c>
      <c r="AA17" s="22">
        <v>786009860</v>
      </c>
    </row>
    <row r="18" spans="1:27" ht="13.5">
      <c r="A18" s="5" t="s">
        <v>45</v>
      </c>
      <c r="B18" s="3"/>
      <c r="C18" s="22">
        <v>1225574</v>
      </c>
      <c r="D18" s="22"/>
      <c r="E18" s="23">
        <v>5912820</v>
      </c>
      <c r="F18" s="24">
        <v>6040478</v>
      </c>
      <c r="G18" s="24">
        <v>208000</v>
      </c>
      <c r="H18" s="24">
        <v>849564</v>
      </c>
      <c r="I18" s="24">
        <v>215384</v>
      </c>
      <c r="J18" s="24">
        <v>1272948</v>
      </c>
      <c r="K18" s="24">
        <v>162045</v>
      </c>
      <c r="L18" s="24">
        <v>1315640</v>
      </c>
      <c r="M18" s="24">
        <v>165366</v>
      </c>
      <c r="N18" s="24">
        <v>1643051</v>
      </c>
      <c r="O18" s="24">
        <v>183820</v>
      </c>
      <c r="P18" s="24">
        <v>137194</v>
      </c>
      <c r="Q18" s="24">
        <v>40235</v>
      </c>
      <c r="R18" s="24">
        <v>361249</v>
      </c>
      <c r="S18" s="24"/>
      <c r="T18" s="24"/>
      <c r="U18" s="24"/>
      <c r="V18" s="24"/>
      <c r="W18" s="24">
        <v>3277248</v>
      </c>
      <c r="X18" s="24">
        <v>4336621</v>
      </c>
      <c r="Y18" s="24">
        <v>-1059373</v>
      </c>
      <c r="Z18" s="6">
        <v>-24.43</v>
      </c>
      <c r="AA18" s="22">
        <v>6040478</v>
      </c>
    </row>
    <row r="19" spans="1:27" ht="13.5">
      <c r="A19" s="2" t="s">
        <v>46</v>
      </c>
      <c r="B19" s="8"/>
      <c r="C19" s="19">
        <f aca="true" t="shared" si="3" ref="C19:Y19">SUM(C20:C23)</f>
        <v>2750514427</v>
      </c>
      <c r="D19" s="19">
        <f>SUM(D20:D23)</f>
        <v>0</v>
      </c>
      <c r="E19" s="20">
        <f t="shared" si="3"/>
        <v>8144466225</v>
      </c>
      <c r="F19" s="21">
        <f t="shared" si="3"/>
        <v>8094760402</v>
      </c>
      <c r="G19" s="21">
        <f t="shared" si="3"/>
        <v>606763726</v>
      </c>
      <c r="H19" s="21">
        <f t="shared" si="3"/>
        <v>601580026</v>
      </c>
      <c r="I19" s="21">
        <f t="shared" si="3"/>
        <v>529378486</v>
      </c>
      <c r="J19" s="21">
        <f t="shared" si="3"/>
        <v>1737722238</v>
      </c>
      <c r="K19" s="21">
        <f t="shared" si="3"/>
        <v>539335612</v>
      </c>
      <c r="L19" s="21">
        <f t="shared" si="3"/>
        <v>495726604</v>
      </c>
      <c r="M19" s="21">
        <f t="shared" si="3"/>
        <v>554096273</v>
      </c>
      <c r="N19" s="21">
        <f t="shared" si="3"/>
        <v>1589158489</v>
      </c>
      <c r="O19" s="21">
        <f t="shared" si="3"/>
        <v>499280619</v>
      </c>
      <c r="P19" s="21">
        <f t="shared" si="3"/>
        <v>411397782</v>
      </c>
      <c r="Q19" s="21">
        <f t="shared" si="3"/>
        <v>481995650</v>
      </c>
      <c r="R19" s="21">
        <f t="shared" si="3"/>
        <v>1392674051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4719554778</v>
      </c>
      <c r="X19" s="21">
        <f t="shared" si="3"/>
        <v>6301927647</v>
      </c>
      <c r="Y19" s="21">
        <f t="shared" si="3"/>
        <v>-1582372869</v>
      </c>
      <c r="Z19" s="4">
        <f>+IF(X19&lt;&gt;0,+(Y19/X19)*100,0)</f>
        <v>-25.10934681633929</v>
      </c>
      <c r="AA19" s="19">
        <f>SUM(AA20:AA23)</f>
        <v>8094760402</v>
      </c>
    </row>
    <row r="20" spans="1:27" ht="13.5">
      <c r="A20" s="5" t="s">
        <v>47</v>
      </c>
      <c r="B20" s="3"/>
      <c r="C20" s="22">
        <v>1264842162</v>
      </c>
      <c r="D20" s="22"/>
      <c r="E20" s="23">
        <v>4587433777</v>
      </c>
      <c r="F20" s="24">
        <v>4550322599</v>
      </c>
      <c r="G20" s="24">
        <v>323438734</v>
      </c>
      <c r="H20" s="24">
        <v>418794836</v>
      </c>
      <c r="I20" s="24">
        <v>334317164</v>
      </c>
      <c r="J20" s="24">
        <v>1076550734</v>
      </c>
      <c r="K20" s="24">
        <v>349185888</v>
      </c>
      <c r="L20" s="24">
        <v>275741969</v>
      </c>
      <c r="M20" s="24">
        <v>314423619</v>
      </c>
      <c r="N20" s="24">
        <v>939351476</v>
      </c>
      <c r="O20" s="24">
        <v>316419838</v>
      </c>
      <c r="P20" s="24">
        <v>294299705</v>
      </c>
      <c r="Q20" s="24">
        <v>268878816</v>
      </c>
      <c r="R20" s="24">
        <v>879598359</v>
      </c>
      <c r="S20" s="24"/>
      <c r="T20" s="24"/>
      <c r="U20" s="24"/>
      <c r="V20" s="24"/>
      <c r="W20" s="24">
        <v>2895500569</v>
      </c>
      <c r="X20" s="24">
        <v>3397377747</v>
      </c>
      <c r="Y20" s="24">
        <v>-501877178</v>
      </c>
      <c r="Z20" s="6">
        <v>-14.77</v>
      </c>
      <c r="AA20" s="22">
        <v>4550322599</v>
      </c>
    </row>
    <row r="21" spans="1:27" ht="13.5">
      <c r="A21" s="5" t="s">
        <v>48</v>
      </c>
      <c r="B21" s="3"/>
      <c r="C21" s="22">
        <v>1036516770</v>
      </c>
      <c r="D21" s="22"/>
      <c r="E21" s="23">
        <v>2380745508</v>
      </c>
      <c r="F21" s="24">
        <v>2369668702</v>
      </c>
      <c r="G21" s="24">
        <v>176019896</v>
      </c>
      <c r="H21" s="24">
        <v>98765221</v>
      </c>
      <c r="I21" s="24">
        <v>124617685</v>
      </c>
      <c r="J21" s="24">
        <v>399402802</v>
      </c>
      <c r="K21" s="24">
        <v>95052463</v>
      </c>
      <c r="L21" s="24">
        <v>156667717</v>
      </c>
      <c r="M21" s="24">
        <v>135841162</v>
      </c>
      <c r="N21" s="24">
        <v>387561342</v>
      </c>
      <c r="O21" s="24">
        <v>107511215</v>
      </c>
      <c r="P21" s="24">
        <v>59558767</v>
      </c>
      <c r="Q21" s="24">
        <v>142984861</v>
      </c>
      <c r="R21" s="24">
        <v>310054843</v>
      </c>
      <c r="S21" s="24"/>
      <c r="T21" s="24"/>
      <c r="U21" s="24"/>
      <c r="V21" s="24"/>
      <c r="W21" s="24">
        <v>1097018987</v>
      </c>
      <c r="X21" s="24">
        <v>1951046511</v>
      </c>
      <c r="Y21" s="24">
        <v>-854027524</v>
      </c>
      <c r="Z21" s="6">
        <v>-43.77</v>
      </c>
      <c r="AA21" s="22">
        <v>2369668702</v>
      </c>
    </row>
    <row r="22" spans="1:27" ht="13.5">
      <c r="A22" s="5" t="s">
        <v>49</v>
      </c>
      <c r="B22" s="3"/>
      <c r="C22" s="25">
        <v>180749894</v>
      </c>
      <c r="D22" s="25"/>
      <c r="E22" s="26">
        <v>525654112</v>
      </c>
      <c r="F22" s="27">
        <v>655877381</v>
      </c>
      <c r="G22" s="27">
        <v>43651559</v>
      </c>
      <c r="H22" s="27">
        <v>39717035</v>
      </c>
      <c r="I22" s="27">
        <v>35932483</v>
      </c>
      <c r="J22" s="27">
        <v>119301077</v>
      </c>
      <c r="K22" s="27">
        <v>56367049</v>
      </c>
      <c r="L22" s="27">
        <v>34390540</v>
      </c>
      <c r="M22" s="27">
        <v>42351558</v>
      </c>
      <c r="N22" s="27">
        <v>133109147</v>
      </c>
      <c r="O22" s="27">
        <v>39108813</v>
      </c>
      <c r="P22" s="27">
        <v>29114418</v>
      </c>
      <c r="Q22" s="27">
        <v>40438613</v>
      </c>
      <c r="R22" s="27">
        <v>108661844</v>
      </c>
      <c r="S22" s="27"/>
      <c r="T22" s="27"/>
      <c r="U22" s="27"/>
      <c r="V22" s="27"/>
      <c r="W22" s="27">
        <v>361072068</v>
      </c>
      <c r="X22" s="27">
        <v>464750118</v>
      </c>
      <c r="Y22" s="27">
        <v>-103678050</v>
      </c>
      <c r="Z22" s="7">
        <v>-22.31</v>
      </c>
      <c r="AA22" s="25">
        <v>655877381</v>
      </c>
    </row>
    <row r="23" spans="1:27" ht="13.5">
      <c r="A23" s="5" t="s">
        <v>50</v>
      </c>
      <c r="B23" s="3"/>
      <c r="C23" s="22">
        <v>268405601</v>
      </c>
      <c r="D23" s="22"/>
      <c r="E23" s="23">
        <v>650632828</v>
      </c>
      <c r="F23" s="24">
        <v>518891720</v>
      </c>
      <c r="G23" s="24">
        <v>63653537</v>
      </c>
      <c r="H23" s="24">
        <v>44302934</v>
      </c>
      <c r="I23" s="24">
        <v>34511154</v>
      </c>
      <c r="J23" s="24">
        <v>142467625</v>
      </c>
      <c r="K23" s="24">
        <v>38730212</v>
      </c>
      <c r="L23" s="24">
        <v>28926378</v>
      </c>
      <c r="M23" s="24">
        <v>61479934</v>
      </c>
      <c r="N23" s="24">
        <v>129136524</v>
      </c>
      <c r="O23" s="24">
        <v>36240753</v>
      </c>
      <c r="P23" s="24">
        <v>28424892</v>
      </c>
      <c r="Q23" s="24">
        <v>29693360</v>
      </c>
      <c r="R23" s="24">
        <v>94359005</v>
      </c>
      <c r="S23" s="24"/>
      <c r="T23" s="24"/>
      <c r="U23" s="24"/>
      <c r="V23" s="24"/>
      <c r="W23" s="24">
        <v>365963154</v>
      </c>
      <c r="X23" s="24">
        <v>488753271</v>
      </c>
      <c r="Y23" s="24">
        <v>-122790117</v>
      </c>
      <c r="Z23" s="6">
        <v>-25.12</v>
      </c>
      <c r="AA23" s="22">
        <v>518891720</v>
      </c>
    </row>
    <row r="24" spans="1:27" ht="13.5">
      <c r="A24" s="2" t="s">
        <v>51</v>
      </c>
      <c r="B24" s="8" t="s">
        <v>52</v>
      </c>
      <c r="C24" s="19">
        <v>306071</v>
      </c>
      <c r="D24" s="19"/>
      <c r="E24" s="20">
        <v>27243678</v>
      </c>
      <c r="F24" s="21">
        <v>28865484</v>
      </c>
      <c r="G24" s="21">
        <v>640854</v>
      </c>
      <c r="H24" s="21">
        <v>227487</v>
      </c>
      <c r="I24" s="21">
        <v>54799</v>
      </c>
      <c r="J24" s="21">
        <v>923140</v>
      </c>
      <c r="K24" s="21">
        <v>7355</v>
      </c>
      <c r="L24" s="21">
        <v>15700</v>
      </c>
      <c r="M24" s="21">
        <v>7355</v>
      </c>
      <c r="N24" s="21">
        <v>30410</v>
      </c>
      <c r="O24" s="21">
        <v>7355</v>
      </c>
      <c r="P24" s="21">
        <v>7355</v>
      </c>
      <c r="Q24" s="21">
        <v>12942001</v>
      </c>
      <c r="R24" s="21">
        <v>12956711</v>
      </c>
      <c r="S24" s="21"/>
      <c r="T24" s="21"/>
      <c r="U24" s="21"/>
      <c r="V24" s="21"/>
      <c r="W24" s="21">
        <v>13910261</v>
      </c>
      <c r="X24" s="21">
        <v>22519321</v>
      </c>
      <c r="Y24" s="21">
        <v>-8609060</v>
      </c>
      <c r="Z24" s="4">
        <v>-38.23</v>
      </c>
      <c r="AA24" s="19">
        <v>28865484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8347808566</v>
      </c>
      <c r="D25" s="40">
        <f>+D5+D9+D15+D19+D24</f>
        <v>0</v>
      </c>
      <c r="E25" s="41">
        <f t="shared" si="4"/>
        <v>18006654850</v>
      </c>
      <c r="F25" s="42">
        <f t="shared" si="4"/>
        <v>17859237227</v>
      </c>
      <c r="G25" s="42">
        <f t="shared" si="4"/>
        <v>2522860273</v>
      </c>
      <c r="H25" s="42">
        <f t="shared" si="4"/>
        <v>1378579056</v>
      </c>
      <c r="I25" s="42">
        <f t="shared" si="4"/>
        <v>1038740471</v>
      </c>
      <c r="J25" s="42">
        <f t="shared" si="4"/>
        <v>4940179800</v>
      </c>
      <c r="K25" s="42">
        <f t="shared" si="4"/>
        <v>955440461</v>
      </c>
      <c r="L25" s="42">
        <f t="shared" si="4"/>
        <v>840876404</v>
      </c>
      <c r="M25" s="42">
        <f t="shared" si="4"/>
        <v>2210996866</v>
      </c>
      <c r="N25" s="42">
        <f t="shared" si="4"/>
        <v>4007313731</v>
      </c>
      <c r="O25" s="42">
        <f t="shared" si="4"/>
        <v>884953861</v>
      </c>
      <c r="P25" s="42">
        <f t="shared" si="4"/>
        <v>698996786</v>
      </c>
      <c r="Q25" s="42">
        <f t="shared" si="4"/>
        <v>1652269395</v>
      </c>
      <c r="R25" s="42">
        <f t="shared" si="4"/>
        <v>3236220042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12183713573</v>
      </c>
      <c r="X25" s="42">
        <f t="shared" si="4"/>
        <v>13676609201</v>
      </c>
      <c r="Y25" s="42">
        <f t="shared" si="4"/>
        <v>-1492895628</v>
      </c>
      <c r="Z25" s="43">
        <f>+IF(X25&lt;&gt;0,+(Y25/X25)*100,0)</f>
        <v>-10.915685357821317</v>
      </c>
      <c r="AA25" s="40">
        <f>+AA5+AA9+AA15+AA19+AA24</f>
        <v>17859237227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3514409925</v>
      </c>
      <c r="D28" s="19">
        <f>SUM(D29:D31)</f>
        <v>0</v>
      </c>
      <c r="E28" s="20">
        <f t="shared" si="5"/>
        <v>7373747753</v>
      </c>
      <c r="F28" s="21">
        <f t="shared" si="5"/>
        <v>5237745456</v>
      </c>
      <c r="G28" s="21">
        <f t="shared" si="5"/>
        <v>208006093</v>
      </c>
      <c r="H28" s="21">
        <f t="shared" si="5"/>
        <v>342945255</v>
      </c>
      <c r="I28" s="21">
        <f t="shared" si="5"/>
        <v>352859256</v>
      </c>
      <c r="J28" s="21">
        <f t="shared" si="5"/>
        <v>903810604</v>
      </c>
      <c r="K28" s="21">
        <f t="shared" si="5"/>
        <v>257027882</v>
      </c>
      <c r="L28" s="21">
        <f t="shared" si="5"/>
        <v>263162929</v>
      </c>
      <c r="M28" s="21">
        <f t="shared" si="5"/>
        <v>428427232</v>
      </c>
      <c r="N28" s="21">
        <f t="shared" si="5"/>
        <v>948618043</v>
      </c>
      <c r="O28" s="21">
        <f t="shared" si="5"/>
        <v>205831781</v>
      </c>
      <c r="P28" s="21">
        <f t="shared" si="5"/>
        <v>242104365</v>
      </c>
      <c r="Q28" s="21">
        <f t="shared" si="5"/>
        <v>223712494</v>
      </c>
      <c r="R28" s="21">
        <f t="shared" si="5"/>
        <v>671648640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2524077287</v>
      </c>
      <c r="X28" s="21">
        <f t="shared" si="5"/>
        <v>3511041524</v>
      </c>
      <c r="Y28" s="21">
        <f t="shared" si="5"/>
        <v>-986964237</v>
      </c>
      <c r="Z28" s="4">
        <f>+IF(X28&lt;&gt;0,+(Y28/X28)*100,0)</f>
        <v>-28.11029804841465</v>
      </c>
      <c r="AA28" s="19">
        <f>SUM(AA29:AA31)</f>
        <v>5237745456</v>
      </c>
    </row>
    <row r="29" spans="1:27" ht="13.5">
      <c r="A29" s="5" t="s">
        <v>33</v>
      </c>
      <c r="B29" s="3"/>
      <c r="C29" s="22">
        <v>1246560474</v>
      </c>
      <c r="D29" s="22"/>
      <c r="E29" s="23">
        <v>4285080919</v>
      </c>
      <c r="F29" s="24">
        <v>1717564534</v>
      </c>
      <c r="G29" s="24">
        <v>56257556</v>
      </c>
      <c r="H29" s="24">
        <v>68928569</v>
      </c>
      <c r="I29" s="24">
        <v>90124534</v>
      </c>
      <c r="J29" s="24">
        <v>215310659</v>
      </c>
      <c r="K29" s="24">
        <v>84202013</v>
      </c>
      <c r="L29" s="24">
        <v>70157261</v>
      </c>
      <c r="M29" s="24">
        <v>95307109</v>
      </c>
      <c r="N29" s="24">
        <v>249666383</v>
      </c>
      <c r="O29" s="24">
        <v>78497834</v>
      </c>
      <c r="P29" s="24">
        <v>62839326</v>
      </c>
      <c r="Q29" s="24">
        <v>74565450</v>
      </c>
      <c r="R29" s="24">
        <v>215902610</v>
      </c>
      <c r="S29" s="24"/>
      <c r="T29" s="24"/>
      <c r="U29" s="24"/>
      <c r="V29" s="24"/>
      <c r="W29" s="24">
        <v>680879652</v>
      </c>
      <c r="X29" s="24">
        <v>1010350815</v>
      </c>
      <c r="Y29" s="24">
        <v>-329471163</v>
      </c>
      <c r="Z29" s="6">
        <v>-32.61</v>
      </c>
      <c r="AA29" s="22">
        <v>1717564534</v>
      </c>
    </row>
    <row r="30" spans="1:27" ht="13.5">
      <c r="A30" s="5" t="s">
        <v>34</v>
      </c>
      <c r="B30" s="3"/>
      <c r="C30" s="25">
        <v>1438919042</v>
      </c>
      <c r="D30" s="25"/>
      <c r="E30" s="26">
        <v>1815034250</v>
      </c>
      <c r="F30" s="27">
        <v>2018457715</v>
      </c>
      <c r="G30" s="27">
        <v>68600280</v>
      </c>
      <c r="H30" s="27">
        <v>180918259</v>
      </c>
      <c r="I30" s="27">
        <v>141537676</v>
      </c>
      <c r="J30" s="27">
        <v>391056215</v>
      </c>
      <c r="K30" s="27">
        <v>76668693</v>
      </c>
      <c r="L30" s="27">
        <v>94943658</v>
      </c>
      <c r="M30" s="27">
        <v>178159709</v>
      </c>
      <c r="N30" s="27">
        <v>349772060</v>
      </c>
      <c r="O30" s="27">
        <v>21155123</v>
      </c>
      <c r="P30" s="27">
        <v>86794158</v>
      </c>
      <c r="Q30" s="27">
        <v>81884391</v>
      </c>
      <c r="R30" s="27">
        <v>189833672</v>
      </c>
      <c r="S30" s="27"/>
      <c r="T30" s="27"/>
      <c r="U30" s="27"/>
      <c r="V30" s="27"/>
      <c r="W30" s="27">
        <v>930661947</v>
      </c>
      <c r="X30" s="27">
        <v>1465859122</v>
      </c>
      <c r="Y30" s="27">
        <v>-535197175</v>
      </c>
      <c r="Z30" s="7">
        <v>-36.51</v>
      </c>
      <c r="AA30" s="25">
        <v>2018457715</v>
      </c>
    </row>
    <row r="31" spans="1:27" ht="13.5">
      <c r="A31" s="5" t="s">
        <v>35</v>
      </c>
      <c r="B31" s="3"/>
      <c r="C31" s="22">
        <v>828930409</v>
      </c>
      <c r="D31" s="22"/>
      <c r="E31" s="23">
        <v>1273632584</v>
      </c>
      <c r="F31" s="24">
        <v>1501723207</v>
      </c>
      <c r="G31" s="24">
        <v>83148257</v>
      </c>
      <c r="H31" s="24">
        <v>93098427</v>
      </c>
      <c r="I31" s="24">
        <v>121197046</v>
      </c>
      <c r="J31" s="24">
        <v>297443730</v>
      </c>
      <c r="K31" s="24">
        <v>96157176</v>
      </c>
      <c r="L31" s="24">
        <v>98062010</v>
      </c>
      <c r="M31" s="24">
        <v>154960414</v>
      </c>
      <c r="N31" s="24">
        <v>349179600</v>
      </c>
      <c r="O31" s="24">
        <v>106178824</v>
      </c>
      <c r="P31" s="24">
        <v>92470881</v>
      </c>
      <c r="Q31" s="24">
        <v>67262653</v>
      </c>
      <c r="R31" s="24">
        <v>265912358</v>
      </c>
      <c r="S31" s="24"/>
      <c r="T31" s="24"/>
      <c r="U31" s="24"/>
      <c r="V31" s="24"/>
      <c r="W31" s="24">
        <v>912535688</v>
      </c>
      <c r="X31" s="24">
        <v>1034831587</v>
      </c>
      <c r="Y31" s="24">
        <v>-122295899</v>
      </c>
      <c r="Z31" s="6">
        <v>-11.82</v>
      </c>
      <c r="AA31" s="22">
        <v>1501723207</v>
      </c>
    </row>
    <row r="32" spans="1:27" ht="13.5">
      <c r="A32" s="2" t="s">
        <v>36</v>
      </c>
      <c r="B32" s="3"/>
      <c r="C32" s="19">
        <f aca="true" t="shared" si="6" ref="C32:Y32">SUM(C33:C37)</f>
        <v>582028428</v>
      </c>
      <c r="D32" s="19">
        <f>SUM(D33:D37)</f>
        <v>0</v>
      </c>
      <c r="E32" s="20">
        <f t="shared" si="6"/>
        <v>1478173904</v>
      </c>
      <c r="F32" s="21">
        <f t="shared" si="6"/>
        <v>1738838623</v>
      </c>
      <c r="G32" s="21">
        <f t="shared" si="6"/>
        <v>90167495</v>
      </c>
      <c r="H32" s="21">
        <f t="shared" si="6"/>
        <v>140264361</v>
      </c>
      <c r="I32" s="21">
        <f t="shared" si="6"/>
        <v>142137031</v>
      </c>
      <c r="J32" s="21">
        <f t="shared" si="6"/>
        <v>372568887</v>
      </c>
      <c r="K32" s="21">
        <f t="shared" si="6"/>
        <v>123661653</v>
      </c>
      <c r="L32" s="21">
        <f t="shared" si="6"/>
        <v>106763857</v>
      </c>
      <c r="M32" s="21">
        <f t="shared" si="6"/>
        <v>151229205</v>
      </c>
      <c r="N32" s="21">
        <f t="shared" si="6"/>
        <v>381654715</v>
      </c>
      <c r="O32" s="21">
        <f t="shared" si="6"/>
        <v>124169476</v>
      </c>
      <c r="P32" s="21">
        <f t="shared" si="6"/>
        <v>91223712</v>
      </c>
      <c r="Q32" s="21">
        <f t="shared" si="6"/>
        <v>110172011</v>
      </c>
      <c r="R32" s="21">
        <f t="shared" si="6"/>
        <v>325565199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1079788801</v>
      </c>
      <c r="X32" s="21">
        <f t="shared" si="6"/>
        <v>1187101964</v>
      </c>
      <c r="Y32" s="21">
        <f t="shared" si="6"/>
        <v>-107313163</v>
      </c>
      <c r="Z32" s="4">
        <f>+IF(X32&lt;&gt;0,+(Y32/X32)*100,0)</f>
        <v>-9.03992801413645</v>
      </c>
      <c r="AA32" s="19">
        <f>SUM(AA33:AA37)</f>
        <v>1738838623</v>
      </c>
    </row>
    <row r="33" spans="1:27" ht="13.5">
      <c r="A33" s="5" t="s">
        <v>37</v>
      </c>
      <c r="B33" s="3"/>
      <c r="C33" s="22">
        <v>169359386</v>
      </c>
      <c r="D33" s="22"/>
      <c r="E33" s="23">
        <v>356951268</v>
      </c>
      <c r="F33" s="24">
        <v>422279241</v>
      </c>
      <c r="G33" s="24">
        <v>24754377</v>
      </c>
      <c r="H33" s="24">
        <v>23799923</v>
      </c>
      <c r="I33" s="24">
        <v>41805103</v>
      </c>
      <c r="J33" s="24">
        <v>90359403</v>
      </c>
      <c r="K33" s="24">
        <v>30448343</v>
      </c>
      <c r="L33" s="24">
        <v>26503210</v>
      </c>
      <c r="M33" s="24">
        <v>37005535</v>
      </c>
      <c r="N33" s="24">
        <v>93957088</v>
      </c>
      <c r="O33" s="24">
        <v>24287432</v>
      </c>
      <c r="P33" s="24">
        <v>23636924</v>
      </c>
      <c r="Q33" s="24">
        <v>22909314</v>
      </c>
      <c r="R33" s="24">
        <v>70833670</v>
      </c>
      <c r="S33" s="24"/>
      <c r="T33" s="24"/>
      <c r="U33" s="24"/>
      <c r="V33" s="24"/>
      <c r="W33" s="24">
        <v>255150161</v>
      </c>
      <c r="X33" s="24">
        <v>321827925</v>
      </c>
      <c r="Y33" s="24">
        <v>-66677764</v>
      </c>
      <c r="Z33" s="6">
        <v>-20.72</v>
      </c>
      <c r="AA33" s="22">
        <v>422279241</v>
      </c>
    </row>
    <row r="34" spans="1:27" ht="13.5">
      <c r="A34" s="5" t="s">
        <v>38</v>
      </c>
      <c r="B34" s="3"/>
      <c r="C34" s="22">
        <v>86712164</v>
      </c>
      <c r="D34" s="22"/>
      <c r="E34" s="23">
        <v>259784480</v>
      </c>
      <c r="F34" s="24">
        <v>414638732</v>
      </c>
      <c r="G34" s="24">
        <v>13886051</v>
      </c>
      <c r="H34" s="24">
        <v>13741661</v>
      </c>
      <c r="I34" s="24">
        <v>23965347</v>
      </c>
      <c r="J34" s="24">
        <v>51593059</v>
      </c>
      <c r="K34" s="24">
        <v>27160939</v>
      </c>
      <c r="L34" s="24">
        <v>17559928</v>
      </c>
      <c r="M34" s="24">
        <v>36921744</v>
      </c>
      <c r="N34" s="24">
        <v>81642611</v>
      </c>
      <c r="O34" s="24">
        <v>28831735</v>
      </c>
      <c r="P34" s="24">
        <v>21891728</v>
      </c>
      <c r="Q34" s="24">
        <v>35074465</v>
      </c>
      <c r="R34" s="24">
        <v>85797928</v>
      </c>
      <c r="S34" s="24"/>
      <c r="T34" s="24"/>
      <c r="U34" s="24"/>
      <c r="V34" s="24"/>
      <c r="W34" s="24">
        <v>219033598</v>
      </c>
      <c r="X34" s="24">
        <v>204253587</v>
      </c>
      <c r="Y34" s="24">
        <v>14780011</v>
      </c>
      <c r="Z34" s="6">
        <v>7.24</v>
      </c>
      <c r="AA34" s="22">
        <v>414638732</v>
      </c>
    </row>
    <row r="35" spans="1:27" ht="13.5">
      <c r="A35" s="5" t="s">
        <v>39</v>
      </c>
      <c r="B35" s="3"/>
      <c r="C35" s="22">
        <v>273985675</v>
      </c>
      <c r="D35" s="22"/>
      <c r="E35" s="23">
        <v>726581538</v>
      </c>
      <c r="F35" s="24">
        <v>783617694</v>
      </c>
      <c r="G35" s="24">
        <v>44631938</v>
      </c>
      <c r="H35" s="24">
        <v>95107938</v>
      </c>
      <c r="I35" s="24">
        <v>67078562</v>
      </c>
      <c r="J35" s="24">
        <v>206818438</v>
      </c>
      <c r="K35" s="24">
        <v>57526015</v>
      </c>
      <c r="L35" s="24">
        <v>55625420</v>
      </c>
      <c r="M35" s="24">
        <v>69709301</v>
      </c>
      <c r="N35" s="24">
        <v>182860736</v>
      </c>
      <c r="O35" s="24">
        <v>62258409</v>
      </c>
      <c r="P35" s="24">
        <v>38977556</v>
      </c>
      <c r="Q35" s="24">
        <v>43829965</v>
      </c>
      <c r="R35" s="24">
        <v>145065930</v>
      </c>
      <c r="S35" s="24"/>
      <c r="T35" s="24"/>
      <c r="U35" s="24"/>
      <c r="V35" s="24"/>
      <c r="W35" s="24">
        <v>534745104</v>
      </c>
      <c r="X35" s="24">
        <v>569036341</v>
      </c>
      <c r="Y35" s="24">
        <v>-34291237</v>
      </c>
      <c r="Z35" s="6">
        <v>-6.03</v>
      </c>
      <c r="AA35" s="22">
        <v>783617694</v>
      </c>
    </row>
    <row r="36" spans="1:27" ht="13.5">
      <c r="A36" s="5" t="s">
        <v>40</v>
      </c>
      <c r="B36" s="3"/>
      <c r="C36" s="22">
        <v>13012233</v>
      </c>
      <c r="D36" s="22"/>
      <c r="E36" s="23">
        <v>43965976</v>
      </c>
      <c r="F36" s="24">
        <v>36302062</v>
      </c>
      <c r="G36" s="24">
        <v>2456363</v>
      </c>
      <c r="H36" s="24">
        <v>2736953</v>
      </c>
      <c r="I36" s="24">
        <v>3806666</v>
      </c>
      <c r="J36" s="24">
        <v>8999982</v>
      </c>
      <c r="K36" s="24">
        <v>3228973</v>
      </c>
      <c r="L36" s="24">
        <v>1932078</v>
      </c>
      <c r="M36" s="24">
        <v>2682504</v>
      </c>
      <c r="N36" s="24">
        <v>7843555</v>
      </c>
      <c r="O36" s="24">
        <v>3514749</v>
      </c>
      <c r="P36" s="24">
        <v>1965804</v>
      </c>
      <c r="Q36" s="24">
        <v>3819912</v>
      </c>
      <c r="R36" s="24">
        <v>9300465</v>
      </c>
      <c r="S36" s="24"/>
      <c r="T36" s="24"/>
      <c r="U36" s="24"/>
      <c r="V36" s="24"/>
      <c r="W36" s="24">
        <v>26144002</v>
      </c>
      <c r="X36" s="24">
        <v>32710609</v>
      </c>
      <c r="Y36" s="24">
        <v>-6566607</v>
      </c>
      <c r="Z36" s="6">
        <v>-20.07</v>
      </c>
      <c r="AA36" s="22">
        <v>36302062</v>
      </c>
    </row>
    <row r="37" spans="1:27" ht="13.5">
      <c r="A37" s="5" t="s">
        <v>41</v>
      </c>
      <c r="B37" s="3"/>
      <c r="C37" s="25">
        <v>38958970</v>
      </c>
      <c r="D37" s="25"/>
      <c r="E37" s="26">
        <v>90890642</v>
      </c>
      <c r="F37" s="27">
        <v>82000894</v>
      </c>
      <c r="G37" s="27">
        <v>4438766</v>
      </c>
      <c r="H37" s="27">
        <v>4877886</v>
      </c>
      <c r="I37" s="27">
        <v>5481353</v>
      </c>
      <c r="J37" s="27">
        <v>14798005</v>
      </c>
      <c r="K37" s="27">
        <v>5297383</v>
      </c>
      <c r="L37" s="27">
        <v>5143221</v>
      </c>
      <c r="M37" s="27">
        <v>4910121</v>
      </c>
      <c r="N37" s="27">
        <v>15350725</v>
      </c>
      <c r="O37" s="27">
        <v>5277151</v>
      </c>
      <c r="P37" s="27">
        <v>4751700</v>
      </c>
      <c r="Q37" s="27">
        <v>4538355</v>
      </c>
      <c r="R37" s="27">
        <v>14567206</v>
      </c>
      <c r="S37" s="27"/>
      <c r="T37" s="27"/>
      <c r="U37" s="27"/>
      <c r="V37" s="27"/>
      <c r="W37" s="27">
        <v>44715936</v>
      </c>
      <c r="X37" s="27">
        <v>59273502</v>
      </c>
      <c r="Y37" s="27">
        <v>-14557566</v>
      </c>
      <c r="Z37" s="7">
        <v>-24.56</v>
      </c>
      <c r="AA37" s="25">
        <v>82000894</v>
      </c>
    </row>
    <row r="38" spans="1:27" ht="13.5">
      <c r="A38" s="2" t="s">
        <v>42</v>
      </c>
      <c r="B38" s="8"/>
      <c r="C38" s="19">
        <f aca="true" t="shared" si="7" ref="C38:Y38">SUM(C39:C41)</f>
        <v>785450454</v>
      </c>
      <c r="D38" s="19">
        <f>SUM(D39:D41)</f>
        <v>0</v>
      </c>
      <c r="E38" s="20">
        <f t="shared" si="7"/>
        <v>1858546677</v>
      </c>
      <c r="F38" s="21">
        <f t="shared" si="7"/>
        <v>2044561426</v>
      </c>
      <c r="G38" s="21">
        <f t="shared" si="7"/>
        <v>61668766</v>
      </c>
      <c r="H38" s="21">
        <f t="shared" si="7"/>
        <v>127684404</v>
      </c>
      <c r="I38" s="21">
        <f t="shared" si="7"/>
        <v>132954734</v>
      </c>
      <c r="J38" s="21">
        <f t="shared" si="7"/>
        <v>322307904</v>
      </c>
      <c r="K38" s="21">
        <f t="shared" si="7"/>
        <v>141805126</v>
      </c>
      <c r="L38" s="21">
        <f t="shared" si="7"/>
        <v>104413009</v>
      </c>
      <c r="M38" s="21">
        <f t="shared" si="7"/>
        <v>204995175</v>
      </c>
      <c r="N38" s="21">
        <f t="shared" si="7"/>
        <v>451213310</v>
      </c>
      <c r="O38" s="21">
        <f t="shared" si="7"/>
        <v>162457966</v>
      </c>
      <c r="P38" s="21">
        <f t="shared" si="7"/>
        <v>151691833</v>
      </c>
      <c r="Q38" s="21">
        <f t="shared" si="7"/>
        <v>163511308</v>
      </c>
      <c r="R38" s="21">
        <f t="shared" si="7"/>
        <v>477661107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1251182321</v>
      </c>
      <c r="X38" s="21">
        <f t="shared" si="7"/>
        <v>1333630267</v>
      </c>
      <c r="Y38" s="21">
        <f t="shared" si="7"/>
        <v>-82447946</v>
      </c>
      <c r="Z38" s="4">
        <f>+IF(X38&lt;&gt;0,+(Y38/X38)*100,0)</f>
        <v>-6.182219168245677</v>
      </c>
      <c r="AA38" s="19">
        <f>SUM(AA39:AA41)</f>
        <v>2044561426</v>
      </c>
    </row>
    <row r="39" spans="1:27" ht="13.5">
      <c r="A39" s="5" t="s">
        <v>43</v>
      </c>
      <c r="B39" s="3"/>
      <c r="C39" s="22">
        <v>344146103</v>
      </c>
      <c r="D39" s="22"/>
      <c r="E39" s="23">
        <v>804398367</v>
      </c>
      <c r="F39" s="24">
        <v>969249744</v>
      </c>
      <c r="G39" s="24">
        <v>24171276</v>
      </c>
      <c r="H39" s="24">
        <v>30612289</v>
      </c>
      <c r="I39" s="24">
        <v>46107346</v>
      </c>
      <c r="J39" s="24">
        <v>100890911</v>
      </c>
      <c r="K39" s="24">
        <v>59253652</v>
      </c>
      <c r="L39" s="24">
        <v>51429777</v>
      </c>
      <c r="M39" s="24">
        <v>97271828</v>
      </c>
      <c r="N39" s="24">
        <v>207955257</v>
      </c>
      <c r="O39" s="24">
        <v>54003394</v>
      </c>
      <c r="P39" s="24">
        <v>87972064</v>
      </c>
      <c r="Q39" s="24">
        <v>74376546</v>
      </c>
      <c r="R39" s="24">
        <v>216352004</v>
      </c>
      <c r="S39" s="24"/>
      <c r="T39" s="24"/>
      <c r="U39" s="24"/>
      <c r="V39" s="24"/>
      <c r="W39" s="24">
        <v>525198172</v>
      </c>
      <c r="X39" s="24">
        <v>517069879</v>
      </c>
      <c r="Y39" s="24">
        <v>8128293</v>
      </c>
      <c r="Z39" s="6">
        <v>1.57</v>
      </c>
      <c r="AA39" s="22">
        <v>969249744</v>
      </c>
    </row>
    <row r="40" spans="1:27" ht="13.5">
      <c r="A40" s="5" t="s">
        <v>44</v>
      </c>
      <c r="B40" s="3"/>
      <c r="C40" s="22">
        <v>431918144</v>
      </c>
      <c r="D40" s="22"/>
      <c r="E40" s="23">
        <v>1009040355</v>
      </c>
      <c r="F40" s="24">
        <v>1010865359</v>
      </c>
      <c r="G40" s="24">
        <v>33712912</v>
      </c>
      <c r="H40" s="24">
        <v>93202731</v>
      </c>
      <c r="I40" s="24">
        <v>83527336</v>
      </c>
      <c r="J40" s="24">
        <v>210442979</v>
      </c>
      <c r="K40" s="24">
        <v>77470619</v>
      </c>
      <c r="L40" s="24">
        <v>49342091</v>
      </c>
      <c r="M40" s="24">
        <v>102374924</v>
      </c>
      <c r="N40" s="24">
        <v>229187634</v>
      </c>
      <c r="O40" s="24">
        <v>104325996</v>
      </c>
      <c r="P40" s="24">
        <v>62468945</v>
      </c>
      <c r="Q40" s="24">
        <v>88044727</v>
      </c>
      <c r="R40" s="24">
        <v>254839668</v>
      </c>
      <c r="S40" s="24"/>
      <c r="T40" s="24"/>
      <c r="U40" s="24"/>
      <c r="V40" s="24"/>
      <c r="W40" s="24">
        <v>694470281</v>
      </c>
      <c r="X40" s="24">
        <v>780528523</v>
      </c>
      <c r="Y40" s="24">
        <v>-86058242</v>
      </c>
      <c r="Z40" s="6">
        <v>-11.03</v>
      </c>
      <c r="AA40" s="22">
        <v>1010865359</v>
      </c>
    </row>
    <row r="41" spans="1:27" ht="13.5">
      <c r="A41" s="5" t="s">
        <v>45</v>
      </c>
      <c r="B41" s="3"/>
      <c r="C41" s="22">
        <v>9386207</v>
      </c>
      <c r="D41" s="22"/>
      <c r="E41" s="23">
        <v>45107955</v>
      </c>
      <c r="F41" s="24">
        <v>64446323</v>
      </c>
      <c r="G41" s="24">
        <v>3784578</v>
      </c>
      <c r="H41" s="24">
        <v>3869384</v>
      </c>
      <c r="I41" s="24">
        <v>3320052</v>
      </c>
      <c r="J41" s="24">
        <v>10974014</v>
      </c>
      <c r="K41" s="24">
        <v>5080855</v>
      </c>
      <c r="L41" s="24">
        <v>3641141</v>
      </c>
      <c r="M41" s="24">
        <v>5348423</v>
      </c>
      <c r="N41" s="24">
        <v>14070419</v>
      </c>
      <c r="O41" s="24">
        <v>4128576</v>
      </c>
      <c r="P41" s="24">
        <v>1250824</v>
      </c>
      <c r="Q41" s="24">
        <v>1090035</v>
      </c>
      <c r="R41" s="24">
        <v>6469435</v>
      </c>
      <c r="S41" s="24"/>
      <c r="T41" s="24"/>
      <c r="U41" s="24"/>
      <c r="V41" s="24"/>
      <c r="W41" s="24">
        <v>31513868</v>
      </c>
      <c r="X41" s="24">
        <v>36031865</v>
      </c>
      <c r="Y41" s="24">
        <v>-4517997</v>
      </c>
      <c r="Z41" s="6">
        <v>-12.54</v>
      </c>
      <c r="AA41" s="22">
        <v>64446323</v>
      </c>
    </row>
    <row r="42" spans="1:27" ht="13.5">
      <c r="A42" s="2" t="s">
        <v>46</v>
      </c>
      <c r="B42" s="8"/>
      <c r="C42" s="19">
        <f aca="true" t="shared" si="8" ref="C42:Y42">SUM(C43:C46)</f>
        <v>2614479104</v>
      </c>
      <c r="D42" s="19">
        <f>SUM(D43:D46)</f>
        <v>0</v>
      </c>
      <c r="E42" s="20">
        <f t="shared" si="8"/>
        <v>5898301648</v>
      </c>
      <c r="F42" s="21">
        <f t="shared" si="8"/>
        <v>7729604478</v>
      </c>
      <c r="G42" s="21">
        <f t="shared" si="8"/>
        <v>317290601</v>
      </c>
      <c r="H42" s="21">
        <f t="shared" si="8"/>
        <v>628618319</v>
      </c>
      <c r="I42" s="21">
        <f t="shared" si="8"/>
        <v>472838985</v>
      </c>
      <c r="J42" s="21">
        <f t="shared" si="8"/>
        <v>1418747905</v>
      </c>
      <c r="K42" s="21">
        <f t="shared" si="8"/>
        <v>475388246</v>
      </c>
      <c r="L42" s="21">
        <f t="shared" si="8"/>
        <v>434836036</v>
      </c>
      <c r="M42" s="21">
        <f t="shared" si="8"/>
        <v>576110293</v>
      </c>
      <c r="N42" s="21">
        <f t="shared" si="8"/>
        <v>1486334575</v>
      </c>
      <c r="O42" s="21">
        <f t="shared" si="8"/>
        <v>518586252</v>
      </c>
      <c r="P42" s="21">
        <f t="shared" si="8"/>
        <v>411985351</v>
      </c>
      <c r="Q42" s="21">
        <f t="shared" si="8"/>
        <v>977391777</v>
      </c>
      <c r="R42" s="21">
        <f t="shared" si="8"/>
        <v>1907963380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4813045860</v>
      </c>
      <c r="X42" s="21">
        <f t="shared" si="8"/>
        <v>5620626138</v>
      </c>
      <c r="Y42" s="21">
        <f t="shared" si="8"/>
        <v>-807580278</v>
      </c>
      <c r="Z42" s="4">
        <f>+IF(X42&lt;&gt;0,+(Y42/X42)*100,0)</f>
        <v>-14.36815504486415</v>
      </c>
      <c r="AA42" s="19">
        <f>SUM(AA43:AA46)</f>
        <v>7729604478</v>
      </c>
    </row>
    <row r="43" spans="1:27" ht="13.5">
      <c r="A43" s="5" t="s">
        <v>47</v>
      </c>
      <c r="B43" s="3"/>
      <c r="C43" s="22">
        <v>1332149023</v>
      </c>
      <c r="D43" s="22"/>
      <c r="E43" s="23">
        <v>3376334593</v>
      </c>
      <c r="F43" s="24">
        <v>4507758100</v>
      </c>
      <c r="G43" s="24">
        <v>198151884</v>
      </c>
      <c r="H43" s="24">
        <v>406141298</v>
      </c>
      <c r="I43" s="24">
        <v>219651444</v>
      </c>
      <c r="J43" s="24">
        <v>823944626</v>
      </c>
      <c r="K43" s="24">
        <v>244327191</v>
      </c>
      <c r="L43" s="24">
        <v>245715704</v>
      </c>
      <c r="M43" s="24">
        <v>304866742</v>
      </c>
      <c r="N43" s="24">
        <v>794909637</v>
      </c>
      <c r="O43" s="24">
        <v>303108468</v>
      </c>
      <c r="P43" s="24">
        <v>219445231</v>
      </c>
      <c r="Q43" s="24">
        <v>781915954</v>
      </c>
      <c r="R43" s="24">
        <v>1304469653</v>
      </c>
      <c r="S43" s="24"/>
      <c r="T43" s="24"/>
      <c r="U43" s="24"/>
      <c r="V43" s="24"/>
      <c r="W43" s="24">
        <v>2923323916</v>
      </c>
      <c r="X43" s="24">
        <v>3326434199</v>
      </c>
      <c r="Y43" s="24">
        <v>-403110283</v>
      </c>
      <c r="Z43" s="6">
        <v>-12.12</v>
      </c>
      <c r="AA43" s="22">
        <v>4507758100</v>
      </c>
    </row>
    <row r="44" spans="1:27" ht="13.5">
      <c r="A44" s="5" t="s">
        <v>48</v>
      </c>
      <c r="B44" s="3"/>
      <c r="C44" s="22">
        <v>862919547</v>
      </c>
      <c r="D44" s="22"/>
      <c r="E44" s="23">
        <v>1576732095</v>
      </c>
      <c r="F44" s="24">
        <v>2019299668</v>
      </c>
      <c r="G44" s="24">
        <v>71891200</v>
      </c>
      <c r="H44" s="24">
        <v>119967639</v>
      </c>
      <c r="I44" s="24">
        <v>218195828</v>
      </c>
      <c r="J44" s="24">
        <v>410054667</v>
      </c>
      <c r="K44" s="24">
        <v>134627505</v>
      </c>
      <c r="L44" s="24">
        <v>128713258</v>
      </c>
      <c r="M44" s="24">
        <v>156016327</v>
      </c>
      <c r="N44" s="24">
        <v>419357090</v>
      </c>
      <c r="O44" s="24">
        <v>134249540</v>
      </c>
      <c r="P44" s="24">
        <v>111877934</v>
      </c>
      <c r="Q44" s="24">
        <v>124776068</v>
      </c>
      <c r="R44" s="24">
        <v>370903542</v>
      </c>
      <c r="S44" s="24"/>
      <c r="T44" s="24"/>
      <c r="U44" s="24"/>
      <c r="V44" s="24"/>
      <c r="W44" s="24">
        <v>1200315299</v>
      </c>
      <c r="X44" s="24">
        <v>1400023780</v>
      </c>
      <c r="Y44" s="24">
        <v>-199708481</v>
      </c>
      <c r="Z44" s="6">
        <v>-14.26</v>
      </c>
      <c r="AA44" s="22">
        <v>2019299668</v>
      </c>
    </row>
    <row r="45" spans="1:27" ht="13.5">
      <c r="A45" s="5" t="s">
        <v>49</v>
      </c>
      <c r="B45" s="3"/>
      <c r="C45" s="25">
        <v>180680376</v>
      </c>
      <c r="D45" s="25"/>
      <c r="E45" s="26">
        <v>379090345</v>
      </c>
      <c r="F45" s="27">
        <v>618979592</v>
      </c>
      <c r="G45" s="27">
        <v>22875862</v>
      </c>
      <c r="H45" s="27">
        <v>74874788</v>
      </c>
      <c r="I45" s="27">
        <v>19489116</v>
      </c>
      <c r="J45" s="27">
        <v>117239766</v>
      </c>
      <c r="K45" s="27">
        <v>40969568</v>
      </c>
      <c r="L45" s="27">
        <v>29732959</v>
      </c>
      <c r="M45" s="27">
        <v>62741156</v>
      </c>
      <c r="N45" s="27">
        <v>133443683</v>
      </c>
      <c r="O45" s="27">
        <v>34262235</v>
      </c>
      <c r="P45" s="27">
        <v>47864423</v>
      </c>
      <c r="Q45" s="27">
        <v>26829889</v>
      </c>
      <c r="R45" s="27">
        <v>108956547</v>
      </c>
      <c r="S45" s="27"/>
      <c r="T45" s="27"/>
      <c r="U45" s="27"/>
      <c r="V45" s="27"/>
      <c r="W45" s="27">
        <v>359639996</v>
      </c>
      <c r="X45" s="27">
        <v>395697423</v>
      </c>
      <c r="Y45" s="27">
        <v>-36057427</v>
      </c>
      <c r="Z45" s="7">
        <v>-9.11</v>
      </c>
      <c r="AA45" s="25">
        <v>618979592</v>
      </c>
    </row>
    <row r="46" spans="1:27" ht="13.5">
      <c r="A46" s="5" t="s">
        <v>50</v>
      </c>
      <c r="B46" s="3"/>
      <c r="C46" s="22">
        <v>238730158</v>
      </c>
      <c r="D46" s="22"/>
      <c r="E46" s="23">
        <v>566144615</v>
      </c>
      <c r="F46" s="24">
        <v>583567118</v>
      </c>
      <c r="G46" s="24">
        <v>24371655</v>
      </c>
      <c r="H46" s="24">
        <v>27634594</v>
      </c>
      <c r="I46" s="24">
        <v>15502597</v>
      </c>
      <c r="J46" s="24">
        <v>67508846</v>
      </c>
      <c r="K46" s="24">
        <v>55463982</v>
      </c>
      <c r="L46" s="24">
        <v>30674115</v>
      </c>
      <c r="M46" s="24">
        <v>52486068</v>
      </c>
      <c r="N46" s="24">
        <v>138624165</v>
      </c>
      <c r="O46" s="24">
        <v>46966009</v>
      </c>
      <c r="P46" s="24">
        <v>32797763</v>
      </c>
      <c r="Q46" s="24">
        <v>43869866</v>
      </c>
      <c r="R46" s="24">
        <v>123633638</v>
      </c>
      <c r="S46" s="24"/>
      <c r="T46" s="24"/>
      <c r="U46" s="24"/>
      <c r="V46" s="24"/>
      <c r="W46" s="24">
        <v>329766649</v>
      </c>
      <c r="X46" s="24">
        <v>498470736</v>
      </c>
      <c r="Y46" s="24">
        <v>-168704087</v>
      </c>
      <c r="Z46" s="6">
        <v>-33.84</v>
      </c>
      <c r="AA46" s="22">
        <v>583567118</v>
      </c>
    </row>
    <row r="47" spans="1:27" ht="13.5">
      <c r="A47" s="2" t="s">
        <v>51</v>
      </c>
      <c r="B47" s="8" t="s">
        <v>52</v>
      </c>
      <c r="C47" s="19">
        <v>12300364</v>
      </c>
      <c r="D47" s="19"/>
      <c r="E47" s="20">
        <v>30914363</v>
      </c>
      <c r="F47" s="21">
        <v>38058868</v>
      </c>
      <c r="G47" s="21">
        <v>4219052</v>
      </c>
      <c r="H47" s="21">
        <v>293546</v>
      </c>
      <c r="I47" s="21">
        <v>1377039</v>
      </c>
      <c r="J47" s="21">
        <v>5889637</v>
      </c>
      <c r="K47" s="21">
        <v>1372567</v>
      </c>
      <c r="L47" s="21">
        <v>472514</v>
      </c>
      <c r="M47" s="21">
        <v>1596321</v>
      </c>
      <c r="N47" s="21">
        <v>3441402</v>
      </c>
      <c r="O47" s="21">
        <v>736940</v>
      </c>
      <c r="P47" s="21">
        <v>1838058</v>
      </c>
      <c r="Q47" s="21">
        <v>4370055</v>
      </c>
      <c r="R47" s="21">
        <v>6945053</v>
      </c>
      <c r="S47" s="21"/>
      <c r="T47" s="21"/>
      <c r="U47" s="21"/>
      <c r="V47" s="21"/>
      <c r="W47" s="21">
        <v>16276092</v>
      </c>
      <c r="X47" s="21">
        <v>39859973</v>
      </c>
      <c r="Y47" s="21">
        <v>-23583881</v>
      </c>
      <c r="Z47" s="4">
        <v>-59.17</v>
      </c>
      <c r="AA47" s="19">
        <v>38058868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7508668275</v>
      </c>
      <c r="D48" s="40">
        <f>+D28+D32+D38+D42+D47</f>
        <v>0</v>
      </c>
      <c r="E48" s="41">
        <f t="shared" si="9"/>
        <v>16639684345</v>
      </c>
      <c r="F48" s="42">
        <f t="shared" si="9"/>
        <v>16788808851</v>
      </c>
      <c r="G48" s="42">
        <f t="shared" si="9"/>
        <v>681352007</v>
      </c>
      <c r="H48" s="42">
        <f t="shared" si="9"/>
        <v>1239805885</v>
      </c>
      <c r="I48" s="42">
        <f t="shared" si="9"/>
        <v>1102167045</v>
      </c>
      <c r="J48" s="42">
        <f t="shared" si="9"/>
        <v>3023324937</v>
      </c>
      <c r="K48" s="42">
        <f t="shared" si="9"/>
        <v>999255474</v>
      </c>
      <c r="L48" s="42">
        <f t="shared" si="9"/>
        <v>909648345</v>
      </c>
      <c r="M48" s="42">
        <f t="shared" si="9"/>
        <v>1362358226</v>
      </c>
      <c r="N48" s="42">
        <f t="shared" si="9"/>
        <v>3271262045</v>
      </c>
      <c r="O48" s="42">
        <f t="shared" si="9"/>
        <v>1011782415</v>
      </c>
      <c r="P48" s="42">
        <f t="shared" si="9"/>
        <v>898843319</v>
      </c>
      <c r="Q48" s="42">
        <f t="shared" si="9"/>
        <v>1479157645</v>
      </c>
      <c r="R48" s="42">
        <f t="shared" si="9"/>
        <v>3389783379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9684370361</v>
      </c>
      <c r="X48" s="42">
        <f t="shared" si="9"/>
        <v>11692259866</v>
      </c>
      <c r="Y48" s="42">
        <f t="shared" si="9"/>
        <v>-2007889505</v>
      </c>
      <c r="Z48" s="43">
        <f>+IF(X48&lt;&gt;0,+(Y48/X48)*100,0)</f>
        <v>-17.17280943129527</v>
      </c>
      <c r="AA48" s="40">
        <f>+AA28+AA32+AA38+AA42+AA47</f>
        <v>16788808851</v>
      </c>
    </row>
    <row r="49" spans="1:27" ht="13.5">
      <c r="A49" s="14" t="s">
        <v>58</v>
      </c>
      <c r="B49" s="15"/>
      <c r="C49" s="44">
        <f aca="true" t="shared" si="10" ref="C49:Y49">+C25-C48</f>
        <v>839140291</v>
      </c>
      <c r="D49" s="44">
        <f>+D25-D48</f>
        <v>0</v>
      </c>
      <c r="E49" s="45">
        <f t="shared" si="10"/>
        <v>1366970505</v>
      </c>
      <c r="F49" s="46">
        <f t="shared" si="10"/>
        <v>1070428376</v>
      </c>
      <c r="G49" s="46">
        <f t="shared" si="10"/>
        <v>1841508266</v>
      </c>
      <c r="H49" s="46">
        <f t="shared" si="10"/>
        <v>138773171</v>
      </c>
      <c r="I49" s="46">
        <f t="shared" si="10"/>
        <v>-63426574</v>
      </c>
      <c r="J49" s="46">
        <f t="shared" si="10"/>
        <v>1916854863</v>
      </c>
      <c r="K49" s="46">
        <f t="shared" si="10"/>
        <v>-43815013</v>
      </c>
      <c r="L49" s="46">
        <f t="shared" si="10"/>
        <v>-68771941</v>
      </c>
      <c r="M49" s="46">
        <f t="shared" si="10"/>
        <v>848638640</v>
      </c>
      <c r="N49" s="46">
        <f t="shared" si="10"/>
        <v>736051686</v>
      </c>
      <c r="O49" s="46">
        <f t="shared" si="10"/>
        <v>-126828554</v>
      </c>
      <c r="P49" s="46">
        <f t="shared" si="10"/>
        <v>-199846533</v>
      </c>
      <c r="Q49" s="46">
        <f t="shared" si="10"/>
        <v>173111750</v>
      </c>
      <c r="R49" s="46">
        <f t="shared" si="10"/>
        <v>-153563337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2499343212</v>
      </c>
      <c r="X49" s="46">
        <f>IF(F25=F48,0,X25-X48)</f>
        <v>1984349335</v>
      </c>
      <c r="Y49" s="46">
        <f t="shared" si="10"/>
        <v>514993877</v>
      </c>
      <c r="Z49" s="47">
        <f>+IF(X49&lt;&gt;0,+(Y49/X49)*100,0)</f>
        <v>25.952783006324843</v>
      </c>
      <c r="AA49" s="44">
        <f>+AA25-AA48</f>
        <v>1070428376</v>
      </c>
    </row>
    <row r="50" spans="1:27" ht="13.5">
      <c r="A50" s="16" t="s">
        <v>79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116680724</v>
      </c>
      <c r="F5" s="21">
        <f t="shared" si="0"/>
        <v>116680724</v>
      </c>
      <c r="G5" s="21">
        <f t="shared" si="0"/>
        <v>84804579</v>
      </c>
      <c r="H5" s="21">
        <f t="shared" si="0"/>
        <v>157062748</v>
      </c>
      <c r="I5" s="21">
        <f t="shared" si="0"/>
        <v>0</v>
      </c>
      <c r="J5" s="21">
        <f t="shared" si="0"/>
        <v>241867327</v>
      </c>
      <c r="K5" s="21">
        <f t="shared" si="0"/>
        <v>19193248</v>
      </c>
      <c r="L5" s="21">
        <f t="shared" si="0"/>
        <v>8360791</v>
      </c>
      <c r="M5" s="21">
        <f t="shared" si="0"/>
        <v>9269892</v>
      </c>
      <c r="N5" s="21">
        <f t="shared" si="0"/>
        <v>36823931</v>
      </c>
      <c r="O5" s="21">
        <f t="shared" si="0"/>
        <v>12110607</v>
      </c>
      <c r="P5" s="21">
        <f t="shared" si="0"/>
        <v>7498134</v>
      </c>
      <c r="Q5" s="21">
        <f t="shared" si="0"/>
        <v>5074919</v>
      </c>
      <c r="R5" s="21">
        <f t="shared" si="0"/>
        <v>24683660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303374918</v>
      </c>
      <c r="X5" s="21">
        <f t="shared" si="0"/>
        <v>98361657</v>
      </c>
      <c r="Y5" s="21">
        <f t="shared" si="0"/>
        <v>205013261</v>
      </c>
      <c r="Z5" s="4">
        <f>+IF(X5&lt;&gt;0,+(Y5/X5)*100,0)</f>
        <v>208.42802699023258</v>
      </c>
      <c r="AA5" s="19">
        <f>SUM(AA6:AA8)</f>
        <v>116680724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>
        <v>-294</v>
      </c>
      <c r="M6" s="24"/>
      <c r="N6" s="24">
        <v>-294</v>
      </c>
      <c r="O6" s="24"/>
      <c r="P6" s="24"/>
      <c r="Q6" s="24"/>
      <c r="R6" s="24"/>
      <c r="S6" s="24"/>
      <c r="T6" s="24"/>
      <c r="U6" s="24"/>
      <c r="V6" s="24"/>
      <c r="W6" s="24">
        <v>-294</v>
      </c>
      <c r="X6" s="24"/>
      <c r="Y6" s="24">
        <v>-294</v>
      </c>
      <c r="Z6" s="6">
        <v>0</v>
      </c>
      <c r="AA6" s="22"/>
    </row>
    <row r="7" spans="1:27" ht="13.5">
      <c r="A7" s="5" t="s">
        <v>34</v>
      </c>
      <c r="B7" s="3"/>
      <c r="C7" s="25"/>
      <c r="D7" s="25"/>
      <c r="E7" s="26">
        <v>116619148</v>
      </c>
      <c r="F7" s="27">
        <v>116619148</v>
      </c>
      <c r="G7" s="27">
        <v>84804140</v>
      </c>
      <c r="H7" s="27">
        <v>157062748</v>
      </c>
      <c r="I7" s="27"/>
      <c r="J7" s="27">
        <v>241866888</v>
      </c>
      <c r="K7" s="27">
        <v>19181992</v>
      </c>
      <c r="L7" s="27">
        <v>8359931</v>
      </c>
      <c r="M7" s="27">
        <v>9268738</v>
      </c>
      <c r="N7" s="27">
        <v>36810661</v>
      </c>
      <c r="O7" s="27">
        <v>12110607</v>
      </c>
      <c r="P7" s="27">
        <v>7498134</v>
      </c>
      <c r="Q7" s="27">
        <v>5074919</v>
      </c>
      <c r="R7" s="27">
        <v>24683660</v>
      </c>
      <c r="S7" s="27"/>
      <c r="T7" s="27"/>
      <c r="U7" s="27"/>
      <c r="V7" s="27"/>
      <c r="W7" s="27">
        <v>303361209</v>
      </c>
      <c r="X7" s="27">
        <v>98315478</v>
      </c>
      <c r="Y7" s="27">
        <v>205045731</v>
      </c>
      <c r="Z7" s="7">
        <v>208.56</v>
      </c>
      <c r="AA7" s="25">
        <v>116619148</v>
      </c>
    </row>
    <row r="8" spans="1:27" ht="13.5">
      <c r="A8" s="5" t="s">
        <v>35</v>
      </c>
      <c r="B8" s="3"/>
      <c r="C8" s="22"/>
      <c r="D8" s="22"/>
      <c r="E8" s="23">
        <v>61576</v>
      </c>
      <c r="F8" s="24">
        <v>61576</v>
      </c>
      <c r="G8" s="24">
        <v>439</v>
      </c>
      <c r="H8" s="24"/>
      <c r="I8" s="24"/>
      <c r="J8" s="24">
        <v>439</v>
      </c>
      <c r="K8" s="24">
        <v>11256</v>
      </c>
      <c r="L8" s="24">
        <v>1154</v>
      </c>
      <c r="M8" s="24">
        <v>1154</v>
      </c>
      <c r="N8" s="24">
        <v>13564</v>
      </c>
      <c r="O8" s="24"/>
      <c r="P8" s="24"/>
      <c r="Q8" s="24"/>
      <c r="R8" s="24"/>
      <c r="S8" s="24"/>
      <c r="T8" s="24"/>
      <c r="U8" s="24"/>
      <c r="V8" s="24"/>
      <c r="W8" s="24">
        <v>14003</v>
      </c>
      <c r="X8" s="24">
        <v>46179</v>
      </c>
      <c r="Y8" s="24">
        <v>-32176</v>
      </c>
      <c r="Z8" s="6">
        <v>-69.68</v>
      </c>
      <c r="AA8" s="22">
        <v>61576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9155370</v>
      </c>
      <c r="F9" s="21">
        <f t="shared" si="1"/>
        <v>9155370</v>
      </c>
      <c r="G9" s="21">
        <f t="shared" si="1"/>
        <v>1052318</v>
      </c>
      <c r="H9" s="21">
        <f t="shared" si="1"/>
        <v>153936</v>
      </c>
      <c r="I9" s="21">
        <f t="shared" si="1"/>
        <v>0</v>
      </c>
      <c r="J9" s="21">
        <f t="shared" si="1"/>
        <v>1206254</v>
      </c>
      <c r="K9" s="21">
        <f t="shared" si="1"/>
        <v>538192</v>
      </c>
      <c r="L9" s="21">
        <f t="shared" si="1"/>
        <v>375939</v>
      </c>
      <c r="M9" s="21">
        <f t="shared" si="1"/>
        <v>284708</v>
      </c>
      <c r="N9" s="21">
        <f t="shared" si="1"/>
        <v>1198839</v>
      </c>
      <c r="O9" s="21">
        <f t="shared" si="1"/>
        <v>353105</v>
      </c>
      <c r="P9" s="21">
        <f t="shared" si="1"/>
        <v>338437</v>
      </c>
      <c r="Q9" s="21">
        <f t="shared" si="1"/>
        <v>237712</v>
      </c>
      <c r="R9" s="21">
        <f t="shared" si="1"/>
        <v>929254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3334347</v>
      </c>
      <c r="X9" s="21">
        <f t="shared" si="1"/>
        <v>5333130</v>
      </c>
      <c r="Y9" s="21">
        <f t="shared" si="1"/>
        <v>-1998783</v>
      </c>
      <c r="Z9" s="4">
        <f>+IF(X9&lt;&gt;0,+(Y9/X9)*100,0)</f>
        <v>-37.478610122010906</v>
      </c>
      <c r="AA9" s="19">
        <f>SUM(AA10:AA14)</f>
        <v>9155370</v>
      </c>
    </row>
    <row r="10" spans="1:27" ht="13.5">
      <c r="A10" s="5" t="s">
        <v>37</v>
      </c>
      <c r="B10" s="3"/>
      <c r="C10" s="22"/>
      <c r="D10" s="22"/>
      <c r="E10" s="23">
        <v>2217735</v>
      </c>
      <c r="F10" s="24">
        <v>2217735</v>
      </c>
      <c r="G10" s="24">
        <v>191820</v>
      </c>
      <c r="H10" s="24">
        <v>-68514</v>
      </c>
      <c r="I10" s="24"/>
      <c r="J10" s="24">
        <v>123306</v>
      </c>
      <c r="K10" s="24">
        <v>284485</v>
      </c>
      <c r="L10" s="24">
        <v>135666</v>
      </c>
      <c r="M10" s="24">
        <v>135678</v>
      </c>
      <c r="N10" s="24">
        <v>555829</v>
      </c>
      <c r="O10" s="24">
        <v>194755</v>
      </c>
      <c r="P10" s="24">
        <v>171968</v>
      </c>
      <c r="Q10" s="24">
        <v>199084</v>
      </c>
      <c r="R10" s="24">
        <v>565807</v>
      </c>
      <c r="S10" s="24"/>
      <c r="T10" s="24"/>
      <c r="U10" s="24"/>
      <c r="V10" s="24"/>
      <c r="W10" s="24">
        <v>1244942</v>
      </c>
      <c r="X10" s="24">
        <v>142659</v>
      </c>
      <c r="Y10" s="24">
        <v>1102283</v>
      </c>
      <c r="Z10" s="6">
        <v>772.67</v>
      </c>
      <c r="AA10" s="22">
        <v>2217735</v>
      </c>
    </row>
    <row r="11" spans="1:27" ht="13.5">
      <c r="A11" s="5" t="s">
        <v>38</v>
      </c>
      <c r="B11" s="3"/>
      <c r="C11" s="22"/>
      <c r="D11" s="22"/>
      <c r="E11" s="23">
        <v>4070</v>
      </c>
      <c r="F11" s="24">
        <v>4070</v>
      </c>
      <c r="G11" s="24">
        <v>300</v>
      </c>
      <c r="H11" s="24">
        <v>300</v>
      </c>
      <c r="I11" s="24"/>
      <c r="J11" s="24">
        <v>600</v>
      </c>
      <c r="K11" s="24">
        <v>600</v>
      </c>
      <c r="L11" s="24">
        <v>300</v>
      </c>
      <c r="M11" s="24">
        <v>300</v>
      </c>
      <c r="N11" s="24">
        <v>1200</v>
      </c>
      <c r="O11" s="24">
        <v>300</v>
      </c>
      <c r="P11" s="24">
        <v>300</v>
      </c>
      <c r="Q11" s="24">
        <v>300</v>
      </c>
      <c r="R11" s="24">
        <v>900</v>
      </c>
      <c r="S11" s="24"/>
      <c r="T11" s="24"/>
      <c r="U11" s="24"/>
      <c r="V11" s="24"/>
      <c r="W11" s="24">
        <v>2700</v>
      </c>
      <c r="X11" s="24">
        <v>3051</v>
      </c>
      <c r="Y11" s="24">
        <v>-351</v>
      </c>
      <c r="Z11" s="6">
        <v>-11.5</v>
      </c>
      <c r="AA11" s="22">
        <v>4070</v>
      </c>
    </row>
    <row r="12" spans="1:27" ht="13.5">
      <c r="A12" s="5" t="s">
        <v>39</v>
      </c>
      <c r="B12" s="3"/>
      <c r="C12" s="22"/>
      <c r="D12" s="22"/>
      <c r="E12" s="23">
        <v>6482964</v>
      </c>
      <c r="F12" s="24">
        <v>6482964</v>
      </c>
      <c r="G12" s="24">
        <v>200678</v>
      </c>
      <c r="H12" s="24">
        <v>222150</v>
      </c>
      <c r="I12" s="24"/>
      <c r="J12" s="24">
        <v>422828</v>
      </c>
      <c r="K12" s="24">
        <v>180182</v>
      </c>
      <c r="L12" s="24">
        <v>197330</v>
      </c>
      <c r="M12" s="24">
        <v>148730</v>
      </c>
      <c r="N12" s="24">
        <v>526242</v>
      </c>
      <c r="O12" s="24">
        <v>158050</v>
      </c>
      <c r="P12" s="24">
        <v>166169</v>
      </c>
      <c r="Q12" s="24">
        <v>38328</v>
      </c>
      <c r="R12" s="24">
        <v>362547</v>
      </c>
      <c r="S12" s="24"/>
      <c r="T12" s="24"/>
      <c r="U12" s="24"/>
      <c r="V12" s="24"/>
      <c r="W12" s="24">
        <v>1311617</v>
      </c>
      <c r="X12" s="24">
        <v>4849470</v>
      </c>
      <c r="Y12" s="24">
        <v>-3537853</v>
      </c>
      <c r="Z12" s="6">
        <v>-72.95</v>
      </c>
      <c r="AA12" s="22">
        <v>6482964</v>
      </c>
    </row>
    <row r="13" spans="1:27" ht="13.5">
      <c r="A13" s="5" t="s">
        <v>40</v>
      </c>
      <c r="B13" s="3"/>
      <c r="C13" s="22"/>
      <c r="D13" s="22"/>
      <c r="E13" s="23">
        <v>450601</v>
      </c>
      <c r="F13" s="24">
        <v>450601</v>
      </c>
      <c r="G13" s="24"/>
      <c r="H13" s="24"/>
      <c r="I13" s="24"/>
      <c r="J13" s="24"/>
      <c r="K13" s="24">
        <v>72925</v>
      </c>
      <c r="L13" s="24">
        <v>42643</v>
      </c>
      <c r="M13" s="24"/>
      <c r="N13" s="24">
        <v>115568</v>
      </c>
      <c r="O13" s="24"/>
      <c r="P13" s="24"/>
      <c r="Q13" s="24"/>
      <c r="R13" s="24"/>
      <c r="S13" s="24"/>
      <c r="T13" s="24"/>
      <c r="U13" s="24"/>
      <c r="V13" s="24"/>
      <c r="W13" s="24">
        <v>115568</v>
      </c>
      <c r="X13" s="24">
        <v>337950</v>
      </c>
      <c r="Y13" s="24">
        <v>-222382</v>
      </c>
      <c r="Z13" s="6">
        <v>-65.8</v>
      </c>
      <c r="AA13" s="22">
        <v>450601</v>
      </c>
    </row>
    <row r="14" spans="1:27" ht="13.5">
      <c r="A14" s="5" t="s">
        <v>41</v>
      </c>
      <c r="B14" s="3"/>
      <c r="C14" s="25"/>
      <c r="D14" s="25"/>
      <c r="E14" s="26"/>
      <c r="F14" s="27"/>
      <c r="G14" s="27">
        <v>659520</v>
      </c>
      <c r="H14" s="27"/>
      <c r="I14" s="27"/>
      <c r="J14" s="27">
        <v>659520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>
        <v>659520</v>
      </c>
      <c r="X14" s="27"/>
      <c r="Y14" s="27">
        <v>659520</v>
      </c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13425122</v>
      </c>
      <c r="F15" s="21">
        <f t="shared" si="2"/>
        <v>13425122</v>
      </c>
      <c r="G15" s="21">
        <f t="shared" si="2"/>
        <v>59526</v>
      </c>
      <c r="H15" s="21">
        <f t="shared" si="2"/>
        <v>48815</v>
      </c>
      <c r="I15" s="21">
        <f t="shared" si="2"/>
        <v>0</v>
      </c>
      <c r="J15" s="21">
        <f t="shared" si="2"/>
        <v>108341</v>
      </c>
      <c r="K15" s="21">
        <f t="shared" si="2"/>
        <v>105659</v>
      </c>
      <c r="L15" s="21">
        <f t="shared" si="2"/>
        <v>803319</v>
      </c>
      <c r="M15" s="21">
        <f t="shared" si="2"/>
        <v>-75704</v>
      </c>
      <c r="N15" s="21">
        <f t="shared" si="2"/>
        <v>833274</v>
      </c>
      <c r="O15" s="21">
        <f t="shared" si="2"/>
        <v>191977</v>
      </c>
      <c r="P15" s="21">
        <f t="shared" si="2"/>
        <v>32730</v>
      </c>
      <c r="Q15" s="21">
        <f t="shared" si="2"/>
        <v>15410</v>
      </c>
      <c r="R15" s="21">
        <f t="shared" si="2"/>
        <v>240117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1181732</v>
      </c>
      <c r="X15" s="21">
        <f t="shared" si="2"/>
        <v>11589480</v>
      </c>
      <c r="Y15" s="21">
        <f t="shared" si="2"/>
        <v>-10407748</v>
      </c>
      <c r="Z15" s="4">
        <f>+IF(X15&lt;&gt;0,+(Y15/X15)*100,0)</f>
        <v>-89.80340791821548</v>
      </c>
      <c r="AA15" s="19">
        <f>SUM(AA16:AA18)</f>
        <v>13425122</v>
      </c>
    </row>
    <row r="16" spans="1:27" ht="13.5">
      <c r="A16" s="5" t="s">
        <v>43</v>
      </c>
      <c r="B16" s="3"/>
      <c r="C16" s="22"/>
      <c r="D16" s="22"/>
      <c r="E16" s="23"/>
      <c r="F16" s="24"/>
      <c r="G16" s="24">
        <v>121</v>
      </c>
      <c r="H16" s="24">
        <v>-196</v>
      </c>
      <c r="I16" s="24"/>
      <c r="J16" s="24">
        <v>-75</v>
      </c>
      <c r="K16" s="24"/>
      <c r="L16" s="24"/>
      <c r="M16" s="24">
        <v>121</v>
      </c>
      <c r="N16" s="24">
        <v>121</v>
      </c>
      <c r="O16" s="24">
        <v>1154</v>
      </c>
      <c r="P16" s="24">
        <v>1153</v>
      </c>
      <c r="Q16" s="24">
        <v>122</v>
      </c>
      <c r="R16" s="24">
        <v>2429</v>
      </c>
      <c r="S16" s="24"/>
      <c r="T16" s="24"/>
      <c r="U16" s="24"/>
      <c r="V16" s="24"/>
      <c r="W16" s="24">
        <v>2475</v>
      </c>
      <c r="X16" s="24"/>
      <c r="Y16" s="24">
        <v>2475</v>
      </c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>
        <v>13425122</v>
      </c>
      <c r="F17" s="24">
        <v>13425122</v>
      </c>
      <c r="G17" s="24">
        <v>59405</v>
      </c>
      <c r="H17" s="24">
        <v>49011</v>
      </c>
      <c r="I17" s="24"/>
      <c r="J17" s="24">
        <v>108416</v>
      </c>
      <c r="K17" s="24">
        <v>105659</v>
      </c>
      <c r="L17" s="24">
        <v>803319</v>
      </c>
      <c r="M17" s="24">
        <v>-75825</v>
      </c>
      <c r="N17" s="24">
        <v>833153</v>
      </c>
      <c r="O17" s="24">
        <v>190823</v>
      </c>
      <c r="P17" s="24">
        <v>31577</v>
      </c>
      <c r="Q17" s="24">
        <v>15288</v>
      </c>
      <c r="R17" s="24">
        <v>237688</v>
      </c>
      <c r="S17" s="24"/>
      <c r="T17" s="24"/>
      <c r="U17" s="24"/>
      <c r="V17" s="24"/>
      <c r="W17" s="24">
        <v>1179257</v>
      </c>
      <c r="X17" s="24">
        <v>11589480</v>
      </c>
      <c r="Y17" s="24">
        <v>-10410223</v>
      </c>
      <c r="Z17" s="6">
        <v>-89.82</v>
      </c>
      <c r="AA17" s="22">
        <v>13425122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315821684</v>
      </c>
      <c r="F19" s="21">
        <f t="shared" si="3"/>
        <v>315821684</v>
      </c>
      <c r="G19" s="21">
        <f t="shared" si="3"/>
        <v>38653257</v>
      </c>
      <c r="H19" s="21">
        <f t="shared" si="3"/>
        <v>-4626317</v>
      </c>
      <c r="I19" s="21">
        <f t="shared" si="3"/>
        <v>0</v>
      </c>
      <c r="J19" s="21">
        <f t="shared" si="3"/>
        <v>34026940</v>
      </c>
      <c r="K19" s="21">
        <f t="shared" si="3"/>
        <v>35172328</v>
      </c>
      <c r="L19" s="21">
        <f t="shared" si="3"/>
        <v>19124728</v>
      </c>
      <c r="M19" s="21">
        <f t="shared" si="3"/>
        <v>15042643</v>
      </c>
      <c r="N19" s="21">
        <f t="shared" si="3"/>
        <v>69339699</v>
      </c>
      <c r="O19" s="21">
        <f t="shared" si="3"/>
        <v>17330125</v>
      </c>
      <c r="P19" s="21">
        <f t="shared" si="3"/>
        <v>19439184</v>
      </c>
      <c r="Q19" s="21">
        <f t="shared" si="3"/>
        <v>17983137</v>
      </c>
      <c r="R19" s="21">
        <f t="shared" si="3"/>
        <v>54752446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158119085</v>
      </c>
      <c r="X19" s="21">
        <f t="shared" si="3"/>
        <v>231889977</v>
      </c>
      <c r="Y19" s="21">
        <f t="shared" si="3"/>
        <v>-73770892</v>
      </c>
      <c r="Z19" s="4">
        <f>+IF(X19&lt;&gt;0,+(Y19/X19)*100,0)</f>
        <v>-31.81288512525921</v>
      </c>
      <c r="AA19" s="19">
        <f>SUM(AA20:AA23)</f>
        <v>315821684</v>
      </c>
    </row>
    <row r="20" spans="1:27" ht="13.5">
      <c r="A20" s="5" t="s">
        <v>47</v>
      </c>
      <c r="B20" s="3"/>
      <c r="C20" s="22"/>
      <c r="D20" s="22"/>
      <c r="E20" s="23">
        <v>176177345</v>
      </c>
      <c r="F20" s="24">
        <v>176177345</v>
      </c>
      <c r="G20" s="24">
        <v>14120277</v>
      </c>
      <c r="H20" s="24">
        <v>-13341329</v>
      </c>
      <c r="I20" s="24"/>
      <c r="J20" s="24">
        <v>778948</v>
      </c>
      <c r="K20" s="24">
        <v>23666616</v>
      </c>
      <c r="L20" s="24">
        <v>12836797</v>
      </c>
      <c r="M20" s="24">
        <v>12771543</v>
      </c>
      <c r="N20" s="24">
        <v>49274956</v>
      </c>
      <c r="O20" s="24">
        <v>14180713</v>
      </c>
      <c r="P20" s="24">
        <v>12075806</v>
      </c>
      <c r="Q20" s="24">
        <v>12749538</v>
      </c>
      <c r="R20" s="24">
        <v>39006057</v>
      </c>
      <c r="S20" s="24"/>
      <c r="T20" s="24"/>
      <c r="U20" s="24"/>
      <c r="V20" s="24"/>
      <c r="W20" s="24">
        <v>89059961</v>
      </c>
      <c r="X20" s="24">
        <v>131547861</v>
      </c>
      <c r="Y20" s="24">
        <v>-42487900</v>
      </c>
      <c r="Z20" s="6">
        <v>-32.3</v>
      </c>
      <c r="AA20" s="22">
        <v>176177345</v>
      </c>
    </row>
    <row r="21" spans="1:27" ht="13.5">
      <c r="A21" s="5" t="s">
        <v>48</v>
      </c>
      <c r="B21" s="3"/>
      <c r="C21" s="22"/>
      <c r="D21" s="22"/>
      <c r="E21" s="23">
        <v>104605716</v>
      </c>
      <c r="F21" s="24">
        <v>104605716</v>
      </c>
      <c r="G21" s="24">
        <v>20365037</v>
      </c>
      <c r="H21" s="24">
        <v>6712598</v>
      </c>
      <c r="I21" s="24"/>
      <c r="J21" s="24">
        <v>27077635</v>
      </c>
      <c r="K21" s="24">
        <v>7595012</v>
      </c>
      <c r="L21" s="24">
        <v>4178765</v>
      </c>
      <c r="M21" s="24">
        <v>1151767</v>
      </c>
      <c r="N21" s="24">
        <v>12925544</v>
      </c>
      <c r="O21" s="24">
        <v>579097</v>
      </c>
      <c r="P21" s="24">
        <v>3385907</v>
      </c>
      <c r="Q21" s="24">
        <v>2798837</v>
      </c>
      <c r="R21" s="24">
        <v>6763841</v>
      </c>
      <c r="S21" s="24"/>
      <c r="T21" s="24"/>
      <c r="U21" s="24"/>
      <c r="V21" s="24"/>
      <c r="W21" s="24">
        <v>46767020</v>
      </c>
      <c r="X21" s="24">
        <v>74194722</v>
      </c>
      <c r="Y21" s="24">
        <v>-27427702</v>
      </c>
      <c r="Z21" s="6">
        <v>-36.97</v>
      </c>
      <c r="AA21" s="22">
        <v>104605716</v>
      </c>
    </row>
    <row r="22" spans="1:27" ht="13.5">
      <c r="A22" s="5" t="s">
        <v>49</v>
      </c>
      <c r="B22" s="3"/>
      <c r="C22" s="25"/>
      <c r="D22" s="25"/>
      <c r="E22" s="26">
        <v>19010108</v>
      </c>
      <c r="F22" s="27">
        <v>19010108</v>
      </c>
      <c r="G22" s="27">
        <v>2297769</v>
      </c>
      <c r="H22" s="27">
        <v>924171</v>
      </c>
      <c r="I22" s="27"/>
      <c r="J22" s="27">
        <v>3221940</v>
      </c>
      <c r="K22" s="27">
        <v>1629708</v>
      </c>
      <c r="L22" s="27">
        <v>975139</v>
      </c>
      <c r="M22" s="27">
        <v>543655</v>
      </c>
      <c r="N22" s="27">
        <v>3148502</v>
      </c>
      <c r="O22" s="27">
        <v>1181588</v>
      </c>
      <c r="P22" s="27">
        <v>2089248</v>
      </c>
      <c r="Q22" s="27">
        <v>1187362</v>
      </c>
      <c r="R22" s="27">
        <v>4458198</v>
      </c>
      <c r="S22" s="27"/>
      <c r="T22" s="27"/>
      <c r="U22" s="27"/>
      <c r="V22" s="27"/>
      <c r="W22" s="27">
        <v>10828640</v>
      </c>
      <c r="X22" s="27">
        <v>14257584</v>
      </c>
      <c r="Y22" s="27">
        <v>-3428944</v>
      </c>
      <c r="Z22" s="7">
        <v>-24.05</v>
      </c>
      <c r="AA22" s="25">
        <v>19010108</v>
      </c>
    </row>
    <row r="23" spans="1:27" ht="13.5">
      <c r="A23" s="5" t="s">
        <v>50</v>
      </c>
      <c r="B23" s="3"/>
      <c r="C23" s="22"/>
      <c r="D23" s="22"/>
      <c r="E23" s="23">
        <v>16028515</v>
      </c>
      <c r="F23" s="24">
        <v>16028515</v>
      </c>
      <c r="G23" s="24">
        <v>1870174</v>
      </c>
      <c r="H23" s="24">
        <v>1078243</v>
      </c>
      <c r="I23" s="24"/>
      <c r="J23" s="24">
        <v>2948417</v>
      </c>
      <c r="K23" s="24">
        <v>2280992</v>
      </c>
      <c r="L23" s="24">
        <v>1134027</v>
      </c>
      <c r="M23" s="24">
        <v>575678</v>
      </c>
      <c r="N23" s="24">
        <v>3990697</v>
      </c>
      <c r="O23" s="24">
        <v>1388727</v>
      </c>
      <c r="P23" s="24">
        <v>1888223</v>
      </c>
      <c r="Q23" s="24">
        <v>1247400</v>
      </c>
      <c r="R23" s="24">
        <v>4524350</v>
      </c>
      <c r="S23" s="24"/>
      <c r="T23" s="24"/>
      <c r="U23" s="24"/>
      <c r="V23" s="24"/>
      <c r="W23" s="24">
        <v>11463464</v>
      </c>
      <c r="X23" s="24">
        <v>11889810</v>
      </c>
      <c r="Y23" s="24">
        <v>-426346</v>
      </c>
      <c r="Z23" s="6">
        <v>-3.59</v>
      </c>
      <c r="AA23" s="22">
        <v>16028515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455082900</v>
      </c>
      <c r="F25" s="42">
        <f t="shared" si="4"/>
        <v>455082900</v>
      </c>
      <c r="G25" s="42">
        <f t="shared" si="4"/>
        <v>124569680</v>
      </c>
      <c r="H25" s="42">
        <f t="shared" si="4"/>
        <v>152639182</v>
      </c>
      <c r="I25" s="42">
        <f t="shared" si="4"/>
        <v>0</v>
      </c>
      <c r="J25" s="42">
        <f t="shared" si="4"/>
        <v>277208862</v>
      </c>
      <c r="K25" s="42">
        <f t="shared" si="4"/>
        <v>55009427</v>
      </c>
      <c r="L25" s="42">
        <f t="shared" si="4"/>
        <v>28664777</v>
      </c>
      <c r="M25" s="42">
        <f t="shared" si="4"/>
        <v>24521539</v>
      </c>
      <c r="N25" s="42">
        <f t="shared" si="4"/>
        <v>108195743</v>
      </c>
      <c r="O25" s="42">
        <f t="shared" si="4"/>
        <v>29985814</v>
      </c>
      <c r="P25" s="42">
        <f t="shared" si="4"/>
        <v>27308485</v>
      </c>
      <c r="Q25" s="42">
        <f t="shared" si="4"/>
        <v>23311178</v>
      </c>
      <c r="R25" s="42">
        <f t="shared" si="4"/>
        <v>80605477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466010082</v>
      </c>
      <c r="X25" s="42">
        <f t="shared" si="4"/>
        <v>347174244</v>
      </c>
      <c r="Y25" s="42">
        <f t="shared" si="4"/>
        <v>118835838</v>
      </c>
      <c r="Z25" s="43">
        <f>+IF(X25&lt;&gt;0,+(Y25/X25)*100,0)</f>
        <v>34.22945107644564</v>
      </c>
      <c r="AA25" s="40">
        <f>+AA5+AA9+AA15+AA19+AA24</f>
        <v>455082900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118837768</v>
      </c>
      <c r="F28" s="21">
        <f t="shared" si="5"/>
        <v>118837768</v>
      </c>
      <c r="G28" s="21">
        <f t="shared" si="5"/>
        <v>7335770</v>
      </c>
      <c r="H28" s="21">
        <f t="shared" si="5"/>
        <v>6271328</v>
      </c>
      <c r="I28" s="21">
        <f t="shared" si="5"/>
        <v>0</v>
      </c>
      <c r="J28" s="21">
        <f t="shared" si="5"/>
        <v>13607098</v>
      </c>
      <c r="K28" s="21">
        <f t="shared" si="5"/>
        <v>18169752</v>
      </c>
      <c r="L28" s="21">
        <f t="shared" si="5"/>
        <v>7429540</v>
      </c>
      <c r="M28" s="21">
        <f t="shared" si="5"/>
        <v>8490890</v>
      </c>
      <c r="N28" s="21">
        <f t="shared" si="5"/>
        <v>34090182</v>
      </c>
      <c r="O28" s="21">
        <f t="shared" si="5"/>
        <v>5609651</v>
      </c>
      <c r="P28" s="21">
        <f t="shared" si="5"/>
        <v>7416631</v>
      </c>
      <c r="Q28" s="21">
        <f t="shared" si="5"/>
        <v>9402092</v>
      </c>
      <c r="R28" s="21">
        <f t="shared" si="5"/>
        <v>22428374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70125654</v>
      </c>
      <c r="X28" s="21">
        <f t="shared" si="5"/>
        <v>98328536</v>
      </c>
      <c r="Y28" s="21">
        <f t="shared" si="5"/>
        <v>-28202882</v>
      </c>
      <c r="Z28" s="4">
        <f>+IF(X28&lt;&gt;0,+(Y28/X28)*100,0)</f>
        <v>-28.682296256297356</v>
      </c>
      <c r="AA28" s="19">
        <f>SUM(AA29:AA31)</f>
        <v>118837768</v>
      </c>
    </row>
    <row r="29" spans="1:27" ht="13.5">
      <c r="A29" s="5" t="s">
        <v>33</v>
      </c>
      <c r="B29" s="3"/>
      <c r="C29" s="22"/>
      <c r="D29" s="22"/>
      <c r="E29" s="23">
        <v>23575061</v>
      </c>
      <c r="F29" s="24">
        <v>23575061</v>
      </c>
      <c r="G29" s="24">
        <v>1900196</v>
      </c>
      <c r="H29" s="24">
        <v>1960451</v>
      </c>
      <c r="I29" s="24"/>
      <c r="J29" s="24">
        <v>3860647</v>
      </c>
      <c r="K29" s="24">
        <v>1491053</v>
      </c>
      <c r="L29" s="24">
        <v>1811142</v>
      </c>
      <c r="M29" s="24">
        <v>1792310</v>
      </c>
      <c r="N29" s="24">
        <v>5094505</v>
      </c>
      <c r="O29" s="24">
        <v>1943745</v>
      </c>
      <c r="P29" s="24">
        <v>2467493</v>
      </c>
      <c r="Q29" s="24">
        <v>3390723</v>
      </c>
      <c r="R29" s="24">
        <v>7801961</v>
      </c>
      <c r="S29" s="24"/>
      <c r="T29" s="24"/>
      <c r="U29" s="24"/>
      <c r="V29" s="24"/>
      <c r="W29" s="24">
        <v>16757113</v>
      </c>
      <c r="X29" s="24">
        <v>18126683</v>
      </c>
      <c r="Y29" s="24">
        <v>-1369570</v>
      </c>
      <c r="Z29" s="6">
        <v>-7.56</v>
      </c>
      <c r="AA29" s="22">
        <v>23575061</v>
      </c>
    </row>
    <row r="30" spans="1:27" ht="13.5">
      <c r="A30" s="5" t="s">
        <v>34</v>
      </c>
      <c r="B30" s="3"/>
      <c r="C30" s="25"/>
      <c r="D30" s="25"/>
      <c r="E30" s="26">
        <v>58273535</v>
      </c>
      <c r="F30" s="27">
        <v>58273535</v>
      </c>
      <c r="G30" s="27">
        <v>1784849</v>
      </c>
      <c r="H30" s="27">
        <v>1813645</v>
      </c>
      <c r="I30" s="27"/>
      <c r="J30" s="27">
        <v>3598494</v>
      </c>
      <c r="K30" s="27">
        <v>14370272</v>
      </c>
      <c r="L30" s="27">
        <v>2741363</v>
      </c>
      <c r="M30" s="27">
        <v>2280918</v>
      </c>
      <c r="N30" s="27">
        <v>19392553</v>
      </c>
      <c r="O30" s="27">
        <v>1576957</v>
      </c>
      <c r="P30" s="27">
        <v>2355092</v>
      </c>
      <c r="Q30" s="27">
        <v>3235463</v>
      </c>
      <c r="R30" s="27">
        <v>7167512</v>
      </c>
      <c r="S30" s="27"/>
      <c r="T30" s="27"/>
      <c r="U30" s="27"/>
      <c r="V30" s="27"/>
      <c r="W30" s="27">
        <v>30158559</v>
      </c>
      <c r="X30" s="27">
        <v>53126298</v>
      </c>
      <c r="Y30" s="27">
        <v>-22967739</v>
      </c>
      <c r="Z30" s="7">
        <v>-43.23</v>
      </c>
      <c r="AA30" s="25">
        <v>58273535</v>
      </c>
    </row>
    <row r="31" spans="1:27" ht="13.5">
      <c r="A31" s="5" t="s">
        <v>35</v>
      </c>
      <c r="B31" s="3"/>
      <c r="C31" s="22"/>
      <c r="D31" s="22"/>
      <c r="E31" s="23">
        <v>36989172</v>
      </c>
      <c r="F31" s="24">
        <v>36989172</v>
      </c>
      <c r="G31" s="24">
        <v>3650725</v>
      </c>
      <c r="H31" s="24">
        <v>2497232</v>
      </c>
      <c r="I31" s="24"/>
      <c r="J31" s="24">
        <v>6147957</v>
      </c>
      <c r="K31" s="24">
        <v>2308427</v>
      </c>
      <c r="L31" s="24">
        <v>2877035</v>
      </c>
      <c r="M31" s="24">
        <v>4417662</v>
      </c>
      <c r="N31" s="24">
        <v>9603124</v>
      </c>
      <c r="O31" s="24">
        <v>2088949</v>
      </c>
      <c r="P31" s="24">
        <v>2594046</v>
      </c>
      <c r="Q31" s="24">
        <v>2775906</v>
      </c>
      <c r="R31" s="24">
        <v>7458901</v>
      </c>
      <c r="S31" s="24"/>
      <c r="T31" s="24"/>
      <c r="U31" s="24"/>
      <c r="V31" s="24"/>
      <c r="W31" s="24">
        <v>23209982</v>
      </c>
      <c r="X31" s="24">
        <v>27075555</v>
      </c>
      <c r="Y31" s="24">
        <v>-3865573</v>
      </c>
      <c r="Z31" s="6">
        <v>-14.28</v>
      </c>
      <c r="AA31" s="22">
        <v>36989172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39297348</v>
      </c>
      <c r="F32" s="21">
        <f t="shared" si="6"/>
        <v>39297348</v>
      </c>
      <c r="G32" s="21">
        <f t="shared" si="6"/>
        <v>3446428</v>
      </c>
      <c r="H32" s="21">
        <f t="shared" si="6"/>
        <v>2749047</v>
      </c>
      <c r="I32" s="21">
        <f t="shared" si="6"/>
        <v>0</v>
      </c>
      <c r="J32" s="21">
        <f t="shared" si="6"/>
        <v>6195475</v>
      </c>
      <c r="K32" s="21">
        <f t="shared" si="6"/>
        <v>2134184</v>
      </c>
      <c r="L32" s="21">
        <f t="shared" si="6"/>
        <v>2528405</v>
      </c>
      <c r="M32" s="21">
        <f t="shared" si="6"/>
        <v>2028680</v>
      </c>
      <c r="N32" s="21">
        <f t="shared" si="6"/>
        <v>6691269</v>
      </c>
      <c r="O32" s="21">
        <f t="shared" si="6"/>
        <v>2688680</v>
      </c>
      <c r="P32" s="21">
        <f t="shared" si="6"/>
        <v>3199337</v>
      </c>
      <c r="Q32" s="21">
        <f t="shared" si="6"/>
        <v>3587503</v>
      </c>
      <c r="R32" s="21">
        <f t="shared" si="6"/>
        <v>9475520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22362264</v>
      </c>
      <c r="X32" s="21">
        <f t="shared" si="6"/>
        <v>24825465</v>
      </c>
      <c r="Y32" s="21">
        <f t="shared" si="6"/>
        <v>-2463201</v>
      </c>
      <c r="Z32" s="4">
        <f>+IF(X32&lt;&gt;0,+(Y32/X32)*100,0)</f>
        <v>-9.922073967194573</v>
      </c>
      <c r="AA32" s="19">
        <f>SUM(AA33:AA37)</f>
        <v>39297348</v>
      </c>
    </row>
    <row r="33" spans="1:27" ht="13.5">
      <c r="A33" s="5" t="s">
        <v>37</v>
      </c>
      <c r="B33" s="3"/>
      <c r="C33" s="22"/>
      <c r="D33" s="22"/>
      <c r="E33" s="23">
        <v>13744623</v>
      </c>
      <c r="F33" s="24">
        <v>13744623</v>
      </c>
      <c r="G33" s="24">
        <v>2083895</v>
      </c>
      <c r="H33" s="24">
        <v>956913</v>
      </c>
      <c r="I33" s="24"/>
      <c r="J33" s="24">
        <v>3040808</v>
      </c>
      <c r="K33" s="24">
        <v>666884</v>
      </c>
      <c r="L33" s="24">
        <v>1055317</v>
      </c>
      <c r="M33" s="24">
        <v>669062</v>
      </c>
      <c r="N33" s="24">
        <v>2391263</v>
      </c>
      <c r="O33" s="24">
        <v>1005862</v>
      </c>
      <c r="P33" s="24">
        <v>1645962</v>
      </c>
      <c r="Q33" s="24">
        <v>1016641</v>
      </c>
      <c r="R33" s="24">
        <v>3668465</v>
      </c>
      <c r="S33" s="24"/>
      <c r="T33" s="24"/>
      <c r="U33" s="24"/>
      <c r="V33" s="24"/>
      <c r="W33" s="24">
        <v>9100536</v>
      </c>
      <c r="X33" s="24">
        <v>6286743</v>
      </c>
      <c r="Y33" s="24">
        <v>2813793</v>
      </c>
      <c r="Z33" s="6">
        <v>44.76</v>
      </c>
      <c r="AA33" s="22">
        <v>13744623</v>
      </c>
    </row>
    <row r="34" spans="1:27" ht="13.5">
      <c r="A34" s="5" t="s">
        <v>38</v>
      </c>
      <c r="B34" s="3"/>
      <c r="C34" s="22"/>
      <c r="D34" s="22"/>
      <c r="E34" s="23">
        <v>3600202</v>
      </c>
      <c r="F34" s="24">
        <v>3600202</v>
      </c>
      <c r="G34" s="24">
        <v>288643</v>
      </c>
      <c r="H34" s="24">
        <v>392695</v>
      </c>
      <c r="I34" s="24"/>
      <c r="J34" s="24">
        <v>681338</v>
      </c>
      <c r="K34" s="24">
        <v>316633</v>
      </c>
      <c r="L34" s="24">
        <v>269010</v>
      </c>
      <c r="M34" s="24">
        <v>320092</v>
      </c>
      <c r="N34" s="24">
        <v>905735</v>
      </c>
      <c r="O34" s="24">
        <v>341160</v>
      </c>
      <c r="P34" s="24">
        <v>323350</v>
      </c>
      <c r="Q34" s="24">
        <v>542387</v>
      </c>
      <c r="R34" s="24">
        <v>1206897</v>
      </c>
      <c r="S34" s="24"/>
      <c r="T34" s="24"/>
      <c r="U34" s="24"/>
      <c r="V34" s="24"/>
      <c r="W34" s="24">
        <v>2793970</v>
      </c>
      <c r="X34" s="24">
        <v>2813157</v>
      </c>
      <c r="Y34" s="24">
        <v>-19187</v>
      </c>
      <c r="Z34" s="6">
        <v>-0.68</v>
      </c>
      <c r="AA34" s="22">
        <v>3600202</v>
      </c>
    </row>
    <row r="35" spans="1:27" ht="13.5">
      <c r="A35" s="5" t="s">
        <v>39</v>
      </c>
      <c r="B35" s="3"/>
      <c r="C35" s="22"/>
      <c r="D35" s="22"/>
      <c r="E35" s="23">
        <v>20525598</v>
      </c>
      <c r="F35" s="24">
        <v>20525598</v>
      </c>
      <c r="G35" s="24">
        <v>1072490</v>
      </c>
      <c r="H35" s="24">
        <v>1393839</v>
      </c>
      <c r="I35" s="24"/>
      <c r="J35" s="24">
        <v>2466329</v>
      </c>
      <c r="K35" s="24">
        <v>1137135</v>
      </c>
      <c r="L35" s="24">
        <v>1155746</v>
      </c>
      <c r="M35" s="24">
        <v>970862</v>
      </c>
      <c r="N35" s="24">
        <v>3263743</v>
      </c>
      <c r="O35" s="24">
        <v>1316632</v>
      </c>
      <c r="P35" s="24">
        <v>1229675</v>
      </c>
      <c r="Q35" s="24">
        <v>2024275</v>
      </c>
      <c r="R35" s="24">
        <v>4570582</v>
      </c>
      <c r="S35" s="24"/>
      <c r="T35" s="24"/>
      <c r="U35" s="24"/>
      <c r="V35" s="24"/>
      <c r="W35" s="24">
        <v>10300654</v>
      </c>
      <c r="X35" s="24">
        <v>13603734</v>
      </c>
      <c r="Y35" s="24">
        <v>-3303080</v>
      </c>
      <c r="Z35" s="6">
        <v>-24.28</v>
      </c>
      <c r="AA35" s="22">
        <v>20525598</v>
      </c>
    </row>
    <row r="36" spans="1:27" ht="13.5">
      <c r="A36" s="5" t="s">
        <v>40</v>
      </c>
      <c r="B36" s="3"/>
      <c r="C36" s="22"/>
      <c r="D36" s="22"/>
      <c r="E36" s="23">
        <v>334420</v>
      </c>
      <c r="F36" s="24">
        <v>334420</v>
      </c>
      <c r="G36" s="24"/>
      <c r="H36" s="24"/>
      <c r="I36" s="24"/>
      <c r="J36" s="24"/>
      <c r="K36" s="24">
        <v>7932</v>
      </c>
      <c r="L36" s="24">
        <v>12637</v>
      </c>
      <c r="M36" s="24"/>
      <c r="N36" s="24">
        <v>20569</v>
      </c>
      <c r="O36" s="24"/>
      <c r="P36" s="24"/>
      <c r="Q36" s="24"/>
      <c r="R36" s="24"/>
      <c r="S36" s="24"/>
      <c r="T36" s="24"/>
      <c r="U36" s="24"/>
      <c r="V36" s="24"/>
      <c r="W36" s="24">
        <v>20569</v>
      </c>
      <c r="X36" s="24">
        <v>214956</v>
      </c>
      <c r="Y36" s="24">
        <v>-194387</v>
      </c>
      <c r="Z36" s="6">
        <v>-90.43</v>
      </c>
      <c r="AA36" s="22">
        <v>334420</v>
      </c>
    </row>
    <row r="37" spans="1:27" ht="13.5">
      <c r="A37" s="5" t="s">
        <v>41</v>
      </c>
      <c r="B37" s="3"/>
      <c r="C37" s="25"/>
      <c r="D37" s="25"/>
      <c r="E37" s="26">
        <v>1092505</v>
      </c>
      <c r="F37" s="27">
        <v>1092505</v>
      </c>
      <c r="G37" s="27">
        <v>1400</v>
      </c>
      <c r="H37" s="27">
        <v>5600</v>
      </c>
      <c r="I37" s="27"/>
      <c r="J37" s="27">
        <v>7000</v>
      </c>
      <c r="K37" s="27">
        <v>5600</v>
      </c>
      <c r="L37" s="27">
        <v>35695</v>
      </c>
      <c r="M37" s="27">
        <v>68664</v>
      </c>
      <c r="N37" s="27">
        <v>109959</v>
      </c>
      <c r="O37" s="27">
        <v>25026</v>
      </c>
      <c r="P37" s="27">
        <v>350</v>
      </c>
      <c r="Q37" s="27">
        <v>4200</v>
      </c>
      <c r="R37" s="27">
        <v>29576</v>
      </c>
      <c r="S37" s="27"/>
      <c r="T37" s="27"/>
      <c r="U37" s="27"/>
      <c r="V37" s="27"/>
      <c r="W37" s="27">
        <v>146535</v>
      </c>
      <c r="X37" s="27">
        <v>1906875</v>
      </c>
      <c r="Y37" s="27">
        <v>-1760340</v>
      </c>
      <c r="Z37" s="7">
        <v>-92.32</v>
      </c>
      <c r="AA37" s="25">
        <v>1092505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47840529</v>
      </c>
      <c r="F38" s="21">
        <f t="shared" si="7"/>
        <v>47840529</v>
      </c>
      <c r="G38" s="21">
        <f t="shared" si="7"/>
        <v>2639533</v>
      </c>
      <c r="H38" s="21">
        <f t="shared" si="7"/>
        <v>2702836</v>
      </c>
      <c r="I38" s="21">
        <f t="shared" si="7"/>
        <v>0</v>
      </c>
      <c r="J38" s="21">
        <f t="shared" si="7"/>
        <v>5342369</v>
      </c>
      <c r="K38" s="21">
        <f t="shared" si="7"/>
        <v>2928615</v>
      </c>
      <c r="L38" s="21">
        <f t="shared" si="7"/>
        <v>3343406</v>
      </c>
      <c r="M38" s="21">
        <f t="shared" si="7"/>
        <v>2022285</v>
      </c>
      <c r="N38" s="21">
        <f t="shared" si="7"/>
        <v>8294306</v>
      </c>
      <c r="O38" s="21">
        <f t="shared" si="7"/>
        <v>3398683</v>
      </c>
      <c r="P38" s="21">
        <f t="shared" si="7"/>
        <v>2586143</v>
      </c>
      <c r="Q38" s="21">
        <f t="shared" si="7"/>
        <v>3601184</v>
      </c>
      <c r="R38" s="21">
        <f t="shared" si="7"/>
        <v>9586010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23222685</v>
      </c>
      <c r="X38" s="21">
        <f t="shared" si="7"/>
        <v>38153322</v>
      </c>
      <c r="Y38" s="21">
        <f t="shared" si="7"/>
        <v>-14930637</v>
      </c>
      <c r="Z38" s="4">
        <f>+IF(X38&lt;&gt;0,+(Y38/X38)*100,0)</f>
        <v>-39.13325555242608</v>
      </c>
      <c r="AA38" s="19">
        <f>SUM(AA39:AA41)</f>
        <v>47840529</v>
      </c>
    </row>
    <row r="39" spans="1:27" ht="13.5">
      <c r="A39" s="5" t="s">
        <v>43</v>
      </c>
      <c r="B39" s="3"/>
      <c r="C39" s="22"/>
      <c r="D39" s="22"/>
      <c r="E39" s="23">
        <v>9349117</v>
      </c>
      <c r="F39" s="24">
        <v>9349117</v>
      </c>
      <c r="G39" s="24">
        <v>178</v>
      </c>
      <c r="H39" s="24"/>
      <c r="I39" s="24"/>
      <c r="J39" s="24">
        <v>178</v>
      </c>
      <c r="K39" s="24">
        <v>244958</v>
      </c>
      <c r="L39" s="24">
        <v>400120</v>
      </c>
      <c r="M39" s="24"/>
      <c r="N39" s="24">
        <v>645078</v>
      </c>
      <c r="O39" s="24">
        <v>356</v>
      </c>
      <c r="P39" s="24">
        <v>177</v>
      </c>
      <c r="Q39" s="24">
        <v>178</v>
      </c>
      <c r="R39" s="24">
        <v>711</v>
      </c>
      <c r="S39" s="24"/>
      <c r="T39" s="24"/>
      <c r="U39" s="24"/>
      <c r="V39" s="24"/>
      <c r="W39" s="24">
        <v>645967</v>
      </c>
      <c r="X39" s="24">
        <v>5477796</v>
      </c>
      <c r="Y39" s="24">
        <v>-4831829</v>
      </c>
      <c r="Z39" s="6">
        <v>-88.21</v>
      </c>
      <c r="AA39" s="22">
        <v>9349117</v>
      </c>
    </row>
    <row r="40" spans="1:27" ht="13.5">
      <c r="A40" s="5" t="s">
        <v>44</v>
      </c>
      <c r="B40" s="3"/>
      <c r="C40" s="22"/>
      <c r="D40" s="22"/>
      <c r="E40" s="23">
        <v>38491412</v>
      </c>
      <c r="F40" s="24">
        <v>38491412</v>
      </c>
      <c r="G40" s="24">
        <v>2639355</v>
      </c>
      <c r="H40" s="24">
        <v>2702836</v>
      </c>
      <c r="I40" s="24"/>
      <c r="J40" s="24">
        <v>5342191</v>
      </c>
      <c r="K40" s="24">
        <v>2683657</v>
      </c>
      <c r="L40" s="24">
        <v>2943286</v>
      </c>
      <c r="M40" s="24">
        <v>2022285</v>
      </c>
      <c r="N40" s="24">
        <v>7649228</v>
      </c>
      <c r="O40" s="24">
        <v>3398327</v>
      </c>
      <c r="P40" s="24">
        <v>2585966</v>
      </c>
      <c r="Q40" s="24">
        <v>3601006</v>
      </c>
      <c r="R40" s="24">
        <v>9585299</v>
      </c>
      <c r="S40" s="24"/>
      <c r="T40" s="24"/>
      <c r="U40" s="24"/>
      <c r="V40" s="24"/>
      <c r="W40" s="24">
        <v>22576718</v>
      </c>
      <c r="X40" s="24">
        <v>32675526</v>
      </c>
      <c r="Y40" s="24">
        <v>-10098808</v>
      </c>
      <c r="Z40" s="6">
        <v>-30.91</v>
      </c>
      <c r="AA40" s="22">
        <v>38491412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249099919</v>
      </c>
      <c r="F42" s="21">
        <f t="shared" si="8"/>
        <v>249099919</v>
      </c>
      <c r="G42" s="21">
        <f t="shared" si="8"/>
        <v>30804655</v>
      </c>
      <c r="H42" s="21">
        <f t="shared" si="8"/>
        <v>14451366</v>
      </c>
      <c r="I42" s="21">
        <f t="shared" si="8"/>
        <v>0</v>
      </c>
      <c r="J42" s="21">
        <f t="shared" si="8"/>
        <v>45256021</v>
      </c>
      <c r="K42" s="21">
        <f t="shared" si="8"/>
        <v>13759474</v>
      </c>
      <c r="L42" s="21">
        <f t="shared" si="8"/>
        <v>25819119</v>
      </c>
      <c r="M42" s="21">
        <f t="shared" si="8"/>
        <v>11826128</v>
      </c>
      <c r="N42" s="21">
        <f t="shared" si="8"/>
        <v>51404721</v>
      </c>
      <c r="O42" s="21">
        <f t="shared" si="8"/>
        <v>17730432</v>
      </c>
      <c r="P42" s="21">
        <f t="shared" si="8"/>
        <v>18325996</v>
      </c>
      <c r="Q42" s="21">
        <f t="shared" si="8"/>
        <v>20944418</v>
      </c>
      <c r="R42" s="21">
        <f t="shared" si="8"/>
        <v>57000846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153661588</v>
      </c>
      <c r="X42" s="21">
        <f t="shared" si="8"/>
        <v>185855256</v>
      </c>
      <c r="Y42" s="21">
        <f t="shared" si="8"/>
        <v>-32193668</v>
      </c>
      <c r="Z42" s="4">
        <f>+IF(X42&lt;&gt;0,+(Y42/X42)*100,0)</f>
        <v>-17.321903449424106</v>
      </c>
      <c r="AA42" s="19">
        <f>SUM(AA43:AA46)</f>
        <v>249099919</v>
      </c>
    </row>
    <row r="43" spans="1:27" ht="13.5">
      <c r="A43" s="5" t="s">
        <v>47</v>
      </c>
      <c r="B43" s="3"/>
      <c r="C43" s="22"/>
      <c r="D43" s="22"/>
      <c r="E43" s="23">
        <v>139253676</v>
      </c>
      <c r="F43" s="24">
        <v>139253676</v>
      </c>
      <c r="G43" s="24">
        <v>22161525</v>
      </c>
      <c r="H43" s="24">
        <v>1339813</v>
      </c>
      <c r="I43" s="24"/>
      <c r="J43" s="24">
        <v>23501338</v>
      </c>
      <c r="K43" s="24">
        <v>3750956</v>
      </c>
      <c r="L43" s="24">
        <v>19941613</v>
      </c>
      <c r="M43" s="24">
        <v>4263253</v>
      </c>
      <c r="N43" s="24">
        <v>27955822</v>
      </c>
      <c r="O43" s="24">
        <v>5468510</v>
      </c>
      <c r="P43" s="24">
        <v>8433479</v>
      </c>
      <c r="Q43" s="24">
        <v>8767445</v>
      </c>
      <c r="R43" s="24">
        <v>22669434</v>
      </c>
      <c r="S43" s="24"/>
      <c r="T43" s="24"/>
      <c r="U43" s="24"/>
      <c r="V43" s="24"/>
      <c r="W43" s="24">
        <v>74126594</v>
      </c>
      <c r="X43" s="24">
        <v>109194507</v>
      </c>
      <c r="Y43" s="24">
        <v>-35067913</v>
      </c>
      <c r="Z43" s="6">
        <v>-32.12</v>
      </c>
      <c r="AA43" s="22">
        <v>139253676</v>
      </c>
    </row>
    <row r="44" spans="1:27" ht="13.5">
      <c r="A44" s="5" t="s">
        <v>48</v>
      </c>
      <c r="B44" s="3"/>
      <c r="C44" s="22"/>
      <c r="D44" s="22"/>
      <c r="E44" s="23">
        <v>54729614</v>
      </c>
      <c r="F44" s="24">
        <v>54729614</v>
      </c>
      <c r="G44" s="24">
        <v>5043926</v>
      </c>
      <c r="H44" s="24">
        <v>5995121</v>
      </c>
      <c r="I44" s="24"/>
      <c r="J44" s="24">
        <v>11039047</v>
      </c>
      <c r="K44" s="24">
        <v>5553827</v>
      </c>
      <c r="L44" s="24">
        <v>1397122</v>
      </c>
      <c r="M44" s="24">
        <v>4565896</v>
      </c>
      <c r="N44" s="24">
        <v>11516845</v>
      </c>
      <c r="O44" s="24">
        <v>6072370</v>
      </c>
      <c r="P44" s="24">
        <v>5505424</v>
      </c>
      <c r="Q44" s="24">
        <v>5732994</v>
      </c>
      <c r="R44" s="24">
        <v>17310788</v>
      </c>
      <c r="S44" s="24"/>
      <c r="T44" s="24"/>
      <c r="U44" s="24"/>
      <c r="V44" s="24"/>
      <c r="W44" s="24">
        <v>39866680</v>
      </c>
      <c r="X44" s="24">
        <v>40715829</v>
      </c>
      <c r="Y44" s="24">
        <v>-849149</v>
      </c>
      <c r="Z44" s="6">
        <v>-2.09</v>
      </c>
      <c r="AA44" s="22">
        <v>54729614</v>
      </c>
    </row>
    <row r="45" spans="1:27" ht="13.5">
      <c r="A45" s="5" t="s">
        <v>49</v>
      </c>
      <c r="B45" s="3"/>
      <c r="C45" s="25"/>
      <c r="D45" s="25"/>
      <c r="E45" s="26">
        <v>22366604</v>
      </c>
      <c r="F45" s="27">
        <v>22366604</v>
      </c>
      <c r="G45" s="27">
        <v>1645759</v>
      </c>
      <c r="H45" s="27">
        <v>1703699</v>
      </c>
      <c r="I45" s="27"/>
      <c r="J45" s="27">
        <v>3349458</v>
      </c>
      <c r="K45" s="27">
        <v>2231470</v>
      </c>
      <c r="L45" s="27">
        <v>2147190</v>
      </c>
      <c r="M45" s="27">
        <v>1209280</v>
      </c>
      <c r="N45" s="27">
        <v>5587940</v>
      </c>
      <c r="O45" s="27">
        <v>2863101</v>
      </c>
      <c r="P45" s="27">
        <v>2148103</v>
      </c>
      <c r="Q45" s="27">
        <v>3239631</v>
      </c>
      <c r="R45" s="27">
        <v>8250835</v>
      </c>
      <c r="S45" s="27"/>
      <c r="T45" s="27"/>
      <c r="U45" s="27"/>
      <c r="V45" s="27"/>
      <c r="W45" s="27">
        <v>17188233</v>
      </c>
      <c r="X45" s="27">
        <v>15683373</v>
      </c>
      <c r="Y45" s="27">
        <v>1504860</v>
      </c>
      <c r="Z45" s="7">
        <v>9.6</v>
      </c>
      <c r="AA45" s="25">
        <v>22366604</v>
      </c>
    </row>
    <row r="46" spans="1:27" ht="13.5">
      <c r="A46" s="5" t="s">
        <v>50</v>
      </c>
      <c r="B46" s="3"/>
      <c r="C46" s="22"/>
      <c r="D46" s="22"/>
      <c r="E46" s="23">
        <v>32750025</v>
      </c>
      <c r="F46" s="24">
        <v>32750025</v>
      </c>
      <c r="G46" s="24">
        <v>1953445</v>
      </c>
      <c r="H46" s="24">
        <v>5412733</v>
      </c>
      <c r="I46" s="24"/>
      <c r="J46" s="24">
        <v>7366178</v>
      </c>
      <c r="K46" s="24">
        <v>2223221</v>
      </c>
      <c r="L46" s="24">
        <v>2333194</v>
      </c>
      <c r="M46" s="24">
        <v>1787699</v>
      </c>
      <c r="N46" s="24">
        <v>6344114</v>
      </c>
      <c r="O46" s="24">
        <v>3326451</v>
      </c>
      <c r="P46" s="24">
        <v>2238990</v>
      </c>
      <c r="Q46" s="24">
        <v>3204348</v>
      </c>
      <c r="R46" s="24">
        <v>8769789</v>
      </c>
      <c r="S46" s="24"/>
      <c r="T46" s="24"/>
      <c r="U46" s="24"/>
      <c r="V46" s="24"/>
      <c r="W46" s="24">
        <v>22480081</v>
      </c>
      <c r="X46" s="24">
        <v>20261547</v>
      </c>
      <c r="Y46" s="24">
        <v>2218534</v>
      </c>
      <c r="Z46" s="6">
        <v>10.95</v>
      </c>
      <c r="AA46" s="22">
        <v>32750025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>
        <v>441279</v>
      </c>
      <c r="H47" s="21">
        <v>27595</v>
      </c>
      <c r="I47" s="21"/>
      <c r="J47" s="21">
        <v>468874</v>
      </c>
      <c r="K47" s="21"/>
      <c r="L47" s="21"/>
      <c r="M47" s="21">
        <v>321034</v>
      </c>
      <c r="N47" s="21">
        <v>321034</v>
      </c>
      <c r="O47" s="21">
        <v>7284</v>
      </c>
      <c r="P47" s="21">
        <v>1051660</v>
      </c>
      <c r="Q47" s="21">
        <v>224253</v>
      </c>
      <c r="R47" s="21">
        <v>1283197</v>
      </c>
      <c r="S47" s="21"/>
      <c r="T47" s="21"/>
      <c r="U47" s="21"/>
      <c r="V47" s="21"/>
      <c r="W47" s="21">
        <v>2073105</v>
      </c>
      <c r="X47" s="21"/>
      <c r="Y47" s="21">
        <v>2073105</v>
      </c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455075564</v>
      </c>
      <c r="F48" s="42">
        <f t="shared" si="9"/>
        <v>455075564</v>
      </c>
      <c r="G48" s="42">
        <f t="shared" si="9"/>
        <v>44667665</v>
      </c>
      <c r="H48" s="42">
        <f t="shared" si="9"/>
        <v>26202172</v>
      </c>
      <c r="I48" s="42">
        <f t="shared" si="9"/>
        <v>0</v>
      </c>
      <c r="J48" s="42">
        <f t="shared" si="9"/>
        <v>70869837</v>
      </c>
      <c r="K48" s="42">
        <f t="shared" si="9"/>
        <v>36992025</v>
      </c>
      <c r="L48" s="42">
        <f t="shared" si="9"/>
        <v>39120470</v>
      </c>
      <c r="M48" s="42">
        <f t="shared" si="9"/>
        <v>24689017</v>
      </c>
      <c r="N48" s="42">
        <f t="shared" si="9"/>
        <v>100801512</v>
      </c>
      <c r="O48" s="42">
        <f t="shared" si="9"/>
        <v>29434730</v>
      </c>
      <c r="P48" s="42">
        <f t="shared" si="9"/>
        <v>32579767</v>
      </c>
      <c r="Q48" s="42">
        <f t="shared" si="9"/>
        <v>37759450</v>
      </c>
      <c r="R48" s="42">
        <f t="shared" si="9"/>
        <v>99773947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271445296</v>
      </c>
      <c r="X48" s="42">
        <f t="shared" si="9"/>
        <v>347162579</v>
      </c>
      <c r="Y48" s="42">
        <f t="shared" si="9"/>
        <v>-75717283</v>
      </c>
      <c r="Z48" s="43">
        <f>+IF(X48&lt;&gt;0,+(Y48/X48)*100,0)</f>
        <v>-21.8103239174289</v>
      </c>
      <c r="AA48" s="40">
        <f>+AA28+AA32+AA38+AA42+AA47</f>
        <v>455075564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7336</v>
      </c>
      <c r="F49" s="46">
        <f t="shared" si="10"/>
        <v>7336</v>
      </c>
      <c r="G49" s="46">
        <f t="shared" si="10"/>
        <v>79902015</v>
      </c>
      <c r="H49" s="46">
        <f t="shared" si="10"/>
        <v>126437010</v>
      </c>
      <c r="I49" s="46">
        <f t="shared" si="10"/>
        <v>0</v>
      </c>
      <c r="J49" s="46">
        <f t="shared" si="10"/>
        <v>206339025</v>
      </c>
      <c r="K49" s="46">
        <f t="shared" si="10"/>
        <v>18017402</v>
      </c>
      <c r="L49" s="46">
        <f t="shared" si="10"/>
        <v>-10455693</v>
      </c>
      <c r="M49" s="46">
        <f t="shared" si="10"/>
        <v>-167478</v>
      </c>
      <c r="N49" s="46">
        <f t="shared" si="10"/>
        <v>7394231</v>
      </c>
      <c r="O49" s="46">
        <f t="shared" si="10"/>
        <v>551084</v>
      </c>
      <c r="P49" s="46">
        <f t="shared" si="10"/>
        <v>-5271282</v>
      </c>
      <c r="Q49" s="46">
        <f t="shared" si="10"/>
        <v>-14448272</v>
      </c>
      <c r="R49" s="46">
        <f t="shared" si="10"/>
        <v>-19168470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194564786</v>
      </c>
      <c r="X49" s="46">
        <f>IF(F25=F48,0,X25-X48)</f>
        <v>11665</v>
      </c>
      <c r="Y49" s="46">
        <f t="shared" si="10"/>
        <v>194553121</v>
      </c>
      <c r="Z49" s="47">
        <f>+IF(X49&lt;&gt;0,+(Y49/X49)*100,0)</f>
        <v>1667836.442348907</v>
      </c>
      <c r="AA49" s="44">
        <f>+AA25-AA48</f>
        <v>7336</v>
      </c>
    </row>
    <row r="50" spans="1:27" ht="13.5">
      <c r="A50" s="16" t="s">
        <v>79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1068391719</v>
      </c>
      <c r="F5" s="21">
        <f t="shared" si="0"/>
        <v>765830260</v>
      </c>
      <c r="G5" s="21">
        <f t="shared" si="0"/>
        <v>145531578</v>
      </c>
      <c r="H5" s="21">
        <f t="shared" si="0"/>
        <v>56110557</v>
      </c>
      <c r="I5" s="21">
        <f t="shared" si="0"/>
        <v>35671772</v>
      </c>
      <c r="J5" s="21">
        <f t="shared" si="0"/>
        <v>237313907</v>
      </c>
      <c r="K5" s="21">
        <f t="shared" si="0"/>
        <v>44404831</v>
      </c>
      <c r="L5" s="21">
        <f t="shared" si="0"/>
        <v>44864620</v>
      </c>
      <c r="M5" s="21">
        <f t="shared" si="0"/>
        <v>127163588</v>
      </c>
      <c r="N5" s="21">
        <f t="shared" si="0"/>
        <v>216433039</v>
      </c>
      <c r="O5" s="21">
        <f t="shared" si="0"/>
        <v>44269591</v>
      </c>
      <c r="P5" s="21">
        <f t="shared" si="0"/>
        <v>50765440</v>
      </c>
      <c r="Q5" s="21">
        <f t="shared" si="0"/>
        <v>128318051</v>
      </c>
      <c r="R5" s="21">
        <f t="shared" si="0"/>
        <v>223353082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677100028</v>
      </c>
      <c r="X5" s="21">
        <f t="shared" si="0"/>
        <v>584027379</v>
      </c>
      <c r="Y5" s="21">
        <f t="shared" si="0"/>
        <v>93072649</v>
      </c>
      <c r="Z5" s="4">
        <f>+IF(X5&lt;&gt;0,+(Y5/X5)*100,0)</f>
        <v>15.936350305933175</v>
      </c>
      <c r="AA5" s="19">
        <f>SUM(AA6:AA8)</f>
        <v>765830260</v>
      </c>
    </row>
    <row r="6" spans="1:27" ht="13.5">
      <c r="A6" s="5" t="s">
        <v>33</v>
      </c>
      <c r="B6" s="3"/>
      <c r="C6" s="22"/>
      <c r="D6" s="22"/>
      <c r="E6" s="23">
        <v>682940695</v>
      </c>
      <c r="F6" s="24">
        <v>9280875</v>
      </c>
      <c r="G6" s="24">
        <v>224114</v>
      </c>
      <c r="H6" s="24">
        <v>293225</v>
      </c>
      <c r="I6" s="24">
        <v>425584</v>
      </c>
      <c r="J6" s="24">
        <v>942923</v>
      </c>
      <c r="K6" s="24">
        <v>230038</v>
      </c>
      <c r="L6" s="24">
        <v>343303</v>
      </c>
      <c r="M6" s="24">
        <v>481170</v>
      </c>
      <c r="N6" s="24">
        <v>1054511</v>
      </c>
      <c r="O6" s="24">
        <v>442623</v>
      </c>
      <c r="P6" s="24">
        <v>285316</v>
      </c>
      <c r="Q6" s="24">
        <v>369587</v>
      </c>
      <c r="R6" s="24">
        <v>1097526</v>
      </c>
      <c r="S6" s="24"/>
      <c r="T6" s="24"/>
      <c r="U6" s="24"/>
      <c r="V6" s="24"/>
      <c r="W6" s="24">
        <v>3094960</v>
      </c>
      <c r="X6" s="24">
        <v>11162</v>
      </c>
      <c r="Y6" s="24">
        <v>3083798</v>
      </c>
      <c r="Z6" s="6">
        <v>27627.65</v>
      </c>
      <c r="AA6" s="22">
        <v>9280875</v>
      </c>
    </row>
    <row r="7" spans="1:27" ht="13.5">
      <c r="A7" s="5" t="s">
        <v>34</v>
      </c>
      <c r="B7" s="3"/>
      <c r="C7" s="25"/>
      <c r="D7" s="25"/>
      <c r="E7" s="26">
        <v>385451024</v>
      </c>
      <c r="F7" s="27">
        <v>738934251</v>
      </c>
      <c r="G7" s="27">
        <v>144624749</v>
      </c>
      <c r="H7" s="27">
        <v>41215207</v>
      </c>
      <c r="I7" s="27">
        <v>44660544</v>
      </c>
      <c r="J7" s="27">
        <v>230500500</v>
      </c>
      <c r="K7" s="27">
        <v>42967357</v>
      </c>
      <c r="L7" s="27">
        <v>43660818</v>
      </c>
      <c r="M7" s="27">
        <v>118290009</v>
      </c>
      <c r="N7" s="27">
        <v>204918184</v>
      </c>
      <c r="O7" s="27">
        <v>44975509</v>
      </c>
      <c r="P7" s="27">
        <v>44437303</v>
      </c>
      <c r="Q7" s="27">
        <v>116329307</v>
      </c>
      <c r="R7" s="27">
        <v>205742119</v>
      </c>
      <c r="S7" s="27"/>
      <c r="T7" s="27"/>
      <c r="U7" s="27"/>
      <c r="V7" s="27"/>
      <c r="W7" s="27">
        <v>641160803</v>
      </c>
      <c r="X7" s="27">
        <v>567768813</v>
      </c>
      <c r="Y7" s="27">
        <v>73391990</v>
      </c>
      <c r="Z7" s="7">
        <v>12.93</v>
      </c>
      <c r="AA7" s="25">
        <v>738934251</v>
      </c>
    </row>
    <row r="8" spans="1:27" ht="13.5">
      <c r="A8" s="5" t="s">
        <v>35</v>
      </c>
      <c r="B8" s="3"/>
      <c r="C8" s="22"/>
      <c r="D8" s="22"/>
      <c r="E8" s="23"/>
      <c r="F8" s="24">
        <v>17615134</v>
      </c>
      <c r="G8" s="24">
        <v>682715</v>
      </c>
      <c r="H8" s="24">
        <v>14602125</v>
      </c>
      <c r="I8" s="24">
        <v>-9414356</v>
      </c>
      <c r="J8" s="24">
        <v>5870484</v>
      </c>
      <c r="K8" s="24">
        <v>1207436</v>
      </c>
      <c r="L8" s="24">
        <v>860499</v>
      </c>
      <c r="M8" s="24">
        <v>8392409</v>
      </c>
      <c r="N8" s="24">
        <v>10460344</v>
      </c>
      <c r="O8" s="24">
        <v>-1148541</v>
      </c>
      <c r="P8" s="24">
        <v>6042821</v>
      </c>
      <c r="Q8" s="24">
        <v>11619157</v>
      </c>
      <c r="R8" s="24">
        <v>16513437</v>
      </c>
      <c r="S8" s="24"/>
      <c r="T8" s="24"/>
      <c r="U8" s="24"/>
      <c r="V8" s="24"/>
      <c r="W8" s="24">
        <v>32844265</v>
      </c>
      <c r="X8" s="24">
        <v>16247404</v>
      </c>
      <c r="Y8" s="24">
        <v>16596861</v>
      </c>
      <c r="Z8" s="6">
        <v>102.15</v>
      </c>
      <c r="AA8" s="22">
        <v>17615134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151535600</v>
      </c>
      <c r="G9" s="21">
        <f t="shared" si="1"/>
        <v>7228998</v>
      </c>
      <c r="H9" s="21">
        <f t="shared" si="1"/>
        <v>8142154</v>
      </c>
      <c r="I9" s="21">
        <f t="shared" si="1"/>
        <v>8882008</v>
      </c>
      <c r="J9" s="21">
        <f t="shared" si="1"/>
        <v>24253160</v>
      </c>
      <c r="K9" s="21">
        <f t="shared" si="1"/>
        <v>14314576</v>
      </c>
      <c r="L9" s="21">
        <f t="shared" si="1"/>
        <v>8507968</v>
      </c>
      <c r="M9" s="21">
        <f t="shared" si="1"/>
        <v>9885900</v>
      </c>
      <c r="N9" s="21">
        <f t="shared" si="1"/>
        <v>32708444</v>
      </c>
      <c r="O9" s="21">
        <f t="shared" si="1"/>
        <v>8294543</v>
      </c>
      <c r="P9" s="21">
        <f t="shared" si="1"/>
        <v>9093199</v>
      </c>
      <c r="Q9" s="21">
        <f t="shared" si="1"/>
        <v>12839146</v>
      </c>
      <c r="R9" s="21">
        <f t="shared" si="1"/>
        <v>30226888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87188492</v>
      </c>
      <c r="X9" s="21">
        <f t="shared" si="1"/>
        <v>14644593</v>
      </c>
      <c r="Y9" s="21">
        <f t="shared" si="1"/>
        <v>72543899</v>
      </c>
      <c r="Z9" s="4">
        <f>+IF(X9&lt;&gt;0,+(Y9/X9)*100,0)</f>
        <v>495.3630257938886</v>
      </c>
      <c r="AA9" s="19">
        <f>SUM(AA10:AA14)</f>
        <v>151535600</v>
      </c>
    </row>
    <row r="10" spans="1:27" ht="13.5">
      <c r="A10" s="5" t="s">
        <v>37</v>
      </c>
      <c r="B10" s="3"/>
      <c r="C10" s="22"/>
      <c r="D10" s="22"/>
      <c r="E10" s="23"/>
      <c r="F10" s="24">
        <v>1890343</v>
      </c>
      <c r="G10" s="24">
        <v>323662</v>
      </c>
      <c r="H10" s="24">
        <v>118638</v>
      </c>
      <c r="I10" s="24">
        <v>87757</v>
      </c>
      <c r="J10" s="24">
        <v>530057</v>
      </c>
      <c r="K10" s="24">
        <v>151611</v>
      </c>
      <c r="L10" s="24">
        <v>63713</v>
      </c>
      <c r="M10" s="24">
        <v>75543</v>
      </c>
      <c r="N10" s="24">
        <v>290867</v>
      </c>
      <c r="O10" s="24">
        <v>217548</v>
      </c>
      <c r="P10" s="24">
        <v>97017</v>
      </c>
      <c r="Q10" s="24">
        <v>522455</v>
      </c>
      <c r="R10" s="24">
        <v>837020</v>
      </c>
      <c r="S10" s="24"/>
      <c r="T10" s="24"/>
      <c r="U10" s="24"/>
      <c r="V10" s="24"/>
      <c r="W10" s="24">
        <v>1657944</v>
      </c>
      <c r="X10" s="24">
        <v>4537291</v>
      </c>
      <c r="Y10" s="24">
        <v>-2879347</v>
      </c>
      <c r="Z10" s="6">
        <v>-63.46</v>
      </c>
      <c r="AA10" s="22">
        <v>1890343</v>
      </c>
    </row>
    <row r="11" spans="1:27" ht="13.5">
      <c r="A11" s="5" t="s">
        <v>38</v>
      </c>
      <c r="B11" s="3"/>
      <c r="C11" s="22"/>
      <c r="D11" s="22"/>
      <c r="E11" s="23"/>
      <c r="F11" s="24">
        <v>118404936</v>
      </c>
      <c r="G11" s="24">
        <v>7323586</v>
      </c>
      <c r="H11" s="24">
        <v>7220089</v>
      </c>
      <c r="I11" s="24">
        <v>7357592</v>
      </c>
      <c r="J11" s="24">
        <v>21901267</v>
      </c>
      <c r="K11" s="24">
        <v>6969002</v>
      </c>
      <c r="L11" s="24">
        <v>7734235</v>
      </c>
      <c r="M11" s="24">
        <v>8072341</v>
      </c>
      <c r="N11" s="24">
        <v>22775578</v>
      </c>
      <c r="O11" s="24">
        <v>7607512</v>
      </c>
      <c r="P11" s="24">
        <v>7936097</v>
      </c>
      <c r="Q11" s="24">
        <v>8005201</v>
      </c>
      <c r="R11" s="24">
        <v>23548810</v>
      </c>
      <c r="S11" s="24"/>
      <c r="T11" s="24"/>
      <c r="U11" s="24"/>
      <c r="V11" s="24"/>
      <c r="W11" s="24">
        <v>68225655</v>
      </c>
      <c r="X11" s="24">
        <v>7038939</v>
      </c>
      <c r="Y11" s="24">
        <v>61186716</v>
      </c>
      <c r="Z11" s="6">
        <v>869.26</v>
      </c>
      <c r="AA11" s="22">
        <v>118404936</v>
      </c>
    </row>
    <row r="12" spans="1:27" ht="13.5">
      <c r="A12" s="5" t="s">
        <v>39</v>
      </c>
      <c r="B12" s="3"/>
      <c r="C12" s="22"/>
      <c r="D12" s="22"/>
      <c r="E12" s="23"/>
      <c r="F12" s="24">
        <v>31240321</v>
      </c>
      <c r="G12" s="24">
        <v>-418250</v>
      </c>
      <c r="H12" s="24">
        <v>803427</v>
      </c>
      <c r="I12" s="24">
        <v>1436659</v>
      </c>
      <c r="J12" s="24">
        <v>1821836</v>
      </c>
      <c r="K12" s="24">
        <v>7193963</v>
      </c>
      <c r="L12" s="24">
        <v>710020</v>
      </c>
      <c r="M12" s="24">
        <v>1738016</v>
      </c>
      <c r="N12" s="24">
        <v>9641999</v>
      </c>
      <c r="O12" s="24">
        <v>469483</v>
      </c>
      <c r="P12" s="24">
        <v>1060085</v>
      </c>
      <c r="Q12" s="24">
        <v>4311490</v>
      </c>
      <c r="R12" s="24">
        <v>5841058</v>
      </c>
      <c r="S12" s="24"/>
      <c r="T12" s="24"/>
      <c r="U12" s="24"/>
      <c r="V12" s="24"/>
      <c r="W12" s="24">
        <v>17304893</v>
      </c>
      <c r="X12" s="24">
        <v>328384</v>
      </c>
      <c r="Y12" s="24">
        <v>16976509</v>
      </c>
      <c r="Z12" s="6">
        <v>5169.71</v>
      </c>
      <c r="AA12" s="22">
        <v>31240321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>
        <v>2739979</v>
      </c>
      <c r="Y13" s="24">
        <v>-2739979</v>
      </c>
      <c r="Z13" s="6">
        <v>-100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47585499</v>
      </c>
      <c r="G15" s="21">
        <f t="shared" si="2"/>
        <v>389199</v>
      </c>
      <c r="H15" s="21">
        <f t="shared" si="2"/>
        <v>383176</v>
      </c>
      <c r="I15" s="21">
        <f t="shared" si="2"/>
        <v>508593</v>
      </c>
      <c r="J15" s="21">
        <f t="shared" si="2"/>
        <v>1280968</v>
      </c>
      <c r="K15" s="21">
        <f t="shared" si="2"/>
        <v>364174</v>
      </c>
      <c r="L15" s="21">
        <f t="shared" si="2"/>
        <v>2206304</v>
      </c>
      <c r="M15" s="21">
        <f t="shared" si="2"/>
        <v>411398</v>
      </c>
      <c r="N15" s="21">
        <f t="shared" si="2"/>
        <v>2981876</v>
      </c>
      <c r="O15" s="21">
        <f t="shared" si="2"/>
        <v>973473</v>
      </c>
      <c r="P15" s="21">
        <f t="shared" si="2"/>
        <v>472742</v>
      </c>
      <c r="Q15" s="21">
        <f t="shared" si="2"/>
        <v>611416</v>
      </c>
      <c r="R15" s="21">
        <f t="shared" si="2"/>
        <v>2057631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6320475</v>
      </c>
      <c r="X15" s="21">
        <f t="shared" si="2"/>
        <v>65510190</v>
      </c>
      <c r="Y15" s="21">
        <f t="shared" si="2"/>
        <v>-59189715</v>
      </c>
      <c r="Z15" s="4">
        <f>+IF(X15&lt;&gt;0,+(Y15/X15)*100,0)</f>
        <v>-90.35192082331008</v>
      </c>
      <c r="AA15" s="19">
        <f>SUM(AA16:AA18)</f>
        <v>47585499</v>
      </c>
    </row>
    <row r="16" spans="1:27" ht="13.5">
      <c r="A16" s="5" t="s">
        <v>43</v>
      </c>
      <c r="B16" s="3"/>
      <c r="C16" s="22"/>
      <c r="D16" s="22"/>
      <c r="E16" s="23"/>
      <c r="F16" s="24">
        <v>6886278</v>
      </c>
      <c r="G16" s="24">
        <v>379447</v>
      </c>
      <c r="H16" s="24">
        <v>350889</v>
      </c>
      <c r="I16" s="24">
        <v>493271</v>
      </c>
      <c r="J16" s="24">
        <v>1223607</v>
      </c>
      <c r="K16" s="24">
        <v>382251</v>
      </c>
      <c r="L16" s="24">
        <v>371122</v>
      </c>
      <c r="M16" s="24">
        <v>401694</v>
      </c>
      <c r="N16" s="24">
        <v>1155067</v>
      </c>
      <c r="O16" s="24">
        <v>386949</v>
      </c>
      <c r="P16" s="24">
        <v>414739</v>
      </c>
      <c r="Q16" s="24">
        <v>414780</v>
      </c>
      <c r="R16" s="24">
        <v>1216468</v>
      </c>
      <c r="S16" s="24"/>
      <c r="T16" s="24"/>
      <c r="U16" s="24"/>
      <c r="V16" s="24"/>
      <c r="W16" s="24">
        <v>3595142</v>
      </c>
      <c r="X16" s="24">
        <v>27213638</v>
      </c>
      <c r="Y16" s="24">
        <v>-23618496</v>
      </c>
      <c r="Z16" s="6">
        <v>-86.79</v>
      </c>
      <c r="AA16" s="22">
        <v>6886278</v>
      </c>
    </row>
    <row r="17" spans="1:27" ht="13.5">
      <c r="A17" s="5" t="s">
        <v>44</v>
      </c>
      <c r="B17" s="3"/>
      <c r="C17" s="22"/>
      <c r="D17" s="22"/>
      <c r="E17" s="23"/>
      <c r="F17" s="24">
        <v>40671274</v>
      </c>
      <c r="G17" s="24">
        <v>8991</v>
      </c>
      <c r="H17" s="24">
        <v>30895</v>
      </c>
      <c r="I17" s="24">
        <v>632</v>
      </c>
      <c r="J17" s="24">
        <v>40518</v>
      </c>
      <c r="K17" s="24"/>
      <c r="L17" s="24">
        <v>1834421</v>
      </c>
      <c r="M17" s="24">
        <v>8772</v>
      </c>
      <c r="N17" s="24">
        <v>1843193</v>
      </c>
      <c r="O17" s="24">
        <v>586524</v>
      </c>
      <c r="P17" s="24">
        <v>55702</v>
      </c>
      <c r="Q17" s="24">
        <v>195875</v>
      </c>
      <c r="R17" s="24">
        <v>838101</v>
      </c>
      <c r="S17" s="24"/>
      <c r="T17" s="24"/>
      <c r="U17" s="24"/>
      <c r="V17" s="24"/>
      <c r="W17" s="24">
        <v>2721812</v>
      </c>
      <c r="X17" s="24">
        <v>38296552</v>
      </c>
      <c r="Y17" s="24">
        <v>-35574740</v>
      </c>
      <c r="Z17" s="6">
        <v>-92.89</v>
      </c>
      <c r="AA17" s="22">
        <v>40671274</v>
      </c>
    </row>
    <row r="18" spans="1:27" ht="13.5">
      <c r="A18" s="5" t="s">
        <v>45</v>
      </c>
      <c r="B18" s="3"/>
      <c r="C18" s="22"/>
      <c r="D18" s="22"/>
      <c r="E18" s="23"/>
      <c r="F18" s="24">
        <v>27947</v>
      </c>
      <c r="G18" s="24">
        <v>761</v>
      </c>
      <c r="H18" s="24">
        <v>1392</v>
      </c>
      <c r="I18" s="24">
        <v>14690</v>
      </c>
      <c r="J18" s="24">
        <v>16843</v>
      </c>
      <c r="K18" s="24">
        <v>-18077</v>
      </c>
      <c r="L18" s="24">
        <v>761</v>
      </c>
      <c r="M18" s="24">
        <v>932</v>
      </c>
      <c r="N18" s="24">
        <v>-16384</v>
      </c>
      <c r="O18" s="24"/>
      <c r="P18" s="24">
        <v>2301</v>
      </c>
      <c r="Q18" s="24">
        <v>761</v>
      </c>
      <c r="R18" s="24">
        <v>3062</v>
      </c>
      <c r="S18" s="24"/>
      <c r="T18" s="24"/>
      <c r="U18" s="24"/>
      <c r="V18" s="24"/>
      <c r="W18" s="24">
        <v>3521</v>
      </c>
      <c r="X18" s="24"/>
      <c r="Y18" s="24">
        <v>3521</v>
      </c>
      <c r="Z18" s="6">
        <v>0</v>
      </c>
      <c r="AA18" s="22">
        <v>27947</v>
      </c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1814094406</v>
      </c>
      <c r="F19" s="21">
        <f t="shared" si="3"/>
        <v>1921534766</v>
      </c>
      <c r="G19" s="21">
        <f t="shared" si="3"/>
        <v>115748651</v>
      </c>
      <c r="H19" s="21">
        <f t="shared" si="3"/>
        <v>119453510</v>
      </c>
      <c r="I19" s="21">
        <f t="shared" si="3"/>
        <v>109582548</v>
      </c>
      <c r="J19" s="21">
        <f t="shared" si="3"/>
        <v>344784709</v>
      </c>
      <c r="K19" s="21">
        <f t="shared" si="3"/>
        <v>118532931</v>
      </c>
      <c r="L19" s="21">
        <f t="shared" si="3"/>
        <v>101918879</v>
      </c>
      <c r="M19" s="21">
        <f t="shared" si="3"/>
        <v>99033843</v>
      </c>
      <c r="N19" s="21">
        <f t="shared" si="3"/>
        <v>319485653</v>
      </c>
      <c r="O19" s="21">
        <f t="shared" si="3"/>
        <v>102659241</v>
      </c>
      <c r="P19" s="21">
        <f t="shared" si="3"/>
        <v>105893396</v>
      </c>
      <c r="Q19" s="21">
        <f t="shared" si="3"/>
        <v>101866247</v>
      </c>
      <c r="R19" s="21">
        <f t="shared" si="3"/>
        <v>310418884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974689246</v>
      </c>
      <c r="X19" s="21">
        <f t="shared" si="3"/>
        <v>1555753012</v>
      </c>
      <c r="Y19" s="21">
        <f t="shared" si="3"/>
        <v>-581063766</v>
      </c>
      <c r="Z19" s="4">
        <f>+IF(X19&lt;&gt;0,+(Y19/X19)*100,0)</f>
        <v>-37.349358254046564</v>
      </c>
      <c r="AA19" s="19">
        <f>SUM(AA20:AA23)</f>
        <v>1921534766</v>
      </c>
    </row>
    <row r="20" spans="1:27" ht="13.5">
      <c r="A20" s="5" t="s">
        <v>47</v>
      </c>
      <c r="B20" s="3"/>
      <c r="C20" s="22"/>
      <c r="D20" s="22"/>
      <c r="E20" s="23">
        <v>1175293734</v>
      </c>
      <c r="F20" s="24">
        <v>1238292576</v>
      </c>
      <c r="G20" s="24">
        <v>100659689</v>
      </c>
      <c r="H20" s="24">
        <v>101553391</v>
      </c>
      <c r="I20" s="24">
        <v>95080967</v>
      </c>
      <c r="J20" s="24">
        <v>297294047</v>
      </c>
      <c r="K20" s="24">
        <v>87919207</v>
      </c>
      <c r="L20" s="24">
        <v>85322237</v>
      </c>
      <c r="M20" s="24">
        <v>81608131</v>
      </c>
      <c r="N20" s="24">
        <v>254849575</v>
      </c>
      <c r="O20" s="24">
        <v>78143429</v>
      </c>
      <c r="P20" s="24">
        <v>87966066</v>
      </c>
      <c r="Q20" s="24">
        <v>79740677</v>
      </c>
      <c r="R20" s="24">
        <v>245850172</v>
      </c>
      <c r="S20" s="24"/>
      <c r="T20" s="24"/>
      <c r="U20" s="24"/>
      <c r="V20" s="24"/>
      <c r="W20" s="24">
        <v>797993794</v>
      </c>
      <c r="X20" s="24">
        <v>940845577</v>
      </c>
      <c r="Y20" s="24">
        <v>-142851783</v>
      </c>
      <c r="Z20" s="6">
        <v>-15.18</v>
      </c>
      <c r="AA20" s="22">
        <v>1238292576</v>
      </c>
    </row>
    <row r="21" spans="1:27" ht="13.5">
      <c r="A21" s="5" t="s">
        <v>48</v>
      </c>
      <c r="B21" s="3"/>
      <c r="C21" s="22"/>
      <c r="D21" s="22"/>
      <c r="E21" s="23">
        <v>387560615</v>
      </c>
      <c r="F21" s="24">
        <v>423943376</v>
      </c>
      <c r="G21" s="24">
        <v>6181667</v>
      </c>
      <c r="H21" s="24">
        <v>6251099</v>
      </c>
      <c r="I21" s="24">
        <v>6113479</v>
      </c>
      <c r="J21" s="24">
        <v>18546245</v>
      </c>
      <c r="K21" s="24">
        <v>5818884</v>
      </c>
      <c r="L21" s="24">
        <v>5839960</v>
      </c>
      <c r="M21" s="24">
        <v>5858168</v>
      </c>
      <c r="N21" s="24">
        <v>17517012</v>
      </c>
      <c r="O21" s="24">
        <v>14282852</v>
      </c>
      <c r="P21" s="24">
        <v>6004568</v>
      </c>
      <c r="Q21" s="24">
        <v>6614455</v>
      </c>
      <c r="R21" s="24">
        <v>26901875</v>
      </c>
      <c r="S21" s="24"/>
      <c r="T21" s="24"/>
      <c r="U21" s="24"/>
      <c r="V21" s="24"/>
      <c r="W21" s="24">
        <v>62965132</v>
      </c>
      <c r="X21" s="24">
        <v>347677342</v>
      </c>
      <c r="Y21" s="24">
        <v>-284712210</v>
      </c>
      <c r="Z21" s="6">
        <v>-81.89</v>
      </c>
      <c r="AA21" s="22">
        <v>423943376</v>
      </c>
    </row>
    <row r="22" spans="1:27" ht="13.5">
      <c r="A22" s="5" t="s">
        <v>49</v>
      </c>
      <c r="B22" s="3"/>
      <c r="C22" s="25"/>
      <c r="D22" s="25"/>
      <c r="E22" s="26">
        <v>148725446</v>
      </c>
      <c r="F22" s="27">
        <v>259298814</v>
      </c>
      <c r="G22" s="27">
        <v>8907295</v>
      </c>
      <c r="H22" s="27">
        <v>11649020</v>
      </c>
      <c r="I22" s="27">
        <v>8388102</v>
      </c>
      <c r="J22" s="27">
        <v>28944417</v>
      </c>
      <c r="K22" s="27">
        <v>24794840</v>
      </c>
      <c r="L22" s="27">
        <v>10756682</v>
      </c>
      <c r="M22" s="27">
        <v>11567544</v>
      </c>
      <c r="N22" s="27">
        <v>47119066</v>
      </c>
      <c r="O22" s="27">
        <v>10232960</v>
      </c>
      <c r="P22" s="27">
        <v>11922762</v>
      </c>
      <c r="Q22" s="27">
        <v>15511115</v>
      </c>
      <c r="R22" s="27">
        <v>37666837</v>
      </c>
      <c r="S22" s="27"/>
      <c r="T22" s="27"/>
      <c r="U22" s="27"/>
      <c r="V22" s="27"/>
      <c r="W22" s="27">
        <v>113730320</v>
      </c>
      <c r="X22" s="27">
        <v>182957280</v>
      </c>
      <c r="Y22" s="27">
        <v>-69226960</v>
      </c>
      <c r="Z22" s="7">
        <v>-37.84</v>
      </c>
      <c r="AA22" s="25">
        <v>259298814</v>
      </c>
    </row>
    <row r="23" spans="1:27" ht="13.5">
      <c r="A23" s="5" t="s">
        <v>50</v>
      </c>
      <c r="B23" s="3"/>
      <c r="C23" s="22"/>
      <c r="D23" s="22"/>
      <c r="E23" s="23">
        <v>102514611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>
        <v>84272813</v>
      </c>
      <c r="Y23" s="24">
        <v>-84272813</v>
      </c>
      <c r="Z23" s="6">
        <v>-100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2461632</v>
      </c>
      <c r="Y24" s="21">
        <v>-2461632</v>
      </c>
      <c r="Z24" s="4">
        <v>-100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2882486125</v>
      </c>
      <c r="F25" s="42">
        <f t="shared" si="4"/>
        <v>2886486125</v>
      </c>
      <c r="G25" s="42">
        <f t="shared" si="4"/>
        <v>268898426</v>
      </c>
      <c r="H25" s="42">
        <f t="shared" si="4"/>
        <v>184089397</v>
      </c>
      <c r="I25" s="42">
        <f t="shared" si="4"/>
        <v>154644921</v>
      </c>
      <c r="J25" s="42">
        <f t="shared" si="4"/>
        <v>607632744</v>
      </c>
      <c r="K25" s="42">
        <f t="shared" si="4"/>
        <v>177616512</v>
      </c>
      <c r="L25" s="42">
        <f t="shared" si="4"/>
        <v>157497771</v>
      </c>
      <c r="M25" s="42">
        <f t="shared" si="4"/>
        <v>236494729</v>
      </c>
      <c r="N25" s="42">
        <f t="shared" si="4"/>
        <v>571609012</v>
      </c>
      <c r="O25" s="42">
        <f t="shared" si="4"/>
        <v>156196848</v>
      </c>
      <c r="P25" s="42">
        <f t="shared" si="4"/>
        <v>166224777</v>
      </c>
      <c r="Q25" s="42">
        <f t="shared" si="4"/>
        <v>243634860</v>
      </c>
      <c r="R25" s="42">
        <f t="shared" si="4"/>
        <v>566056485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1745298241</v>
      </c>
      <c r="X25" s="42">
        <f t="shared" si="4"/>
        <v>2222396806</v>
      </c>
      <c r="Y25" s="42">
        <f t="shared" si="4"/>
        <v>-477098565</v>
      </c>
      <c r="Z25" s="43">
        <f>+IF(X25&lt;&gt;0,+(Y25/X25)*100,0)</f>
        <v>-21.467748860686584</v>
      </c>
      <c r="AA25" s="40">
        <f>+AA5+AA9+AA15+AA19+AA24</f>
        <v>2886486125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2696508340</v>
      </c>
      <c r="F28" s="21">
        <f t="shared" si="5"/>
        <v>502954431</v>
      </c>
      <c r="G28" s="21">
        <f t="shared" si="5"/>
        <v>27960807</v>
      </c>
      <c r="H28" s="21">
        <f t="shared" si="5"/>
        <v>27497495</v>
      </c>
      <c r="I28" s="21">
        <f t="shared" si="5"/>
        <v>41303366</v>
      </c>
      <c r="J28" s="21">
        <f t="shared" si="5"/>
        <v>96761668</v>
      </c>
      <c r="K28" s="21">
        <f t="shared" si="5"/>
        <v>29227541</v>
      </c>
      <c r="L28" s="21">
        <f t="shared" si="5"/>
        <v>32213630</v>
      </c>
      <c r="M28" s="21">
        <f t="shared" si="5"/>
        <v>32807332</v>
      </c>
      <c r="N28" s="21">
        <f t="shared" si="5"/>
        <v>94248503</v>
      </c>
      <c r="O28" s="21">
        <f t="shared" si="5"/>
        <v>31539317</v>
      </c>
      <c r="P28" s="21">
        <f t="shared" si="5"/>
        <v>28819585</v>
      </c>
      <c r="Q28" s="21">
        <f t="shared" si="5"/>
        <v>31897947</v>
      </c>
      <c r="R28" s="21">
        <f t="shared" si="5"/>
        <v>92256849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283267020</v>
      </c>
      <c r="X28" s="21">
        <f t="shared" si="5"/>
        <v>398417075</v>
      </c>
      <c r="Y28" s="21">
        <f t="shared" si="5"/>
        <v>-115150055</v>
      </c>
      <c r="Z28" s="4">
        <f>+IF(X28&lt;&gt;0,+(Y28/X28)*100,0)</f>
        <v>-28.901887550878687</v>
      </c>
      <c r="AA28" s="19">
        <f>SUM(AA29:AA31)</f>
        <v>502954431</v>
      </c>
    </row>
    <row r="29" spans="1:27" ht="13.5">
      <c r="A29" s="5" t="s">
        <v>33</v>
      </c>
      <c r="B29" s="3"/>
      <c r="C29" s="22"/>
      <c r="D29" s="22"/>
      <c r="E29" s="23">
        <v>2696508340</v>
      </c>
      <c r="F29" s="24">
        <v>149349968</v>
      </c>
      <c r="G29" s="24">
        <v>8040720</v>
      </c>
      <c r="H29" s="24">
        <v>7812176</v>
      </c>
      <c r="I29" s="24">
        <v>16880572</v>
      </c>
      <c r="J29" s="24">
        <v>32733468</v>
      </c>
      <c r="K29" s="24">
        <v>9846093</v>
      </c>
      <c r="L29" s="24">
        <v>10765538</v>
      </c>
      <c r="M29" s="24">
        <v>11982943</v>
      </c>
      <c r="N29" s="24">
        <v>32594574</v>
      </c>
      <c r="O29" s="24">
        <v>12880254</v>
      </c>
      <c r="P29" s="24">
        <v>8995765</v>
      </c>
      <c r="Q29" s="24">
        <v>10982482</v>
      </c>
      <c r="R29" s="24">
        <v>32858501</v>
      </c>
      <c r="S29" s="24"/>
      <c r="T29" s="24"/>
      <c r="U29" s="24"/>
      <c r="V29" s="24"/>
      <c r="W29" s="24">
        <v>98186543</v>
      </c>
      <c r="X29" s="24">
        <v>90633489</v>
      </c>
      <c r="Y29" s="24">
        <v>7553054</v>
      </c>
      <c r="Z29" s="6">
        <v>8.33</v>
      </c>
      <c r="AA29" s="22">
        <v>149349968</v>
      </c>
    </row>
    <row r="30" spans="1:27" ht="13.5">
      <c r="A30" s="5" t="s">
        <v>34</v>
      </c>
      <c r="B30" s="3"/>
      <c r="C30" s="25"/>
      <c r="D30" s="25"/>
      <c r="E30" s="26"/>
      <c r="F30" s="27">
        <v>256239413</v>
      </c>
      <c r="G30" s="27">
        <v>11998202</v>
      </c>
      <c r="H30" s="27">
        <v>11917857</v>
      </c>
      <c r="I30" s="27">
        <v>15466036</v>
      </c>
      <c r="J30" s="27">
        <v>39382095</v>
      </c>
      <c r="K30" s="27">
        <v>14558988</v>
      </c>
      <c r="L30" s="27">
        <v>14696550</v>
      </c>
      <c r="M30" s="27">
        <v>14153529</v>
      </c>
      <c r="N30" s="27">
        <v>43409067</v>
      </c>
      <c r="O30" s="27">
        <v>12038261</v>
      </c>
      <c r="P30" s="27">
        <v>13464835</v>
      </c>
      <c r="Q30" s="27">
        <v>14131668</v>
      </c>
      <c r="R30" s="27">
        <v>39634764</v>
      </c>
      <c r="S30" s="27"/>
      <c r="T30" s="27"/>
      <c r="U30" s="27"/>
      <c r="V30" s="27"/>
      <c r="W30" s="27">
        <v>122425926</v>
      </c>
      <c r="X30" s="27">
        <v>209260309</v>
      </c>
      <c r="Y30" s="27">
        <v>-86834383</v>
      </c>
      <c r="Z30" s="7">
        <v>-41.5</v>
      </c>
      <c r="AA30" s="25">
        <v>256239413</v>
      </c>
    </row>
    <row r="31" spans="1:27" ht="13.5">
      <c r="A31" s="5" t="s">
        <v>35</v>
      </c>
      <c r="B31" s="3"/>
      <c r="C31" s="22"/>
      <c r="D31" s="22"/>
      <c r="E31" s="23"/>
      <c r="F31" s="24">
        <v>97365050</v>
      </c>
      <c r="G31" s="24">
        <v>7921885</v>
      </c>
      <c r="H31" s="24">
        <v>7767462</v>
      </c>
      <c r="I31" s="24">
        <v>8956758</v>
      </c>
      <c r="J31" s="24">
        <v>24646105</v>
      </c>
      <c r="K31" s="24">
        <v>4822460</v>
      </c>
      <c r="L31" s="24">
        <v>6751542</v>
      </c>
      <c r="M31" s="24">
        <v>6670860</v>
      </c>
      <c r="N31" s="24">
        <v>18244862</v>
      </c>
      <c r="O31" s="24">
        <v>6620802</v>
      </c>
      <c r="P31" s="24">
        <v>6358985</v>
      </c>
      <c r="Q31" s="24">
        <v>6783797</v>
      </c>
      <c r="R31" s="24">
        <v>19763584</v>
      </c>
      <c r="S31" s="24"/>
      <c r="T31" s="24"/>
      <c r="U31" s="24"/>
      <c r="V31" s="24"/>
      <c r="W31" s="24">
        <v>62654551</v>
      </c>
      <c r="X31" s="24">
        <v>98523277</v>
      </c>
      <c r="Y31" s="24">
        <v>-35868726</v>
      </c>
      <c r="Z31" s="6">
        <v>-36.41</v>
      </c>
      <c r="AA31" s="22">
        <v>97365050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0</v>
      </c>
      <c r="F32" s="21">
        <f t="shared" si="6"/>
        <v>319569654</v>
      </c>
      <c r="G32" s="21">
        <f t="shared" si="6"/>
        <v>16810452</v>
      </c>
      <c r="H32" s="21">
        <f t="shared" si="6"/>
        <v>17563864</v>
      </c>
      <c r="I32" s="21">
        <f t="shared" si="6"/>
        <v>21447684</v>
      </c>
      <c r="J32" s="21">
        <f t="shared" si="6"/>
        <v>55822000</v>
      </c>
      <c r="K32" s="21">
        <f t="shared" si="6"/>
        <v>19554357</v>
      </c>
      <c r="L32" s="21">
        <f t="shared" si="6"/>
        <v>22608915</v>
      </c>
      <c r="M32" s="21">
        <f t="shared" si="6"/>
        <v>23822175</v>
      </c>
      <c r="N32" s="21">
        <f t="shared" si="6"/>
        <v>65985447</v>
      </c>
      <c r="O32" s="21">
        <f t="shared" si="6"/>
        <v>23556074</v>
      </c>
      <c r="P32" s="21">
        <f t="shared" si="6"/>
        <v>19868878</v>
      </c>
      <c r="Q32" s="21">
        <f t="shared" si="6"/>
        <v>22829134</v>
      </c>
      <c r="R32" s="21">
        <f t="shared" si="6"/>
        <v>66254086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188061533</v>
      </c>
      <c r="X32" s="21">
        <f t="shared" si="6"/>
        <v>128928737</v>
      </c>
      <c r="Y32" s="21">
        <f t="shared" si="6"/>
        <v>59132796</v>
      </c>
      <c r="Z32" s="4">
        <f>+IF(X32&lt;&gt;0,+(Y32/X32)*100,0)</f>
        <v>45.86471362082761</v>
      </c>
      <c r="AA32" s="19">
        <f>SUM(AA33:AA37)</f>
        <v>319569654</v>
      </c>
    </row>
    <row r="33" spans="1:27" ht="13.5">
      <c r="A33" s="5" t="s">
        <v>37</v>
      </c>
      <c r="B33" s="3"/>
      <c r="C33" s="22"/>
      <c r="D33" s="22"/>
      <c r="E33" s="23"/>
      <c r="F33" s="24">
        <v>51814327</v>
      </c>
      <c r="G33" s="24">
        <v>3338342</v>
      </c>
      <c r="H33" s="24">
        <v>3356664</v>
      </c>
      <c r="I33" s="24">
        <v>3490268</v>
      </c>
      <c r="J33" s="24">
        <v>10185274</v>
      </c>
      <c r="K33" s="24">
        <v>3585430</v>
      </c>
      <c r="L33" s="24">
        <v>3758320</v>
      </c>
      <c r="M33" s="24">
        <v>3788162</v>
      </c>
      <c r="N33" s="24">
        <v>11131912</v>
      </c>
      <c r="O33" s="24">
        <v>3750994</v>
      </c>
      <c r="P33" s="24">
        <v>3510812</v>
      </c>
      <c r="Q33" s="24">
        <v>3794797</v>
      </c>
      <c r="R33" s="24">
        <v>11056603</v>
      </c>
      <c r="S33" s="24"/>
      <c r="T33" s="24"/>
      <c r="U33" s="24"/>
      <c r="V33" s="24"/>
      <c r="W33" s="24">
        <v>32373789</v>
      </c>
      <c r="X33" s="24">
        <v>80373341</v>
      </c>
      <c r="Y33" s="24">
        <v>-47999552</v>
      </c>
      <c r="Z33" s="6">
        <v>-59.72</v>
      </c>
      <c r="AA33" s="22">
        <v>51814327</v>
      </c>
    </row>
    <row r="34" spans="1:27" ht="13.5">
      <c r="A34" s="5" t="s">
        <v>38</v>
      </c>
      <c r="B34" s="3"/>
      <c r="C34" s="22"/>
      <c r="D34" s="22"/>
      <c r="E34" s="23"/>
      <c r="F34" s="24">
        <v>133521935</v>
      </c>
      <c r="G34" s="24">
        <v>5917993</v>
      </c>
      <c r="H34" s="24">
        <v>6494433</v>
      </c>
      <c r="I34" s="24">
        <v>7879065</v>
      </c>
      <c r="J34" s="24">
        <v>20291491</v>
      </c>
      <c r="K34" s="24">
        <v>6836305</v>
      </c>
      <c r="L34" s="24">
        <v>8493771</v>
      </c>
      <c r="M34" s="24">
        <v>8620604</v>
      </c>
      <c r="N34" s="24">
        <v>23950680</v>
      </c>
      <c r="O34" s="24">
        <v>8814149</v>
      </c>
      <c r="P34" s="24">
        <v>7706209</v>
      </c>
      <c r="Q34" s="24">
        <v>8623118</v>
      </c>
      <c r="R34" s="24">
        <v>25143476</v>
      </c>
      <c r="S34" s="24"/>
      <c r="T34" s="24"/>
      <c r="U34" s="24"/>
      <c r="V34" s="24"/>
      <c r="W34" s="24">
        <v>69385647</v>
      </c>
      <c r="X34" s="24">
        <v>14934830</v>
      </c>
      <c r="Y34" s="24">
        <v>54450817</v>
      </c>
      <c r="Z34" s="6">
        <v>364.59</v>
      </c>
      <c r="AA34" s="22">
        <v>133521935</v>
      </c>
    </row>
    <row r="35" spans="1:27" ht="13.5">
      <c r="A35" s="5" t="s">
        <v>39</v>
      </c>
      <c r="B35" s="3"/>
      <c r="C35" s="22"/>
      <c r="D35" s="22"/>
      <c r="E35" s="23"/>
      <c r="F35" s="24">
        <v>134233392</v>
      </c>
      <c r="G35" s="24">
        <v>7554117</v>
      </c>
      <c r="H35" s="24">
        <v>7712767</v>
      </c>
      <c r="I35" s="24">
        <v>10078351</v>
      </c>
      <c r="J35" s="24">
        <v>25345235</v>
      </c>
      <c r="K35" s="24">
        <v>9132622</v>
      </c>
      <c r="L35" s="24">
        <v>10356824</v>
      </c>
      <c r="M35" s="24">
        <v>11413409</v>
      </c>
      <c r="N35" s="24">
        <v>30902855</v>
      </c>
      <c r="O35" s="24">
        <v>10990931</v>
      </c>
      <c r="P35" s="24">
        <v>8651857</v>
      </c>
      <c r="Q35" s="24">
        <v>10411219</v>
      </c>
      <c r="R35" s="24">
        <v>30054007</v>
      </c>
      <c r="S35" s="24"/>
      <c r="T35" s="24"/>
      <c r="U35" s="24"/>
      <c r="V35" s="24"/>
      <c r="W35" s="24">
        <v>86302097</v>
      </c>
      <c r="X35" s="24">
        <v>33620566</v>
      </c>
      <c r="Y35" s="24">
        <v>52681531</v>
      </c>
      <c r="Z35" s="6">
        <v>156.69</v>
      </c>
      <c r="AA35" s="22">
        <v>134233392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0</v>
      </c>
      <c r="F38" s="21">
        <f t="shared" si="7"/>
        <v>140286235</v>
      </c>
      <c r="G38" s="21">
        <f t="shared" si="7"/>
        <v>4799760</v>
      </c>
      <c r="H38" s="21">
        <f t="shared" si="7"/>
        <v>4558976</v>
      </c>
      <c r="I38" s="21">
        <f t="shared" si="7"/>
        <v>6172662</v>
      </c>
      <c r="J38" s="21">
        <f t="shared" si="7"/>
        <v>15531398</v>
      </c>
      <c r="K38" s="21">
        <f t="shared" si="7"/>
        <v>5108268</v>
      </c>
      <c r="L38" s="21">
        <f t="shared" si="7"/>
        <v>5485625</v>
      </c>
      <c r="M38" s="21">
        <f t="shared" si="7"/>
        <v>8993821</v>
      </c>
      <c r="N38" s="21">
        <f t="shared" si="7"/>
        <v>19587714</v>
      </c>
      <c r="O38" s="21">
        <f t="shared" si="7"/>
        <v>1313397</v>
      </c>
      <c r="P38" s="21">
        <f t="shared" si="7"/>
        <v>4061152</v>
      </c>
      <c r="Q38" s="21">
        <f t="shared" si="7"/>
        <v>6055207</v>
      </c>
      <c r="R38" s="21">
        <f t="shared" si="7"/>
        <v>11429756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46548868</v>
      </c>
      <c r="X38" s="21">
        <f t="shared" si="7"/>
        <v>91496287</v>
      </c>
      <c r="Y38" s="21">
        <f t="shared" si="7"/>
        <v>-44947419</v>
      </c>
      <c r="Z38" s="4">
        <f>+IF(X38&lt;&gt;0,+(Y38/X38)*100,0)</f>
        <v>-49.12485574414621</v>
      </c>
      <c r="AA38" s="19">
        <f>SUM(AA39:AA41)</f>
        <v>140286235</v>
      </c>
    </row>
    <row r="39" spans="1:27" ht="13.5">
      <c r="A39" s="5" t="s">
        <v>43</v>
      </c>
      <c r="B39" s="3"/>
      <c r="C39" s="22"/>
      <c r="D39" s="22"/>
      <c r="E39" s="23"/>
      <c r="F39" s="24">
        <v>24574958</v>
      </c>
      <c r="G39" s="24">
        <v>1577069</v>
      </c>
      <c r="H39" s="24">
        <v>1749227</v>
      </c>
      <c r="I39" s="24">
        <v>1744544</v>
      </c>
      <c r="J39" s="24">
        <v>5070840</v>
      </c>
      <c r="K39" s="24">
        <v>1730104</v>
      </c>
      <c r="L39" s="24">
        <v>1939638</v>
      </c>
      <c r="M39" s="24">
        <v>1953977</v>
      </c>
      <c r="N39" s="24">
        <v>5623719</v>
      </c>
      <c r="O39" s="24">
        <v>1741312</v>
      </c>
      <c r="P39" s="24">
        <v>1790066</v>
      </c>
      <c r="Q39" s="24">
        <v>1921805</v>
      </c>
      <c r="R39" s="24">
        <v>5453183</v>
      </c>
      <c r="S39" s="24"/>
      <c r="T39" s="24"/>
      <c r="U39" s="24"/>
      <c r="V39" s="24"/>
      <c r="W39" s="24">
        <v>16147742</v>
      </c>
      <c r="X39" s="24">
        <v>42448342</v>
      </c>
      <c r="Y39" s="24">
        <v>-26300600</v>
      </c>
      <c r="Z39" s="6">
        <v>-61.96</v>
      </c>
      <c r="AA39" s="22">
        <v>24574958</v>
      </c>
    </row>
    <row r="40" spans="1:27" ht="13.5">
      <c r="A40" s="5" t="s">
        <v>44</v>
      </c>
      <c r="B40" s="3"/>
      <c r="C40" s="22"/>
      <c r="D40" s="22"/>
      <c r="E40" s="23"/>
      <c r="F40" s="24">
        <v>108532557</v>
      </c>
      <c r="G40" s="24">
        <v>2752064</v>
      </c>
      <c r="H40" s="24">
        <v>2382619</v>
      </c>
      <c r="I40" s="24">
        <v>3972248</v>
      </c>
      <c r="J40" s="24">
        <v>9106931</v>
      </c>
      <c r="K40" s="24">
        <v>2930007</v>
      </c>
      <c r="L40" s="24">
        <v>3101119</v>
      </c>
      <c r="M40" s="24">
        <v>6457429</v>
      </c>
      <c r="N40" s="24">
        <v>12488555</v>
      </c>
      <c r="O40" s="24">
        <v>-888990</v>
      </c>
      <c r="P40" s="24">
        <v>1845610</v>
      </c>
      <c r="Q40" s="24">
        <v>3639839</v>
      </c>
      <c r="R40" s="24">
        <v>4596459</v>
      </c>
      <c r="S40" s="24"/>
      <c r="T40" s="24"/>
      <c r="U40" s="24"/>
      <c r="V40" s="24"/>
      <c r="W40" s="24">
        <v>26191945</v>
      </c>
      <c r="X40" s="24">
        <v>46434787</v>
      </c>
      <c r="Y40" s="24">
        <v>-20242842</v>
      </c>
      <c r="Z40" s="6">
        <v>-43.59</v>
      </c>
      <c r="AA40" s="22">
        <v>108532557</v>
      </c>
    </row>
    <row r="41" spans="1:27" ht="13.5">
      <c r="A41" s="5" t="s">
        <v>45</v>
      </c>
      <c r="B41" s="3"/>
      <c r="C41" s="22"/>
      <c r="D41" s="22"/>
      <c r="E41" s="23"/>
      <c r="F41" s="24">
        <v>7178720</v>
      </c>
      <c r="G41" s="24">
        <v>470627</v>
      </c>
      <c r="H41" s="24">
        <v>427130</v>
      </c>
      <c r="I41" s="24">
        <v>455870</v>
      </c>
      <c r="J41" s="24">
        <v>1353627</v>
      </c>
      <c r="K41" s="24">
        <v>448157</v>
      </c>
      <c r="L41" s="24">
        <v>444868</v>
      </c>
      <c r="M41" s="24">
        <v>582415</v>
      </c>
      <c r="N41" s="24">
        <v>1475440</v>
      </c>
      <c r="O41" s="24">
        <v>461075</v>
      </c>
      <c r="P41" s="24">
        <v>425476</v>
      </c>
      <c r="Q41" s="24">
        <v>493563</v>
      </c>
      <c r="R41" s="24">
        <v>1380114</v>
      </c>
      <c r="S41" s="24"/>
      <c r="T41" s="24"/>
      <c r="U41" s="24"/>
      <c r="V41" s="24"/>
      <c r="W41" s="24">
        <v>4209181</v>
      </c>
      <c r="X41" s="24">
        <v>2613158</v>
      </c>
      <c r="Y41" s="24">
        <v>1596023</v>
      </c>
      <c r="Z41" s="6">
        <v>61.08</v>
      </c>
      <c r="AA41" s="22">
        <v>7178720</v>
      </c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1749396528</v>
      </c>
      <c r="G42" s="21">
        <f t="shared" si="8"/>
        <v>25909477</v>
      </c>
      <c r="H42" s="21">
        <f t="shared" si="8"/>
        <v>37630602</v>
      </c>
      <c r="I42" s="21">
        <f t="shared" si="8"/>
        <v>34810674</v>
      </c>
      <c r="J42" s="21">
        <f t="shared" si="8"/>
        <v>98350753</v>
      </c>
      <c r="K42" s="21">
        <f t="shared" si="8"/>
        <v>43584296</v>
      </c>
      <c r="L42" s="21">
        <f t="shared" si="8"/>
        <v>62105610</v>
      </c>
      <c r="M42" s="21">
        <f t="shared" si="8"/>
        <v>87111929</v>
      </c>
      <c r="N42" s="21">
        <f t="shared" si="8"/>
        <v>192801835</v>
      </c>
      <c r="O42" s="21">
        <f t="shared" si="8"/>
        <v>32744868</v>
      </c>
      <c r="P42" s="21">
        <f t="shared" si="8"/>
        <v>26324033</v>
      </c>
      <c r="Q42" s="21">
        <f t="shared" si="8"/>
        <v>571025239</v>
      </c>
      <c r="R42" s="21">
        <f t="shared" si="8"/>
        <v>630094140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921246728</v>
      </c>
      <c r="X42" s="21">
        <f t="shared" si="8"/>
        <v>1441726655</v>
      </c>
      <c r="Y42" s="21">
        <f t="shared" si="8"/>
        <v>-520479927</v>
      </c>
      <c r="Z42" s="4">
        <f>+IF(X42&lt;&gt;0,+(Y42/X42)*100,0)</f>
        <v>-36.1011517124236</v>
      </c>
      <c r="AA42" s="19">
        <f>SUM(AA43:AA46)</f>
        <v>1749396528</v>
      </c>
    </row>
    <row r="43" spans="1:27" ht="13.5">
      <c r="A43" s="5" t="s">
        <v>47</v>
      </c>
      <c r="B43" s="3"/>
      <c r="C43" s="22"/>
      <c r="D43" s="22"/>
      <c r="E43" s="23"/>
      <c r="F43" s="24">
        <v>1279456667</v>
      </c>
      <c r="G43" s="24">
        <v>13978938</v>
      </c>
      <c r="H43" s="24">
        <v>22467632</v>
      </c>
      <c r="I43" s="24">
        <v>14404131</v>
      </c>
      <c r="J43" s="24">
        <v>50850701</v>
      </c>
      <c r="K43" s="24">
        <v>24866779</v>
      </c>
      <c r="L43" s="24">
        <v>40867191</v>
      </c>
      <c r="M43" s="24">
        <v>60099639</v>
      </c>
      <c r="N43" s="24">
        <v>125833609</v>
      </c>
      <c r="O43" s="24">
        <v>11905681</v>
      </c>
      <c r="P43" s="24">
        <v>14742437</v>
      </c>
      <c r="Q43" s="24">
        <v>547448201</v>
      </c>
      <c r="R43" s="24">
        <v>574096319</v>
      </c>
      <c r="S43" s="24"/>
      <c r="T43" s="24"/>
      <c r="U43" s="24"/>
      <c r="V43" s="24"/>
      <c r="W43" s="24">
        <v>750780629</v>
      </c>
      <c r="X43" s="24">
        <v>991668553</v>
      </c>
      <c r="Y43" s="24">
        <v>-240887924</v>
      </c>
      <c r="Z43" s="6">
        <v>-24.29</v>
      </c>
      <c r="AA43" s="22">
        <v>1279456667</v>
      </c>
    </row>
    <row r="44" spans="1:27" ht="13.5">
      <c r="A44" s="5" t="s">
        <v>48</v>
      </c>
      <c r="B44" s="3"/>
      <c r="C44" s="22"/>
      <c r="D44" s="22"/>
      <c r="E44" s="23"/>
      <c r="F44" s="24">
        <v>305173061</v>
      </c>
      <c r="G44" s="24">
        <v>6880470</v>
      </c>
      <c r="H44" s="24">
        <v>9391841</v>
      </c>
      <c r="I44" s="24">
        <v>14426132</v>
      </c>
      <c r="J44" s="24">
        <v>30698443</v>
      </c>
      <c r="K44" s="24">
        <v>12769847</v>
      </c>
      <c r="L44" s="24">
        <v>15085688</v>
      </c>
      <c r="M44" s="24">
        <v>20409769</v>
      </c>
      <c r="N44" s="24">
        <v>48265304</v>
      </c>
      <c r="O44" s="24">
        <v>12278642</v>
      </c>
      <c r="P44" s="24">
        <v>5531672</v>
      </c>
      <c r="Q44" s="24">
        <v>16662720</v>
      </c>
      <c r="R44" s="24">
        <v>34473034</v>
      </c>
      <c r="S44" s="24"/>
      <c r="T44" s="24"/>
      <c r="U44" s="24"/>
      <c r="V44" s="24"/>
      <c r="W44" s="24">
        <v>113436781</v>
      </c>
      <c r="X44" s="24">
        <v>253976426</v>
      </c>
      <c r="Y44" s="24">
        <v>-140539645</v>
      </c>
      <c r="Z44" s="6">
        <v>-55.34</v>
      </c>
      <c r="AA44" s="22">
        <v>305173061</v>
      </c>
    </row>
    <row r="45" spans="1:27" ht="13.5">
      <c r="A45" s="5" t="s">
        <v>49</v>
      </c>
      <c r="B45" s="3"/>
      <c r="C45" s="25"/>
      <c r="D45" s="25"/>
      <c r="E45" s="26"/>
      <c r="F45" s="27">
        <v>164766800</v>
      </c>
      <c r="G45" s="27">
        <v>5050069</v>
      </c>
      <c r="H45" s="27">
        <v>5771129</v>
      </c>
      <c r="I45" s="27">
        <v>5980411</v>
      </c>
      <c r="J45" s="27">
        <v>16801609</v>
      </c>
      <c r="K45" s="27">
        <v>5947670</v>
      </c>
      <c r="L45" s="27">
        <v>6152731</v>
      </c>
      <c r="M45" s="27">
        <v>6602521</v>
      </c>
      <c r="N45" s="27">
        <v>18702922</v>
      </c>
      <c r="O45" s="27">
        <v>8560545</v>
      </c>
      <c r="P45" s="27">
        <v>6049924</v>
      </c>
      <c r="Q45" s="27">
        <v>6914318</v>
      </c>
      <c r="R45" s="27">
        <v>21524787</v>
      </c>
      <c r="S45" s="27"/>
      <c r="T45" s="27"/>
      <c r="U45" s="27"/>
      <c r="V45" s="27"/>
      <c r="W45" s="27">
        <v>57029318</v>
      </c>
      <c r="X45" s="27">
        <v>115833390</v>
      </c>
      <c r="Y45" s="27">
        <v>-58804072</v>
      </c>
      <c r="Z45" s="7">
        <v>-50.77</v>
      </c>
      <c r="AA45" s="25">
        <v>164766800</v>
      </c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>
        <v>80248286</v>
      </c>
      <c r="Y46" s="24">
        <v>-80248286</v>
      </c>
      <c r="Z46" s="6">
        <v>-100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>
        <v>18439181</v>
      </c>
      <c r="Y47" s="21">
        <v>-18439181</v>
      </c>
      <c r="Z47" s="4">
        <v>-100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2696508340</v>
      </c>
      <c r="F48" s="42">
        <f t="shared" si="9"/>
        <v>2712206848</v>
      </c>
      <c r="G48" s="42">
        <f t="shared" si="9"/>
        <v>75480496</v>
      </c>
      <c r="H48" s="42">
        <f t="shared" si="9"/>
        <v>87250937</v>
      </c>
      <c r="I48" s="42">
        <f t="shared" si="9"/>
        <v>103734386</v>
      </c>
      <c r="J48" s="42">
        <f t="shared" si="9"/>
        <v>266465819</v>
      </c>
      <c r="K48" s="42">
        <f t="shared" si="9"/>
        <v>97474462</v>
      </c>
      <c r="L48" s="42">
        <f t="shared" si="9"/>
        <v>122413780</v>
      </c>
      <c r="M48" s="42">
        <f t="shared" si="9"/>
        <v>152735257</v>
      </c>
      <c r="N48" s="42">
        <f t="shared" si="9"/>
        <v>372623499</v>
      </c>
      <c r="O48" s="42">
        <f t="shared" si="9"/>
        <v>89153656</v>
      </c>
      <c r="P48" s="42">
        <f t="shared" si="9"/>
        <v>79073648</v>
      </c>
      <c r="Q48" s="42">
        <f t="shared" si="9"/>
        <v>631807527</v>
      </c>
      <c r="R48" s="42">
        <f t="shared" si="9"/>
        <v>800034831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1439124149</v>
      </c>
      <c r="X48" s="42">
        <f t="shared" si="9"/>
        <v>2079007935</v>
      </c>
      <c r="Y48" s="42">
        <f t="shared" si="9"/>
        <v>-639883786</v>
      </c>
      <c r="Z48" s="43">
        <f>+IF(X48&lt;&gt;0,+(Y48/X48)*100,0)</f>
        <v>-30.778323412219205</v>
      </c>
      <c r="AA48" s="40">
        <f>+AA28+AA32+AA38+AA42+AA47</f>
        <v>2712206848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185977785</v>
      </c>
      <c r="F49" s="46">
        <f t="shared" si="10"/>
        <v>174279277</v>
      </c>
      <c r="G49" s="46">
        <f t="shared" si="10"/>
        <v>193417930</v>
      </c>
      <c r="H49" s="46">
        <f t="shared" si="10"/>
        <v>96838460</v>
      </c>
      <c r="I49" s="46">
        <f t="shared" si="10"/>
        <v>50910535</v>
      </c>
      <c r="J49" s="46">
        <f t="shared" si="10"/>
        <v>341166925</v>
      </c>
      <c r="K49" s="46">
        <f t="shared" si="10"/>
        <v>80142050</v>
      </c>
      <c r="L49" s="46">
        <f t="shared" si="10"/>
        <v>35083991</v>
      </c>
      <c r="M49" s="46">
        <f t="shared" si="10"/>
        <v>83759472</v>
      </c>
      <c r="N49" s="46">
        <f t="shared" si="10"/>
        <v>198985513</v>
      </c>
      <c r="O49" s="46">
        <f t="shared" si="10"/>
        <v>67043192</v>
      </c>
      <c r="P49" s="46">
        <f t="shared" si="10"/>
        <v>87151129</v>
      </c>
      <c r="Q49" s="46">
        <f t="shared" si="10"/>
        <v>-388172667</v>
      </c>
      <c r="R49" s="46">
        <f t="shared" si="10"/>
        <v>-233978346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306174092</v>
      </c>
      <c r="X49" s="46">
        <f>IF(F25=F48,0,X25-X48)</f>
        <v>143388871</v>
      </c>
      <c r="Y49" s="46">
        <f t="shared" si="10"/>
        <v>162785221</v>
      </c>
      <c r="Z49" s="47">
        <f>+IF(X49&lt;&gt;0,+(Y49/X49)*100,0)</f>
        <v>113.52709583716577</v>
      </c>
      <c r="AA49" s="44">
        <f>+AA25-AA48</f>
        <v>174279277</v>
      </c>
    </row>
    <row r="50" spans="1:27" ht="13.5">
      <c r="A50" s="16" t="s">
        <v>79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455560219</v>
      </c>
      <c r="D5" s="19">
        <f>SUM(D6:D8)</f>
        <v>0</v>
      </c>
      <c r="E5" s="20">
        <f t="shared" si="0"/>
        <v>492831299</v>
      </c>
      <c r="F5" s="21">
        <f t="shared" si="0"/>
        <v>492831299</v>
      </c>
      <c r="G5" s="21">
        <f t="shared" si="0"/>
        <v>63259231</v>
      </c>
      <c r="H5" s="21">
        <f t="shared" si="0"/>
        <v>30504912</v>
      </c>
      <c r="I5" s="21">
        <f t="shared" si="0"/>
        <v>35539473</v>
      </c>
      <c r="J5" s="21">
        <f t="shared" si="0"/>
        <v>129303616</v>
      </c>
      <c r="K5" s="21">
        <f t="shared" si="0"/>
        <v>32055336</v>
      </c>
      <c r="L5" s="21">
        <f t="shared" si="0"/>
        <v>31765807</v>
      </c>
      <c r="M5" s="21">
        <f t="shared" si="0"/>
        <v>55035960</v>
      </c>
      <c r="N5" s="21">
        <f t="shared" si="0"/>
        <v>118857103</v>
      </c>
      <c r="O5" s="21">
        <f t="shared" si="0"/>
        <v>23619512</v>
      </c>
      <c r="P5" s="21">
        <f t="shared" si="0"/>
        <v>30856795</v>
      </c>
      <c r="Q5" s="21">
        <f t="shared" si="0"/>
        <v>52080816</v>
      </c>
      <c r="R5" s="21">
        <f t="shared" si="0"/>
        <v>106557123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354717842</v>
      </c>
      <c r="X5" s="21">
        <f t="shared" si="0"/>
        <v>342953351</v>
      </c>
      <c r="Y5" s="21">
        <f t="shared" si="0"/>
        <v>11764491</v>
      </c>
      <c r="Z5" s="4">
        <f>+IF(X5&lt;&gt;0,+(Y5/X5)*100,0)</f>
        <v>3.4303472952506597</v>
      </c>
      <c r="AA5" s="19">
        <f>SUM(AA6:AA8)</f>
        <v>492831299</v>
      </c>
    </row>
    <row r="6" spans="1:27" ht="13.5">
      <c r="A6" s="5" t="s">
        <v>33</v>
      </c>
      <c r="B6" s="3"/>
      <c r="C6" s="22">
        <v>55526690</v>
      </c>
      <c r="D6" s="22"/>
      <c r="E6" s="23">
        <v>63831979</v>
      </c>
      <c r="F6" s="24">
        <v>63831979</v>
      </c>
      <c r="G6" s="24">
        <v>26378206</v>
      </c>
      <c r="H6" s="24">
        <v>30369</v>
      </c>
      <c r="I6" s="24">
        <v>145906</v>
      </c>
      <c r="J6" s="24">
        <v>26554481</v>
      </c>
      <c r="K6" s="24">
        <v>29626</v>
      </c>
      <c r="L6" s="24">
        <v>41658</v>
      </c>
      <c r="M6" s="24">
        <v>21084312</v>
      </c>
      <c r="N6" s="24">
        <v>21155596</v>
      </c>
      <c r="O6" s="24">
        <v>5531</v>
      </c>
      <c r="P6" s="24">
        <v>17219</v>
      </c>
      <c r="Q6" s="24">
        <v>15872945</v>
      </c>
      <c r="R6" s="24">
        <v>15895695</v>
      </c>
      <c r="S6" s="24"/>
      <c r="T6" s="24"/>
      <c r="U6" s="24"/>
      <c r="V6" s="24"/>
      <c r="W6" s="24">
        <v>63605772</v>
      </c>
      <c r="X6" s="24">
        <v>63238236</v>
      </c>
      <c r="Y6" s="24">
        <v>367536</v>
      </c>
      <c r="Z6" s="6">
        <v>0.58</v>
      </c>
      <c r="AA6" s="22">
        <v>63831979</v>
      </c>
    </row>
    <row r="7" spans="1:27" ht="13.5">
      <c r="A7" s="5" t="s">
        <v>34</v>
      </c>
      <c r="B7" s="3"/>
      <c r="C7" s="25">
        <v>364628071</v>
      </c>
      <c r="D7" s="25"/>
      <c r="E7" s="26">
        <v>347134688</v>
      </c>
      <c r="F7" s="27">
        <v>347134688</v>
      </c>
      <c r="G7" s="27">
        <v>35185662</v>
      </c>
      <c r="H7" s="27">
        <v>28827589</v>
      </c>
      <c r="I7" s="27">
        <v>32058731</v>
      </c>
      <c r="J7" s="27">
        <v>96071982</v>
      </c>
      <c r="K7" s="27">
        <v>30633919</v>
      </c>
      <c r="L7" s="27">
        <v>29344537</v>
      </c>
      <c r="M7" s="27">
        <v>33313366</v>
      </c>
      <c r="N7" s="27">
        <v>93291822</v>
      </c>
      <c r="O7" s="27">
        <v>20598530</v>
      </c>
      <c r="P7" s="27">
        <v>29017215</v>
      </c>
      <c r="Q7" s="27">
        <v>33860976</v>
      </c>
      <c r="R7" s="27">
        <v>83476721</v>
      </c>
      <c r="S7" s="27"/>
      <c r="T7" s="27"/>
      <c r="U7" s="27"/>
      <c r="V7" s="27"/>
      <c r="W7" s="27">
        <v>272840525</v>
      </c>
      <c r="X7" s="27">
        <v>261317165</v>
      </c>
      <c r="Y7" s="27">
        <v>11523360</v>
      </c>
      <c r="Z7" s="7">
        <v>4.41</v>
      </c>
      <c r="AA7" s="25">
        <v>347134688</v>
      </c>
    </row>
    <row r="8" spans="1:27" ht="13.5">
      <c r="A8" s="5" t="s">
        <v>35</v>
      </c>
      <c r="B8" s="3"/>
      <c r="C8" s="22">
        <v>35405458</v>
      </c>
      <c r="D8" s="22"/>
      <c r="E8" s="23">
        <v>81864632</v>
      </c>
      <c r="F8" s="24">
        <v>81864632</v>
      </c>
      <c r="G8" s="24">
        <v>1695363</v>
      </c>
      <c r="H8" s="24">
        <v>1646954</v>
      </c>
      <c r="I8" s="24">
        <v>3334836</v>
      </c>
      <c r="J8" s="24">
        <v>6677153</v>
      </c>
      <c r="K8" s="24">
        <v>1391791</v>
      </c>
      <c r="L8" s="24">
        <v>2379612</v>
      </c>
      <c r="M8" s="24">
        <v>638282</v>
      </c>
      <c r="N8" s="24">
        <v>4409685</v>
      </c>
      <c r="O8" s="24">
        <v>3015451</v>
      </c>
      <c r="P8" s="24">
        <v>1822361</v>
      </c>
      <c r="Q8" s="24">
        <v>2346895</v>
      </c>
      <c r="R8" s="24">
        <v>7184707</v>
      </c>
      <c r="S8" s="24"/>
      <c r="T8" s="24"/>
      <c r="U8" s="24"/>
      <c r="V8" s="24"/>
      <c r="W8" s="24">
        <v>18271545</v>
      </c>
      <c r="X8" s="24">
        <v>18397950</v>
      </c>
      <c r="Y8" s="24">
        <v>-126405</v>
      </c>
      <c r="Z8" s="6">
        <v>-0.69</v>
      </c>
      <c r="AA8" s="22">
        <v>81864632</v>
      </c>
    </row>
    <row r="9" spans="1:27" ht="13.5">
      <c r="A9" s="2" t="s">
        <v>36</v>
      </c>
      <c r="B9" s="3"/>
      <c r="C9" s="19">
        <f aca="true" t="shared" si="1" ref="C9:Y9">SUM(C10:C14)</f>
        <v>34714095</v>
      </c>
      <c r="D9" s="19">
        <f>SUM(D10:D14)</f>
        <v>0</v>
      </c>
      <c r="E9" s="20">
        <f t="shared" si="1"/>
        <v>18391257</v>
      </c>
      <c r="F9" s="21">
        <f t="shared" si="1"/>
        <v>18391257</v>
      </c>
      <c r="G9" s="21">
        <f t="shared" si="1"/>
        <v>634854</v>
      </c>
      <c r="H9" s="21">
        <f t="shared" si="1"/>
        <v>746685</v>
      </c>
      <c r="I9" s="21">
        <f t="shared" si="1"/>
        <v>637076</v>
      </c>
      <c r="J9" s="21">
        <f t="shared" si="1"/>
        <v>2018615</v>
      </c>
      <c r="K9" s="21">
        <f t="shared" si="1"/>
        <v>3219024</v>
      </c>
      <c r="L9" s="21">
        <f t="shared" si="1"/>
        <v>1277438</v>
      </c>
      <c r="M9" s="21">
        <f t="shared" si="1"/>
        <v>3370168</v>
      </c>
      <c r="N9" s="21">
        <f t="shared" si="1"/>
        <v>7866630</v>
      </c>
      <c r="O9" s="21">
        <f t="shared" si="1"/>
        <v>2936648</v>
      </c>
      <c r="P9" s="21">
        <f t="shared" si="1"/>
        <v>1846391</v>
      </c>
      <c r="Q9" s="21">
        <f t="shared" si="1"/>
        <v>1948297</v>
      </c>
      <c r="R9" s="21">
        <f t="shared" si="1"/>
        <v>6731336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16616581</v>
      </c>
      <c r="X9" s="21">
        <f t="shared" si="1"/>
        <v>11797489</v>
      </c>
      <c r="Y9" s="21">
        <f t="shared" si="1"/>
        <v>4819092</v>
      </c>
      <c r="Z9" s="4">
        <f>+IF(X9&lt;&gt;0,+(Y9/X9)*100,0)</f>
        <v>40.8484551246456</v>
      </c>
      <c r="AA9" s="19">
        <f>SUM(AA10:AA14)</f>
        <v>18391257</v>
      </c>
    </row>
    <row r="10" spans="1:27" ht="13.5">
      <c r="A10" s="5" t="s">
        <v>37</v>
      </c>
      <c r="B10" s="3"/>
      <c r="C10" s="22">
        <v>4186425</v>
      </c>
      <c r="D10" s="22"/>
      <c r="E10" s="23">
        <v>4128467</v>
      </c>
      <c r="F10" s="24">
        <v>4128467</v>
      </c>
      <c r="G10" s="24">
        <v>241824</v>
      </c>
      <c r="H10" s="24">
        <v>153829</v>
      </c>
      <c r="I10" s="24">
        <v>115114</v>
      </c>
      <c r="J10" s="24">
        <v>510767</v>
      </c>
      <c r="K10" s="24">
        <v>149906</v>
      </c>
      <c r="L10" s="24">
        <v>184120</v>
      </c>
      <c r="M10" s="24">
        <v>1192331</v>
      </c>
      <c r="N10" s="24">
        <v>1526357</v>
      </c>
      <c r="O10" s="24">
        <v>95577</v>
      </c>
      <c r="P10" s="24">
        <v>544514</v>
      </c>
      <c r="Q10" s="24">
        <v>121380</v>
      </c>
      <c r="R10" s="24">
        <v>761471</v>
      </c>
      <c r="S10" s="24"/>
      <c r="T10" s="24"/>
      <c r="U10" s="24"/>
      <c r="V10" s="24"/>
      <c r="W10" s="24">
        <v>2798595</v>
      </c>
      <c r="X10" s="24">
        <v>2201125</v>
      </c>
      <c r="Y10" s="24">
        <v>597470</v>
      </c>
      <c r="Z10" s="6">
        <v>27.14</v>
      </c>
      <c r="AA10" s="22">
        <v>4128467</v>
      </c>
    </row>
    <row r="11" spans="1:27" ht="13.5">
      <c r="A11" s="5" t="s">
        <v>38</v>
      </c>
      <c r="B11" s="3"/>
      <c r="C11" s="22">
        <v>3630047</v>
      </c>
      <c r="D11" s="22"/>
      <c r="E11" s="23">
        <v>4679553</v>
      </c>
      <c r="F11" s="24">
        <v>4679553</v>
      </c>
      <c r="G11" s="24">
        <v>46077</v>
      </c>
      <c r="H11" s="24">
        <v>21028</v>
      </c>
      <c r="I11" s="24">
        <v>40131</v>
      </c>
      <c r="J11" s="24">
        <v>107236</v>
      </c>
      <c r="K11" s="24">
        <v>38909</v>
      </c>
      <c r="L11" s="24">
        <v>65649</v>
      </c>
      <c r="M11" s="24">
        <v>1527750</v>
      </c>
      <c r="N11" s="24">
        <v>1632308</v>
      </c>
      <c r="O11" s="24">
        <v>1598178</v>
      </c>
      <c r="P11" s="24">
        <v>948540</v>
      </c>
      <c r="Q11" s="24">
        <v>1214311</v>
      </c>
      <c r="R11" s="24">
        <v>3761029</v>
      </c>
      <c r="S11" s="24"/>
      <c r="T11" s="24"/>
      <c r="U11" s="24"/>
      <c r="V11" s="24"/>
      <c r="W11" s="24">
        <v>5500573</v>
      </c>
      <c r="X11" s="24">
        <v>3448300</v>
      </c>
      <c r="Y11" s="24">
        <v>2052273</v>
      </c>
      <c r="Z11" s="6">
        <v>59.52</v>
      </c>
      <c r="AA11" s="22">
        <v>4679553</v>
      </c>
    </row>
    <row r="12" spans="1:27" ht="13.5">
      <c r="A12" s="5" t="s">
        <v>39</v>
      </c>
      <c r="B12" s="3"/>
      <c r="C12" s="22">
        <v>25953431</v>
      </c>
      <c r="D12" s="22"/>
      <c r="E12" s="23">
        <v>8645343</v>
      </c>
      <c r="F12" s="24">
        <v>8645343</v>
      </c>
      <c r="G12" s="24">
        <v>323635</v>
      </c>
      <c r="H12" s="24">
        <v>551250</v>
      </c>
      <c r="I12" s="24">
        <v>453956</v>
      </c>
      <c r="J12" s="24">
        <v>1328841</v>
      </c>
      <c r="K12" s="24">
        <v>3002232</v>
      </c>
      <c r="L12" s="24">
        <v>1003905</v>
      </c>
      <c r="M12" s="24">
        <v>580050</v>
      </c>
      <c r="N12" s="24">
        <v>4586187</v>
      </c>
      <c r="O12" s="24">
        <v>1222003</v>
      </c>
      <c r="P12" s="24">
        <v>331870</v>
      </c>
      <c r="Q12" s="24">
        <v>591079</v>
      </c>
      <c r="R12" s="24">
        <v>2144952</v>
      </c>
      <c r="S12" s="24"/>
      <c r="T12" s="24"/>
      <c r="U12" s="24"/>
      <c r="V12" s="24"/>
      <c r="W12" s="24">
        <v>8059980</v>
      </c>
      <c r="X12" s="24">
        <v>5890145</v>
      </c>
      <c r="Y12" s="24">
        <v>2169835</v>
      </c>
      <c r="Z12" s="6">
        <v>36.84</v>
      </c>
      <c r="AA12" s="22">
        <v>8645343</v>
      </c>
    </row>
    <row r="13" spans="1:27" ht="13.5">
      <c r="A13" s="5" t="s">
        <v>40</v>
      </c>
      <c r="B13" s="3"/>
      <c r="C13" s="22">
        <v>452631</v>
      </c>
      <c r="D13" s="22"/>
      <c r="E13" s="23">
        <v>634054</v>
      </c>
      <c r="F13" s="24">
        <v>634054</v>
      </c>
      <c r="G13" s="24">
        <v>17218</v>
      </c>
      <c r="H13" s="24">
        <v>17218</v>
      </c>
      <c r="I13" s="24">
        <v>17218</v>
      </c>
      <c r="J13" s="24">
        <v>51654</v>
      </c>
      <c r="K13" s="24">
        <v>17218</v>
      </c>
      <c r="L13" s="24">
        <v>16993</v>
      </c>
      <c r="M13" s="24">
        <v>67203</v>
      </c>
      <c r="N13" s="24">
        <v>101414</v>
      </c>
      <c r="O13" s="24">
        <v>16953</v>
      </c>
      <c r="P13" s="24">
        <v>16953</v>
      </c>
      <c r="Q13" s="24">
        <v>17013</v>
      </c>
      <c r="R13" s="24">
        <v>50919</v>
      </c>
      <c r="S13" s="24"/>
      <c r="T13" s="24"/>
      <c r="U13" s="24"/>
      <c r="V13" s="24"/>
      <c r="W13" s="24">
        <v>203987</v>
      </c>
      <c r="X13" s="24">
        <v>149112</v>
      </c>
      <c r="Y13" s="24">
        <v>54875</v>
      </c>
      <c r="Z13" s="6">
        <v>36.8</v>
      </c>
      <c r="AA13" s="22">
        <v>634054</v>
      </c>
    </row>
    <row r="14" spans="1:27" ht="13.5">
      <c r="A14" s="5" t="s">
        <v>41</v>
      </c>
      <c r="B14" s="3"/>
      <c r="C14" s="25">
        <v>491561</v>
      </c>
      <c r="D14" s="25"/>
      <c r="E14" s="26">
        <v>303840</v>
      </c>
      <c r="F14" s="27">
        <v>303840</v>
      </c>
      <c r="G14" s="27">
        <v>6100</v>
      </c>
      <c r="H14" s="27">
        <v>3360</v>
      </c>
      <c r="I14" s="27">
        <v>10657</v>
      </c>
      <c r="J14" s="27">
        <v>20117</v>
      </c>
      <c r="K14" s="27">
        <v>10759</v>
      </c>
      <c r="L14" s="27">
        <v>6771</v>
      </c>
      <c r="M14" s="27">
        <v>2834</v>
      </c>
      <c r="N14" s="27">
        <v>20364</v>
      </c>
      <c r="O14" s="27">
        <v>3937</v>
      </c>
      <c r="P14" s="27">
        <v>4514</v>
      </c>
      <c r="Q14" s="27">
        <v>4514</v>
      </c>
      <c r="R14" s="27">
        <v>12965</v>
      </c>
      <c r="S14" s="27"/>
      <c r="T14" s="27"/>
      <c r="U14" s="27"/>
      <c r="V14" s="27"/>
      <c r="W14" s="27">
        <v>53446</v>
      </c>
      <c r="X14" s="27">
        <v>108807</v>
      </c>
      <c r="Y14" s="27">
        <v>-55361</v>
      </c>
      <c r="Z14" s="7">
        <v>-50.88</v>
      </c>
      <c r="AA14" s="25">
        <v>303840</v>
      </c>
    </row>
    <row r="15" spans="1:27" ht="13.5">
      <c r="A15" s="2" t="s">
        <v>42</v>
      </c>
      <c r="B15" s="8"/>
      <c r="C15" s="19">
        <f aca="true" t="shared" si="2" ref="C15:Y15">SUM(C16:C18)</f>
        <v>64034982</v>
      </c>
      <c r="D15" s="19">
        <f>SUM(D16:D18)</f>
        <v>0</v>
      </c>
      <c r="E15" s="20">
        <f t="shared" si="2"/>
        <v>51612432</v>
      </c>
      <c r="F15" s="21">
        <f t="shared" si="2"/>
        <v>51612432</v>
      </c>
      <c r="G15" s="21">
        <f t="shared" si="2"/>
        <v>828125</v>
      </c>
      <c r="H15" s="21">
        <f t="shared" si="2"/>
        <v>2484724</v>
      </c>
      <c r="I15" s="21">
        <f t="shared" si="2"/>
        <v>2839945</v>
      </c>
      <c r="J15" s="21">
        <f t="shared" si="2"/>
        <v>6152794</v>
      </c>
      <c r="K15" s="21">
        <f t="shared" si="2"/>
        <v>2857183</v>
      </c>
      <c r="L15" s="21">
        <f t="shared" si="2"/>
        <v>2439555</v>
      </c>
      <c r="M15" s="21">
        <f t="shared" si="2"/>
        <v>8342509</v>
      </c>
      <c r="N15" s="21">
        <f t="shared" si="2"/>
        <v>13639247</v>
      </c>
      <c r="O15" s="21">
        <f t="shared" si="2"/>
        <v>7110093</v>
      </c>
      <c r="P15" s="21">
        <f t="shared" si="2"/>
        <v>1974593</v>
      </c>
      <c r="Q15" s="21">
        <f t="shared" si="2"/>
        <v>4045206</v>
      </c>
      <c r="R15" s="21">
        <f t="shared" si="2"/>
        <v>13129892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32921933</v>
      </c>
      <c r="X15" s="21">
        <f t="shared" si="2"/>
        <v>32266230</v>
      </c>
      <c r="Y15" s="21">
        <f t="shared" si="2"/>
        <v>655703</v>
      </c>
      <c r="Z15" s="4">
        <f>+IF(X15&lt;&gt;0,+(Y15/X15)*100,0)</f>
        <v>2.032164898099344</v>
      </c>
      <c r="AA15" s="19">
        <f>SUM(AA16:AA18)</f>
        <v>51612432</v>
      </c>
    </row>
    <row r="16" spans="1:27" ht="13.5">
      <c r="A16" s="5" t="s">
        <v>43</v>
      </c>
      <c r="B16" s="3"/>
      <c r="C16" s="22">
        <v>18096962</v>
      </c>
      <c r="D16" s="22"/>
      <c r="E16" s="23">
        <v>3831949</v>
      </c>
      <c r="F16" s="24">
        <v>3831949</v>
      </c>
      <c r="G16" s="24">
        <v>166694</v>
      </c>
      <c r="H16" s="24">
        <v>72800</v>
      </c>
      <c r="I16" s="24">
        <v>108376</v>
      </c>
      <c r="J16" s="24">
        <v>347870</v>
      </c>
      <c r="K16" s="24">
        <v>119629</v>
      </c>
      <c r="L16" s="24">
        <v>98537</v>
      </c>
      <c r="M16" s="24">
        <v>76073</v>
      </c>
      <c r="N16" s="24">
        <v>294239</v>
      </c>
      <c r="O16" s="24">
        <v>83180</v>
      </c>
      <c r="P16" s="24">
        <v>71477</v>
      </c>
      <c r="Q16" s="24">
        <v>238500</v>
      </c>
      <c r="R16" s="24">
        <v>393157</v>
      </c>
      <c r="S16" s="24"/>
      <c r="T16" s="24"/>
      <c r="U16" s="24"/>
      <c r="V16" s="24"/>
      <c r="W16" s="24">
        <v>1035266</v>
      </c>
      <c r="X16" s="24">
        <v>1085590</v>
      </c>
      <c r="Y16" s="24">
        <v>-50324</v>
      </c>
      <c r="Z16" s="6">
        <v>-4.64</v>
      </c>
      <c r="AA16" s="22">
        <v>3831949</v>
      </c>
    </row>
    <row r="17" spans="1:27" ht="13.5">
      <c r="A17" s="5" t="s">
        <v>44</v>
      </c>
      <c r="B17" s="3"/>
      <c r="C17" s="22">
        <v>45938020</v>
      </c>
      <c r="D17" s="22"/>
      <c r="E17" s="23">
        <v>47780483</v>
      </c>
      <c r="F17" s="24">
        <v>47780483</v>
      </c>
      <c r="G17" s="24">
        <v>661431</v>
      </c>
      <c r="H17" s="24">
        <v>2411924</v>
      </c>
      <c r="I17" s="24">
        <v>2731569</v>
      </c>
      <c r="J17" s="24">
        <v>5804924</v>
      </c>
      <c r="K17" s="24">
        <v>2737554</v>
      </c>
      <c r="L17" s="24">
        <v>2341018</v>
      </c>
      <c r="M17" s="24">
        <v>8266436</v>
      </c>
      <c r="N17" s="24">
        <v>13345008</v>
      </c>
      <c r="O17" s="24">
        <v>7026913</v>
      </c>
      <c r="P17" s="24">
        <v>1903116</v>
      </c>
      <c r="Q17" s="24">
        <v>3806706</v>
      </c>
      <c r="R17" s="24">
        <v>12736735</v>
      </c>
      <c r="S17" s="24"/>
      <c r="T17" s="24"/>
      <c r="U17" s="24"/>
      <c r="V17" s="24"/>
      <c r="W17" s="24">
        <v>31886667</v>
      </c>
      <c r="X17" s="24">
        <v>31180640</v>
      </c>
      <c r="Y17" s="24">
        <v>706027</v>
      </c>
      <c r="Z17" s="6">
        <v>2.26</v>
      </c>
      <c r="AA17" s="22">
        <v>47780483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865837060</v>
      </c>
      <c r="D19" s="19">
        <f>SUM(D20:D23)</f>
        <v>0</v>
      </c>
      <c r="E19" s="20">
        <f t="shared" si="3"/>
        <v>884063681</v>
      </c>
      <c r="F19" s="21">
        <f t="shared" si="3"/>
        <v>884063681</v>
      </c>
      <c r="G19" s="21">
        <f t="shared" si="3"/>
        <v>91357371</v>
      </c>
      <c r="H19" s="21">
        <f t="shared" si="3"/>
        <v>70243048</v>
      </c>
      <c r="I19" s="21">
        <f t="shared" si="3"/>
        <v>71571279</v>
      </c>
      <c r="J19" s="21">
        <f t="shared" si="3"/>
        <v>233171698</v>
      </c>
      <c r="K19" s="21">
        <f t="shared" si="3"/>
        <v>61669924</v>
      </c>
      <c r="L19" s="21">
        <f t="shared" si="3"/>
        <v>65940133</v>
      </c>
      <c r="M19" s="21">
        <f t="shared" si="3"/>
        <v>84436701</v>
      </c>
      <c r="N19" s="21">
        <f t="shared" si="3"/>
        <v>212046758</v>
      </c>
      <c r="O19" s="21">
        <f t="shared" si="3"/>
        <v>57383376</v>
      </c>
      <c r="P19" s="21">
        <f t="shared" si="3"/>
        <v>63645274</v>
      </c>
      <c r="Q19" s="21">
        <f t="shared" si="3"/>
        <v>76942265</v>
      </c>
      <c r="R19" s="21">
        <f t="shared" si="3"/>
        <v>197970915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643189371</v>
      </c>
      <c r="X19" s="21">
        <f t="shared" si="3"/>
        <v>664924571</v>
      </c>
      <c r="Y19" s="21">
        <f t="shared" si="3"/>
        <v>-21735200</v>
      </c>
      <c r="Z19" s="4">
        <f>+IF(X19&lt;&gt;0,+(Y19/X19)*100,0)</f>
        <v>-3.268821900702478</v>
      </c>
      <c r="AA19" s="19">
        <f>SUM(AA20:AA23)</f>
        <v>884063681</v>
      </c>
    </row>
    <row r="20" spans="1:27" ht="13.5">
      <c r="A20" s="5" t="s">
        <v>47</v>
      </c>
      <c r="B20" s="3"/>
      <c r="C20" s="22">
        <v>531505204</v>
      </c>
      <c r="D20" s="22"/>
      <c r="E20" s="23">
        <v>589515388</v>
      </c>
      <c r="F20" s="24">
        <v>589515388</v>
      </c>
      <c r="G20" s="24">
        <v>50217568</v>
      </c>
      <c r="H20" s="24">
        <v>57685454</v>
      </c>
      <c r="I20" s="24">
        <v>54306772</v>
      </c>
      <c r="J20" s="24">
        <v>162209794</v>
      </c>
      <c r="K20" s="24">
        <v>43861126</v>
      </c>
      <c r="L20" s="24">
        <v>49032578</v>
      </c>
      <c r="M20" s="24">
        <v>46832874</v>
      </c>
      <c r="N20" s="24">
        <v>139726578</v>
      </c>
      <c r="O20" s="24">
        <v>40610104</v>
      </c>
      <c r="P20" s="24">
        <v>46174016</v>
      </c>
      <c r="Q20" s="24">
        <v>44140878</v>
      </c>
      <c r="R20" s="24">
        <v>130924998</v>
      </c>
      <c r="S20" s="24"/>
      <c r="T20" s="24"/>
      <c r="U20" s="24"/>
      <c r="V20" s="24"/>
      <c r="W20" s="24">
        <v>432861370</v>
      </c>
      <c r="X20" s="24">
        <v>438384022</v>
      </c>
      <c r="Y20" s="24">
        <v>-5522652</v>
      </c>
      <c r="Z20" s="6">
        <v>-1.26</v>
      </c>
      <c r="AA20" s="22">
        <v>589515388</v>
      </c>
    </row>
    <row r="21" spans="1:27" ht="13.5">
      <c r="A21" s="5" t="s">
        <v>48</v>
      </c>
      <c r="B21" s="3"/>
      <c r="C21" s="22">
        <v>125152230</v>
      </c>
      <c r="D21" s="22"/>
      <c r="E21" s="23">
        <v>110532581</v>
      </c>
      <c r="F21" s="24">
        <v>110532581</v>
      </c>
      <c r="G21" s="24">
        <v>10086823</v>
      </c>
      <c r="H21" s="24">
        <v>5457333</v>
      </c>
      <c r="I21" s="24">
        <v>7145786</v>
      </c>
      <c r="J21" s="24">
        <v>22689942</v>
      </c>
      <c r="K21" s="24">
        <v>6481263</v>
      </c>
      <c r="L21" s="24">
        <v>5788844</v>
      </c>
      <c r="M21" s="24">
        <v>12471394</v>
      </c>
      <c r="N21" s="24">
        <v>24741501</v>
      </c>
      <c r="O21" s="24">
        <v>6834409</v>
      </c>
      <c r="P21" s="24">
        <v>7237316</v>
      </c>
      <c r="Q21" s="24">
        <v>9986493</v>
      </c>
      <c r="R21" s="24">
        <v>24058218</v>
      </c>
      <c r="S21" s="24"/>
      <c r="T21" s="24"/>
      <c r="U21" s="24"/>
      <c r="V21" s="24"/>
      <c r="W21" s="24">
        <v>71489661</v>
      </c>
      <c r="X21" s="24">
        <v>84446619</v>
      </c>
      <c r="Y21" s="24">
        <v>-12956958</v>
      </c>
      <c r="Z21" s="6">
        <v>-15.34</v>
      </c>
      <c r="AA21" s="22">
        <v>110532581</v>
      </c>
    </row>
    <row r="22" spans="1:27" ht="13.5">
      <c r="A22" s="5" t="s">
        <v>49</v>
      </c>
      <c r="B22" s="3"/>
      <c r="C22" s="25">
        <v>95497955</v>
      </c>
      <c r="D22" s="25"/>
      <c r="E22" s="26">
        <v>91562977</v>
      </c>
      <c r="F22" s="27">
        <v>91562977</v>
      </c>
      <c r="G22" s="27">
        <v>13958668</v>
      </c>
      <c r="H22" s="27">
        <v>3328669</v>
      </c>
      <c r="I22" s="27">
        <v>4774907</v>
      </c>
      <c r="J22" s="27">
        <v>22062244</v>
      </c>
      <c r="K22" s="27">
        <v>5299561</v>
      </c>
      <c r="L22" s="27">
        <v>4938806</v>
      </c>
      <c r="M22" s="27">
        <v>11871691</v>
      </c>
      <c r="N22" s="27">
        <v>22110058</v>
      </c>
      <c r="O22" s="27">
        <v>4699535</v>
      </c>
      <c r="P22" s="27">
        <v>4697906</v>
      </c>
      <c r="Q22" s="27">
        <v>11466608</v>
      </c>
      <c r="R22" s="27">
        <v>20864049</v>
      </c>
      <c r="S22" s="27"/>
      <c r="T22" s="27"/>
      <c r="U22" s="27"/>
      <c r="V22" s="27"/>
      <c r="W22" s="27">
        <v>65036351</v>
      </c>
      <c r="X22" s="27">
        <v>70987873</v>
      </c>
      <c r="Y22" s="27">
        <v>-5951522</v>
      </c>
      <c r="Z22" s="7">
        <v>-8.38</v>
      </c>
      <c r="AA22" s="25">
        <v>91562977</v>
      </c>
    </row>
    <row r="23" spans="1:27" ht="13.5">
      <c r="A23" s="5" t="s">
        <v>50</v>
      </c>
      <c r="B23" s="3"/>
      <c r="C23" s="22">
        <v>113681671</v>
      </c>
      <c r="D23" s="22"/>
      <c r="E23" s="23">
        <v>92452735</v>
      </c>
      <c r="F23" s="24">
        <v>92452735</v>
      </c>
      <c r="G23" s="24">
        <v>17094312</v>
      </c>
      <c r="H23" s="24">
        <v>3771592</v>
      </c>
      <c r="I23" s="24">
        <v>5343814</v>
      </c>
      <c r="J23" s="24">
        <v>26209718</v>
      </c>
      <c r="K23" s="24">
        <v>6027974</v>
      </c>
      <c r="L23" s="24">
        <v>6179905</v>
      </c>
      <c r="M23" s="24">
        <v>13260742</v>
      </c>
      <c r="N23" s="24">
        <v>25468621</v>
      </c>
      <c r="O23" s="24">
        <v>5239328</v>
      </c>
      <c r="P23" s="24">
        <v>5536036</v>
      </c>
      <c r="Q23" s="24">
        <v>11348286</v>
      </c>
      <c r="R23" s="24">
        <v>22123650</v>
      </c>
      <c r="S23" s="24"/>
      <c r="T23" s="24"/>
      <c r="U23" s="24"/>
      <c r="V23" s="24"/>
      <c r="W23" s="24">
        <v>73801989</v>
      </c>
      <c r="X23" s="24">
        <v>71106057</v>
      </c>
      <c r="Y23" s="24">
        <v>2695932</v>
      </c>
      <c r="Z23" s="6">
        <v>3.79</v>
      </c>
      <c r="AA23" s="22">
        <v>92452735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1420146356</v>
      </c>
      <c r="D25" s="40">
        <f>+D5+D9+D15+D19+D24</f>
        <v>0</v>
      </c>
      <c r="E25" s="41">
        <f t="shared" si="4"/>
        <v>1446898669</v>
      </c>
      <c r="F25" s="42">
        <f t="shared" si="4"/>
        <v>1446898669</v>
      </c>
      <c r="G25" s="42">
        <f t="shared" si="4"/>
        <v>156079581</v>
      </c>
      <c r="H25" s="42">
        <f t="shared" si="4"/>
        <v>103979369</v>
      </c>
      <c r="I25" s="42">
        <f t="shared" si="4"/>
        <v>110587773</v>
      </c>
      <c r="J25" s="42">
        <f t="shared" si="4"/>
        <v>370646723</v>
      </c>
      <c r="K25" s="42">
        <f t="shared" si="4"/>
        <v>99801467</v>
      </c>
      <c r="L25" s="42">
        <f t="shared" si="4"/>
        <v>101422933</v>
      </c>
      <c r="M25" s="42">
        <f t="shared" si="4"/>
        <v>151185338</v>
      </c>
      <c r="N25" s="42">
        <f t="shared" si="4"/>
        <v>352409738</v>
      </c>
      <c r="O25" s="42">
        <f t="shared" si="4"/>
        <v>91049629</v>
      </c>
      <c r="P25" s="42">
        <f t="shared" si="4"/>
        <v>98323053</v>
      </c>
      <c r="Q25" s="42">
        <f t="shared" si="4"/>
        <v>135016584</v>
      </c>
      <c r="R25" s="42">
        <f t="shared" si="4"/>
        <v>324389266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1047445727</v>
      </c>
      <c r="X25" s="42">
        <f t="shared" si="4"/>
        <v>1051941641</v>
      </c>
      <c r="Y25" s="42">
        <f t="shared" si="4"/>
        <v>-4495914</v>
      </c>
      <c r="Z25" s="43">
        <f>+IF(X25&lt;&gt;0,+(Y25/X25)*100,0)</f>
        <v>-0.42739196023517817</v>
      </c>
      <c r="AA25" s="40">
        <f>+AA5+AA9+AA15+AA19+AA24</f>
        <v>1446898669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270736417</v>
      </c>
      <c r="D28" s="19">
        <f>SUM(D29:D31)</f>
        <v>0</v>
      </c>
      <c r="E28" s="20">
        <f t="shared" si="5"/>
        <v>290621417</v>
      </c>
      <c r="F28" s="21">
        <f t="shared" si="5"/>
        <v>290621417</v>
      </c>
      <c r="G28" s="21">
        <f t="shared" si="5"/>
        <v>23051059</v>
      </c>
      <c r="H28" s="21">
        <f t="shared" si="5"/>
        <v>19115927</v>
      </c>
      <c r="I28" s="21">
        <f t="shared" si="5"/>
        <v>21754006</v>
      </c>
      <c r="J28" s="21">
        <f t="shared" si="5"/>
        <v>63920992</v>
      </c>
      <c r="K28" s="21">
        <f t="shared" si="5"/>
        <v>15333213</v>
      </c>
      <c r="L28" s="21">
        <f t="shared" si="5"/>
        <v>20493025</v>
      </c>
      <c r="M28" s="21">
        <f t="shared" si="5"/>
        <v>20902693</v>
      </c>
      <c r="N28" s="21">
        <f t="shared" si="5"/>
        <v>56728931</v>
      </c>
      <c r="O28" s="21">
        <f t="shared" si="5"/>
        <v>19082893</v>
      </c>
      <c r="P28" s="21">
        <f t="shared" si="5"/>
        <v>18906252</v>
      </c>
      <c r="Q28" s="21">
        <f t="shared" si="5"/>
        <v>19411760</v>
      </c>
      <c r="R28" s="21">
        <f t="shared" si="5"/>
        <v>57400905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178050828</v>
      </c>
      <c r="X28" s="21">
        <f t="shared" si="5"/>
        <v>183492348</v>
      </c>
      <c r="Y28" s="21">
        <f t="shared" si="5"/>
        <v>-5441520</v>
      </c>
      <c r="Z28" s="4">
        <f>+IF(X28&lt;&gt;0,+(Y28/X28)*100,0)</f>
        <v>-2.9655296579451913</v>
      </c>
      <c r="AA28" s="19">
        <f>SUM(AA29:AA31)</f>
        <v>290621417</v>
      </c>
    </row>
    <row r="29" spans="1:27" ht="13.5">
      <c r="A29" s="5" t="s">
        <v>33</v>
      </c>
      <c r="B29" s="3"/>
      <c r="C29" s="22">
        <v>93427664</v>
      </c>
      <c r="D29" s="22"/>
      <c r="E29" s="23">
        <v>90329904</v>
      </c>
      <c r="F29" s="24">
        <v>90329904</v>
      </c>
      <c r="G29" s="24">
        <v>5582148</v>
      </c>
      <c r="H29" s="24">
        <v>6794252</v>
      </c>
      <c r="I29" s="24">
        <v>6499375</v>
      </c>
      <c r="J29" s="24">
        <v>18875775</v>
      </c>
      <c r="K29" s="24">
        <v>7130640</v>
      </c>
      <c r="L29" s="24">
        <v>5490477</v>
      </c>
      <c r="M29" s="24">
        <v>6127926</v>
      </c>
      <c r="N29" s="24">
        <v>18749043</v>
      </c>
      <c r="O29" s="24">
        <v>7630465</v>
      </c>
      <c r="P29" s="24">
        <v>6206122</v>
      </c>
      <c r="Q29" s="24">
        <v>5990563</v>
      </c>
      <c r="R29" s="24">
        <v>19827150</v>
      </c>
      <c r="S29" s="24"/>
      <c r="T29" s="24"/>
      <c r="U29" s="24"/>
      <c r="V29" s="24"/>
      <c r="W29" s="24">
        <v>57451968</v>
      </c>
      <c r="X29" s="24">
        <v>60479638</v>
      </c>
      <c r="Y29" s="24">
        <v>-3027670</v>
      </c>
      <c r="Z29" s="6">
        <v>-5.01</v>
      </c>
      <c r="AA29" s="22">
        <v>90329904</v>
      </c>
    </row>
    <row r="30" spans="1:27" ht="13.5">
      <c r="A30" s="5" t="s">
        <v>34</v>
      </c>
      <c r="B30" s="3"/>
      <c r="C30" s="25">
        <v>62568057</v>
      </c>
      <c r="D30" s="25"/>
      <c r="E30" s="26">
        <v>50063573</v>
      </c>
      <c r="F30" s="27">
        <v>50063573</v>
      </c>
      <c r="G30" s="27">
        <v>4927231</v>
      </c>
      <c r="H30" s="27">
        <v>2740194</v>
      </c>
      <c r="I30" s="27">
        <v>3907037</v>
      </c>
      <c r="J30" s="27">
        <v>11574462</v>
      </c>
      <c r="K30" s="27">
        <v>4679126</v>
      </c>
      <c r="L30" s="27">
        <v>4635725</v>
      </c>
      <c r="M30" s="27">
        <v>5064889</v>
      </c>
      <c r="N30" s="27">
        <v>14379740</v>
      </c>
      <c r="O30" s="27">
        <v>2371458</v>
      </c>
      <c r="P30" s="27">
        <v>3527211</v>
      </c>
      <c r="Q30" s="27">
        <v>3750290</v>
      </c>
      <c r="R30" s="27">
        <v>9648959</v>
      </c>
      <c r="S30" s="27"/>
      <c r="T30" s="27"/>
      <c r="U30" s="27"/>
      <c r="V30" s="27"/>
      <c r="W30" s="27">
        <v>35603161</v>
      </c>
      <c r="X30" s="27">
        <v>36076021</v>
      </c>
      <c r="Y30" s="27">
        <v>-472860</v>
      </c>
      <c r="Z30" s="7">
        <v>-1.31</v>
      </c>
      <c r="AA30" s="25">
        <v>50063573</v>
      </c>
    </row>
    <row r="31" spans="1:27" ht="13.5">
      <c r="A31" s="5" t="s">
        <v>35</v>
      </c>
      <c r="B31" s="3"/>
      <c r="C31" s="22">
        <v>114740696</v>
      </c>
      <c r="D31" s="22"/>
      <c r="E31" s="23">
        <v>150227940</v>
      </c>
      <c r="F31" s="24">
        <v>150227940</v>
      </c>
      <c r="G31" s="24">
        <v>12541680</v>
      </c>
      <c r="H31" s="24">
        <v>9581481</v>
      </c>
      <c r="I31" s="24">
        <v>11347594</v>
      </c>
      <c r="J31" s="24">
        <v>33470755</v>
      </c>
      <c r="K31" s="24">
        <v>3523447</v>
      </c>
      <c r="L31" s="24">
        <v>10366823</v>
      </c>
      <c r="M31" s="24">
        <v>9709878</v>
      </c>
      <c r="N31" s="24">
        <v>23600148</v>
      </c>
      <c r="O31" s="24">
        <v>9080970</v>
      </c>
      <c r="P31" s="24">
        <v>9172919</v>
      </c>
      <c r="Q31" s="24">
        <v>9670907</v>
      </c>
      <c r="R31" s="24">
        <v>27924796</v>
      </c>
      <c r="S31" s="24"/>
      <c r="T31" s="24"/>
      <c r="U31" s="24"/>
      <c r="V31" s="24"/>
      <c r="W31" s="24">
        <v>84995699</v>
      </c>
      <c r="X31" s="24">
        <v>86936689</v>
      </c>
      <c r="Y31" s="24">
        <v>-1940990</v>
      </c>
      <c r="Z31" s="6">
        <v>-2.23</v>
      </c>
      <c r="AA31" s="22">
        <v>150227940</v>
      </c>
    </row>
    <row r="32" spans="1:27" ht="13.5">
      <c r="A32" s="2" t="s">
        <v>36</v>
      </c>
      <c r="B32" s="3"/>
      <c r="C32" s="19">
        <f aca="true" t="shared" si="6" ref="C32:Y32">SUM(C33:C37)</f>
        <v>184633811</v>
      </c>
      <c r="D32" s="19">
        <f>SUM(D33:D37)</f>
        <v>0</v>
      </c>
      <c r="E32" s="20">
        <f t="shared" si="6"/>
        <v>212560353</v>
      </c>
      <c r="F32" s="21">
        <f t="shared" si="6"/>
        <v>212560353</v>
      </c>
      <c r="G32" s="21">
        <f t="shared" si="6"/>
        <v>13612924</v>
      </c>
      <c r="H32" s="21">
        <f t="shared" si="6"/>
        <v>14056253</v>
      </c>
      <c r="I32" s="21">
        <f t="shared" si="6"/>
        <v>15373534</v>
      </c>
      <c r="J32" s="21">
        <f t="shared" si="6"/>
        <v>43042711</v>
      </c>
      <c r="K32" s="21">
        <f t="shared" si="6"/>
        <v>16594696</v>
      </c>
      <c r="L32" s="21">
        <f t="shared" si="6"/>
        <v>16259959</v>
      </c>
      <c r="M32" s="21">
        <f t="shared" si="6"/>
        <v>17373110</v>
      </c>
      <c r="N32" s="21">
        <f t="shared" si="6"/>
        <v>50227765</v>
      </c>
      <c r="O32" s="21">
        <f t="shared" si="6"/>
        <v>19519944</v>
      </c>
      <c r="P32" s="21">
        <f t="shared" si="6"/>
        <v>17188871</v>
      </c>
      <c r="Q32" s="21">
        <f t="shared" si="6"/>
        <v>19332556</v>
      </c>
      <c r="R32" s="21">
        <f t="shared" si="6"/>
        <v>56041371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149311847</v>
      </c>
      <c r="X32" s="21">
        <f t="shared" si="6"/>
        <v>152990794</v>
      </c>
      <c r="Y32" s="21">
        <f t="shared" si="6"/>
        <v>-3678947</v>
      </c>
      <c r="Z32" s="4">
        <f>+IF(X32&lt;&gt;0,+(Y32/X32)*100,0)</f>
        <v>-2.404685212627892</v>
      </c>
      <c r="AA32" s="19">
        <f>SUM(AA33:AA37)</f>
        <v>212560353</v>
      </c>
    </row>
    <row r="33" spans="1:27" ht="13.5">
      <c r="A33" s="5" t="s">
        <v>37</v>
      </c>
      <c r="B33" s="3"/>
      <c r="C33" s="22">
        <v>31431030</v>
      </c>
      <c r="D33" s="22"/>
      <c r="E33" s="23">
        <v>35413047</v>
      </c>
      <c r="F33" s="24">
        <v>35413047</v>
      </c>
      <c r="G33" s="24">
        <v>2460843</v>
      </c>
      <c r="H33" s="24">
        <v>2405011</v>
      </c>
      <c r="I33" s="24">
        <v>2842676</v>
      </c>
      <c r="J33" s="24">
        <v>7708530</v>
      </c>
      <c r="K33" s="24">
        <v>2917431</v>
      </c>
      <c r="L33" s="24">
        <v>2775392</v>
      </c>
      <c r="M33" s="24">
        <v>2733307</v>
      </c>
      <c r="N33" s="24">
        <v>8426130</v>
      </c>
      <c r="O33" s="24">
        <v>3777120</v>
      </c>
      <c r="P33" s="24">
        <v>2652476</v>
      </c>
      <c r="Q33" s="24">
        <v>2805380</v>
      </c>
      <c r="R33" s="24">
        <v>9234976</v>
      </c>
      <c r="S33" s="24"/>
      <c r="T33" s="24"/>
      <c r="U33" s="24"/>
      <c r="V33" s="24"/>
      <c r="W33" s="24">
        <v>25369636</v>
      </c>
      <c r="X33" s="24">
        <v>25894174</v>
      </c>
      <c r="Y33" s="24">
        <v>-524538</v>
      </c>
      <c r="Z33" s="6">
        <v>-2.03</v>
      </c>
      <c r="AA33" s="22">
        <v>35413047</v>
      </c>
    </row>
    <row r="34" spans="1:27" ht="13.5">
      <c r="A34" s="5" t="s">
        <v>38</v>
      </c>
      <c r="B34" s="3"/>
      <c r="C34" s="22">
        <v>56794955</v>
      </c>
      <c r="D34" s="22"/>
      <c r="E34" s="23">
        <v>67107099</v>
      </c>
      <c r="F34" s="24">
        <v>67107099</v>
      </c>
      <c r="G34" s="24">
        <v>3673583</v>
      </c>
      <c r="H34" s="24">
        <v>3783517</v>
      </c>
      <c r="I34" s="24">
        <v>3993073</v>
      </c>
      <c r="J34" s="24">
        <v>11450173</v>
      </c>
      <c r="K34" s="24">
        <v>4475366</v>
      </c>
      <c r="L34" s="24">
        <v>5274072</v>
      </c>
      <c r="M34" s="24">
        <v>5766124</v>
      </c>
      <c r="N34" s="24">
        <v>15515562</v>
      </c>
      <c r="O34" s="24">
        <v>6429012</v>
      </c>
      <c r="P34" s="24">
        <v>6330519</v>
      </c>
      <c r="Q34" s="24">
        <v>6980060</v>
      </c>
      <c r="R34" s="24">
        <v>19739591</v>
      </c>
      <c r="S34" s="24"/>
      <c r="T34" s="24"/>
      <c r="U34" s="24"/>
      <c r="V34" s="24"/>
      <c r="W34" s="24">
        <v>46705326</v>
      </c>
      <c r="X34" s="24">
        <v>49455684</v>
      </c>
      <c r="Y34" s="24">
        <v>-2750358</v>
      </c>
      <c r="Z34" s="6">
        <v>-5.56</v>
      </c>
      <c r="AA34" s="22">
        <v>67107099</v>
      </c>
    </row>
    <row r="35" spans="1:27" ht="13.5">
      <c r="A35" s="5" t="s">
        <v>39</v>
      </c>
      <c r="B35" s="3"/>
      <c r="C35" s="22">
        <v>81070711</v>
      </c>
      <c r="D35" s="22"/>
      <c r="E35" s="23">
        <v>92216385</v>
      </c>
      <c r="F35" s="24">
        <v>92216385</v>
      </c>
      <c r="G35" s="24">
        <v>6394105</v>
      </c>
      <c r="H35" s="24">
        <v>6690946</v>
      </c>
      <c r="I35" s="24">
        <v>7293214</v>
      </c>
      <c r="J35" s="24">
        <v>20378265</v>
      </c>
      <c r="K35" s="24">
        <v>8018398</v>
      </c>
      <c r="L35" s="24">
        <v>6883742</v>
      </c>
      <c r="M35" s="24">
        <v>7331074</v>
      </c>
      <c r="N35" s="24">
        <v>22233214</v>
      </c>
      <c r="O35" s="24">
        <v>7745627</v>
      </c>
      <c r="P35" s="24">
        <v>6975958</v>
      </c>
      <c r="Q35" s="24">
        <v>7621676</v>
      </c>
      <c r="R35" s="24">
        <v>22343261</v>
      </c>
      <c r="S35" s="24"/>
      <c r="T35" s="24"/>
      <c r="U35" s="24"/>
      <c r="V35" s="24"/>
      <c r="W35" s="24">
        <v>64954740</v>
      </c>
      <c r="X35" s="24">
        <v>65334445</v>
      </c>
      <c r="Y35" s="24">
        <v>-379705</v>
      </c>
      <c r="Z35" s="6">
        <v>-0.58</v>
      </c>
      <c r="AA35" s="22">
        <v>92216385</v>
      </c>
    </row>
    <row r="36" spans="1:27" ht="13.5">
      <c r="A36" s="5" t="s">
        <v>40</v>
      </c>
      <c r="B36" s="3"/>
      <c r="C36" s="22">
        <v>10339629</v>
      </c>
      <c r="D36" s="22"/>
      <c r="E36" s="23">
        <v>13099755</v>
      </c>
      <c r="F36" s="24">
        <v>13099755</v>
      </c>
      <c r="G36" s="24">
        <v>837696</v>
      </c>
      <c r="H36" s="24">
        <v>895722</v>
      </c>
      <c r="I36" s="24">
        <v>941447</v>
      </c>
      <c r="J36" s="24">
        <v>2674865</v>
      </c>
      <c r="K36" s="24">
        <v>932127</v>
      </c>
      <c r="L36" s="24">
        <v>994003</v>
      </c>
      <c r="M36" s="24">
        <v>1126791</v>
      </c>
      <c r="N36" s="24">
        <v>3052921</v>
      </c>
      <c r="O36" s="24">
        <v>1265006</v>
      </c>
      <c r="P36" s="24">
        <v>947105</v>
      </c>
      <c r="Q36" s="24">
        <v>1764011</v>
      </c>
      <c r="R36" s="24">
        <v>3976122</v>
      </c>
      <c r="S36" s="24"/>
      <c r="T36" s="24"/>
      <c r="U36" s="24"/>
      <c r="V36" s="24"/>
      <c r="W36" s="24">
        <v>9703908</v>
      </c>
      <c r="X36" s="24">
        <v>9022159</v>
      </c>
      <c r="Y36" s="24">
        <v>681749</v>
      </c>
      <c r="Z36" s="6">
        <v>7.56</v>
      </c>
      <c r="AA36" s="22">
        <v>13099755</v>
      </c>
    </row>
    <row r="37" spans="1:27" ht="13.5">
      <c r="A37" s="5" t="s">
        <v>41</v>
      </c>
      <c r="B37" s="3"/>
      <c r="C37" s="25">
        <v>4997486</v>
      </c>
      <c r="D37" s="25"/>
      <c r="E37" s="26">
        <v>4724067</v>
      </c>
      <c r="F37" s="27">
        <v>4724067</v>
      </c>
      <c r="G37" s="27">
        <v>246697</v>
      </c>
      <c r="H37" s="27">
        <v>281057</v>
      </c>
      <c r="I37" s="27">
        <v>303124</v>
      </c>
      <c r="J37" s="27">
        <v>830878</v>
      </c>
      <c r="K37" s="27">
        <v>251374</v>
      </c>
      <c r="L37" s="27">
        <v>332750</v>
      </c>
      <c r="M37" s="27">
        <v>415814</v>
      </c>
      <c r="N37" s="27">
        <v>999938</v>
      </c>
      <c r="O37" s="27">
        <v>303179</v>
      </c>
      <c r="P37" s="27">
        <v>282813</v>
      </c>
      <c r="Q37" s="27">
        <v>161429</v>
      </c>
      <c r="R37" s="27">
        <v>747421</v>
      </c>
      <c r="S37" s="27"/>
      <c r="T37" s="27"/>
      <c r="U37" s="27"/>
      <c r="V37" s="27"/>
      <c r="W37" s="27">
        <v>2578237</v>
      </c>
      <c r="X37" s="27">
        <v>3284332</v>
      </c>
      <c r="Y37" s="27">
        <v>-706095</v>
      </c>
      <c r="Z37" s="7">
        <v>-21.5</v>
      </c>
      <c r="AA37" s="25">
        <v>4724067</v>
      </c>
    </row>
    <row r="38" spans="1:27" ht="13.5">
      <c r="A38" s="2" t="s">
        <v>42</v>
      </c>
      <c r="B38" s="8"/>
      <c r="C38" s="19">
        <f aca="true" t="shared" si="7" ref="C38:Y38">SUM(C39:C41)</f>
        <v>104510822</v>
      </c>
      <c r="D38" s="19">
        <f>SUM(D39:D41)</f>
        <v>0</v>
      </c>
      <c r="E38" s="20">
        <f t="shared" si="7"/>
        <v>122614402</v>
      </c>
      <c r="F38" s="21">
        <f t="shared" si="7"/>
        <v>122614402</v>
      </c>
      <c r="G38" s="21">
        <f t="shared" si="7"/>
        <v>8108627</v>
      </c>
      <c r="H38" s="21">
        <f t="shared" si="7"/>
        <v>8019332</v>
      </c>
      <c r="I38" s="21">
        <f t="shared" si="7"/>
        <v>8517741</v>
      </c>
      <c r="J38" s="21">
        <f t="shared" si="7"/>
        <v>24645700</v>
      </c>
      <c r="K38" s="21">
        <f t="shared" si="7"/>
        <v>8448568</v>
      </c>
      <c r="L38" s="21">
        <f t="shared" si="7"/>
        <v>8376008</v>
      </c>
      <c r="M38" s="21">
        <f t="shared" si="7"/>
        <v>10134610</v>
      </c>
      <c r="N38" s="21">
        <f t="shared" si="7"/>
        <v>26959186</v>
      </c>
      <c r="O38" s="21">
        <f t="shared" si="7"/>
        <v>8541472</v>
      </c>
      <c r="P38" s="21">
        <f t="shared" si="7"/>
        <v>8672095</v>
      </c>
      <c r="Q38" s="21">
        <f t="shared" si="7"/>
        <v>8979562</v>
      </c>
      <c r="R38" s="21">
        <f t="shared" si="7"/>
        <v>26193129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77798015</v>
      </c>
      <c r="X38" s="21">
        <f t="shared" si="7"/>
        <v>81704625</v>
      </c>
      <c r="Y38" s="21">
        <f t="shared" si="7"/>
        <v>-3906610</v>
      </c>
      <c r="Z38" s="4">
        <f>+IF(X38&lt;&gt;0,+(Y38/X38)*100,0)</f>
        <v>-4.781381714927399</v>
      </c>
      <c r="AA38" s="19">
        <f>SUM(AA39:AA41)</f>
        <v>122614402</v>
      </c>
    </row>
    <row r="39" spans="1:27" ht="13.5">
      <c r="A39" s="5" t="s">
        <v>43</v>
      </c>
      <c r="B39" s="3"/>
      <c r="C39" s="22">
        <v>12757018</v>
      </c>
      <c r="D39" s="22"/>
      <c r="E39" s="23">
        <v>18049888</v>
      </c>
      <c r="F39" s="24">
        <v>18049888</v>
      </c>
      <c r="G39" s="24">
        <v>1191380</v>
      </c>
      <c r="H39" s="24">
        <v>1177703</v>
      </c>
      <c r="I39" s="24">
        <v>1180791</v>
      </c>
      <c r="J39" s="24">
        <v>3549874</v>
      </c>
      <c r="K39" s="24">
        <v>1186174</v>
      </c>
      <c r="L39" s="24">
        <v>1206713</v>
      </c>
      <c r="M39" s="24">
        <v>1145079</v>
      </c>
      <c r="N39" s="24">
        <v>3537966</v>
      </c>
      <c r="O39" s="24">
        <v>1212054</v>
      </c>
      <c r="P39" s="24">
        <v>1249463</v>
      </c>
      <c r="Q39" s="24">
        <v>1343896</v>
      </c>
      <c r="R39" s="24">
        <v>3805413</v>
      </c>
      <c r="S39" s="24"/>
      <c r="T39" s="24"/>
      <c r="U39" s="24"/>
      <c r="V39" s="24"/>
      <c r="W39" s="24">
        <v>10893253</v>
      </c>
      <c r="X39" s="24">
        <v>12941060</v>
      </c>
      <c r="Y39" s="24">
        <v>-2047807</v>
      </c>
      <c r="Z39" s="6">
        <v>-15.82</v>
      </c>
      <c r="AA39" s="22">
        <v>18049888</v>
      </c>
    </row>
    <row r="40" spans="1:27" ht="13.5">
      <c r="A40" s="5" t="s">
        <v>44</v>
      </c>
      <c r="B40" s="3"/>
      <c r="C40" s="22">
        <v>91753804</v>
      </c>
      <c r="D40" s="22"/>
      <c r="E40" s="23">
        <v>104564514</v>
      </c>
      <c r="F40" s="24">
        <v>104564514</v>
      </c>
      <c r="G40" s="24">
        <v>6917247</v>
      </c>
      <c r="H40" s="24">
        <v>6841629</v>
      </c>
      <c r="I40" s="24">
        <v>7336950</v>
      </c>
      <c r="J40" s="24">
        <v>21095826</v>
      </c>
      <c r="K40" s="24">
        <v>7262394</v>
      </c>
      <c r="L40" s="24">
        <v>7169295</v>
      </c>
      <c r="M40" s="24">
        <v>8989531</v>
      </c>
      <c r="N40" s="24">
        <v>23421220</v>
      </c>
      <c r="O40" s="24">
        <v>7329418</v>
      </c>
      <c r="P40" s="24">
        <v>7422632</v>
      </c>
      <c r="Q40" s="24">
        <v>7635666</v>
      </c>
      <c r="R40" s="24">
        <v>22387716</v>
      </c>
      <c r="S40" s="24"/>
      <c r="T40" s="24"/>
      <c r="U40" s="24"/>
      <c r="V40" s="24"/>
      <c r="W40" s="24">
        <v>66904762</v>
      </c>
      <c r="X40" s="24">
        <v>68763565</v>
      </c>
      <c r="Y40" s="24">
        <v>-1858803</v>
      </c>
      <c r="Z40" s="6">
        <v>-2.7</v>
      </c>
      <c r="AA40" s="22">
        <v>104564514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699699291</v>
      </c>
      <c r="D42" s="19">
        <f>SUM(D43:D46)</f>
        <v>0</v>
      </c>
      <c r="E42" s="20">
        <f t="shared" si="8"/>
        <v>778364939</v>
      </c>
      <c r="F42" s="21">
        <f t="shared" si="8"/>
        <v>778364939</v>
      </c>
      <c r="G42" s="21">
        <f t="shared" si="8"/>
        <v>26551898</v>
      </c>
      <c r="H42" s="21">
        <f t="shared" si="8"/>
        <v>71527303</v>
      </c>
      <c r="I42" s="21">
        <f t="shared" si="8"/>
        <v>72303857</v>
      </c>
      <c r="J42" s="21">
        <f t="shared" si="8"/>
        <v>170383058</v>
      </c>
      <c r="K42" s="21">
        <f t="shared" si="8"/>
        <v>59443353</v>
      </c>
      <c r="L42" s="21">
        <f t="shared" si="8"/>
        <v>55770696</v>
      </c>
      <c r="M42" s="21">
        <f t="shared" si="8"/>
        <v>62289558</v>
      </c>
      <c r="N42" s="21">
        <f t="shared" si="8"/>
        <v>177503607</v>
      </c>
      <c r="O42" s="21">
        <f t="shared" si="8"/>
        <v>49780339</v>
      </c>
      <c r="P42" s="21">
        <f t="shared" si="8"/>
        <v>54659591</v>
      </c>
      <c r="Q42" s="21">
        <f t="shared" si="8"/>
        <v>56879709</v>
      </c>
      <c r="R42" s="21">
        <f t="shared" si="8"/>
        <v>161319639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509206304</v>
      </c>
      <c r="X42" s="21">
        <f t="shared" si="8"/>
        <v>527748691</v>
      </c>
      <c r="Y42" s="21">
        <f t="shared" si="8"/>
        <v>-18542387</v>
      </c>
      <c r="Z42" s="4">
        <f>+IF(X42&lt;&gt;0,+(Y42/X42)*100,0)</f>
        <v>-3.51348801355909</v>
      </c>
      <c r="AA42" s="19">
        <f>SUM(AA43:AA46)</f>
        <v>778364939</v>
      </c>
    </row>
    <row r="43" spans="1:27" ht="13.5">
      <c r="A43" s="5" t="s">
        <v>47</v>
      </c>
      <c r="B43" s="3"/>
      <c r="C43" s="22">
        <v>464500010</v>
      </c>
      <c r="D43" s="22"/>
      <c r="E43" s="23">
        <v>520628872</v>
      </c>
      <c r="F43" s="24">
        <v>520628872</v>
      </c>
      <c r="G43" s="24">
        <v>6934027</v>
      </c>
      <c r="H43" s="24">
        <v>57196842</v>
      </c>
      <c r="I43" s="24">
        <v>54085154</v>
      </c>
      <c r="J43" s="24">
        <v>118216023</v>
      </c>
      <c r="K43" s="24">
        <v>40287158</v>
      </c>
      <c r="L43" s="24">
        <v>36791340</v>
      </c>
      <c r="M43" s="24">
        <v>40006879</v>
      </c>
      <c r="N43" s="24">
        <v>117085377</v>
      </c>
      <c r="O43" s="24">
        <v>31455990</v>
      </c>
      <c r="P43" s="24">
        <v>35685956</v>
      </c>
      <c r="Q43" s="24">
        <v>38042375</v>
      </c>
      <c r="R43" s="24">
        <v>105184321</v>
      </c>
      <c r="S43" s="24"/>
      <c r="T43" s="24"/>
      <c r="U43" s="24"/>
      <c r="V43" s="24"/>
      <c r="W43" s="24">
        <v>340485721</v>
      </c>
      <c r="X43" s="24">
        <v>347866282</v>
      </c>
      <c r="Y43" s="24">
        <v>-7380561</v>
      </c>
      <c r="Z43" s="6">
        <v>-2.12</v>
      </c>
      <c r="AA43" s="22">
        <v>520628872</v>
      </c>
    </row>
    <row r="44" spans="1:27" ht="13.5">
      <c r="A44" s="5" t="s">
        <v>48</v>
      </c>
      <c r="B44" s="3"/>
      <c r="C44" s="22">
        <v>73878886</v>
      </c>
      <c r="D44" s="22"/>
      <c r="E44" s="23">
        <v>98684854</v>
      </c>
      <c r="F44" s="24">
        <v>98684854</v>
      </c>
      <c r="G44" s="24">
        <v>5413147</v>
      </c>
      <c r="H44" s="24">
        <v>5579051</v>
      </c>
      <c r="I44" s="24">
        <v>5972936</v>
      </c>
      <c r="J44" s="24">
        <v>16965134</v>
      </c>
      <c r="K44" s="24">
        <v>7017304</v>
      </c>
      <c r="L44" s="24">
        <v>7213453</v>
      </c>
      <c r="M44" s="24">
        <v>7985416</v>
      </c>
      <c r="N44" s="24">
        <v>22216173</v>
      </c>
      <c r="O44" s="24">
        <v>6766548</v>
      </c>
      <c r="P44" s="24">
        <v>7606126</v>
      </c>
      <c r="Q44" s="24">
        <v>6765745</v>
      </c>
      <c r="R44" s="24">
        <v>21138419</v>
      </c>
      <c r="S44" s="24"/>
      <c r="T44" s="24"/>
      <c r="U44" s="24"/>
      <c r="V44" s="24"/>
      <c r="W44" s="24">
        <v>60319726</v>
      </c>
      <c r="X44" s="24">
        <v>67827122</v>
      </c>
      <c r="Y44" s="24">
        <v>-7507396</v>
      </c>
      <c r="Z44" s="6">
        <v>-11.07</v>
      </c>
      <c r="AA44" s="22">
        <v>98684854</v>
      </c>
    </row>
    <row r="45" spans="1:27" ht="13.5">
      <c r="A45" s="5" t="s">
        <v>49</v>
      </c>
      <c r="B45" s="3"/>
      <c r="C45" s="25">
        <v>68634607</v>
      </c>
      <c r="D45" s="25"/>
      <c r="E45" s="26">
        <v>79234455</v>
      </c>
      <c r="F45" s="27">
        <v>79234455</v>
      </c>
      <c r="G45" s="27">
        <v>6906948</v>
      </c>
      <c r="H45" s="27">
        <v>4889857</v>
      </c>
      <c r="I45" s="27">
        <v>6460253</v>
      </c>
      <c r="J45" s="27">
        <v>18257058</v>
      </c>
      <c r="K45" s="27">
        <v>5772180</v>
      </c>
      <c r="L45" s="27">
        <v>5962810</v>
      </c>
      <c r="M45" s="27">
        <v>8198063</v>
      </c>
      <c r="N45" s="27">
        <v>19933053</v>
      </c>
      <c r="O45" s="27">
        <v>5645919</v>
      </c>
      <c r="P45" s="27">
        <v>5707649</v>
      </c>
      <c r="Q45" s="27">
        <v>5866798</v>
      </c>
      <c r="R45" s="27">
        <v>17220366</v>
      </c>
      <c r="S45" s="27"/>
      <c r="T45" s="27"/>
      <c r="U45" s="27"/>
      <c r="V45" s="27"/>
      <c r="W45" s="27">
        <v>55410477</v>
      </c>
      <c r="X45" s="27">
        <v>54218632</v>
      </c>
      <c r="Y45" s="27">
        <v>1191845</v>
      </c>
      <c r="Z45" s="7">
        <v>2.2</v>
      </c>
      <c r="AA45" s="25">
        <v>79234455</v>
      </c>
    </row>
    <row r="46" spans="1:27" ht="13.5">
      <c r="A46" s="5" t="s">
        <v>50</v>
      </c>
      <c r="B46" s="3"/>
      <c r="C46" s="22">
        <v>92685788</v>
      </c>
      <c r="D46" s="22"/>
      <c r="E46" s="23">
        <v>79816758</v>
      </c>
      <c r="F46" s="24">
        <v>79816758</v>
      </c>
      <c r="G46" s="24">
        <v>7297776</v>
      </c>
      <c r="H46" s="24">
        <v>3861553</v>
      </c>
      <c r="I46" s="24">
        <v>5785514</v>
      </c>
      <c r="J46" s="24">
        <v>16944843</v>
      </c>
      <c r="K46" s="24">
        <v>6366711</v>
      </c>
      <c r="L46" s="24">
        <v>5803093</v>
      </c>
      <c r="M46" s="24">
        <v>6099200</v>
      </c>
      <c r="N46" s="24">
        <v>18269004</v>
      </c>
      <c r="O46" s="24">
        <v>5911882</v>
      </c>
      <c r="P46" s="24">
        <v>5659860</v>
      </c>
      <c r="Q46" s="24">
        <v>6204791</v>
      </c>
      <c r="R46" s="24">
        <v>17776533</v>
      </c>
      <c r="S46" s="24"/>
      <c r="T46" s="24"/>
      <c r="U46" s="24"/>
      <c r="V46" s="24"/>
      <c r="W46" s="24">
        <v>52990380</v>
      </c>
      <c r="X46" s="24">
        <v>57836655</v>
      </c>
      <c r="Y46" s="24">
        <v>-4846275</v>
      </c>
      <c r="Z46" s="6">
        <v>-8.38</v>
      </c>
      <c r="AA46" s="22">
        <v>79816758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1259580341</v>
      </c>
      <c r="D48" s="40">
        <f>+D28+D32+D38+D42+D47</f>
        <v>0</v>
      </c>
      <c r="E48" s="41">
        <f t="shared" si="9"/>
        <v>1404161111</v>
      </c>
      <c r="F48" s="42">
        <f t="shared" si="9"/>
        <v>1404161111</v>
      </c>
      <c r="G48" s="42">
        <f t="shared" si="9"/>
        <v>71324508</v>
      </c>
      <c r="H48" s="42">
        <f t="shared" si="9"/>
        <v>112718815</v>
      </c>
      <c r="I48" s="42">
        <f t="shared" si="9"/>
        <v>117949138</v>
      </c>
      <c r="J48" s="42">
        <f t="shared" si="9"/>
        <v>301992461</v>
      </c>
      <c r="K48" s="42">
        <f t="shared" si="9"/>
        <v>99819830</v>
      </c>
      <c r="L48" s="42">
        <f t="shared" si="9"/>
        <v>100899688</v>
      </c>
      <c r="M48" s="42">
        <f t="shared" si="9"/>
        <v>110699971</v>
      </c>
      <c r="N48" s="42">
        <f t="shared" si="9"/>
        <v>311419489</v>
      </c>
      <c r="O48" s="42">
        <f t="shared" si="9"/>
        <v>96924648</v>
      </c>
      <c r="P48" s="42">
        <f t="shared" si="9"/>
        <v>99426809</v>
      </c>
      <c r="Q48" s="42">
        <f t="shared" si="9"/>
        <v>104603587</v>
      </c>
      <c r="R48" s="42">
        <f t="shared" si="9"/>
        <v>300955044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914366994</v>
      </c>
      <c r="X48" s="42">
        <f t="shared" si="9"/>
        <v>945936458</v>
      </c>
      <c r="Y48" s="42">
        <f t="shared" si="9"/>
        <v>-31569464</v>
      </c>
      <c r="Z48" s="43">
        <f>+IF(X48&lt;&gt;0,+(Y48/X48)*100,0)</f>
        <v>-3.33737681141369</v>
      </c>
      <c r="AA48" s="40">
        <f>+AA28+AA32+AA38+AA42+AA47</f>
        <v>1404161111</v>
      </c>
    </row>
    <row r="49" spans="1:27" ht="13.5">
      <c r="A49" s="14" t="s">
        <v>58</v>
      </c>
      <c r="B49" s="15"/>
      <c r="C49" s="44">
        <f aca="true" t="shared" si="10" ref="C49:Y49">+C25-C48</f>
        <v>160566015</v>
      </c>
      <c r="D49" s="44">
        <f>+D25-D48</f>
        <v>0</v>
      </c>
      <c r="E49" s="45">
        <f t="shared" si="10"/>
        <v>42737558</v>
      </c>
      <c r="F49" s="46">
        <f t="shared" si="10"/>
        <v>42737558</v>
      </c>
      <c r="G49" s="46">
        <f t="shared" si="10"/>
        <v>84755073</v>
      </c>
      <c r="H49" s="46">
        <f t="shared" si="10"/>
        <v>-8739446</v>
      </c>
      <c r="I49" s="46">
        <f t="shared" si="10"/>
        <v>-7361365</v>
      </c>
      <c r="J49" s="46">
        <f t="shared" si="10"/>
        <v>68654262</v>
      </c>
      <c r="K49" s="46">
        <f t="shared" si="10"/>
        <v>-18363</v>
      </c>
      <c r="L49" s="46">
        <f t="shared" si="10"/>
        <v>523245</v>
      </c>
      <c r="M49" s="46">
        <f t="shared" si="10"/>
        <v>40485367</v>
      </c>
      <c r="N49" s="46">
        <f t="shared" si="10"/>
        <v>40990249</v>
      </c>
      <c r="O49" s="46">
        <f t="shared" si="10"/>
        <v>-5875019</v>
      </c>
      <c r="P49" s="46">
        <f t="shared" si="10"/>
        <v>-1103756</v>
      </c>
      <c r="Q49" s="46">
        <f t="shared" si="10"/>
        <v>30412997</v>
      </c>
      <c r="R49" s="46">
        <f t="shared" si="10"/>
        <v>23434222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133078733</v>
      </c>
      <c r="X49" s="46">
        <f>IF(F25=F48,0,X25-X48)</f>
        <v>106005183</v>
      </c>
      <c r="Y49" s="46">
        <f t="shared" si="10"/>
        <v>27073550</v>
      </c>
      <c r="Z49" s="47">
        <f>+IF(X49&lt;&gt;0,+(Y49/X49)*100,0)</f>
        <v>25.539836104051627</v>
      </c>
      <c r="AA49" s="44">
        <f>+AA25-AA48</f>
        <v>42737558</v>
      </c>
    </row>
    <row r="50" spans="1:27" ht="13.5">
      <c r="A50" s="16" t="s">
        <v>79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155097159</v>
      </c>
      <c r="D5" s="19">
        <f>SUM(D6:D8)</f>
        <v>0</v>
      </c>
      <c r="E5" s="20">
        <f t="shared" si="0"/>
        <v>154426323</v>
      </c>
      <c r="F5" s="21">
        <f t="shared" si="0"/>
        <v>151952265</v>
      </c>
      <c r="G5" s="21">
        <f t="shared" si="0"/>
        <v>36140300</v>
      </c>
      <c r="H5" s="21">
        <f t="shared" si="0"/>
        <v>6275652</v>
      </c>
      <c r="I5" s="21">
        <f t="shared" si="0"/>
        <v>4912617</v>
      </c>
      <c r="J5" s="21">
        <f t="shared" si="0"/>
        <v>47328569</v>
      </c>
      <c r="K5" s="21">
        <f t="shared" si="0"/>
        <v>4543621</v>
      </c>
      <c r="L5" s="21">
        <f t="shared" si="0"/>
        <v>3736804</v>
      </c>
      <c r="M5" s="21">
        <f t="shared" si="0"/>
        <v>19001810</v>
      </c>
      <c r="N5" s="21">
        <f t="shared" si="0"/>
        <v>27282235</v>
      </c>
      <c r="O5" s="21">
        <f t="shared" si="0"/>
        <v>16123345</v>
      </c>
      <c r="P5" s="21">
        <f t="shared" si="0"/>
        <v>3226013</v>
      </c>
      <c r="Q5" s="21">
        <f t="shared" si="0"/>
        <v>31971088</v>
      </c>
      <c r="R5" s="21">
        <f t="shared" si="0"/>
        <v>51320446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125931250</v>
      </c>
      <c r="X5" s="21">
        <f t="shared" si="0"/>
        <v>106690010</v>
      </c>
      <c r="Y5" s="21">
        <f t="shared" si="0"/>
        <v>19241240</v>
      </c>
      <c r="Z5" s="4">
        <f>+IF(X5&lt;&gt;0,+(Y5/X5)*100,0)</f>
        <v>18.034715715182706</v>
      </c>
      <c r="AA5" s="19">
        <f>SUM(AA6:AA8)</f>
        <v>151952265</v>
      </c>
    </row>
    <row r="6" spans="1:27" ht="13.5">
      <c r="A6" s="5" t="s">
        <v>33</v>
      </c>
      <c r="B6" s="3"/>
      <c r="C6" s="22">
        <v>109533629</v>
      </c>
      <c r="D6" s="22"/>
      <c r="E6" s="23">
        <v>109387250</v>
      </c>
      <c r="F6" s="24">
        <v>109387250</v>
      </c>
      <c r="G6" s="24">
        <v>31214000</v>
      </c>
      <c r="H6" s="24"/>
      <c r="I6" s="24">
        <v>1855018</v>
      </c>
      <c r="J6" s="24">
        <v>33069018</v>
      </c>
      <c r="K6" s="24"/>
      <c r="L6" s="24"/>
      <c r="M6" s="24">
        <v>16313000</v>
      </c>
      <c r="N6" s="24">
        <v>16313000</v>
      </c>
      <c r="O6" s="24">
        <v>966067</v>
      </c>
      <c r="P6" s="24">
        <v>40980</v>
      </c>
      <c r="Q6" s="24">
        <v>28796571</v>
      </c>
      <c r="R6" s="24">
        <v>29803618</v>
      </c>
      <c r="S6" s="24"/>
      <c r="T6" s="24"/>
      <c r="U6" s="24"/>
      <c r="V6" s="24"/>
      <c r="W6" s="24">
        <v>79185636</v>
      </c>
      <c r="X6" s="24">
        <v>72910706</v>
      </c>
      <c r="Y6" s="24">
        <v>6274930</v>
      </c>
      <c r="Z6" s="6">
        <v>8.61</v>
      </c>
      <c r="AA6" s="22">
        <v>109387250</v>
      </c>
    </row>
    <row r="7" spans="1:27" ht="13.5">
      <c r="A7" s="5" t="s">
        <v>34</v>
      </c>
      <c r="B7" s="3"/>
      <c r="C7" s="25">
        <v>45492540</v>
      </c>
      <c r="D7" s="25"/>
      <c r="E7" s="26">
        <v>45039073</v>
      </c>
      <c r="F7" s="27">
        <v>41282015</v>
      </c>
      <c r="G7" s="27">
        <v>4926300</v>
      </c>
      <c r="H7" s="27">
        <v>6275652</v>
      </c>
      <c r="I7" s="27">
        <v>2874599</v>
      </c>
      <c r="J7" s="27">
        <v>14076551</v>
      </c>
      <c r="K7" s="27">
        <v>4543621</v>
      </c>
      <c r="L7" s="27">
        <v>3736804</v>
      </c>
      <c r="M7" s="27">
        <v>2682945</v>
      </c>
      <c r="N7" s="27">
        <v>10963370</v>
      </c>
      <c r="O7" s="27">
        <v>15157278</v>
      </c>
      <c r="P7" s="27">
        <v>3185033</v>
      </c>
      <c r="Q7" s="27">
        <v>2747430</v>
      </c>
      <c r="R7" s="27">
        <v>21089741</v>
      </c>
      <c r="S7" s="27"/>
      <c r="T7" s="27"/>
      <c r="U7" s="27"/>
      <c r="V7" s="27"/>
      <c r="W7" s="27">
        <v>46129662</v>
      </c>
      <c r="X7" s="27">
        <v>33779304</v>
      </c>
      <c r="Y7" s="27">
        <v>12350358</v>
      </c>
      <c r="Z7" s="7">
        <v>36.56</v>
      </c>
      <c r="AA7" s="25">
        <v>41282015</v>
      </c>
    </row>
    <row r="8" spans="1:27" ht="13.5">
      <c r="A8" s="5" t="s">
        <v>35</v>
      </c>
      <c r="B8" s="3"/>
      <c r="C8" s="22">
        <v>70990</v>
      </c>
      <c r="D8" s="22"/>
      <c r="E8" s="23"/>
      <c r="F8" s="24">
        <v>1283000</v>
      </c>
      <c r="G8" s="24"/>
      <c r="H8" s="24"/>
      <c r="I8" s="24">
        <v>183000</v>
      </c>
      <c r="J8" s="24">
        <v>183000</v>
      </c>
      <c r="K8" s="24"/>
      <c r="L8" s="24"/>
      <c r="M8" s="24">
        <v>5865</v>
      </c>
      <c r="N8" s="24">
        <v>5865</v>
      </c>
      <c r="O8" s="24"/>
      <c r="P8" s="24"/>
      <c r="Q8" s="24">
        <v>427087</v>
      </c>
      <c r="R8" s="24">
        <v>427087</v>
      </c>
      <c r="S8" s="24"/>
      <c r="T8" s="24"/>
      <c r="U8" s="24"/>
      <c r="V8" s="24"/>
      <c r="W8" s="24">
        <v>615952</v>
      </c>
      <c r="X8" s="24"/>
      <c r="Y8" s="24">
        <v>615952</v>
      </c>
      <c r="Z8" s="6">
        <v>0</v>
      </c>
      <c r="AA8" s="22">
        <v>1283000</v>
      </c>
    </row>
    <row r="9" spans="1:27" ht="13.5">
      <c r="A9" s="2" t="s">
        <v>36</v>
      </c>
      <c r="B9" s="3"/>
      <c r="C9" s="19">
        <f aca="true" t="shared" si="1" ref="C9:Y9">SUM(C10:C14)</f>
        <v>100108</v>
      </c>
      <c r="D9" s="19">
        <f>SUM(D10:D14)</f>
        <v>0</v>
      </c>
      <c r="E9" s="20">
        <f t="shared" si="1"/>
        <v>120837</v>
      </c>
      <c r="F9" s="21">
        <f t="shared" si="1"/>
        <v>130723</v>
      </c>
      <c r="G9" s="21">
        <f t="shared" si="1"/>
        <v>6879</v>
      </c>
      <c r="H9" s="21">
        <f t="shared" si="1"/>
        <v>13794</v>
      </c>
      <c r="I9" s="21">
        <f t="shared" si="1"/>
        <v>7884</v>
      </c>
      <c r="J9" s="21">
        <f t="shared" si="1"/>
        <v>28557</v>
      </c>
      <c r="K9" s="21">
        <f t="shared" si="1"/>
        <v>10853</v>
      </c>
      <c r="L9" s="21">
        <f t="shared" si="1"/>
        <v>7993</v>
      </c>
      <c r="M9" s="21">
        <f t="shared" si="1"/>
        <v>9910</v>
      </c>
      <c r="N9" s="21">
        <f t="shared" si="1"/>
        <v>28756</v>
      </c>
      <c r="O9" s="21">
        <f t="shared" si="1"/>
        <v>13169</v>
      </c>
      <c r="P9" s="21">
        <f t="shared" si="1"/>
        <v>8883</v>
      </c>
      <c r="Q9" s="21">
        <f t="shared" si="1"/>
        <v>11189</v>
      </c>
      <c r="R9" s="21">
        <f t="shared" si="1"/>
        <v>33241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90554</v>
      </c>
      <c r="X9" s="21">
        <f t="shared" si="1"/>
        <v>90630</v>
      </c>
      <c r="Y9" s="21">
        <f t="shared" si="1"/>
        <v>-76</v>
      </c>
      <c r="Z9" s="4">
        <f>+IF(X9&lt;&gt;0,+(Y9/X9)*100,0)</f>
        <v>-0.08385744234800838</v>
      </c>
      <c r="AA9" s="19">
        <f>SUM(AA10:AA14)</f>
        <v>130723</v>
      </c>
    </row>
    <row r="10" spans="1:27" ht="13.5">
      <c r="A10" s="5" t="s">
        <v>37</v>
      </c>
      <c r="B10" s="3"/>
      <c r="C10" s="22">
        <v>66495</v>
      </c>
      <c r="D10" s="22"/>
      <c r="E10" s="23">
        <v>80337</v>
      </c>
      <c r="F10" s="24">
        <v>90223</v>
      </c>
      <c r="G10" s="24">
        <v>6521</v>
      </c>
      <c r="H10" s="24">
        <v>9513</v>
      </c>
      <c r="I10" s="24">
        <v>7121</v>
      </c>
      <c r="J10" s="24">
        <v>23155</v>
      </c>
      <c r="K10" s="24">
        <v>8935</v>
      </c>
      <c r="L10" s="24">
        <v>7851</v>
      </c>
      <c r="M10" s="24">
        <v>7576</v>
      </c>
      <c r="N10" s="24">
        <v>24362</v>
      </c>
      <c r="O10" s="24">
        <v>10511</v>
      </c>
      <c r="P10" s="24">
        <v>8731</v>
      </c>
      <c r="Q10" s="24">
        <v>11043</v>
      </c>
      <c r="R10" s="24">
        <v>30285</v>
      </c>
      <c r="S10" s="24"/>
      <c r="T10" s="24"/>
      <c r="U10" s="24"/>
      <c r="V10" s="24"/>
      <c r="W10" s="24">
        <v>77802</v>
      </c>
      <c r="X10" s="24">
        <v>60255</v>
      </c>
      <c r="Y10" s="24">
        <v>17547</v>
      </c>
      <c r="Z10" s="6">
        <v>29.12</v>
      </c>
      <c r="AA10" s="22">
        <v>90223</v>
      </c>
    </row>
    <row r="11" spans="1:27" ht="13.5">
      <c r="A11" s="5" t="s">
        <v>38</v>
      </c>
      <c r="B11" s="3"/>
      <c r="C11" s="22">
        <v>33613</v>
      </c>
      <c r="D11" s="22"/>
      <c r="E11" s="23">
        <v>40500</v>
      </c>
      <c r="F11" s="24">
        <v>40500</v>
      </c>
      <c r="G11" s="24">
        <v>358</v>
      </c>
      <c r="H11" s="24">
        <v>4281</v>
      </c>
      <c r="I11" s="24">
        <v>763</v>
      </c>
      <c r="J11" s="24">
        <v>5402</v>
      </c>
      <c r="K11" s="24">
        <v>1918</v>
      </c>
      <c r="L11" s="24">
        <v>142</v>
      </c>
      <c r="M11" s="24">
        <v>2334</v>
      </c>
      <c r="N11" s="24">
        <v>4394</v>
      </c>
      <c r="O11" s="24">
        <v>2658</v>
      </c>
      <c r="P11" s="24">
        <v>152</v>
      </c>
      <c r="Q11" s="24">
        <v>146</v>
      </c>
      <c r="R11" s="24">
        <v>2956</v>
      </c>
      <c r="S11" s="24"/>
      <c r="T11" s="24"/>
      <c r="U11" s="24"/>
      <c r="V11" s="24"/>
      <c r="W11" s="24">
        <v>12752</v>
      </c>
      <c r="X11" s="24">
        <v>30375</v>
      </c>
      <c r="Y11" s="24">
        <v>-17623</v>
      </c>
      <c r="Z11" s="6">
        <v>-58.02</v>
      </c>
      <c r="AA11" s="22">
        <v>40500</v>
      </c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19932637</v>
      </c>
      <c r="D15" s="19">
        <f>SUM(D16:D18)</f>
        <v>0</v>
      </c>
      <c r="E15" s="20">
        <f t="shared" si="2"/>
        <v>14486136</v>
      </c>
      <c r="F15" s="21">
        <f t="shared" si="2"/>
        <v>14483868</v>
      </c>
      <c r="G15" s="21">
        <f t="shared" si="2"/>
        <v>12056</v>
      </c>
      <c r="H15" s="21">
        <f t="shared" si="2"/>
        <v>314693</v>
      </c>
      <c r="I15" s="21">
        <f t="shared" si="2"/>
        <v>4022507</v>
      </c>
      <c r="J15" s="21">
        <f t="shared" si="2"/>
        <v>4349256</v>
      </c>
      <c r="K15" s="21">
        <f t="shared" si="2"/>
        <v>1080677</v>
      </c>
      <c r="L15" s="21">
        <f t="shared" si="2"/>
        <v>906394</v>
      </c>
      <c r="M15" s="21">
        <f t="shared" si="2"/>
        <v>555605</v>
      </c>
      <c r="N15" s="21">
        <f t="shared" si="2"/>
        <v>2542676</v>
      </c>
      <c r="O15" s="21">
        <f t="shared" si="2"/>
        <v>1882142</v>
      </c>
      <c r="P15" s="21">
        <f t="shared" si="2"/>
        <v>666214</v>
      </c>
      <c r="Q15" s="21">
        <f t="shared" si="2"/>
        <v>287493</v>
      </c>
      <c r="R15" s="21">
        <f t="shared" si="2"/>
        <v>2835849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9727781</v>
      </c>
      <c r="X15" s="21">
        <f t="shared" si="2"/>
        <v>11166311</v>
      </c>
      <c r="Y15" s="21">
        <f t="shared" si="2"/>
        <v>-1438530</v>
      </c>
      <c r="Z15" s="4">
        <f>+IF(X15&lt;&gt;0,+(Y15/X15)*100,0)</f>
        <v>-12.882768534747063</v>
      </c>
      <c r="AA15" s="19">
        <f>SUM(AA16:AA18)</f>
        <v>14483868</v>
      </c>
    </row>
    <row r="16" spans="1:27" ht="13.5">
      <c r="A16" s="5" t="s">
        <v>43</v>
      </c>
      <c r="B16" s="3"/>
      <c r="C16" s="22">
        <v>1192171</v>
      </c>
      <c r="D16" s="22"/>
      <c r="E16" s="23">
        <v>1399668</v>
      </c>
      <c r="F16" s="24">
        <v>1399668</v>
      </c>
      <c r="G16" s="24">
        <v>11253</v>
      </c>
      <c r="H16" s="24">
        <v>314746</v>
      </c>
      <c r="I16" s="24">
        <v>4140</v>
      </c>
      <c r="J16" s="24">
        <v>330139</v>
      </c>
      <c r="K16" s="24">
        <v>4900</v>
      </c>
      <c r="L16" s="24">
        <v>26644</v>
      </c>
      <c r="M16" s="24">
        <v>555605</v>
      </c>
      <c r="N16" s="24">
        <v>587149</v>
      </c>
      <c r="O16" s="24">
        <v>4570</v>
      </c>
      <c r="P16" s="24">
        <v>377421</v>
      </c>
      <c r="Q16" s="24">
        <v>9108</v>
      </c>
      <c r="R16" s="24">
        <v>391099</v>
      </c>
      <c r="S16" s="24"/>
      <c r="T16" s="24"/>
      <c r="U16" s="24"/>
      <c r="V16" s="24"/>
      <c r="W16" s="24">
        <v>1308387</v>
      </c>
      <c r="X16" s="24">
        <v>1351460</v>
      </c>
      <c r="Y16" s="24">
        <v>-43073</v>
      </c>
      <c r="Z16" s="6">
        <v>-3.19</v>
      </c>
      <c r="AA16" s="22">
        <v>1399668</v>
      </c>
    </row>
    <row r="17" spans="1:27" ht="13.5">
      <c r="A17" s="5" t="s">
        <v>44</v>
      </c>
      <c r="B17" s="3"/>
      <c r="C17" s="22">
        <v>18740466</v>
      </c>
      <c r="D17" s="22"/>
      <c r="E17" s="23">
        <v>13086468</v>
      </c>
      <c r="F17" s="24">
        <v>13084200</v>
      </c>
      <c r="G17" s="24">
        <v>803</v>
      </c>
      <c r="H17" s="24">
        <v>-53</v>
      </c>
      <c r="I17" s="24">
        <v>4018367</v>
      </c>
      <c r="J17" s="24">
        <v>4019117</v>
      </c>
      <c r="K17" s="24">
        <v>1075777</v>
      </c>
      <c r="L17" s="24">
        <v>879750</v>
      </c>
      <c r="M17" s="24"/>
      <c r="N17" s="24">
        <v>1955527</v>
      </c>
      <c r="O17" s="24">
        <v>1877572</v>
      </c>
      <c r="P17" s="24">
        <v>288793</v>
      </c>
      <c r="Q17" s="24">
        <v>278385</v>
      </c>
      <c r="R17" s="24">
        <v>2444750</v>
      </c>
      <c r="S17" s="24"/>
      <c r="T17" s="24"/>
      <c r="U17" s="24"/>
      <c r="V17" s="24"/>
      <c r="W17" s="24">
        <v>8419394</v>
      </c>
      <c r="X17" s="24">
        <v>9814851</v>
      </c>
      <c r="Y17" s="24">
        <v>-1395457</v>
      </c>
      <c r="Z17" s="6">
        <v>-14.22</v>
      </c>
      <c r="AA17" s="22">
        <v>13084200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74645707</v>
      </c>
      <c r="D19" s="19">
        <f>SUM(D20:D23)</f>
        <v>0</v>
      </c>
      <c r="E19" s="20">
        <f t="shared" si="3"/>
        <v>103055235</v>
      </c>
      <c r="F19" s="21">
        <f t="shared" si="3"/>
        <v>103055235</v>
      </c>
      <c r="G19" s="21">
        <f t="shared" si="3"/>
        <v>8976771</v>
      </c>
      <c r="H19" s="21">
        <f t="shared" si="3"/>
        <v>6941040</v>
      </c>
      <c r="I19" s="21">
        <f t="shared" si="3"/>
        <v>9964423</v>
      </c>
      <c r="J19" s="21">
        <f t="shared" si="3"/>
        <v>25882234</v>
      </c>
      <c r="K19" s="21">
        <f t="shared" si="3"/>
        <v>10300397</v>
      </c>
      <c r="L19" s="21">
        <f t="shared" si="3"/>
        <v>7174558</v>
      </c>
      <c r="M19" s="21">
        <f t="shared" si="3"/>
        <v>5996358</v>
      </c>
      <c r="N19" s="21">
        <f t="shared" si="3"/>
        <v>23471313</v>
      </c>
      <c r="O19" s="21">
        <f t="shared" si="3"/>
        <v>9897683</v>
      </c>
      <c r="P19" s="21">
        <f t="shared" si="3"/>
        <v>6265902</v>
      </c>
      <c r="Q19" s="21">
        <f t="shared" si="3"/>
        <v>7307847</v>
      </c>
      <c r="R19" s="21">
        <f t="shared" si="3"/>
        <v>23471432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72824979</v>
      </c>
      <c r="X19" s="21">
        <f t="shared" si="3"/>
        <v>67476096</v>
      </c>
      <c r="Y19" s="21">
        <f t="shared" si="3"/>
        <v>5348883</v>
      </c>
      <c r="Z19" s="4">
        <f>+IF(X19&lt;&gt;0,+(Y19/X19)*100,0)</f>
        <v>7.927078353792134</v>
      </c>
      <c r="AA19" s="19">
        <f>SUM(AA20:AA23)</f>
        <v>103055235</v>
      </c>
    </row>
    <row r="20" spans="1:27" ht="13.5">
      <c r="A20" s="5" t="s">
        <v>47</v>
      </c>
      <c r="B20" s="3"/>
      <c r="C20" s="22">
        <v>44763458</v>
      </c>
      <c r="D20" s="22"/>
      <c r="E20" s="23">
        <v>51328671</v>
      </c>
      <c r="F20" s="24">
        <v>51328671</v>
      </c>
      <c r="G20" s="24">
        <v>6477714</v>
      </c>
      <c r="H20" s="24">
        <v>4040539</v>
      </c>
      <c r="I20" s="24">
        <v>6164403</v>
      </c>
      <c r="J20" s="24">
        <v>16682656</v>
      </c>
      <c r="K20" s="24">
        <v>6744344</v>
      </c>
      <c r="L20" s="24">
        <v>4285065</v>
      </c>
      <c r="M20" s="24">
        <v>2795388</v>
      </c>
      <c r="N20" s="24">
        <v>13824797</v>
      </c>
      <c r="O20" s="24">
        <v>7132148</v>
      </c>
      <c r="P20" s="24">
        <v>4005479</v>
      </c>
      <c r="Q20" s="24">
        <v>4325275</v>
      </c>
      <c r="R20" s="24">
        <v>15462902</v>
      </c>
      <c r="S20" s="24"/>
      <c r="T20" s="24"/>
      <c r="U20" s="24"/>
      <c r="V20" s="24"/>
      <c r="W20" s="24">
        <v>45970355</v>
      </c>
      <c r="X20" s="24">
        <v>40496508</v>
      </c>
      <c r="Y20" s="24">
        <v>5473847</v>
      </c>
      <c r="Z20" s="6">
        <v>13.52</v>
      </c>
      <c r="AA20" s="22">
        <v>51328671</v>
      </c>
    </row>
    <row r="21" spans="1:27" ht="13.5">
      <c r="A21" s="5" t="s">
        <v>48</v>
      </c>
      <c r="B21" s="3"/>
      <c r="C21" s="22">
        <v>13155326</v>
      </c>
      <c r="D21" s="22"/>
      <c r="E21" s="23">
        <v>16637412</v>
      </c>
      <c r="F21" s="24">
        <v>16637412</v>
      </c>
      <c r="G21" s="24">
        <v>1072036</v>
      </c>
      <c r="H21" s="24">
        <v>1351625</v>
      </c>
      <c r="I21" s="24">
        <v>2246811</v>
      </c>
      <c r="J21" s="24">
        <v>4670472</v>
      </c>
      <c r="K21" s="24">
        <v>1809445</v>
      </c>
      <c r="L21" s="24">
        <v>1137067</v>
      </c>
      <c r="M21" s="24">
        <v>1452515</v>
      </c>
      <c r="N21" s="24">
        <v>4399027</v>
      </c>
      <c r="O21" s="24">
        <v>1026183</v>
      </c>
      <c r="P21" s="24">
        <v>609076</v>
      </c>
      <c r="Q21" s="24">
        <v>1230953</v>
      </c>
      <c r="R21" s="24">
        <v>2866212</v>
      </c>
      <c r="S21" s="24"/>
      <c r="T21" s="24"/>
      <c r="U21" s="24"/>
      <c r="V21" s="24"/>
      <c r="W21" s="24">
        <v>11935711</v>
      </c>
      <c r="X21" s="24">
        <v>10412730</v>
      </c>
      <c r="Y21" s="24">
        <v>1522981</v>
      </c>
      <c r="Z21" s="6">
        <v>14.63</v>
      </c>
      <c r="AA21" s="22">
        <v>16637412</v>
      </c>
    </row>
    <row r="22" spans="1:27" ht="13.5">
      <c r="A22" s="5" t="s">
        <v>49</v>
      </c>
      <c r="B22" s="3"/>
      <c r="C22" s="25">
        <v>8076333</v>
      </c>
      <c r="D22" s="25"/>
      <c r="E22" s="26">
        <v>26282517</v>
      </c>
      <c r="F22" s="27">
        <v>26282517</v>
      </c>
      <c r="G22" s="27">
        <v>697308</v>
      </c>
      <c r="H22" s="27">
        <v>758397</v>
      </c>
      <c r="I22" s="27">
        <v>761801</v>
      </c>
      <c r="J22" s="27">
        <v>2217506</v>
      </c>
      <c r="K22" s="27">
        <v>848034</v>
      </c>
      <c r="L22" s="27">
        <v>847461</v>
      </c>
      <c r="M22" s="27">
        <v>847060</v>
      </c>
      <c r="N22" s="27">
        <v>2542555</v>
      </c>
      <c r="O22" s="27">
        <v>844278</v>
      </c>
      <c r="P22" s="27">
        <v>848697</v>
      </c>
      <c r="Q22" s="27">
        <v>886238</v>
      </c>
      <c r="R22" s="27">
        <v>2579213</v>
      </c>
      <c r="S22" s="27"/>
      <c r="T22" s="27"/>
      <c r="U22" s="27"/>
      <c r="V22" s="27"/>
      <c r="W22" s="27">
        <v>7339274</v>
      </c>
      <c r="X22" s="27">
        <v>9961884</v>
      </c>
      <c r="Y22" s="27">
        <v>-2622610</v>
      </c>
      <c r="Z22" s="7">
        <v>-26.33</v>
      </c>
      <c r="AA22" s="25">
        <v>26282517</v>
      </c>
    </row>
    <row r="23" spans="1:27" ht="13.5">
      <c r="A23" s="5" t="s">
        <v>50</v>
      </c>
      <c r="B23" s="3"/>
      <c r="C23" s="22">
        <v>8650590</v>
      </c>
      <c r="D23" s="22"/>
      <c r="E23" s="23">
        <v>8806635</v>
      </c>
      <c r="F23" s="24">
        <v>8806635</v>
      </c>
      <c r="G23" s="24">
        <v>729713</v>
      </c>
      <c r="H23" s="24">
        <v>790479</v>
      </c>
      <c r="I23" s="24">
        <v>791408</v>
      </c>
      <c r="J23" s="24">
        <v>2311600</v>
      </c>
      <c r="K23" s="24">
        <v>898574</v>
      </c>
      <c r="L23" s="24">
        <v>904965</v>
      </c>
      <c r="M23" s="24">
        <v>901395</v>
      </c>
      <c r="N23" s="24">
        <v>2704934</v>
      </c>
      <c r="O23" s="24">
        <v>895074</v>
      </c>
      <c r="P23" s="24">
        <v>802650</v>
      </c>
      <c r="Q23" s="24">
        <v>865381</v>
      </c>
      <c r="R23" s="24">
        <v>2563105</v>
      </c>
      <c r="S23" s="24"/>
      <c r="T23" s="24"/>
      <c r="U23" s="24"/>
      <c r="V23" s="24"/>
      <c r="W23" s="24">
        <v>7579639</v>
      </c>
      <c r="X23" s="24">
        <v>6604974</v>
      </c>
      <c r="Y23" s="24">
        <v>974665</v>
      </c>
      <c r="Z23" s="6">
        <v>14.76</v>
      </c>
      <c r="AA23" s="22">
        <v>8806635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249775611</v>
      </c>
      <c r="D25" s="40">
        <f>+D5+D9+D15+D19+D24</f>
        <v>0</v>
      </c>
      <c r="E25" s="41">
        <f t="shared" si="4"/>
        <v>272088531</v>
      </c>
      <c r="F25" s="42">
        <f t="shared" si="4"/>
        <v>269622091</v>
      </c>
      <c r="G25" s="42">
        <f t="shared" si="4"/>
        <v>45136006</v>
      </c>
      <c r="H25" s="42">
        <f t="shared" si="4"/>
        <v>13545179</v>
      </c>
      <c r="I25" s="42">
        <f t="shared" si="4"/>
        <v>18907431</v>
      </c>
      <c r="J25" s="42">
        <f t="shared" si="4"/>
        <v>77588616</v>
      </c>
      <c r="K25" s="42">
        <f t="shared" si="4"/>
        <v>15935548</v>
      </c>
      <c r="L25" s="42">
        <f t="shared" si="4"/>
        <v>11825749</v>
      </c>
      <c r="M25" s="42">
        <f t="shared" si="4"/>
        <v>25563683</v>
      </c>
      <c r="N25" s="42">
        <f t="shared" si="4"/>
        <v>53324980</v>
      </c>
      <c r="O25" s="42">
        <f t="shared" si="4"/>
        <v>27916339</v>
      </c>
      <c r="P25" s="42">
        <f t="shared" si="4"/>
        <v>10167012</v>
      </c>
      <c r="Q25" s="42">
        <f t="shared" si="4"/>
        <v>39577617</v>
      </c>
      <c r="R25" s="42">
        <f t="shared" si="4"/>
        <v>77660968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208574564</v>
      </c>
      <c r="X25" s="42">
        <f t="shared" si="4"/>
        <v>185423047</v>
      </c>
      <c r="Y25" s="42">
        <f t="shared" si="4"/>
        <v>23151517</v>
      </c>
      <c r="Z25" s="43">
        <f>+IF(X25&lt;&gt;0,+(Y25/X25)*100,0)</f>
        <v>12.485781770159349</v>
      </c>
      <c r="AA25" s="40">
        <f>+AA5+AA9+AA15+AA19+AA24</f>
        <v>269622091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172437332</v>
      </c>
      <c r="D28" s="19">
        <f>SUM(D29:D31)</f>
        <v>0</v>
      </c>
      <c r="E28" s="20">
        <f t="shared" si="5"/>
        <v>124613242</v>
      </c>
      <c r="F28" s="21">
        <f t="shared" si="5"/>
        <v>127605442</v>
      </c>
      <c r="G28" s="21">
        <f t="shared" si="5"/>
        <v>2869625</v>
      </c>
      <c r="H28" s="21">
        <f t="shared" si="5"/>
        <v>5160212</v>
      </c>
      <c r="I28" s="21">
        <f t="shared" si="5"/>
        <v>3217770</v>
      </c>
      <c r="J28" s="21">
        <f t="shared" si="5"/>
        <v>11247607</v>
      </c>
      <c r="K28" s="21">
        <f t="shared" si="5"/>
        <v>4979571</v>
      </c>
      <c r="L28" s="21">
        <f t="shared" si="5"/>
        <v>6207497</v>
      </c>
      <c r="M28" s="21">
        <f t="shared" si="5"/>
        <v>7301243</v>
      </c>
      <c r="N28" s="21">
        <f t="shared" si="5"/>
        <v>18488311</v>
      </c>
      <c r="O28" s="21">
        <f t="shared" si="5"/>
        <v>5344419</v>
      </c>
      <c r="P28" s="21">
        <f t="shared" si="5"/>
        <v>4170363</v>
      </c>
      <c r="Q28" s="21">
        <f t="shared" si="5"/>
        <v>5258924</v>
      </c>
      <c r="R28" s="21">
        <f t="shared" si="5"/>
        <v>14773706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44509624</v>
      </c>
      <c r="X28" s="21">
        <f t="shared" si="5"/>
        <v>89958204</v>
      </c>
      <c r="Y28" s="21">
        <f t="shared" si="5"/>
        <v>-45448580</v>
      </c>
      <c r="Z28" s="4">
        <f>+IF(X28&lt;&gt;0,+(Y28/X28)*100,0)</f>
        <v>-50.52188458542369</v>
      </c>
      <c r="AA28" s="19">
        <f>SUM(AA29:AA31)</f>
        <v>127605442</v>
      </c>
    </row>
    <row r="29" spans="1:27" ht="13.5">
      <c r="A29" s="5" t="s">
        <v>33</v>
      </c>
      <c r="B29" s="3"/>
      <c r="C29" s="22">
        <v>96938850</v>
      </c>
      <c r="D29" s="22"/>
      <c r="E29" s="23">
        <v>83113463</v>
      </c>
      <c r="F29" s="24">
        <v>85382983</v>
      </c>
      <c r="G29" s="24">
        <v>1100191</v>
      </c>
      <c r="H29" s="24">
        <v>2248330</v>
      </c>
      <c r="I29" s="24">
        <v>1160632</v>
      </c>
      <c r="J29" s="24">
        <v>4509153</v>
      </c>
      <c r="K29" s="24">
        <v>1999939</v>
      </c>
      <c r="L29" s="24">
        <v>2455271</v>
      </c>
      <c r="M29" s="24">
        <v>3242253</v>
      </c>
      <c r="N29" s="24">
        <v>7697463</v>
      </c>
      <c r="O29" s="24">
        <v>1639732</v>
      </c>
      <c r="P29" s="24">
        <v>1684339</v>
      </c>
      <c r="Q29" s="24">
        <v>1781904</v>
      </c>
      <c r="R29" s="24">
        <v>5105975</v>
      </c>
      <c r="S29" s="24"/>
      <c r="T29" s="24"/>
      <c r="U29" s="24"/>
      <c r="V29" s="24"/>
      <c r="W29" s="24">
        <v>17312591</v>
      </c>
      <c r="X29" s="24">
        <v>62667864</v>
      </c>
      <c r="Y29" s="24">
        <v>-45355273</v>
      </c>
      <c r="Z29" s="6">
        <v>-72.37</v>
      </c>
      <c r="AA29" s="22">
        <v>85382983</v>
      </c>
    </row>
    <row r="30" spans="1:27" ht="13.5">
      <c r="A30" s="5" t="s">
        <v>34</v>
      </c>
      <c r="B30" s="3"/>
      <c r="C30" s="25">
        <v>65223770</v>
      </c>
      <c r="D30" s="25"/>
      <c r="E30" s="26">
        <v>29679315</v>
      </c>
      <c r="F30" s="27">
        <v>28568995</v>
      </c>
      <c r="G30" s="27">
        <v>1118059</v>
      </c>
      <c r="H30" s="27">
        <v>1958960</v>
      </c>
      <c r="I30" s="27">
        <v>1213467</v>
      </c>
      <c r="J30" s="27">
        <v>4290486</v>
      </c>
      <c r="K30" s="27">
        <v>2134112</v>
      </c>
      <c r="L30" s="27">
        <v>2784345</v>
      </c>
      <c r="M30" s="27">
        <v>3097661</v>
      </c>
      <c r="N30" s="27">
        <v>8016118</v>
      </c>
      <c r="O30" s="27">
        <v>2719193</v>
      </c>
      <c r="P30" s="27">
        <v>1459449</v>
      </c>
      <c r="Q30" s="27">
        <v>2464265</v>
      </c>
      <c r="R30" s="27">
        <v>6642907</v>
      </c>
      <c r="S30" s="27"/>
      <c r="T30" s="27"/>
      <c r="U30" s="27"/>
      <c r="V30" s="27"/>
      <c r="W30" s="27">
        <v>18949511</v>
      </c>
      <c r="X30" s="27">
        <v>18529092</v>
      </c>
      <c r="Y30" s="27">
        <v>420419</v>
      </c>
      <c r="Z30" s="7">
        <v>2.27</v>
      </c>
      <c r="AA30" s="25">
        <v>28568995</v>
      </c>
    </row>
    <row r="31" spans="1:27" ht="13.5">
      <c r="A31" s="5" t="s">
        <v>35</v>
      </c>
      <c r="B31" s="3"/>
      <c r="C31" s="22">
        <v>10274712</v>
      </c>
      <c r="D31" s="22"/>
      <c r="E31" s="23">
        <v>11820464</v>
      </c>
      <c r="F31" s="24">
        <v>13653464</v>
      </c>
      <c r="G31" s="24">
        <v>651375</v>
      </c>
      <c r="H31" s="24">
        <v>952922</v>
      </c>
      <c r="I31" s="24">
        <v>843671</v>
      </c>
      <c r="J31" s="24">
        <v>2447968</v>
      </c>
      <c r="K31" s="24">
        <v>845520</v>
      </c>
      <c r="L31" s="24">
        <v>967881</v>
      </c>
      <c r="M31" s="24">
        <v>961329</v>
      </c>
      <c r="N31" s="24">
        <v>2774730</v>
      </c>
      <c r="O31" s="24">
        <v>985494</v>
      </c>
      <c r="P31" s="24">
        <v>1026575</v>
      </c>
      <c r="Q31" s="24">
        <v>1012755</v>
      </c>
      <c r="R31" s="24">
        <v>3024824</v>
      </c>
      <c r="S31" s="24"/>
      <c r="T31" s="24"/>
      <c r="U31" s="24"/>
      <c r="V31" s="24"/>
      <c r="W31" s="24">
        <v>8247522</v>
      </c>
      <c r="X31" s="24">
        <v>8761248</v>
      </c>
      <c r="Y31" s="24">
        <v>-513726</v>
      </c>
      <c r="Z31" s="6">
        <v>-5.86</v>
      </c>
      <c r="AA31" s="22">
        <v>13653464</v>
      </c>
    </row>
    <row r="32" spans="1:27" ht="13.5">
      <c r="A32" s="2" t="s">
        <v>36</v>
      </c>
      <c r="B32" s="3"/>
      <c r="C32" s="19">
        <f aca="true" t="shared" si="6" ref="C32:Y32">SUM(C33:C37)</f>
        <v>8895579</v>
      </c>
      <c r="D32" s="19">
        <f>SUM(D33:D37)</f>
        <v>0</v>
      </c>
      <c r="E32" s="20">
        <f t="shared" si="6"/>
        <v>10493328</v>
      </c>
      <c r="F32" s="21">
        <f t="shared" si="6"/>
        <v>10737327</v>
      </c>
      <c r="G32" s="21">
        <f t="shared" si="6"/>
        <v>729442</v>
      </c>
      <c r="H32" s="21">
        <f t="shared" si="6"/>
        <v>788101</v>
      </c>
      <c r="I32" s="21">
        <f t="shared" si="6"/>
        <v>817060</v>
      </c>
      <c r="J32" s="21">
        <f t="shared" si="6"/>
        <v>2334603</v>
      </c>
      <c r="K32" s="21">
        <f t="shared" si="6"/>
        <v>764582</v>
      </c>
      <c r="L32" s="21">
        <f t="shared" si="6"/>
        <v>789656</v>
      </c>
      <c r="M32" s="21">
        <f t="shared" si="6"/>
        <v>742212</v>
      </c>
      <c r="N32" s="21">
        <f t="shared" si="6"/>
        <v>2296450</v>
      </c>
      <c r="O32" s="21">
        <f t="shared" si="6"/>
        <v>833885</v>
      </c>
      <c r="P32" s="21">
        <f t="shared" si="6"/>
        <v>704902</v>
      </c>
      <c r="Q32" s="21">
        <f t="shared" si="6"/>
        <v>745772</v>
      </c>
      <c r="R32" s="21">
        <f t="shared" si="6"/>
        <v>2284559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6915612</v>
      </c>
      <c r="X32" s="21">
        <f t="shared" si="6"/>
        <v>7655472</v>
      </c>
      <c r="Y32" s="21">
        <f t="shared" si="6"/>
        <v>-739860</v>
      </c>
      <c r="Z32" s="4">
        <f>+IF(X32&lt;&gt;0,+(Y32/X32)*100,0)</f>
        <v>-9.664459617904683</v>
      </c>
      <c r="AA32" s="19">
        <f>SUM(AA33:AA37)</f>
        <v>10737327</v>
      </c>
    </row>
    <row r="33" spans="1:27" ht="13.5">
      <c r="A33" s="5" t="s">
        <v>37</v>
      </c>
      <c r="B33" s="3"/>
      <c r="C33" s="22">
        <v>1676406</v>
      </c>
      <c r="D33" s="22"/>
      <c r="E33" s="23">
        <v>2394399</v>
      </c>
      <c r="F33" s="24">
        <v>2343398</v>
      </c>
      <c r="G33" s="24">
        <v>149460</v>
      </c>
      <c r="H33" s="24">
        <v>149192</v>
      </c>
      <c r="I33" s="24">
        <v>150382</v>
      </c>
      <c r="J33" s="24">
        <v>449034</v>
      </c>
      <c r="K33" s="24">
        <v>160284</v>
      </c>
      <c r="L33" s="24">
        <v>143945</v>
      </c>
      <c r="M33" s="24">
        <v>141973</v>
      </c>
      <c r="N33" s="24">
        <v>446202</v>
      </c>
      <c r="O33" s="24">
        <v>146658</v>
      </c>
      <c r="P33" s="24">
        <v>137598</v>
      </c>
      <c r="Q33" s="24">
        <v>133119</v>
      </c>
      <c r="R33" s="24">
        <v>417375</v>
      </c>
      <c r="S33" s="24"/>
      <c r="T33" s="24"/>
      <c r="U33" s="24"/>
      <c r="V33" s="24"/>
      <c r="W33" s="24">
        <v>1312611</v>
      </c>
      <c r="X33" s="24">
        <v>1697256</v>
      </c>
      <c r="Y33" s="24">
        <v>-384645</v>
      </c>
      <c r="Z33" s="6">
        <v>-22.66</v>
      </c>
      <c r="AA33" s="22">
        <v>2343398</v>
      </c>
    </row>
    <row r="34" spans="1:27" ht="13.5">
      <c r="A34" s="5" t="s">
        <v>38</v>
      </c>
      <c r="B34" s="3"/>
      <c r="C34" s="22">
        <v>4771694</v>
      </c>
      <c r="D34" s="22"/>
      <c r="E34" s="23">
        <v>4884617</v>
      </c>
      <c r="F34" s="24">
        <v>5073617</v>
      </c>
      <c r="G34" s="24">
        <v>382669</v>
      </c>
      <c r="H34" s="24">
        <v>390024</v>
      </c>
      <c r="I34" s="24">
        <v>415633</v>
      </c>
      <c r="J34" s="24">
        <v>1188326</v>
      </c>
      <c r="K34" s="24">
        <v>395844</v>
      </c>
      <c r="L34" s="24">
        <v>452864</v>
      </c>
      <c r="M34" s="24">
        <v>407877</v>
      </c>
      <c r="N34" s="24">
        <v>1256585</v>
      </c>
      <c r="O34" s="24">
        <v>449287</v>
      </c>
      <c r="P34" s="24">
        <v>393149</v>
      </c>
      <c r="Q34" s="24">
        <v>430713</v>
      </c>
      <c r="R34" s="24">
        <v>1273149</v>
      </c>
      <c r="S34" s="24"/>
      <c r="T34" s="24"/>
      <c r="U34" s="24"/>
      <c r="V34" s="24"/>
      <c r="W34" s="24">
        <v>3718060</v>
      </c>
      <c r="X34" s="24">
        <v>3904659</v>
      </c>
      <c r="Y34" s="24">
        <v>-186599</v>
      </c>
      <c r="Z34" s="6">
        <v>-4.78</v>
      </c>
      <c r="AA34" s="22">
        <v>5073617</v>
      </c>
    </row>
    <row r="35" spans="1:27" ht="13.5">
      <c r="A35" s="5" t="s">
        <v>39</v>
      </c>
      <c r="B35" s="3"/>
      <c r="C35" s="22">
        <v>2223278</v>
      </c>
      <c r="D35" s="22"/>
      <c r="E35" s="23">
        <v>2291063</v>
      </c>
      <c r="F35" s="24">
        <v>2497063</v>
      </c>
      <c r="G35" s="24">
        <v>169229</v>
      </c>
      <c r="H35" s="24">
        <v>220802</v>
      </c>
      <c r="I35" s="24">
        <v>201391</v>
      </c>
      <c r="J35" s="24">
        <v>591422</v>
      </c>
      <c r="K35" s="24">
        <v>178875</v>
      </c>
      <c r="L35" s="24">
        <v>163268</v>
      </c>
      <c r="M35" s="24">
        <v>162781</v>
      </c>
      <c r="N35" s="24">
        <v>504924</v>
      </c>
      <c r="O35" s="24">
        <v>208361</v>
      </c>
      <c r="P35" s="24">
        <v>144577</v>
      </c>
      <c r="Q35" s="24">
        <v>152362</v>
      </c>
      <c r="R35" s="24">
        <v>505300</v>
      </c>
      <c r="S35" s="24"/>
      <c r="T35" s="24"/>
      <c r="U35" s="24"/>
      <c r="V35" s="24"/>
      <c r="W35" s="24">
        <v>1601646</v>
      </c>
      <c r="X35" s="24">
        <v>1822878</v>
      </c>
      <c r="Y35" s="24">
        <v>-221232</v>
      </c>
      <c r="Z35" s="6">
        <v>-12.14</v>
      </c>
      <c r="AA35" s="22">
        <v>2497063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224201</v>
      </c>
      <c r="D37" s="25"/>
      <c r="E37" s="26">
        <v>923249</v>
      </c>
      <c r="F37" s="27">
        <v>823249</v>
      </c>
      <c r="G37" s="27">
        <v>28084</v>
      </c>
      <c r="H37" s="27">
        <v>28083</v>
      </c>
      <c r="I37" s="27">
        <v>49654</v>
      </c>
      <c r="J37" s="27">
        <v>105821</v>
      </c>
      <c r="K37" s="27">
        <v>29579</v>
      </c>
      <c r="L37" s="27">
        <v>29579</v>
      </c>
      <c r="M37" s="27">
        <v>29581</v>
      </c>
      <c r="N37" s="27">
        <v>88739</v>
      </c>
      <c r="O37" s="27">
        <v>29579</v>
      </c>
      <c r="P37" s="27">
        <v>29578</v>
      </c>
      <c r="Q37" s="27">
        <v>29578</v>
      </c>
      <c r="R37" s="27">
        <v>88735</v>
      </c>
      <c r="S37" s="27"/>
      <c r="T37" s="27"/>
      <c r="U37" s="27"/>
      <c r="V37" s="27"/>
      <c r="W37" s="27">
        <v>283295</v>
      </c>
      <c r="X37" s="27">
        <v>230679</v>
      </c>
      <c r="Y37" s="27">
        <v>52616</v>
      </c>
      <c r="Z37" s="7">
        <v>22.81</v>
      </c>
      <c r="AA37" s="25">
        <v>823249</v>
      </c>
    </row>
    <row r="38" spans="1:27" ht="13.5">
      <c r="A38" s="2" t="s">
        <v>42</v>
      </c>
      <c r="B38" s="8"/>
      <c r="C38" s="19">
        <f aca="true" t="shared" si="7" ref="C38:Y38">SUM(C39:C41)</f>
        <v>31175788</v>
      </c>
      <c r="D38" s="19">
        <f>SUM(D39:D41)</f>
        <v>0</v>
      </c>
      <c r="E38" s="20">
        <f t="shared" si="7"/>
        <v>40747960</v>
      </c>
      <c r="F38" s="21">
        <f t="shared" si="7"/>
        <v>40848960</v>
      </c>
      <c r="G38" s="21">
        <f t="shared" si="7"/>
        <v>2127322</v>
      </c>
      <c r="H38" s="21">
        <f t="shared" si="7"/>
        <v>3566357</v>
      </c>
      <c r="I38" s="21">
        <f t="shared" si="7"/>
        <v>2282223</v>
      </c>
      <c r="J38" s="21">
        <f t="shared" si="7"/>
        <v>7975902</v>
      </c>
      <c r="K38" s="21">
        <f t="shared" si="7"/>
        <v>2748797</v>
      </c>
      <c r="L38" s="21">
        <f t="shared" si="7"/>
        <v>3062625</v>
      </c>
      <c r="M38" s="21">
        <f t="shared" si="7"/>
        <v>3244509</v>
      </c>
      <c r="N38" s="21">
        <f t="shared" si="7"/>
        <v>9055931</v>
      </c>
      <c r="O38" s="21">
        <f t="shared" si="7"/>
        <v>2438762</v>
      </c>
      <c r="P38" s="21">
        <f t="shared" si="7"/>
        <v>2340534</v>
      </c>
      <c r="Q38" s="21">
        <f t="shared" si="7"/>
        <v>2735204</v>
      </c>
      <c r="R38" s="21">
        <f t="shared" si="7"/>
        <v>7514500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24546333</v>
      </c>
      <c r="X38" s="21">
        <f t="shared" si="7"/>
        <v>30943890</v>
      </c>
      <c r="Y38" s="21">
        <f t="shared" si="7"/>
        <v>-6397557</v>
      </c>
      <c r="Z38" s="4">
        <f>+IF(X38&lt;&gt;0,+(Y38/X38)*100,0)</f>
        <v>-20.674701855519782</v>
      </c>
      <c r="AA38" s="19">
        <f>SUM(AA39:AA41)</f>
        <v>40848960</v>
      </c>
    </row>
    <row r="39" spans="1:27" ht="13.5">
      <c r="A39" s="5" t="s">
        <v>43</v>
      </c>
      <c r="B39" s="3"/>
      <c r="C39" s="22">
        <v>13379718</v>
      </c>
      <c r="D39" s="22"/>
      <c r="E39" s="23">
        <v>16588113</v>
      </c>
      <c r="F39" s="24">
        <v>16513113</v>
      </c>
      <c r="G39" s="24">
        <v>1073821</v>
      </c>
      <c r="H39" s="24">
        <v>1136126</v>
      </c>
      <c r="I39" s="24">
        <v>1160165</v>
      </c>
      <c r="J39" s="24">
        <v>3370112</v>
      </c>
      <c r="K39" s="24">
        <v>1093641</v>
      </c>
      <c r="L39" s="24">
        <v>1130818</v>
      </c>
      <c r="M39" s="24">
        <v>1165955</v>
      </c>
      <c r="N39" s="24">
        <v>3390414</v>
      </c>
      <c r="O39" s="24">
        <v>1151008</v>
      </c>
      <c r="P39" s="24">
        <v>1202082</v>
      </c>
      <c r="Q39" s="24">
        <v>1142809</v>
      </c>
      <c r="R39" s="24">
        <v>3495899</v>
      </c>
      <c r="S39" s="24"/>
      <c r="T39" s="24"/>
      <c r="U39" s="24"/>
      <c r="V39" s="24"/>
      <c r="W39" s="24">
        <v>10256425</v>
      </c>
      <c r="X39" s="24">
        <v>12750759</v>
      </c>
      <c r="Y39" s="24">
        <v>-2494334</v>
      </c>
      <c r="Z39" s="6">
        <v>-19.56</v>
      </c>
      <c r="AA39" s="22">
        <v>16513113</v>
      </c>
    </row>
    <row r="40" spans="1:27" ht="13.5">
      <c r="A40" s="5" t="s">
        <v>44</v>
      </c>
      <c r="B40" s="3"/>
      <c r="C40" s="22">
        <v>17796070</v>
      </c>
      <c r="D40" s="22"/>
      <c r="E40" s="23">
        <v>24159847</v>
      </c>
      <c r="F40" s="24">
        <v>24335847</v>
      </c>
      <c r="G40" s="24">
        <v>1053501</v>
      </c>
      <c r="H40" s="24">
        <v>2430231</v>
      </c>
      <c r="I40" s="24">
        <v>1122058</v>
      </c>
      <c r="J40" s="24">
        <v>4605790</v>
      </c>
      <c r="K40" s="24">
        <v>1655156</v>
      </c>
      <c r="L40" s="24">
        <v>1931807</v>
      </c>
      <c r="M40" s="24">
        <v>2078554</v>
      </c>
      <c r="N40" s="24">
        <v>5665517</v>
      </c>
      <c r="O40" s="24">
        <v>1287754</v>
      </c>
      <c r="P40" s="24">
        <v>1138452</v>
      </c>
      <c r="Q40" s="24">
        <v>1592395</v>
      </c>
      <c r="R40" s="24">
        <v>4018601</v>
      </c>
      <c r="S40" s="24"/>
      <c r="T40" s="24"/>
      <c r="U40" s="24"/>
      <c r="V40" s="24"/>
      <c r="W40" s="24">
        <v>14289908</v>
      </c>
      <c r="X40" s="24">
        <v>18193131</v>
      </c>
      <c r="Y40" s="24">
        <v>-3903223</v>
      </c>
      <c r="Z40" s="6">
        <v>-21.45</v>
      </c>
      <c r="AA40" s="22">
        <v>24335847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64134681</v>
      </c>
      <c r="D42" s="19">
        <f>SUM(D43:D46)</f>
        <v>0</v>
      </c>
      <c r="E42" s="20">
        <f t="shared" si="8"/>
        <v>84206921</v>
      </c>
      <c r="F42" s="21">
        <f t="shared" si="8"/>
        <v>84279321</v>
      </c>
      <c r="G42" s="21">
        <f t="shared" si="8"/>
        <v>1494216</v>
      </c>
      <c r="H42" s="21">
        <f t="shared" si="8"/>
        <v>14641930</v>
      </c>
      <c r="I42" s="21">
        <f t="shared" si="8"/>
        <v>2172051</v>
      </c>
      <c r="J42" s="21">
        <f t="shared" si="8"/>
        <v>18308197</v>
      </c>
      <c r="K42" s="21">
        <f t="shared" si="8"/>
        <v>9508653</v>
      </c>
      <c r="L42" s="21">
        <f t="shared" si="8"/>
        <v>5584978</v>
      </c>
      <c r="M42" s="21">
        <f t="shared" si="8"/>
        <v>5873681</v>
      </c>
      <c r="N42" s="21">
        <f t="shared" si="8"/>
        <v>20967312</v>
      </c>
      <c r="O42" s="21">
        <f t="shared" si="8"/>
        <v>5075980</v>
      </c>
      <c r="P42" s="21">
        <f t="shared" si="8"/>
        <v>5715738</v>
      </c>
      <c r="Q42" s="21">
        <f t="shared" si="8"/>
        <v>7779884</v>
      </c>
      <c r="R42" s="21">
        <f t="shared" si="8"/>
        <v>18571602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57847111</v>
      </c>
      <c r="X42" s="21">
        <f t="shared" si="8"/>
        <v>63048222</v>
      </c>
      <c r="Y42" s="21">
        <f t="shared" si="8"/>
        <v>-5201111</v>
      </c>
      <c r="Z42" s="4">
        <f>+IF(X42&lt;&gt;0,+(Y42/X42)*100,0)</f>
        <v>-8.24941740625136</v>
      </c>
      <c r="AA42" s="19">
        <f>SUM(AA43:AA46)</f>
        <v>84279321</v>
      </c>
    </row>
    <row r="43" spans="1:27" ht="13.5">
      <c r="A43" s="5" t="s">
        <v>47</v>
      </c>
      <c r="B43" s="3"/>
      <c r="C43" s="22">
        <v>43005107</v>
      </c>
      <c r="D43" s="22"/>
      <c r="E43" s="23">
        <v>55616020</v>
      </c>
      <c r="F43" s="24">
        <v>55661020</v>
      </c>
      <c r="G43" s="24">
        <v>247071</v>
      </c>
      <c r="H43" s="24">
        <v>13107365</v>
      </c>
      <c r="I43" s="24">
        <v>287802</v>
      </c>
      <c r="J43" s="24">
        <v>13642238</v>
      </c>
      <c r="K43" s="24">
        <v>8016736</v>
      </c>
      <c r="L43" s="24">
        <v>3861516</v>
      </c>
      <c r="M43" s="24">
        <v>4244269</v>
      </c>
      <c r="N43" s="24">
        <v>16122521</v>
      </c>
      <c r="O43" s="24">
        <v>3371974</v>
      </c>
      <c r="P43" s="24">
        <v>3536113</v>
      </c>
      <c r="Q43" s="24">
        <v>5279884</v>
      </c>
      <c r="R43" s="24">
        <v>12187971</v>
      </c>
      <c r="S43" s="24"/>
      <c r="T43" s="24"/>
      <c r="U43" s="24"/>
      <c r="V43" s="24"/>
      <c r="W43" s="24">
        <v>41952730</v>
      </c>
      <c r="X43" s="24">
        <v>42278346</v>
      </c>
      <c r="Y43" s="24">
        <v>-325616</v>
      </c>
      <c r="Z43" s="6">
        <v>-0.77</v>
      </c>
      <c r="AA43" s="22">
        <v>55661020</v>
      </c>
    </row>
    <row r="44" spans="1:27" ht="13.5">
      <c r="A44" s="5" t="s">
        <v>48</v>
      </c>
      <c r="B44" s="3"/>
      <c r="C44" s="22">
        <v>6623001</v>
      </c>
      <c r="D44" s="22"/>
      <c r="E44" s="23">
        <v>9079648</v>
      </c>
      <c r="F44" s="24">
        <v>9134648</v>
      </c>
      <c r="G44" s="24">
        <v>247527</v>
      </c>
      <c r="H44" s="24">
        <v>263807</v>
      </c>
      <c r="I44" s="24">
        <v>368477</v>
      </c>
      <c r="J44" s="24">
        <v>879811</v>
      </c>
      <c r="K44" s="24">
        <v>470994</v>
      </c>
      <c r="L44" s="24">
        <v>696488</v>
      </c>
      <c r="M44" s="24">
        <v>620937</v>
      </c>
      <c r="N44" s="24">
        <v>1788419</v>
      </c>
      <c r="O44" s="24">
        <v>642287</v>
      </c>
      <c r="P44" s="24">
        <v>1097563</v>
      </c>
      <c r="Q44" s="24">
        <v>1415890</v>
      </c>
      <c r="R44" s="24">
        <v>3155740</v>
      </c>
      <c r="S44" s="24"/>
      <c r="T44" s="24"/>
      <c r="U44" s="24"/>
      <c r="V44" s="24"/>
      <c r="W44" s="24">
        <v>5823970</v>
      </c>
      <c r="X44" s="24">
        <v>6827751</v>
      </c>
      <c r="Y44" s="24">
        <v>-1003781</v>
      </c>
      <c r="Z44" s="6">
        <v>-14.7</v>
      </c>
      <c r="AA44" s="22">
        <v>9134648</v>
      </c>
    </row>
    <row r="45" spans="1:27" ht="13.5">
      <c r="A45" s="5" t="s">
        <v>49</v>
      </c>
      <c r="B45" s="3"/>
      <c r="C45" s="25">
        <v>6490635</v>
      </c>
      <c r="D45" s="25"/>
      <c r="E45" s="26">
        <v>7644568</v>
      </c>
      <c r="F45" s="27">
        <v>7791968</v>
      </c>
      <c r="G45" s="27">
        <v>531631</v>
      </c>
      <c r="H45" s="27">
        <v>534935</v>
      </c>
      <c r="I45" s="27">
        <v>532347</v>
      </c>
      <c r="J45" s="27">
        <v>1598913</v>
      </c>
      <c r="K45" s="27">
        <v>507769</v>
      </c>
      <c r="L45" s="27">
        <v>439133</v>
      </c>
      <c r="M45" s="27">
        <v>424166</v>
      </c>
      <c r="N45" s="27">
        <v>1371068</v>
      </c>
      <c r="O45" s="27">
        <v>484301</v>
      </c>
      <c r="P45" s="27">
        <v>497651</v>
      </c>
      <c r="Q45" s="27">
        <v>495447</v>
      </c>
      <c r="R45" s="27">
        <v>1477399</v>
      </c>
      <c r="S45" s="27"/>
      <c r="T45" s="27"/>
      <c r="U45" s="27"/>
      <c r="V45" s="27"/>
      <c r="W45" s="27">
        <v>4447380</v>
      </c>
      <c r="X45" s="27">
        <v>5553144</v>
      </c>
      <c r="Y45" s="27">
        <v>-1105764</v>
      </c>
      <c r="Z45" s="7">
        <v>-19.91</v>
      </c>
      <c r="AA45" s="25">
        <v>7791968</v>
      </c>
    </row>
    <row r="46" spans="1:27" ht="13.5">
      <c r="A46" s="5" t="s">
        <v>50</v>
      </c>
      <c r="B46" s="3"/>
      <c r="C46" s="22">
        <v>8015938</v>
      </c>
      <c r="D46" s="22"/>
      <c r="E46" s="23">
        <v>11866685</v>
      </c>
      <c r="F46" s="24">
        <v>11691685</v>
      </c>
      <c r="G46" s="24">
        <v>467987</v>
      </c>
      <c r="H46" s="24">
        <v>735823</v>
      </c>
      <c r="I46" s="24">
        <v>983425</v>
      </c>
      <c r="J46" s="24">
        <v>2187235</v>
      </c>
      <c r="K46" s="24">
        <v>513154</v>
      </c>
      <c r="L46" s="24">
        <v>587841</v>
      </c>
      <c r="M46" s="24">
        <v>584309</v>
      </c>
      <c r="N46" s="24">
        <v>1685304</v>
      </c>
      <c r="O46" s="24">
        <v>577418</v>
      </c>
      <c r="P46" s="24">
        <v>584411</v>
      </c>
      <c r="Q46" s="24">
        <v>588663</v>
      </c>
      <c r="R46" s="24">
        <v>1750492</v>
      </c>
      <c r="S46" s="24"/>
      <c r="T46" s="24"/>
      <c r="U46" s="24"/>
      <c r="V46" s="24"/>
      <c r="W46" s="24">
        <v>5623031</v>
      </c>
      <c r="X46" s="24">
        <v>8388981</v>
      </c>
      <c r="Y46" s="24">
        <v>-2765950</v>
      </c>
      <c r="Z46" s="6">
        <v>-32.97</v>
      </c>
      <c r="AA46" s="22">
        <v>11691685</v>
      </c>
    </row>
    <row r="47" spans="1:27" ht="13.5">
      <c r="A47" s="2" t="s">
        <v>51</v>
      </c>
      <c r="B47" s="8" t="s">
        <v>52</v>
      </c>
      <c r="C47" s="19">
        <v>356387</v>
      </c>
      <c r="D47" s="19"/>
      <c r="E47" s="20">
        <v>819892</v>
      </c>
      <c r="F47" s="21">
        <v>829893</v>
      </c>
      <c r="G47" s="21">
        <v>60091</v>
      </c>
      <c r="H47" s="21">
        <v>58131</v>
      </c>
      <c r="I47" s="21">
        <v>72879</v>
      </c>
      <c r="J47" s="21">
        <v>191101</v>
      </c>
      <c r="K47" s="21">
        <v>72367</v>
      </c>
      <c r="L47" s="21">
        <v>61433</v>
      </c>
      <c r="M47" s="21">
        <v>83824</v>
      </c>
      <c r="N47" s="21">
        <v>217624</v>
      </c>
      <c r="O47" s="21">
        <v>60680</v>
      </c>
      <c r="P47" s="21">
        <v>61593</v>
      </c>
      <c r="Q47" s="21">
        <v>66118</v>
      </c>
      <c r="R47" s="21">
        <v>188391</v>
      </c>
      <c r="S47" s="21"/>
      <c r="T47" s="21"/>
      <c r="U47" s="21"/>
      <c r="V47" s="21"/>
      <c r="W47" s="21">
        <v>597116</v>
      </c>
      <c r="X47" s="21">
        <v>774558</v>
      </c>
      <c r="Y47" s="21">
        <v>-177442</v>
      </c>
      <c r="Z47" s="4">
        <v>-22.91</v>
      </c>
      <c r="AA47" s="19">
        <v>829893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276999767</v>
      </c>
      <c r="D48" s="40">
        <f>+D28+D32+D38+D42+D47</f>
        <v>0</v>
      </c>
      <c r="E48" s="41">
        <f t="shared" si="9"/>
        <v>260881343</v>
      </c>
      <c r="F48" s="42">
        <f t="shared" si="9"/>
        <v>264300943</v>
      </c>
      <c r="G48" s="42">
        <f t="shared" si="9"/>
        <v>7280696</v>
      </c>
      <c r="H48" s="42">
        <f t="shared" si="9"/>
        <v>24214731</v>
      </c>
      <c r="I48" s="42">
        <f t="shared" si="9"/>
        <v>8561983</v>
      </c>
      <c r="J48" s="42">
        <f t="shared" si="9"/>
        <v>40057410</v>
      </c>
      <c r="K48" s="42">
        <f t="shared" si="9"/>
        <v>18073970</v>
      </c>
      <c r="L48" s="42">
        <f t="shared" si="9"/>
        <v>15706189</v>
      </c>
      <c r="M48" s="42">
        <f t="shared" si="9"/>
        <v>17245469</v>
      </c>
      <c r="N48" s="42">
        <f t="shared" si="9"/>
        <v>51025628</v>
      </c>
      <c r="O48" s="42">
        <f t="shared" si="9"/>
        <v>13753726</v>
      </c>
      <c r="P48" s="42">
        <f t="shared" si="9"/>
        <v>12993130</v>
      </c>
      <c r="Q48" s="42">
        <f t="shared" si="9"/>
        <v>16585902</v>
      </c>
      <c r="R48" s="42">
        <f t="shared" si="9"/>
        <v>43332758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134415796</v>
      </c>
      <c r="X48" s="42">
        <f t="shared" si="9"/>
        <v>192380346</v>
      </c>
      <c r="Y48" s="42">
        <f t="shared" si="9"/>
        <v>-57964550</v>
      </c>
      <c r="Z48" s="43">
        <f>+IF(X48&lt;&gt;0,+(Y48/X48)*100,0)</f>
        <v>-30.13018284102681</v>
      </c>
      <c r="AA48" s="40">
        <f>+AA28+AA32+AA38+AA42+AA47</f>
        <v>264300943</v>
      </c>
    </row>
    <row r="49" spans="1:27" ht="13.5">
      <c r="A49" s="14" t="s">
        <v>58</v>
      </c>
      <c r="B49" s="15"/>
      <c r="C49" s="44">
        <f aca="true" t="shared" si="10" ref="C49:Y49">+C25-C48</f>
        <v>-27224156</v>
      </c>
      <c r="D49" s="44">
        <f>+D25-D48</f>
        <v>0</v>
      </c>
      <c r="E49" s="45">
        <f t="shared" si="10"/>
        <v>11207188</v>
      </c>
      <c r="F49" s="46">
        <f t="shared" si="10"/>
        <v>5321148</v>
      </c>
      <c r="G49" s="46">
        <f t="shared" si="10"/>
        <v>37855310</v>
      </c>
      <c r="H49" s="46">
        <f t="shared" si="10"/>
        <v>-10669552</v>
      </c>
      <c r="I49" s="46">
        <f t="shared" si="10"/>
        <v>10345448</v>
      </c>
      <c r="J49" s="46">
        <f t="shared" si="10"/>
        <v>37531206</v>
      </c>
      <c r="K49" s="46">
        <f t="shared" si="10"/>
        <v>-2138422</v>
      </c>
      <c r="L49" s="46">
        <f t="shared" si="10"/>
        <v>-3880440</v>
      </c>
      <c r="M49" s="46">
        <f t="shared" si="10"/>
        <v>8318214</v>
      </c>
      <c r="N49" s="46">
        <f t="shared" si="10"/>
        <v>2299352</v>
      </c>
      <c r="O49" s="46">
        <f t="shared" si="10"/>
        <v>14162613</v>
      </c>
      <c r="P49" s="46">
        <f t="shared" si="10"/>
        <v>-2826118</v>
      </c>
      <c r="Q49" s="46">
        <f t="shared" si="10"/>
        <v>22991715</v>
      </c>
      <c r="R49" s="46">
        <f t="shared" si="10"/>
        <v>34328210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74158768</v>
      </c>
      <c r="X49" s="46">
        <f>IF(F25=F48,0,X25-X48)</f>
        <v>-6957299</v>
      </c>
      <c r="Y49" s="46">
        <f t="shared" si="10"/>
        <v>81116067</v>
      </c>
      <c r="Z49" s="47">
        <f>+IF(X49&lt;&gt;0,+(Y49/X49)*100,0)</f>
        <v>-1165.913194186422</v>
      </c>
      <c r="AA49" s="44">
        <f>+AA25-AA48</f>
        <v>5321148</v>
      </c>
    </row>
    <row r="50" spans="1:27" ht="13.5">
      <c r="A50" s="16" t="s">
        <v>79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365237843</v>
      </c>
      <c r="D5" s="19">
        <f>SUM(D6:D8)</f>
        <v>0</v>
      </c>
      <c r="E5" s="20">
        <f t="shared" si="0"/>
        <v>379948474</v>
      </c>
      <c r="F5" s="21">
        <f t="shared" si="0"/>
        <v>422333049</v>
      </c>
      <c r="G5" s="21">
        <f t="shared" si="0"/>
        <v>20129026</v>
      </c>
      <c r="H5" s="21">
        <f t="shared" si="0"/>
        <v>10406765</v>
      </c>
      <c r="I5" s="21">
        <f t="shared" si="0"/>
        <v>22128553</v>
      </c>
      <c r="J5" s="21">
        <f t="shared" si="0"/>
        <v>52664344</v>
      </c>
      <c r="K5" s="21">
        <f t="shared" si="0"/>
        <v>21935208</v>
      </c>
      <c r="L5" s="21">
        <f t="shared" si="0"/>
        <v>6568376</v>
      </c>
      <c r="M5" s="21">
        <f t="shared" si="0"/>
        <v>89318548</v>
      </c>
      <c r="N5" s="21">
        <f t="shared" si="0"/>
        <v>117822132</v>
      </c>
      <c r="O5" s="21">
        <f t="shared" si="0"/>
        <v>11587887</v>
      </c>
      <c r="P5" s="21">
        <f t="shared" si="0"/>
        <v>6435363</v>
      </c>
      <c r="Q5" s="21">
        <f t="shared" si="0"/>
        <v>93111680</v>
      </c>
      <c r="R5" s="21">
        <f t="shared" si="0"/>
        <v>111134930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281621406</v>
      </c>
      <c r="X5" s="21">
        <f t="shared" si="0"/>
        <v>284961357</v>
      </c>
      <c r="Y5" s="21">
        <f t="shared" si="0"/>
        <v>-3339951</v>
      </c>
      <c r="Z5" s="4">
        <f>+IF(X5&lt;&gt;0,+(Y5/X5)*100,0)</f>
        <v>-1.1720715521438227</v>
      </c>
      <c r="AA5" s="19">
        <f>SUM(AA6:AA8)</f>
        <v>422333049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365237843</v>
      </c>
      <c r="D7" s="25"/>
      <c r="E7" s="26">
        <v>379948474</v>
      </c>
      <c r="F7" s="27">
        <v>422333049</v>
      </c>
      <c r="G7" s="27">
        <v>20129026</v>
      </c>
      <c r="H7" s="27">
        <v>10406765</v>
      </c>
      <c r="I7" s="27">
        <v>22128553</v>
      </c>
      <c r="J7" s="27">
        <v>52664344</v>
      </c>
      <c r="K7" s="27">
        <v>21935208</v>
      </c>
      <c r="L7" s="27">
        <v>6568376</v>
      </c>
      <c r="M7" s="27">
        <v>89318548</v>
      </c>
      <c r="N7" s="27">
        <v>117822132</v>
      </c>
      <c r="O7" s="27">
        <v>11587887</v>
      </c>
      <c r="P7" s="27">
        <v>6435363</v>
      </c>
      <c r="Q7" s="27">
        <v>93111680</v>
      </c>
      <c r="R7" s="27">
        <v>111134930</v>
      </c>
      <c r="S7" s="27"/>
      <c r="T7" s="27"/>
      <c r="U7" s="27"/>
      <c r="V7" s="27"/>
      <c r="W7" s="27">
        <v>281621406</v>
      </c>
      <c r="X7" s="27">
        <v>284961357</v>
      </c>
      <c r="Y7" s="27">
        <v>-3339951</v>
      </c>
      <c r="Z7" s="7">
        <v>-1.17</v>
      </c>
      <c r="AA7" s="25">
        <v>422333049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9563521</v>
      </c>
      <c r="D9" s="19">
        <f>SUM(D10:D14)</f>
        <v>0</v>
      </c>
      <c r="E9" s="20">
        <f t="shared" si="1"/>
        <v>14221406</v>
      </c>
      <c r="F9" s="21">
        <f t="shared" si="1"/>
        <v>14124667</v>
      </c>
      <c r="G9" s="21">
        <f t="shared" si="1"/>
        <v>168497</v>
      </c>
      <c r="H9" s="21">
        <f t="shared" si="1"/>
        <v>168497</v>
      </c>
      <c r="I9" s="21">
        <f t="shared" si="1"/>
        <v>485190</v>
      </c>
      <c r="J9" s="21">
        <f t="shared" si="1"/>
        <v>822184</v>
      </c>
      <c r="K9" s="21">
        <f t="shared" si="1"/>
        <v>714611</v>
      </c>
      <c r="L9" s="21">
        <f t="shared" si="1"/>
        <v>527350</v>
      </c>
      <c r="M9" s="21">
        <f t="shared" si="1"/>
        <v>2808563</v>
      </c>
      <c r="N9" s="21">
        <f t="shared" si="1"/>
        <v>4050524</v>
      </c>
      <c r="O9" s="21">
        <f t="shared" si="1"/>
        <v>232349</v>
      </c>
      <c r="P9" s="21">
        <f t="shared" si="1"/>
        <v>194883</v>
      </c>
      <c r="Q9" s="21">
        <f t="shared" si="1"/>
        <v>243303</v>
      </c>
      <c r="R9" s="21">
        <f t="shared" si="1"/>
        <v>670535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5543243</v>
      </c>
      <c r="X9" s="21">
        <f t="shared" si="1"/>
        <v>10666062</v>
      </c>
      <c r="Y9" s="21">
        <f t="shared" si="1"/>
        <v>-5122819</v>
      </c>
      <c r="Z9" s="4">
        <f>+IF(X9&lt;&gt;0,+(Y9/X9)*100,0)</f>
        <v>-48.029150777484695</v>
      </c>
      <c r="AA9" s="19">
        <f>SUM(AA10:AA14)</f>
        <v>14124667</v>
      </c>
    </row>
    <row r="10" spans="1:27" ht="13.5">
      <c r="A10" s="5" t="s">
        <v>37</v>
      </c>
      <c r="B10" s="3"/>
      <c r="C10" s="22">
        <v>1685839</v>
      </c>
      <c r="D10" s="22"/>
      <c r="E10" s="23">
        <v>7519075</v>
      </c>
      <c r="F10" s="24">
        <v>4822744</v>
      </c>
      <c r="G10" s="24">
        <v>104271</v>
      </c>
      <c r="H10" s="24">
        <v>104271</v>
      </c>
      <c r="I10" s="24">
        <v>469890</v>
      </c>
      <c r="J10" s="24">
        <v>678432</v>
      </c>
      <c r="K10" s="24">
        <v>695711</v>
      </c>
      <c r="L10" s="24">
        <v>511975</v>
      </c>
      <c r="M10" s="24">
        <v>497734</v>
      </c>
      <c r="N10" s="24">
        <v>1705420</v>
      </c>
      <c r="O10" s="24">
        <v>223949</v>
      </c>
      <c r="P10" s="24">
        <v>182533</v>
      </c>
      <c r="Q10" s="24">
        <v>229603</v>
      </c>
      <c r="R10" s="24">
        <v>636085</v>
      </c>
      <c r="S10" s="24"/>
      <c r="T10" s="24"/>
      <c r="U10" s="24"/>
      <c r="V10" s="24"/>
      <c r="W10" s="24">
        <v>3019937</v>
      </c>
      <c r="X10" s="24">
        <v>5639310</v>
      </c>
      <c r="Y10" s="24">
        <v>-2619373</v>
      </c>
      <c r="Z10" s="6">
        <v>-46.45</v>
      </c>
      <c r="AA10" s="22">
        <v>4822744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7877682</v>
      </c>
      <c r="D12" s="22"/>
      <c r="E12" s="23">
        <v>6702331</v>
      </c>
      <c r="F12" s="24">
        <v>9301923</v>
      </c>
      <c r="G12" s="24">
        <v>64226</v>
      </c>
      <c r="H12" s="24">
        <v>64226</v>
      </c>
      <c r="I12" s="24">
        <v>15300</v>
      </c>
      <c r="J12" s="24">
        <v>143752</v>
      </c>
      <c r="K12" s="24">
        <v>18900</v>
      </c>
      <c r="L12" s="24">
        <v>15375</v>
      </c>
      <c r="M12" s="24">
        <v>2310829</v>
      </c>
      <c r="N12" s="24">
        <v>2345104</v>
      </c>
      <c r="O12" s="24">
        <v>8400</v>
      </c>
      <c r="P12" s="24">
        <v>12350</v>
      </c>
      <c r="Q12" s="24">
        <v>13700</v>
      </c>
      <c r="R12" s="24">
        <v>34450</v>
      </c>
      <c r="S12" s="24"/>
      <c r="T12" s="24"/>
      <c r="U12" s="24"/>
      <c r="V12" s="24"/>
      <c r="W12" s="24">
        <v>2523306</v>
      </c>
      <c r="X12" s="24">
        <v>5026752</v>
      </c>
      <c r="Y12" s="24">
        <v>-2503446</v>
      </c>
      <c r="Z12" s="6">
        <v>-49.8</v>
      </c>
      <c r="AA12" s="22">
        <v>9301923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125423616</v>
      </c>
      <c r="D15" s="19">
        <f>SUM(D16:D18)</f>
        <v>0</v>
      </c>
      <c r="E15" s="20">
        <f t="shared" si="2"/>
        <v>117584000</v>
      </c>
      <c r="F15" s="21">
        <f t="shared" si="2"/>
        <v>117915027</v>
      </c>
      <c r="G15" s="21">
        <f t="shared" si="2"/>
        <v>43564</v>
      </c>
      <c r="H15" s="21">
        <f t="shared" si="2"/>
        <v>0</v>
      </c>
      <c r="I15" s="21">
        <f t="shared" si="2"/>
        <v>27851</v>
      </c>
      <c r="J15" s="21">
        <f t="shared" si="2"/>
        <v>71415</v>
      </c>
      <c r="K15" s="21">
        <f t="shared" si="2"/>
        <v>107719</v>
      </c>
      <c r="L15" s="21">
        <f t="shared" si="2"/>
        <v>20697</v>
      </c>
      <c r="M15" s="21">
        <f t="shared" si="2"/>
        <v>60320492</v>
      </c>
      <c r="N15" s="21">
        <f t="shared" si="2"/>
        <v>60448908</v>
      </c>
      <c r="O15" s="21">
        <f t="shared" si="2"/>
        <v>16785</v>
      </c>
      <c r="P15" s="21">
        <f t="shared" si="2"/>
        <v>79159</v>
      </c>
      <c r="Q15" s="21">
        <f t="shared" si="2"/>
        <v>77571</v>
      </c>
      <c r="R15" s="21">
        <f t="shared" si="2"/>
        <v>173515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60693838</v>
      </c>
      <c r="X15" s="21">
        <f t="shared" si="2"/>
        <v>88188003</v>
      </c>
      <c r="Y15" s="21">
        <f t="shared" si="2"/>
        <v>-27494165</v>
      </c>
      <c r="Z15" s="4">
        <f>+IF(X15&lt;&gt;0,+(Y15/X15)*100,0)</f>
        <v>-31.176763351813285</v>
      </c>
      <c r="AA15" s="19">
        <f>SUM(AA16:AA18)</f>
        <v>117915027</v>
      </c>
    </row>
    <row r="16" spans="1:27" ht="13.5">
      <c r="A16" s="5" t="s">
        <v>43</v>
      </c>
      <c r="B16" s="3"/>
      <c r="C16" s="22">
        <v>125423616</v>
      </c>
      <c r="D16" s="22"/>
      <c r="E16" s="23">
        <v>117584000</v>
      </c>
      <c r="F16" s="24">
        <v>117915027</v>
      </c>
      <c r="G16" s="24">
        <v>43564</v>
      </c>
      <c r="H16" s="24"/>
      <c r="I16" s="24">
        <v>27851</v>
      </c>
      <c r="J16" s="24">
        <v>71415</v>
      </c>
      <c r="K16" s="24">
        <v>107719</v>
      </c>
      <c r="L16" s="24">
        <v>20697</v>
      </c>
      <c r="M16" s="24">
        <v>60320492</v>
      </c>
      <c r="N16" s="24">
        <v>60448908</v>
      </c>
      <c r="O16" s="24">
        <v>16785</v>
      </c>
      <c r="P16" s="24">
        <v>79159</v>
      </c>
      <c r="Q16" s="24">
        <v>77571</v>
      </c>
      <c r="R16" s="24">
        <v>173515</v>
      </c>
      <c r="S16" s="24"/>
      <c r="T16" s="24"/>
      <c r="U16" s="24"/>
      <c r="V16" s="24"/>
      <c r="W16" s="24">
        <v>60693838</v>
      </c>
      <c r="X16" s="24">
        <v>88188003</v>
      </c>
      <c r="Y16" s="24">
        <v>-27494165</v>
      </c>
      <c r="Z16" s="6">
        <v>-31.18</v>
      </c>
      <c r="AA16" s="22">
        <v>117915027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202610457</v>
      </c>
      <c r="D19" s="19">
        <f>SUM(D20:D23)</f>
        <v>0</v>
      </c>
      <c r="E19" s="20">
        <f t="shared" si="3"/>
        <v>115097768</v>
      </c>
      <c r="F19" s="21">
        <f t="shared" si="3"/>
        <v>159329926</v>
      </c>
      <c r="G19" s="21">
        <f t="shared" si="3"/>
        <v>12605063</v>
      </c>
      <c r="H19" s="21">
        <f t="shared" si="3"/>
        <v>13166063</v>
      </c>
      <c r="I19" s="21">
        <f t="shared" si="3"/>
        <v>3836678</v>
      </c>
      <c r="J19" s="21">
        <f t="shared" si="3"/>
        <v>29607804</v>
      </c>
      <c r="K19" s="21">
        <f t="shared" si="3"/>
        <v>11512636</v>
      </c>
      <c r="L19" s="21">
        <f t="shared" si="3"/>
        <v>12558311</v>
      </c>
      <c r="M19" s="21">
        <f t="shared" si="3"/>
        <v>11517874</v>
      </c>
      <c r="N19" s="21">
        <f t="shared" si="3"/>
        <v>35588821</v>
      </c>
      <c r="O19" s="21">
        <f t="shared" si="3"/>
        <v>11606909</v>
      </c>
      <c r="P19" s="21">
        <f t="shared" si="3"/>
        <v>15577052</v>
      </c>
      <c r="Q19" s="21">
        <f t="shared" si="3"/>
        <v>11557265</v>
      </c>
      <c r="R19" s="21">
        <f t="shared" si="3"/>
        <v>38741226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103937851</v>
      </c>
      <c r="X19" s="21">
        <f t="shared" si="3"/>
        <v>86323329</v>
      </c>
      <c r="Y19" s="21">
        <f t="shared" si="3"/>
        <v>17614522</v>
      </c>
      <c r="Z19" s="4">
        <f>+IF(X19&lt;&gt;0,+(Y19/X19)*100,0)</f>
        <v>20.405285806343265</v>
      </c>
      <c r="AA19" s="19">
        <f>SUM(AA20:AA23)</f>
        <v>159329926</v>
      </c>
    </row>
    <row r="20" spans="1:27" ht="13.5">
      <c r="A20" s="5" t="s">
        <v>47</v>
      </c>
      <c r="B20" s="3"/>
      <c r="C20" s="22">
        <v>38703000</v>
      </c>
      <c r="D20" s="22"/>
      <c r="E20" s="23">
        <v>2000000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>
        <v>1500003</v>
      </c>
      <c r="Y20" s="24">
        <v>-1500003</v>
      </c>
      <c r="Z20" s="6">
        <v>-100</v>
      </c>
      <c r="AA20" s="22"/>
    </row>
    <row r="21" spans="1:27" ht="13.5">
      <c r="A21" s="5" t="s">
        <v>48</v>
      </c>
      <c r="B21" s="3"/>
      <c r="C21" s="22">
        <v>135059097</v>
      </c>
      <c r="D21" s="22"/>
      <c r="E21" s="23">
        <v>60129425</v>
      </c>
      <c r="F21" s="24">
        <v>124460287</v>
      </c>
      <c r="G21" s="24">
        <v>9677106</v>
      </c>
      <c r="H21" s="24">
        <v>9677106</v>
      </c>
      <c r="I21" s="24">
        <v>1112441</v>
      </c>
      <c r="J21" s="24">
        <v>20466653</v>
      </c>
      <c r="K21" s="24">
        <v>8796453</v>
      </c>
      <c r="L21" s="24">
        <v>8815578</v>
      </c>
      <c r="M21" s="24">
        <v>8795830</v>
      </c>
      <c r="N21" s="24">
        <v>26407861</v>
      </c>
      <c r="O21" s="24">
        <v>8870194</v>
      </c>
      <c r="P21" s="24">
        <v>12164451</v>
      </c>
      <c r="Q21" s="24">
        <v>8825033</v>
      </c>
      <c r="R21" s="24">
        <v>29859678</v>
      </c>
      <c r="S21" s="24"/>
      <c r="T21" s="24"/>
      <c r="U21" s="24"/>
      <c r="V21" s="24"/>
      <c r="W21" s="24">
        <v>76734192</v>
      </c>
      <c r="X21" s="24">
        <v>45097065</v>
      </c>
      <c r="Y21" s="24">
        <v>31637127</v>
      </c>
      <c r="Z21" s="6">
        <v>70.15</v>
      </c>
      <c r="AA21" s="22">
        <v>124460287</v>
      </c>
    </row>
    <row r="22" spans="1:27" ht="13.5">
      <c r="A22" s="5" t="s">
        <v>49</v>
      </c>
      <c r="B22" s="3"/>
      <c r="C22" s="25">
        <v>1876659</v>
      </c>
      <c r="D22" s="25"/>
      <c r="E22" s="26">
        <v>1224716</v>
      </c>
      <c r="F22" s="27">
        <v>2224294</v>
      </c>
      <c r="G22" s="27">
        <v>27299</v>
      </c>
      <c r="H22" s="27">
        <v>27299</v>
      </c>
      <c r="I22" s="27">
        <v>192051</v>
      </c>
      <c r="J22" s="27">
        <v>246649</v>
      </c>
      <c r="K22" s="27">
        <v>184565</v>
      </c>
      <c r="L22" s="27">
        <v>197654</v>
      </c>
      <c r="M22" s="27">
        <v>185855</v>
      </c>
      <c r="N22" s="27">
        <v>568074</v>
      </c>
      <c r="O22" s="27">
        <v>200453</v>
      </c>
      <c r="P22" s="27">
        <v>202339</v>
      </c>
      <c r="Q22" s="27">
        <v>196158</v>
      </c>
      <c r="R22" s="27">
        <v>598950</v>
      </c>
      <c r="S22" s="27"/>
      <c r="T22" s="27"/>
      <c r="U22" s="27"/>
      <c r="V22" s="27"/>
      <c r="W22" s="27">
        <v>1413673</v>
      </c>
      <c r="X22" s="27">
        <v>918540</v>
      </c>
      <c r="Y22" s="27">
        <v>495133</v>
      </c>
      <c r="Z22" s="7">
        <v>53.9</v>
      </c>
      <c r="AA22" s="25">
        <v>2224294</v>
      </c>
    </row>
    <row r="23" spans="1:27" ht="13.5">
      <c r="A23" s="5" t="s">
        <v>50</v>
      </c>
      <c r="B23" s="3"/>
      <c r="C23" s="22">
        <v>26971701</v>
      </c>
      <c r="D23" s="22"/>
      <c r="E23" s="23">
        <v>51743627</v>
      </c>
      <c r="F23" s="24">
        <v>32645345</v>
      </c>
      <c r="G23" s="24">
        <v>2900658</v>
      </c>
      <c r="H23" s="24">
        <v>3461658</v>
      </c>
      <c r="I23" s="24">
        <v>2532186</v>
      </c>
      <c r="J23" s="24">
        <v>8894502</v>
      </c>
      <c r="K23" s="24">
        <v>2531618</v>
      </c>
      <c r="L23" s="24">
        <v>3545079</v>
      </c>
      <c r="M23" s="24">
        <v>2536189</v>
      </c>
      <c r="N23" s="24">
        <v>8612886</v>
      </c>
      <c r="O23" s="24">
        <v>2536262</v>
      </c>
      <c r="P23" s="24">
        <v>3210262</v>
      </c>
      <c r="Q23" s="24">
        <v>2536074</v>
      </c>
      <c r="R23" s="24">
        <v>8282598</v>
      </c>
      <c r="S23" s="24"/>
      <c r="T23" s="24"/>
      <c r="U23" s="24"/>
      <c r="V23" s="24"/>
      <c r="W23" s="24">
        <v>25789986</v>
      </c>
      <c r="X23" s="24">
        <v>38807721</v>
      </c>
      <c r="Y23" s="24">
        <v>-13017735</v>
      </c>
      <c r="Z23" s="6">
        <v>-33.54</v>
      </c>
      <c r="AA23" s="22">
        <v>32645345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702835437</v>
      </c>
      <c r="D25" s="40">
        <f>+D5+D9+D15+D19+D24</f>
        <v>0</v>
      </c>
      <c r="E25" s="41">
        <f t="shared" si="4"/>
        <v>626851648</v>
      </c>
      <c r="F25" s="42">
        <f t="shared" si="4"/>
        <v>713702669</v>
      </c>
      <c r="G25" s="42">
        <f t="shared" si="4"/>
        <v>32946150</v>
      </c>
      <c r="H25" s="42">
        <f t="shared" si="4"/>
        <v>23741325</v>
      </c>
      <c r="I25" s="42">
        <f t="shared" si="4"/>
        <v>26478272</v>
      </c>
      <c r="J25" s="42">
        <f t="shared" si="4"/>
        <v>83165747</v>
      </c>
      <c r="K25" s="42">
        <f t="shared" si="4"/>
        <v>34270174</v>
      </c>
      <c r="L25" s="42">
        <f t="shared" si="4"/>
        <v>19674734</v>
      </c>
      <c r="M25" s="42">
        <f t="shared" si="4"/>
        <v>163965477</v>
      </c>
      <c r="N25" s="42">
        <f t="shared" si="4"/>
        <v>217910385</v>
      </c>
      <c r="O25" s="42">
        <f t="shared" si="4"/>
        <v>23443930</v>
      </c>
      <c r="P25" s="42">
        <f t="shared" si="4"/>
        <v>22286457</v>
      </c>
      <c r="Q25" s="42">
        <f t="shared" si="4"/>
        <v>104989819</v>
      </c>
      <c r="R25" s="42">
        <f t="shared" si="4"/>
        <v>150720206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451796338</v>
      </c>
      <c r="X25" s="42">
        <f t="shared" si="4"/>
        <v>470138751</v>
      </c>
      <c r="Y25" s="42">
        <f t="shared" si="4"/>
        <v>-18342413</v>
      </c>
      <c r="Z25" s="43">
        <f>+IF(X25&lt;&gt;0,+(Y25/X25)*100,0)</f>
        <v>-3.9014892860852477</v>
      </c>
      <c r="AA25" s="40">
        <f>+AA5+AA9+AA15+AA19+AA24</f>
        <v>713702669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412934741</v>
      </c>
      <c r="D28" s="19">
        <f>SUM(D29:D31)</f>
        <v>0</v>
      </c>
      <c r="E28" s="20">
        <f t="shared" si="5"/>
        <v>342507097</v>
      </c>
      <c r="F28" s="21">
        <f t="shared" si="5"/>
        <v>479735215</v>
      </c>
      <c r="G28" s="21">
        <f t="shared" si="5"/>
        <v>9320072</v>
      </c>
      <c r="H28" s="21">
        <f t="shared" si="5"/>
        <v>8051541</v>
      </c>
      <c r="I28" s="21">
        <f t="shared" si="5"/>
        <v>7800164</v>
      </c>
      <c r="J28" s="21">
        <f t="shared" si="5"/>
        <v>25171777</v>
      </c>
      <c r="K28" s="21">
        <f t="shared" si="5"/>
        <v>9283173</v>
      </c>
      <c r="L28" s="21">
        <f t="shared" si="5"/>
        <v>6340725</v>
      </c>
      <c r="M28" s="21">
        <f t="shared" si="5"/>
        <v>13295855</v>
      </c>
      <c r="N28" s="21">
        <f t="shared" si="5"/>
        <v>28919753</v>
      </c>
      <c r="O28" s="21">
        <f t="shared" si="5"/>
        <v>8016540</v>
      </c>
      <c r="P28" s="21">
        <f t="shared" si="5"/>
        <v>8863270</v>
      </c>
      <c r="Q28" s="21">
        <f t="shared" si="5"/>
        <v>11082801</v>
      </c>
      <c r="R28" s="21">
        <f t="shared" si="5"/>
        <v>27962611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82054141</v>
      </c>
      <c r="X28" s="21">
        <f t="shared" si="5"/>
        <v>87258627</v>
      </c>
      <c r="Y28" s="21">
        <f t="shared" si="5"/>
        <v>-5204486</v>
      </c>
      <c r="Z28" s="4">
        <f>+IF(X28&lt;&gt;0,+(Y28/X28)*100,0)</f>
        <v>-5.964437189688992</v>
      </c>
      <c r="AA28" s="19">
        <f>SUM(AA29:AA31)</f>
        <v>479735215</v>
      </c>
    </row>
    <row r="29" spans="1:27" ht="13.5">
      <c r="A29" s="5" t="s">
        <v>33</v>
      </c>
      <c r="B29" s="3"/>
      <c r="C29" s="22">
        <v>357690747</v>
      </c>
      <c r="D29" s="22"/>
      <c r="E29" s="23">
        <v>290299610</v>
      </c>
      <c r="F29" s="24">
        <v>392081468</v>
      </c>
      <c r="G29" s="24">
        <v>4317715</v>
      </c>
      <c r="H29" s="24">
        <v>4379091</v>
      </c>
      <c r="I29" s="24">
        <v>4355082</v>
      </c>
      <c r="J29" s="24">
        <v>13051888</v>
      </c>
      <c r="K29" s="24">
        <v>4336328</v>
      </c>
      <c r="L29" s="24">
        <v>2823668</v>
      </c>
      <c r="M29" s="24">
        <v>5666559</v>
      </c>
      <c r="N29" s="24">
        <v>12826555</v>
      </c>
      <c r="O29" s="24">
        <v>4097722</v>
      </c>
      <c r="P29" s="24">
        <v>4836237</v>
      </c>
      <c r="Q29" s="24">
        <v>4289834</v>
      </c>
      <c r="R29" s="24">
        <v>13223793</v>
      </c>
      <c r="S29" s="24"/>
      <c r="T29" s="24"/>
      <c r="U29" s="24"/>
      <c r="V29" s="24"/>
      <c r="W29" s="24">
        <v>39102236</v>
      </c>
      <c r="X29" s="24">
        <v>48103011</v>
      </c>
      <c r="Y29" s="24">
        <v>-9000775</v>
      </c>
      <c r="Z29" s="6">
        <v>-18.71</v>
      </c>
      <c r="AA29" s="22">
        <v>392081468</v>
      </c>
    </row>
    <row r="30" spans="1:27" ht="13.5">
      <c r="A30" s="5" t="s">
        <v>34</v>
      </c>
      <c r="B30" s="3"/>
      <c r="C30" s="25">
        <v>26140405</v>
      </c>
      <c r="D30" s="25"/>
      <c r="E30" s="26">
        <v>18058230</v>
      </c>
      <c r="F30" s="27">
        <v>46538033</v>
      </c>
      <c r="G30" s="27">
        <v>2967992</v>
      </c>
      <c r="H30" s="27">
        <v>1619954</v>
      </c>
      <c r="I30" s="27">
        <v>1193724</v>
      </c>
      <c r="J30" s="27">
        <v>5781670</v>
      </c>
      <c r="K30" s="27">
        <v>2556741</v>
      </c>
      <c r="L30" s="27">
        <v>1698138</v>
      </c>
      <c r="M30" s="27">
        <v>1437758</v>
      </c>
      <c r="N30" s="27">
        <v>5692637</v>
      </c>
      <c r="O30" s="27">
        <v>1602651</v>
      </c>
      <c r="P30" s="27">
        <v>1941964</v>
      </c>
      <c r="Q30" s="27">
        <v>4630187</v>
      </c>
      <c r="R30" s="27">
        <v>8174802</v>
      </c>
      <c r="S30" s="27"/>
      <c r="T30" s="27"/>
      <c r="U30" s="27"/>
      <c r="V30" s="27"/>
      <c r="W30" s="27">
        <v>19649109</v>
      </c>
      <c r="X30" s="27">
        <v>13543677</v>
      </c>
      <c r="Y30" s="27">
        <v>6105432</v>
      </c>
      <c r="Z30" s="7">
        <v>45.08</v>
      </c>
      <c r="AA30" s="25">
        <v>46538033</v>
      </c>
    </row>
    <row r="31" spans="1:27" ht="13.5">
      <c r="A31" s="5" t="s">
        <v>35</v>
      </c>
      <c r="B31" s="3"/>
      <c r="C31" s="22">
        <v>29103589</v>
      </c>
      <c r="D31" s="22"/>
      <c r="E31" s="23">
        <v>34149257</v>
      </c>
      <c r="F31" s="24">
        <v>41115714</v>
      </c>
      <c r="G31" s="24">
        <v>2034365</v>
      </c>
      <c r="H31" s="24">
        <v>2052496</v>
      </c>
      <c r="I31" s="24">
        <v>2251358</v>
      </c>
      <c r="J31" s="24">
        <v>6338219</v>
      </c>
      <c r="K31" s="24">
        <v>2390104</v>
      </c>
      <c r="L31" s="24">
        <v>1818919</v>
      </c>
      <c r="M31" s="24">
        <v>6191538</v>
      </c>
      <c r="N31" s="24">
        <v>10400561</v>
      </c>
      <c r="O31" s="24">
        <v>2316167</v>
      </c>
      <c r="P31" s="24">
        <v>2085069</v>
      </c>
      <c r="Q31" s="24">
        <v>2162780</v>
      </c>
      <c r="R31" s="24">
        <v>6564016</v>
      </c>
      <c r="S31" s="24"/>
      <c r="T31" s="24"/>
      <c r="U31" s="24"/>
      <c r="V31" s="24"/>
      <c r="W31" s="24">
        <v>23302796</v>
      </c>
      <c r="X31" s="24">
        <v>25611939</v>
      </c>
      <c r="Y31" s="24">
        <v>-2309143</v>
      </c>
      <c r="Z31" s="6">
        <v>-9.02</v>
      </c>
      <c r="AA31" s="22">
        <v>41115714</v>
      </c>
    </row>
    <row r="32" spans="1:27" ht="13.5">
      <c r="A32" s="2" t="s">
        <v>36</v>
      </c>
      <c r="B32" s="3"/>
      <c r="C32" s="19">
        <f aca="true" t="shared" si="6" ref="C32:Y32">SUM(C33:C37)</f>
        <v>36433325</v>
      </c>
      <c r="D32" s="19">
        <f>SUM(D33:D37)</f>
        <v>0</v>
      </c>
      <c r="E32" s="20">
        <f t="shared" si="6"/>
        <v>39753765</v>
      </c>
      <c r="F32" s="21">
        <f t="shared" si="6"/>
        <v>40822193</v>
      </c>
      <c r="G32" s="21">
        <f t="shared" si="6"/>
        <v>3283684</v>
      </c>
      <c r="H32" s="21">
        <f t="shared" si="6"/>
        <v>3371752</v>
      </c>
      <c r="I32" s="21">
        <f t="shared" si="6"/>
        <v>3306393</v>
      </c>
      <c r="J32" s="21">
        <f t="shared" si="6"/>
        <v>9961829</v>
      </c>
      <c r="K32" s="21">
        <f t="shared" si="6"/>
        <v>3122543</v>
      </c>
      <c r="L32" s="21">
        <f t="shared" si="6"/>
        <v>2306701</v>
      </c>
      <c r="M32" s="21">
        <f t="shared" si="6"/>
        <v>4058862</v>
      </c>
      <c r="N32" s="21">
        <f t="shared" si="6"/>
        <v>9488106</v>
      </c>
      <c r="O32" s="21">
        <f t="shared" si="6"/>
        <v>3227528</v>
      </c>
      <c r="P32" s="21">
        <f t="shared" si="6"/>
        <v>2119712</v>
      </c>
      <c r="Q32" s="21">
        <f t="shared" si="6"/>
        <v>4170516</v>
      </c>
      <c r="R32" s="21">
        <f t="shared" si="6"/>
        <v>9517756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28967691</v>
      </c>
      <c r="X32" s="21">
        <f t="shared" si="6"/>
        <v>29815326</v>
      </c>
      <c r="Y32" s="21">
        <f t="shared" si="6"/>
        <v>-847635</v>
      </c>
      <c r="Z32" s="4">
        <f>+IF(X32&lt;&gt;0,+(Y32/X32)*100,0)</f>
        <v>-2.8429506355221474</v>
      </c>
      <c r="AA32" s="19">
        <f>SUM(AA33:AA37)</f>
        <v>40822193</v>
      </c>
    </row>
    <row r="33" spans="1:27" ht="13.5">
      <c r="A33" s="5" t="s">
        <v>37</v>
      </c>
      <c r="B33" s="3"/>
      <c r="C33" s="22">
        <v>12778172</v>
      </c>
      <c r="D33" s="22"/>
      <c r="E33" s="23">
        <v>14720797</v>
      </c>
      <c r="F33" s="24">
        <v>15273430</v>
      </c>
      <c r="G33" s="24">
        <v>1052896</v>
      </c>
      <c r="H33" s="24">
        <v>1072359</v>
      </c>
      <c r="I33" s="24">
        <v>1135630</v>
      </c>
      <c r="J33" s="24">
        <v>3260885</v>
      </c>
      <c r="K33" s="24">
        <v>1218162</v>
      </c>
      <c r="L33" s="24">
        <v>1194942</v>
      </c>
      <c r="M33" s="24">
        <v>1177745</v>
      </c>
      <c r="N33" s="24">
        <v>3590849</v>
      </c>
      <c r="O33" s="24">
        <v>1042711</v>
      </c>
      <c r="P33" s="24">
        <v>1121419</v>
      </c>
      <c r="Q33" s="24">
        <v>1150082</v>
      </c>
      <c r="R33" s="24">
        <v>3314212</v>
      </c>
      <c r="S33" s="24"/>
      <c r="T33" s="24"/>
      <c r="U33" s="24"/>
      <c r="V33" s="24"/>
      <c r="W33" s="24">
        <v>10165946</v>
      </c>
      <c r="X33" s="24">
        <v>11040597</v>
      </c>
      <c r="Y33" s="24">
        <v>-874651</v>
      </c>
      <c r="Z33" s="6">
        <v>-7.92</v>
      </c>
      <c r="AA33" s="22">
        <v>15273430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23655153</v>
      </c>
      <c r="D35" s="22"/>
      <c r="E35" s="23">
        <v>25032968</v>
      </c>
      <c r="F35" s="24">
        <v>25548763</v>
      </c>
      <c r="G35" s="24">
        <v>2230788</v>
      </c>
      <c r="H35" s="24">
        <v>2299393</v>
      </c>
      <c r="I35" s="24">
        <v>2170763</v>
      </c>
      <c r="J35" s="24">
        <v>6700944</v>
      </c>
      <c r="K35" s="24">
        <v>1904381</v>
      </c>
      <c r="L35" s="24">
        <v>1111759</v>
      </c>
      <c r="M35" s="24">
        <v>2881117</v>
      </c>
      <c r="N35" s="24">
        <v>5897257</v>
      </c>
      <c r="O35" s="24">
        <v>2184817</v>
      </c>
      <c r="P35" s="24">
        <v>998293</v>
      </c>
      <c r="Q35" s="24">
        <v>3020434</v>
      </c>
      <c r="R35" s="24">
        <v>6203544</v>
      </c>
      <c r="S35" s="24"/>
      <c r="T35" s="24"/>
      <c r="U35" s="24"/>
      <c r="V35" s="24"/>
      <c r="W35" s="24">
        <v>18801745</v>
      </c>
      <c r="X35" s="24">
        <v>18774729</v>
      </c>
      <c r="Y35" s="24">
        <v>27016</v>
      </c>
      <c r="Z35" s="6">
        <v>0.14</v>
      </c>
      <c r="AA35" s="22">
        <v>25548763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9901673</v>
      </c>
      <c r="D38" s="19">
        <f>SUM(D39:D41)</f>
        <v>0</v>
      </c>
      <c r="E38" s="20">
        <f t="shared" si="7"/>
        <v>13284321</v>
      </c>
      <c r="F38" s="21">
        <f t="shared" si="7"/>
        <v>11146035</v>
      </c>
      <c r="G38" s="21">
        <f t="shared" si="7"/>
        <v>797162</v>
      </c>
      <c r="H38" s="21">
        <f t="shared" si="7"/>
        <v>844949</v>
      </c>
      <c r="I38" s="21">
        <f t="shared" si="7"/>
        <v>1032589</v>
      </c>
      <c r="J38" s="21">
        <f t="shared" si="7"/>
        <v>2674700</v>
      </c>
      <c r="K38" s="21">
        <f t="shared" si="7"/>
        <v>1063602</v>
      </c>
      <c r="L38" s="21">
        <f t="shared" si="7"/>
        <v>1011645</v>
      </c>
      <c r="M38" s="21">
        <f t="shared" si="7"/>
        <v>1033959</v>
      </c>
      <c r="N38" s="21">
        <f t="shared" si="7"/>
        <v>3109206</v>
      </c>
      <c r="O38" s="21">
        <f t="shared" si="7"/>
        <v>1953364</v>
      </c>
      <c r="P38" s="21">
        <f t="shared" si="7"/>
        <v>958234</v>
      </c>
      <c r="Q38" s="21">
        <f t="shared" si="7"/>
        <v>11442067</v>
      </c>
      <c r="R38" s="21">
        <f t="shared" si="7"/>
        <v>14353665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20137571</v>
      </c>
      <c r="X38" s="21">
        <f t="shared" si="7"/>
        <v>9963243</v>
      </c>
      <c r="Y38" s="21">
        <f t="shared" si="7"/>
        <v>10174328</v>
      </c>
      <c r="Z38" s="4">
        <f>+IF(X38&lt;&gt;0,+(Y38/X38)*100,0)</f>
        <v>102.11863747576967</v>
      </c>
      <c r="AA38" s="19">
        <f>SUM(AA39:AA41)</f>
        <v>11146035</v>
      </c>
    </row>
    <row r="39" spans="1:27" ht="13.5">
      <c r="A39" s="5" t="s">
        <v>43</v>
      </c>
      <c r="B39" s="3"/>
      <c r="C39" s="22">
        <v>9901673</v>
      </c>
      <c r="D39" s="22"/>
      <c r="E39" s="23">
        <v>13284321</v>
      </c>
      <c r="F39" s="24">
        <v>11146035</v>
      </c>
      <c r="G39" s="24">
        <v>797162</v>
      </c>
      <c r="H39" s="24">
        <v>844949</v>
      </c>
      <c r="I39" s="24">
        <v>1032589</v>
      </c>
      <c r="J39" s="24">
        <v>2674700</v>
      </c>
      <c r="K39" s="24">
        <v>1063602</v>
      </c>
      <c r="L39" s="24">
        <v>1011645</v>
      </c>
      <c r="M39" s="24">
        <v>1033959</v>
      </c>
      <c r="N39" s="24">
        <v>3109206</v>
      </c>
      <c r="O39" s="24">
        <v>1953364</v>
      </c>
      <c r="P39" s="24">
        <v>958234</v>
      </c>
      <c r="Q39" s="24">
        <v>11442067</v>
      </c>
      <c r="R39" s="24">
        <v>14353665</v>
      </c>
      <c r="S39" s="24"/>
      <c r="T39" s="24"/>
      <c r="U39" s="24"/>
      <c r="V39" s="24"/>
      <c r="W39" s="24">
        <v>20137571</v>
      </c>
      <c r="X39" s="24">
        <v>9963243</v>
      </c>
      <c r="Y39" s="24">
        <v>10174328</v>
      </c>
      <c r="Z39" s="6">
        <v>102.12</v>
      </c>
      <c r="AA39" s="22">
        <v>11146035</v>
      </c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275267522</v>
      </c>
      <c r="D42" s="19">
        <f>SUM(D43:D46)</f>
        <v>0</v>
      </c>
      <c r="E42" s="20">
        <f t="shared" si="8"/>
        <v>217740158</v>
      </c>
      <c r="F42" s="21">
        <f t="shared" si="8"/>
        <v>234046935</v>
      </c>
      <c r="G42" s="21">
        <f t="shared" si="8"/>
        <v>5646961</v>
      </c>
      <c r="H42" s="21">
        <f t="shared" si="8"/>
        <v>16645894</v>
      </c>
      <c r="I42" s="21">
        <f t="shared" si="8"/>
        <v>16064671</v>
      </c>
      <c r="J42" s="21">
        <f t="shared" si="8"/>
        <v>38357526</v>
      </c>
      <c r="K42" s="21">
        <f t="shared" si="8"/>
        <v>14066426</v>
      </c>
      <c r="L42" s="21">
        <f t="shared" si="8"/>
        <v>14880786</v>
      </c>
      <c r="M42" s="21">
        <f t="shared" si="8"/>
        <v>20000557</v>
      </c>
      <c r="N42" s="21">
        <f t="shared" si="8"/>
        <v>48947769</v>
      </c>
      <c r="O42" s="21">
        <f t="shared" si="8"/>
        <v>18291460</v>
      </c>
      <c r="P42" s="21">
        <f t="shared" si="8"/>
        <v>16330536</v>
      </c>
      <c r="Q42" s="21">
        <f t="shared" si="8"/>
        <v>20358347</v>
      </c>
      <c r="R42" s="21">
        <f t="shared" si="8"/>
        <v>54980343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142285638</v>
      </c>
      <c r="X42" s="21">
        <f t="shared" si="8"/>
        <v>163305117</v>
      </c>
      <c r="Y42" s="21">
        <f t="shared" si="8"/>
        <v>-21019479</v>
      </c>
      <c r="Z42" s="4">
        <f>+IF(X42&lt;&gt;0,+(Y42/X42)*100,0)</f>
        <v>-12.87129233066224</v>
      </c>
      <c r="AA42" s="19">
        <f>SUM(AA43:AA46)</f>
        <v>234046935</v>
      </c>
    </row>
    <row r="43" spans="1:27" ht="13.5">
      <c r="A43" s="5" t="s">
        <v>47</v>
      </c>
      <c r="B43" s="3"/>
      <c r="C43" s="22">
        <v>42343782</v>
      </c>
      <c r="D43" s="22"/>
      <c r="E43" s="23">
        <v>4744420</v>
      </c>
      <c r="F43" s="24">
        <v>4761176</v>
      </c>
      <c r="G43" s="24">
        <v>343974</v>
      </c>
      <c r="H43" s="24">
        <v>29191</v>
      </c>
      <c r="I43" s="24">
        <v>557583</v>
      </c>
      <c r="J43" s="24">
        <v>930748</v>
      </c>
      <c r="K43" s="24">
        <v>491104</v>
      </c>
      <c r="L43" s="24">
        <v>494354</v>
      </c>
      <c r="M43" s="24">
        <v>266787</v>
      </c>
      <c r="N43" s="24">
        <v>1252245</v>
      </c>
      <c r="O43" s="24">
        <v>1235038</v>
      </c>
      <c r="P43" s="24">
        <v>680767</v>
      </c>
      <c r="Q43" s="24">
        <v>272231</v>
      </c>
      <c r="R43" s="24">
        <v>2188036</v>
      </c>
      <c r="S43" s="24"/>
      <c r="T43" s="24"/>
      <c r="U43" s="24"/>
      <c r="V43" s="24"/>
      <c r="W43" s="24">
        <v>4371029</v>
      </c>
      <c r="X43" s="24">
        <v>3558312</v>
      </c>
      <c r="Y43" s="24">
        <v>812717</v>
      </c>
      <c r="Z43" s="6">
        <v>22.84</v>
      </c>
      <c r="AA43" s="22">
        <v>4761176</v>
      </c>
    </row>
    <row r="44" spans="1:27" ht="13.5">
      <c r="A44" s="5" t="s">
        <v>48</v>
      </c>
      <c r="B44" s="3"/>
      <c r="C44" s="22">
        <v>211680926</v>
      </c>
      <c r="D44" s="22"/>
      <c r="E44" s="23">
        <v>186598984</v>
      </c>
      <c r="F44" s="24">
        <v>202585993</v>
      </c>
      <c r="G44" s="24">
        <v>3738367</v>
      </c>
      <c r="H44" s="24">
        <v>14441430</v>
      </c>
      <c r="I44" s="24">
        <v>13409215</v>
      </c>
      <c r="J44" s="24">
        <v>31589012</v>
      </c>
      <c r="K44" s="24">
        <v>11494270</v>
      </c>
      <c r="L44" s="24">
        <v>12548832</v>
      </c>
      <c r="M44" s="24">
        <v>17601556</v>
      </c>
      <c r="N44" s="24">
        <v>41644658</v>
      </c>
      <c r="O44" s="24">
        <v>14828570</v>
      </c>
      <c r="P44" s="24">
        <v>13703224</v>
      </c>
      <c r="Q44" s="24">
        <v>16165450</v>
      </c>
      <c r="R44" s="24">
        <v>44697244</v>
      </c>
      <c r="S44" s="24"/>
      <c r="T44" s="24"/>
      <c r="U44" s="24"/>
      <c r="V44" s="24"/>
      <c r="W44" s="24">
        <v>117930914</v>
      </c>
      <c r="X44" s="24">
        <v>139949235</v>
      </c>
      <c r="Y44" s="24">
        <v>-22018321</v>
      </c>
      <c r="Z44" s="6">
        <v>-15.73</v>
      </c>
      <c r="AA44" s="22">
        <v>202585993</v>
      </c>
    </row>
    <row r="45" spans="1:27" ht="13.5">
      <c r="A45" s="5" t="s">
        <v>49</v>
      </c>
      <c r="B45" s="3"/>
      <c r="C45" s="25">
        <v>16942070</v>
      </c>
      <c r="D45" s="25"/>
      <c r="E45" s="26">
        <v>18911670</v>
      </c>
      <c r="F45" s="27">
        <v>18818091</v>
      </c>
      <c r="G45" s="27">
        <v>1179973</v>
      </c>
      <c r="H45" s="27">
        <v>1570896</v>
      </c>
      <c r="I45" s="27">
        <v>1282620</v>
      </c>
      <c r="J45" s="27">
        <v>4033489</v>
      </c>
      <c r="K45" s="27">
        <v>1495706</v>
      </c>
      <c r="L45" s="27">
        <v>1209753</v>
      </c>
      <c r="M45" s="27">
        <v>1480188</v>
      </c>
      <c r="N45" s="27">
        <v>4185647</v>
      </c>
      <c r="O45" s="27">
        <v>1628792</v>
      </c>
      <c r="P45" s="27">
        <v>1367601</v>
      </c>
      <c r="Q45" s="27">
        <v>3339861</v>
      </c>
      <c r="R45" s="27">
        <v>6336254</v>
      </c>
      <c r="S45" s="27"/>
      <c r="T45" s="27"/>
      <c r="U45" s="27"/>
      <c r="V45" s="27"/>
      <c r="W45" s="27">
        <v>14555390</v>
      </c>
      <c r="X45" s="27">
        <v>14183757</v>
      </c>
      <c r="Y45" s="27">
        <v>371633</v>
      </c>
      <c r="Z45" s="7">
        <v>2.62</v>
      </c>
      <c r="AA45" s="25">
        <v>18818091</v>
      </c>
    </row>
    <row r="46" spans="1:27" ht="13.5">
      <c r="A46" s="5" t="s">
        <v>50</v>
      </c>
      <c r="B46" s="3"/>
      <c r="C46" s="22">
        <v>4300744</v>
      </c>
      <c r="D46" s="22"/>
      <c r="E46" s="23">
        <v>7485084</v>
      </c>
      <c r="F46" s="24">
        <v>7881675</v>
      </c>
      <c r="G46" s="24">
        <v>384647</v>
      </c>
      <c r="H46" s="24">
        <v>604377</v>
      </c>
      <c r="I46" s="24">
        <v>815253</v>
      </c>
      <c r="J46" s="24">
        <v>1804277</v>
      </c>
      <c r="K46" s="24">
        <v>585346</v>
      </c>
      <c r="L46" s="24">
        <v>627847</v>
      </c>
      <c r="M46" s="24">
        <v>652026</v>
      </c>
      <c r="N46" s="24">
        <v>1865219</v>
      </c>
      <c r="O46" s="24">
        <v>599060</v>
      </c>
      <c r="P46" s="24">
        <v>578944</v>
      </c>
      <c r="Q46" s="24">
        <v>580805</v>
      </c>
      <c r="R46" s="24">
        <v>1758809</v>
      </c>
      <c r="S46" s="24"/>
      <c r="T46" s="24"/>
      <c r="U46" s="24"/>
      <c r="V46" s="24"/>
      <c r="W46" s="24">
        <v>5428305</v>
      </c>
      <c r="X46" s="24">
        <v>5613813</v>
      </c>
      <c r="Y46" s="24">
        <v>-185508</v>
      </c>
      <c r="Z46" s="6">
        <v>-3.3</v>
      </c>
      <c r="AA46" s="22">
        <v>7881675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734537261</v>
      </c>
      <c r="D48" s="40">
        <f>+D28+D32+D38+D42+D47</f>
        <v>0</v>
      </c>
      <c r="E48" s="41">
        <f t="shared" si="9"/>
        <v>613285341</v>
      </c>
      <c r="F48" s="42">
        <f t="shared" si="9"/>
        <v>765750378</v>
      </c>
      <c r="G48" s="42">
        <f t="shared" si="9"/>
        <v>19047879</v>
      </c>
      <c r="H48" s="42">
        <f t="shared" si="9"/>
        <v>28914136</v>
      </c>
      <c r="I48" s="42">
        <f t="shared" si="9"/>
        <v>28203817</v>
      </c>
      <c r="J48" s="42">
        <f t="shared" si="9"/>
        <v>76165832</v>
      </c>
      <c r="K48" s="42">
        <f t="shared" si="9"/>
        <v>27535744</v>
      </c>
      <c r="L48" s="42">
        <f t="shared" si="9"/>
        <v>24539857</v>
      </c>
      <c r="M48" s="42">
        <f t="shared" si="9"/>
        <v>38389233</v>
      </c>
      <c r="N48" s="42">
        <f t="shared" si="9"/>
        <v>90464834</v>
      </c>
      <c r="O48" s="42">
        <f t="shared" si="9"/>
        <v>31488892</v>
      </c>
      <c r="P48" s="42">
        <f t="shared" si="9"/>
        <v>28271752</v>
      </c>
      <c r="Q48" s="42">
        <f t="shared" si="9"/>
        <v>47053731</v>
      </c>
      <c r="R48" s="42">
        <f t="shared" si="9"/>
        <v>106814375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273445041</v>
      </c>
      <c r="X48" s="42">
        <f t="shared" si="9"/>
        <v>290342313</v>
      </c>
      <c r="Y48" s="42">
        <f t="shared" si="9"/>
        <v>-16897272</v>
      </c>
      <c r="Z48" s="43">
        <f>+IF(X48&lt;&gt;0,+(Y48/X48)*100,0)</f>
        <v>-5.819775913957122</v>
      </c>
      <c r="AA48" s="40">
        <f>+AA28+AA32+AA38+AA42+AA47</f>
        <v>765750378</v>
      </c>
    </row>
    <row r="49" spans="1:27" ht="13.5">
      <c r="A49" s="14" t="s">
        <v>58</v>
      </c>
      <c r="B49" s="15"/>
      <c r="C49" s="44">
        <f aca="true" t="shared" si="10" ref="C49:Y49">+C25-C48</f>
        <v>-31701824</v>
      </c>
      <c r="D49" s="44">
        <f>+D25-D48</f>
        <v>0</v>
      </c>
      <c r="E49" s="45">
        <f t="shared" si="10"/>
        <v>13566307</v>
      </c>
      <c r="F49" s="46">
        <f t="shared" si="10"/>
        <v>-52047709</v>
      </c>
      <c r="G49" s="46">
        <f t="shared" si="10"/>
        <v>13898271</v>
      </c>
      <c r="H49" s="46">
        <f t="shared" si="10"/>
        <v>-5172811</v>
      </c>
      <c r="I49" s="46">
        <f t="shared" si="10"/>
        <v>-1725545</v>
      </c>
      <c r="J49" s="46">
        <f t="shared" si="10"/>
        <v>6999915</v>
      </c>
      <c r="K49" s="46">
        <f t="shared" si="10"/>
        <v>6734430</v>
      </c>
      <c r="L49" s="46">
        <f t="shared" si="10"/>
        <v>-4865123</v>
      </c>
      <c r="M49" s="46">
        <f t="shared" si="10"/>
        <v>125576244</v>
      </c>
      <c r="N49" s="46">
        <f t="shared" si="10"/>
        <v>127445551</v>
      </c>
      <c r="O49" s="46">
        <f t="shared" si="10"/>
        <v>-8044962</v>
      </c>
      <c r="P49" s="46">
        <f t="shared" si="10"/>
        <v>-5985295</v>
      </c>
      <c r="Q49" s="46">
        <f t="shared" si="10"/>
        <v>57936088</v>
      </c>
      <c r="R49" s="46">
        <f t="shared" si="10"/>
        <v>43905831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178351297</v>
      </c>
      <c r="X49" s="46">
        <f>IF(F25=F48,0,X25-X48)</f>
        <v>179796438</v>
      </c>
      <c r="Y49" s="46">
        <f t="shared" si="10"/>
        <v>-1445141</v>
      </c>
      <c r="Z49" s="47">
        <f>+IF(X49&lt;&gt;0,+(Y49/X49)*100,0)</f>
        <v>-0.8037650890503182</v>
      </c>
      <c r="AA49" s="44">
        <f>+AA25-AA48</f>
        <v>-52047709</v>
      </c>
    </row>
    <row r="50" spans="1:27" ht="13.5">
      <c r="A50" s="16" t="s">
        <v>79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601284968</v>
      </c>
      <c r="D5" s="19">
        <f>SUM(D6:D8)</f>
        <v>0</v>
      </c>
      <c r="E5" s="20">
        <f t="shared" si="0"/>
        <v>521116000</v>
      </c>
      <c r="F5" s="21">
        <f t="shared" si="0"/>
        <v>521116000</v>
      </c>
      <c r="G5" s="21">
        <f t="shared" si="0"/>
        <v>132681357</v>
      </c>
      <c r="H5" s="21">
        <f t="shared" si="0"/>
        <v>51466000</v>
      </c>
      <c r="I5" s="21">
        <f t="shared" si="0"/>
        <v>7757000</v>
      </c>
      <c r="J5" s="21">
        <f t="shared" si="0"/>
        <v>191904357</v>
      </c>
      <c r="K5" s="21">
        <f t="shared" si="0"/>
        <v>5301353</v>
      </c>
      <c r="L5" s="21">
        <f t="shared" si="0"/>
        <v>103006030</v>
      </c>
      <c r="M5" s="21">
        <f t="shared" si="0"/>
        <v>5450707</v>
      </c>
      <c r="N5" s="21">
        <f t="shared" si="0"/>
        <v>113758090</v>
      </c>
      <c r="O5" s="21">
        <f t="shared" si="0"/>
        <v>5177000</v>
      </c>
      <c r="P5" s="21">
        <f t="shared" si="0"/>
        <v>5176159</v>
      </c>
      <c r="Q5" s="21">
        <f t="shared" si="0"/>
        <v>0</v>
      </c>
      <c r="R5" s="21">
        <f t="shared" si="0"/>
        <v>10353159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316015606</v>
      </c>
      <c r="X5" s="21">
        <f t="shared" si="0"/>
        <v>374645250</v>
      </c>
      <c r="Y5" s="21">
        <f t="shared" si="0"/>
        <v>-58629644</v>
      </c>
      <c r="Z5" s="4">
        <f>+IF(X5&lt;&gt;0,+(Y5/X5)*100,0)</f>
        <v>-15.64937604307008</v>
      </c>
      <c r="AA5" s="19">
        <f>SUM(AA6:AA8)</f>
        <v>521116000</v>
      </c>
    </row>
    <row r="6" spans="1:27" ht="13.5">
      <c r="A6" s="5" t="s">
        <v>33</v>
      </c>
      <c r="B6" s="3"/>
      <c r="C6" s="22">
        <v>17048883</v>
      </c>
      <c r="D6" s="22"/>
      <c r="E6" s="23"/>
      <c r="F6" s="24"/>
      <c r="G6" s="24">
        <v>131253277</v>
      </c>
      <c r="H6" s="24"/>
      <c r="I6" s="24"/>
      <c r="J6" s="24">
        <v>131253277</v>
      </c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>
        <v>131253277</v>
      </c>
      <c r="X6" s="24"/>
      <c r="Y6" s="24">
        <v>131253277</v>
      </c>
      <c r="Z6" s="6">
        <v>0</v>
      </c>
      <c r="AA6" s="22"/>
    </row>
    <row r="7" spans="1:27" ht="13.5">
      <c r="A7" s="5" t="s">
        <v>34</v>
      </c>
      <c r="B7" s="3"/>
      <c r="C7" s="25">
        <v>584236085</v>
      </c>
      <c r="D7" s="25"/>
      <c r="E7" s="26">
        <v>521116000</v>
      </c>
      <c r="F7" s="27">
        <v>521116000</v>
      </c>
      <c r="G7" s="27">
        <v>1428080</v>
      </c>
      <c r="H7" s="27">
        <v>51466000</v>
      </c>
      <c r="I7" s="27">
        <v>7757000</v>
      </c>
      <c r="J7" s="27">
        <v>60651080</v>
      </c>
      <c r="K7" s="27">
        <v>5301353</v>
      </c>
      <c r="L7" s="27">
        <v>103006030</v>
      </c>
      <c r="M7" s="27">
        <v>5450707</v>
      </c>
      <c r="N7" s="27">
        <v>113758090</v>
      </c>
      <c r="O7" s="27">
        <v>5177000</v>
      </c>
      <c r="P7" s="27">
        <v>5176159</v>
      </c>
      <c r="Q7" s="27"/>
      <c r="R7" s="27">
        <v>10353159</v>
      </c>
      <c r="S7" s="27"/>
      <c r="T7" s="27"/>
      <c r="U7" s="27"/>
      <c r="V7" s="27"/>
      <c r="W7" s="27">
        <v>184762329</v>
      </c>
      <c r="X7" s="27">
        <v>374645250</v>
      </c>
      <c r="Y7" s="27">
        <v>-189882921</v>
      </c>
      <c r="Z7" s="7">
        <v>-50.68</v>
      </c>
      <c r="AA7" s="25">
        <v>521116000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235110</v>
      </c>
      <c r="D9" s="19">
        <f>SUM(D10:D14)</f>
        <v>0</v>
      </c>
      <c r="E9" s="20">
        <f t="shared" si="1"/>
        <v>1025000</v>
      </c>
      <c r="F9" s="21">
        <f t="shared" si="1"/>
        <v>1025000</v>
      </c>
      <c r="G9" s="21">
        <f t="shared" si="1"/>
        <v>12650</v>
      </c>
      <c r="H9" s="21">
        <f t="shared" si="1"/>
        <v>40000</v>
      </c>
      <c r="I9" s="21">
        <f t="shared" si="1"/>
        <v>20000</v>
      </c>
      <c r="J9" s="21">
        <f t="shared" si="1"/>
        <v>72650</v>
      </c>
      <c r="K9" s="21">
        <f t="shared" si="1"/>
        <v>39500</v>
      </c>
      <c r="L9" s="21">
        <f t="shared" si="1"/>
        <v>32004</v>
      </c>
      <c r="M9" s="21">
        <f t="shared" si="1"/>
        <v>43702</v>
      </c>
      <c r="N9" s="21">
        <f t="shared" si="1"/>
        <v>115206</v>
      </c>
      <c r="O9" s="21">
        <f t="shared" si="1"/>
        <v>15000</v>
      </c>
      <c r="P9" s="21">
        <f t="shared" si="1"/>
        <v>15000</v>
      </c>
      <c r="Q9" s="21">
        <f t="shared" si="1"/>
        <v>0</v>
      </c>
      <c r="R9" s="21">
        <f t="shared" si="1"/>
        <v>30000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217856</v>
      </c>
      <c r="X9" s="21">
        <f t="shared" si="1"/>
        <v>5927247</v>
      </c>
      <c r="Y9" s="21">
        <f t="shared" si="1"/>
        <v>-5709391</v>
      </c>
      <c r="Z9" s="4">
        <f>+IF(X9&lt;&gt;0,+(Y9/X9)*100,0)</f>
        <v>-96.32449938394672</v>
      </c>
      <c r="AA9" s="19">
        <f>SUM(AA10:AA14)</f>
        <v>1025000</v>
      </c>
    </row>
    <row r="10" spans="1:27" ht="13.5">
      <c r="A10" s="5" t="s">
        <v>37</v>
      </c>
      <c r="B10" s="3"/>
      <c r="C10" s="22">
        <v>235110</v>
      </c>
      <c r="D10" s="22"/>
      <c r="E10" s="23">
        <v>525000</v>
      </c>
      <c r="F10" s="24">
        <v>525000</v>
      </c>
      <c r="G10" s="24">
        <v>7950</v>
      </c>
      <c r="H10" s="24">
        <v>27000</v>
      </c>
      <c r="I10" s="24">
        <v>11000</v>
      </c>
      <c r="J10" s="24">
        <v>45950</v>
      </c>
      <c r="K10" s="24">
        <v>34250</v>
      </c>
      <c r="L10" s="24">
        <v>19954</v>
      </c>
      <c r="M10" s="24">
        <v>31702</v>
      </c>
      <c r="N10" s="24">
        <v>85906</v>
      </c>
      <c r="O10" s="24">
        <v>9000</v>
      </c>
      <c r="P10" s="24">
        <v>9000</v>
      </c>
      <c r="Q10" s="24"/>
      <c r="R10" s="24">
        <v>18000</v>
      </c>
      <c r="S10" s="24"/>
      <c r="T10" s="24"/>
      <c r="U10" s="24"/>
      <c r="V10" s="24"/>
      <c r="W10" s="24">
        <v>149856</v>
      </c>
      <c r="X10" s="24">
        <v>1451997</v>
      </c>
      <c r="Y10" s="24">
        <v>-1302141</v>
      </c>
      <c r="Z10" s="6">
        <v>-89.68</v>
      </c>
      <c r="AA10" s="22">
        <v>525000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>
        <v>500000</v>
      </c>
      <c r="F12" s="24">
        <v>500000</v>
      </c>
      <c r="G12" s="24">
        <v>4700</v>
      </c>
      <c r="H12" s="24">
        <v>13000</v>
      </c>
      <c r="I12" s="24">
        <v>9000</v>
      </c>
      <c r="J12" s="24">
        <v>26700</v>
      </c>
      <c r="K12" s="24">
        <v>5250</v>
      </c>
      <c r="L12" s="24">
        <v>12050</v>
      </c>
      <c r="M12" s="24">
        <v>12000</v>
      </c>
      <c r="N12" s="24">
        <v>29300</v>
      </c>
      <c r="O12" s="24">
        <v>6000</v>
      </c>
      <c r="P12" s="24">
        <v>6000</v>
      </c>
      <c r="Q12" s="24"/>
      <c r="R12" s="24">
        <v>12000</v>
      </c>
      <c r="S12" s="24"/>
      <c r="T12" s="24"/>
      <c r="U12" s="24"/>
      <c r="V12" s="24"/>
      <c r="W12" s="24">
        <v>68000</v>
      </c>
      <c r="X12" s="24">
        <v>4475250</v>
      </c>
      <c r="Y12" s="24">
        <v>-4407250</v>
      </c>
      <c r="Z12" s="6">
        <v>-98.48</v>
      </c>
      <c r="AA12" s="22">
        <v>500000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7096095</v>
      </c>
      <c r="D15" s="19">
        <f>SUM(D16:D18)</f>
        <v>0</v>
      </c>
      <c r="E15" s="20">
        <f t="shared" si="2"/>
        <v>7500000</v>
      </c>
      <c r="F15" s="21">
        <f t="shared" si="2"/>
        <v>7500000</v>
      </c>
      <c r="G15" s="21">
        <f t="shared" si="2"/>
        <v>0</v>
      </c>
      <c r="H15" s="21">
        <f t="shared" si="2"/>
        <v>97000</v>
      </c>
      <c r="I15" s="21">
        <f t="shared" si="2"/>
        <v>605000</v>
      </c>
      <c r="J15" s="21">
        <f t="shared" si="2"/>
        <v>702000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702000</v>
      </c>
      <c r="X15" s="21">
        <f t="shared" si="2"/>
        <v>10572750</v>
      </c>
      <c r="Y15" s="21">
        <f t="shared" si="2"/>
        <v>-9870750</v>
      </c>
      <c r="Z15" s="4">
        <f>+IF(X15&lt;&gt;0,+(Y15/X15)*100,0)</f>
        <v>-93.36028942328156</v>
      </c>
      <c r="AA15" s="19">
        <f>SUM(AA16:AA18)</f>
        <v>7500000</v>
      </c>
    </row>
    <row r="16" spans="1:27" ht="13.5">
      <c r="A16" s="5" t="s">
        <v>43</v>
      </c>
      <c r="B16" s="3"/>
      <c r="C16" s="22">
        <v>4725445</v>
      </c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>
        <v>9106497</v>
      </c>
      <c r="Y16" s="24">
        <v>-9106497</v>
      </c>
      <c r="Z16" s="6">
        <v>-100</v>
      </c>
      <c r="AA16" s="22"/>
    </row>
    <row r="17" spans="1:27" ht="13.5">
      <c r="A17" s="5" t="s">
        <v>44</v>
      </c>
      <c r="B17" s="3"/>
      <c r="C17" s="22">
        <v>2370650</v>
      </c>
      <c r="D17" s="22"/>
      <c r="E17" s="23">
        <v>7500000</v>
      </c>
      <c r="F17" s="24">
        <v>7500000</v>
      </c>
      <c r="G17" s="24"/>
      <c r="H17" s="24">
        <v>97000</v>
      </c>
      <c r="I17" s="24">
        <v>605000</v>
      </c>
      <c r="J17" s="24">
        <v>702000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702000</v>
      </c>
      <c r="X17" s="24">
        <v>1466253</v>
      </c>
      <c r="Y17" s="24">
        <v>-764253</v>
      </c>
      <c r="Z17" s="6">
        <v>-52.12</v>
      </c>
      <c r="AA17" s="22">
        <v>7500000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26651000</v>
      </c>
      <c r="F19" s="21">
        <f t="shared" si="3"/>
        <v>26651000</v>
      </c>
      <c r="G19" s="21">
        <f t="shared" si="3"/>
        <v>17093870</v>
      </c>
      <c r="H19" s="21">
        <f t="shared" si="3"/>
        <v>6596000</v>
      </c>
      <c r="I19" s="21">
        <f t="shared" si="3"/>
        <v>12546000</v>
      </c>
      <c r="J19" s="21">
        <f t="shared" si="3"/>
        <v>36235870</v>
      </c>
      <c r="K19" s="21">
        <f t="shared" si="3"/>
        <v>7159203</v>
      </c>
      <c r="L19" s="21">
        <f t="shared" si="3"/>
        <v>4114746</v>
      </c>
      <c r="M19" s="21">
        <f t="shared" si="3"/>
        <v>5060394</v>
      </c>
      <c r="N19" s="21">
        <f t="shared" si="3"/>
        <v>16334343</v>
      </c>
      <c r="O19" s="21">
        <f t="shared" si="3"/>
        <v>5631000</v>
      </c>
      <c r="P19" s="21">
        <f t="shared" si="3"/>
        <v>5631000</v>
      </c>
      <c r="Q19" s="21">
        <f t="shared" si="3"/>
        <v>0</v>
      </c>
      <c r="R19" s="21">
        <f t="shared" si="3"/>
        <v>11262000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63832213</v>
      </c>
      <c r="X19" s="21">
        <f t="shared" si="3"/>
        <v>30399741</v>
      </c>
      <c r="Y19" s="21">
        <f t="shared" si="3"/>
        <v>33432472</v>
      </c>
      <c r="Z19" s="4">
        <f>+IF(X19&lt;&gt;0,+(Y19/X19)*100,0)</f>
        <v>109.97617381016502</v>
      </c>
      <c r="AA19" s="19">
        <f>SUM(AA20:AA23)</f>
        <v>26651000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>
        <v>23698000</v>
      </c>
      <c r="F21" s="24">
        <v>23698000</v>
      </c>
      <c r="G21" s="24">
        <v>13560038</v>
      </c>
      <c r="H21" s="24">
        <v>3418000</v>
      </c>
      <c r="I21" s="24">
        <v>9268000</v>
      </c>
      <c r="J21" s="24">
        <v>26246038</v>
      </c>
      <c r="K21" s="24">
        <v>3981448</v>
      </c>
      <c r="L21" s="24">
        <v>3187111</v>
      </c>
      <c r="M21" s="24">
        <v>3942854</v>
      </c>
      <c r="N21" s="24">
        <v>11111413</v>
      </c>
      <c r="O21" s="24">
        <v>4513000</v>
      </c>
      <c r="P21" s="24">
        <v>4513000</v>
      </c>
      <c r="Q21" s="24"/>
      <c r="R21" s="24">
        <v>9026000</v>
      </c>
      <c r="S21" s="24"/>
      <c r="T21" s="24"/>
      <c r="U21" s="24"/>
      <c r="V21" s="24"/>
      <c r="W21" s="24">
        <v>46383451</v>
      </c>
      <c r="X21" s="24">
        <v>27662247</v>
      </c>
      <c r="Y21" s="24">
        <v>18721204</v>
      </c>
      <c r="Z21" s="6">
        <v>67.68</v>
      </c>
      <c r="AA21" s="22">
        <v>23698000</v>
      </c>
    </row>
    <row r="22" spans="1:27" ht="13.5">
      <c r="A22" s="5" t="s">
        <v>49</v>
      </c>
      <c r="B22" s="3"/>
      <c r="C22" s="25"/>
      <c r="D22" s="25"/>
      <c r="E22" s="26">
        <v>438000</v>
      </c>
      <c r="F22" s="27">
        <v>438000</v>
      </c>
      <c r="G22" s="27">
        <v>2992733</v>
      </c>
      <c r="H22" s="27">
        <v>2628000</v>
      </c>
      <c r="I22" s="27">
        <v>2728000</v>
      </c>
      <c r="J22" s="27">
        <v>8348733</v>
      </c>
      <c r="K22" s="27">
        <v>2628250</v>
      </c>
      <c r="L22" s="27">
        <v>377950</v>
      </c>
      <c r="M22" s="27">
        <v>577900</v>
      </c>
      <c r="N22" s="27">
        <v>3584100</v>
      </c>
      <c r="O22" s="27">
        <v>578000</v>
      </c>
      <c r="P22" s="27">
        <v>578000</v>
      </c>
      <c r="Q22" s="27"/>
      <c r="R22" s="27">
        <v>1156000</v>
      </c>
      <c r="S22" s="27"/>
      <c r="T22" s="27"/>
      <c r="U22" s="27"/>
      <c r="V22" s="27"/>
      <c r="W22" s="27">
        <v>13088833</v>
      </c>
      <c r="X22" s="27">
        <v>1559997</v>
      </c>
      <c r="Y22" s="27">
        <v>11528836</v>
      </c>
      <c r="Z22" s="7">
        <v>739.03</v>
      </c>
      <c r="AA22" s="25">
        <v>438000</v>
      </c>
    </row>
    <row r="23" spans="1:27" ht="13.5">
      <c r="A23" s="5" t="s">
        <v>50</v>
      </c>
      <c r="B23" s="3"/>
      <c r="C23" s="22"/>
      <c r="D23" s="22"/>
      <c r="E23" s="23">
        <v>2515000</v>
      </c>
      <c r="F23" s="24">
        <v>2515000</v>
      </c>
      <c r="G23" s="24">
        <v>541099</v>
      </c>
      <c r="H23" s="24">
        <v>550000</v>
      </c>
      <c r="I23" s="24">
        <v>550000</v>
      </c>
      <c r="J23" s="24">
        <v>1641099</v>
      </c>
      <c r="K23" s="24">
        <v>549505</v>
      </c>
      <c r="L23" s="24">
        <v>549685</v>
      </c>
      <c r="M23" s="24">
        <v>539640</v>
      </c>
      <c r="N23" s="24">
        <v>1638830</v>
      </c>
      <c r="O23" s="24">
        <v>540000</v>
      </c>
      <c r="P23" s="24">
        <v>540000</v>
      </c>
      <c r="Q23" s="24"/>
      <c r="R23" s="24">
        <v>1080000</v>
      </c>
      <c r="S23" s="24"/>
      <c r="T23" s="24"/>
      <c r="U23" s="24"/>
      <c r="V23" s="24"/>
      <c r="W23" s="24">
        <v>4359929</v>
      </c>
      <c r="X23" s="24">
        <v>1177497</v>
      </c>
      <c r="Y23" s="24">
        <v>3182432</v>
      </c>
      <c r="Z23" s="6">
        <v>270.27</v>
      </c>
      <c r="AA23" s="22">
        <v>2515000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608616173</v>
      </c>
      <c r="D25" s="40">
        <f>+D5+D9+D15+D19+D24</f>
        <v>0</v>
      </c>
      <c r="E25" s="41">
        <f t="shared" si="4"/>
        <v>556292000</v>
      </c>
      <c r="F25" s="42">
        <f t="shared" si="4"/>
        <v>556292000</v>
      </c>
      <c r="G25" s="42">
        <f t="shared" si="4"/>
        <v>149787877</v>
      </c>
      <c r="H25" s="42">
        <f t="shared" si="4"/>
        <v>58199000</v>
      </c>
      <c r="I25" s="42">
        <f t="shared" si="4"/>
        <v>20928000</v>
      </c>
      <c r="J25" s="42">
        <f t="shared" si="4"/>
        <v>228914877</v>
      </c>
      <c r="K25" s="42">
        <f t="shared" si="4"/>
        <v>12500056</v>
      </c>
      <c r="L25" s="42">
        <f t="shared" si="4"/>
        <v>107152780</v>
      </c>
      <c r="M25" s="42">
        <f t="shared" si="4"/>
        <v>10554803</v>
      </c>
      <c r="N25" s="42">
        <f t="shared" si="4"/>
        <v>130207639</v>
      </c>
      <c r="O25" s="42">
        <f t="shared" si="4"/>
        <v>10823000</v>
      </c>
      <c r="P25" s="42">
        <f t="shared" si="4"/>
        <v>10822159</v>
      </c>
      <c r="Q25" s="42">
        <f t="shared" si="4"/>
        <v>0</v>
      </c>
      <c r="R25" s="42">
        <f t="shared" si="4"/>
        <v>21645159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380767675</v>
      </c>
      <c r="X25" s="42">
        <f t="shared" si="4"/>
        <v>421544988</v>
      </c>
      <c r="Y25" s="42">
        <f t="shared" si="4"/>
        <v>-40777313</v>
      </c>
      <c r="Z25" s="43">
        <f>+IF(X25&lt;&gt;0,+(Y25/X25)*100,0)</f>
        <v>-9.673300397536693</v>
      </c>
      <c r="AA25" s="40">
        <f>+AA5+AA9+AA15+AA19+AA24</f>
        <v>556292000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542038337</v>
      </c>
      <c r="D28" s="19">
        <f>SUM(D29:D31)</f>
        <v>0</v>
      </c>
      <c r="E28" s="20">
        <f t="shared" si="5"/>
        <v>342044158</v>
      </c>
      <c r="F28" s="21">
        <f t="shared" si="5"/>
        <v>342044158</v>
      </c>
      <c r="G28" s="21">
        <f t="shared" si="5"/>
        <v>10655205</v>
      </c>
      <c r="H28" s="21">
        <f t="shared" si="5"/>
        <v>11487281</v>
      </c>
      <c r="I28" s="21">
        <f t="shared" si="5"/>
        <v>17122384</v>
      </c>
      <c r="J28" s="21">
        <f t="shared" si="5"/>
        <v>39264870</v>
      </c>
      <c r="K28" s="21">
        <f t="shared" si="5"/>
        <v>8543855</v>
      </c>
      <c r="L28" s="21">
        <f t="shared" si="5"/>
        <v>9472853</v>
      </c>
      <c r="M28" s="21">
        <f t="shared" si="5"/>
        <v>15188629</v>
      </c>
      <c r="N28" s="21">
        <f t="shared" si="5"/>
        <v>33205337</v>
      </c>
      <c r="O28" s="21">
        <f t="shared" si="5"/>
        <v>8972404</v>
      </c>
      <c r="P28" s="21">
        <f t="shared" si="5"/>
        <v>29479418</v>
      </c>
      <c r="Q28" s="21">
        <f t="shared" si="5"/>
        <v>0</v>
      </c>
      <c r="R28" s="21">
        <f t="shared" si="5"/>
        <v>38451822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110922029</v>
      </c>
      <c r="X28" s="21">
        <f t="shared" si="5"/>
        <v>256532895</v>
      </c>
      <c r="Y28" s="21">
        <f t="shared" si="5"/>
        <v>-145610866</v>
      </c>
      <c r="Z28" s="4">
        <f>+IF(X28&lt;&gt;0,+(Y28/X28)*100,0)</f>
        <v>-56.76108945014634</v>
      </c>
      <c r="AA28" s="19">
        <f>SUM(AA29:AA31)</f>
        <v>342044158</v>
      </c>
    </row>
    <row r="29" spans="1:27" ht="13.5">
      <c r="A29" s="5" t="s">
        <v>33</v>
      </c>
      <c r="B29" s="3"/>
      <c r="C29" s="22">
        <v>255148965</v>
      </c>
      <c r="D29" s="22"/>
      <c r="E29" s="23">
        <v>48995210</v>
      </c>
      <c r="F29" s="24">
        <v>48995210</v>
      </c>
      <c r="G29" s="24">
        <v>2925772</v>
      </c>
      <c r="H29" s="24">
        <v>3848724</v>
      </c>
      <c r="I29" s="24">
        <v>4551351</v>
      </c>
      <c r="J29" s="24">
        <v>11325847</v>
      </c>
      <c r="K29" s="24">
        <v>3138674</v>
      </c>
      <c r="L29" s="24">
        <v>3887567</v>
      </c>
      <c r="M29" s="24">
        <v>4698081</v>
      </c>
      <c r="N29" s="24">
        <v>11724322</v>
      </c>
      <c r="O29" s="24">
        <v>3133797</v>
      </c>
      <c r="P29" s="24">
        <v>3012854</v>
      </c>
      <c r="Q29" s="24"/>
      <c r="R29" s="24">
        <v>6146651</v>
      </c>
      <c r="S29" s="24"/>
      <c r="T29" s="24"/>
      <c r="U29" s="24"/>
      <c r="V29" s="24"/>
      <c r="W29" s="24">
        <v>29196820</v>
      </c>
      <c r="X29" s="24">
        <v>36731925</v>
      </c>
      <c r="Y29" s="24">
        <v>-7535105</v>
      </c>
      <c r="Z29" s="6">
        <v>-20.51</v>
      </c>
      <c r="AA29" s="22">
        <v>48995210</v>
      </c>
    </row>
    <row r="30" spans="1:27" ht="13.5">
      <c r="A30" s="5" t="s">
        <v>34</v>
      </c>
      <c r="B30" s="3"/>
      <c r="C30" s="25">
        <v>286889372</v>
      </c>
      <c r="D30" s="25"/>
      <c r="E30" s="26">
        <v>248254322</v>
      </c>
      <c r="F30" s="27">
        <v>248254322</v>
      </c>
      <c r="G30" s="27">
        <v>4931489</v>
      </c>
      <c r="H30" s="27">
        <v>3619547</v>
      </c>
      <c r="I30" s="27">
        <v>6860007</v>
      </c>
      <c r="J30" s="27">
        <v>15411043</v>
      </c>
      <c r="K30" s="27">
        <v>2622960</v>
      </c>
      <c r="L30" s="27">
        <v>2923587</v>
      </c>
      <c r="M30" s="27">
        <v>5687025</v>
      </c>
      <c r="N30" s="27">
        <v>11233572</v>
      </c>
      <c r="O30" s="27">
        <v>2889408</v>
      </c>
      <c r="P30" s="27">
        <v>23491546</v>
      </c>
      <c r="Q30" s="27"/>
      <c r="R30" s="27">
        <v>26380954</v>
      </c>
      <c r="S30" s="27"/>
      <c r="T30" s="27"/>
      <c r="U30" s="27"/>
      <c r="V30" s="27"/>
      <c r="W30" s="27">
        <v>53025569</v>
      </c>
      <c r="X30" s="27">
        <v>186204996</v>
      </c>
      <c r="Y30" s="27">
        <v>-133179427</v>
      </c>
      <c r="Z30" s="7">
        <v>-71.52</v>
      </c>
      <c r="AA30" s="25">
        <v>248254322</v>
      </c>
    </row>
    <row r="31" spans="1:27" ht="13.5">
      <c r="A31" s="5" t="s">
        <v>35</v>
      </c>
      <c r="B31" s="3"/>
      <c r="C31" s="22"/>
      <c r="D31" s="22"/>
      <c r="E31" s="23">
        <v>44794626</v>
      </c>
      <c r="F31" s="24">
        <v>44794626</v>
      </c>
      <c r="G31" s="24">
        <v>2797944</v>
      </c>
      <c r="H31" s="24">
        <v>4019010</v>
      </c>
      <c r="I31" s="24">
        <v>5711026</v>
      </c>
      <c r="J31" s="24">
        <v>12527980</v>
      </c>
      <c r="K31" s="24">
        <v>2782221</v>
      </c>
      <c r="L31" s="24">
        <v>2661699</v>
      </c>
      <c r="M31" s="24">
        <v>4803523</v>
      </c>
      <c r="N31" s="24">
        <v>10247443</v>
      </c>
      <c r="O31" s="24">
        <v>2949199</v>
      </c>
      <c r="P31" s="24">
        <v>2975018</v>
      </c>
      <c r="Q31" s="24"/>
      <c r="R31" s="24">
        <v>5924217</v>
      </c>
      <c r="S31" s="24"/>
      <c r="T31" s="24"/>
      <c r="U31" s="24"/>
      <c r="V31" s="24"/>
      <c r="W31" s="24">
        <v>28699640</v>
      </c>
      <c r="X31" s="24">
        <v>33595974</v>
      </c>
      <c r="Y31" s="24">
        <v>-4896334</v>
      </c>
      <c r="Z31" s="6">
        <v>-14.57</v>
      </c>
      <c r="AA31" s="22">
        <v>44794626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125014173</v>
      </c>
      <c r="F32" s="21">
        <f t="shared" si="6"/>
        <v>125014173</v>
      </c>
      <c r="G32" s="21">
        <f t="shared" si="6"/>
        <v>7212787</v>
      </c>
      <c r="H32" s="21">
        <f t="shared" si="6"/>
        <v>11832411</v>
      </c>
      <c r="I32" s="21">
        <f t="shared" si="6"/>
        <v>15882474</v>
      </c>
      <c r="J32" s="21">
        <f t="shared" si="6"/>
        <v>34927672</v>
      </c>
      <c r="K32" s="21">
        <f t="shared" si="6"/>
        <v>6950970</v>
      </c>
      <c r="L32" s="21">
        <f t="shared" si="6"/>
        <v>10250236</v>
      </c>
      <c r="M32" s="21">
        <f t="shared" si="6"/>
        <v>15348349</v>
      </c>
      <c r="N32" s="21">
        <f t="shared" si="6"/>
        <v>32549555</v>
      </c>
      <c r="O32" s="21">
        <f t="shared" si="6"/>
        <v>9282414</v>
      </c>
      <c r="P32" s="21">
        <f t="shared" si="6"/>
        <v>9282414</v>
      </c>
      <c r="Q32" s="21">
        <f t="shared" si="6"/>
        <v>0</v>
      </c>
      <c r="R32" s="21">
        <f t="shared" si="6"/>
        <v>18564828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86042055</v>
      </c>
      <c r="X32" s="21">
        <f t="shared" si="6"/>
        <v>93760632</v>
      </c>
      <c r="Y32" s="21">
        <f t="shared" si="6"/>
        <v>-7718577</v>
      </c>
      <c r="Z32" s="4">
        <f>+IF(X32&lt;&gt;0,+(Y32/X32)*100,0)</f>
        <v>-8.232215200938493</v>
      </c>
      <c r="AA32" s="19">
        <f>SUM(AA33:AA37)</f>
        <v>125014173</v>
      </c>
    </row>
    <row r="33" spans="1:27" ht="13.5">
      <c r="A33" s="5" t="s">
        <v>37</v>
      </c>
      <c r="B33" s="3"/>
      <c r="C33" s="22"/>
      <c r="D33" s="22"/>
      <c r="E33" s="23">
        <v>34534352</v>
      </c>
      <c r="F33" s="24">
        <v>34534352</v>
      </c>
      <c r="G33" s="24">
        <v>2804146</v>
      </c>
      <c r="H33" s="24">
        <v>2110249</v>
      </c>
      <c r="I33" s="24">
        <v>2661201</v>
      </c>
      <c r="J33" s="24">
        <v>7575596</v>
      </c>
      <c r="K33" s="24">
        <v>2576955</v>
      </c>
      <c r="L33" s="24">
        <v>2181013</v>
      </c>
      <c r="M33" s="24">
        <v>2322709</v>
      </c>
      <c r="N33" s="24">
        <v>7080677</v>
      </c>
      <c r="O33" s="24">
        <v>1859799</v>
      </c>
      <c r="P33" s="24">
        <v>1859799</v>
      </c>
      <c r="Q33" s="24"/>
      <c r="R33" s="24">
        <v>3719598</v>
      </c>
      <c r="S33" s="24"/>
      <c r="T33" s="24"/>
      <c r="U33" s="24"/>
      <c r="V33" s="24"/>
      <c r="W33" s="24">
        <v>18375871</v>
      </c>
      <c r="X33" s="24">
        <v>25900767</v>
      </c>
      <c r="Y33" s="24">
        <v>-7524896</v>
      </c>
      <c r="Z33" s="6">
        <v>-29.05</v>
      </c>
      <c r="AA33" s="22">
        <v>34534352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>
        <v>21465</v>
      </c>
      <c r="L34" s="24">
        <v>21465</v>
      </c>
      <c r="M34" s="24">
        <v>25930</v>
      </c>
      <c r="N34" s="24">
        <v>68860</v>
      </c>
      <c r="O34" s="24">
        <v>21634</v>
      </c>
      <c r="P34" s="24">
        <v>21634</v>
      </c>
      <c r="Q34" s="24"/>
      <c r="R34" s="24">
        <v>43268</v>
      </c>
      <c r="S34" s="24"/>
      <c r="T34" s="24"/>
      <c r="U34" s="24"/>
      <c r="V34" s="24"/>
      <c r="W34" s="24">
        <v>112128</v>
      </c>
      <c r="X34" s="24"/>
      <c r="Y34" s="24">
        <v>112128</v>
      </c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>
        <v>89574821</v>
      </c>
      <c r="F35" s="24">
        <v>89574821</v>
      </c>
      <c r="G35" s="24">
        <v>4346343</v>
      </c>
      <c r="H35" s="24">
        <v>9722162</v>
      </c>
      <c r="I35" s="24">
        <v>13152381</v>
      </c>
      <c r="J35" s="24">
        <v>27220886</v>
      </c>
      <c r="K35" s="24">
        <v>4102290</v>
      </c>
      <c r="L35" s="24">
        <v>7983488</v>
      </c>
      <c r="M35" s="24">
        <v>12929710</v>
      </c>
      <c r="N35" s="24">
        <v>25015488</v>
      </c>
      <c r="O35" s="24">
        <v>7301281</v>
      </c>
      <c r="P35" s="24">
        <v>7301281</v>
      </c>
      <c r="Q35" s="24"/>
      <c r="R35" s="24">
        <v>14602562</v>
      </c>
      <c r="S35" s="24"/>
      <c r="T35" s="24"/>
      <c r="U35" s="24"/>
      <c r="V35" s="24"/>
      <c r="W35" s="24">
        <v>66838936</v>
      </c>
      <c r="X35" s="24">
        <v>67181112</v>
      </c>
      <c r="Y35" s="24">
        <v>-342176</v>
      </c>
      <c r="Z35" s="6">
        <v>-0.51</v>
      </c>
      <c r="AA35" s="22">
        <v>89574821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678753</v>
      </c>
      <c r="Y36" s="24">
        <v>-678753</v>
      </c>
      <c r="Z36" s="6">
        <v>-100</v>
      </c>
      <c r="AA36" s="22"/>
    </row>
    <row r="37" spans="1:27" ht="13.5">
      <c r="A37" s="5" t="s">
        <v>41</v>
      </c>
      <c r="B37" s="3"/>
      <c r="C37" s="25"/>
      <c r="D37" s="25"/>
      <c r="E37" s="26">
        <v>905000</v>
      </c>
      <c r="F37" s="27">
        <v>905000</v>
      </c>
      <c r="G37" s="27">
        <v>62298</v>
      </c>
      <c r="H37" s="27"/>
      <c r="I37" s="27">
        <v>68892</v>
      </c>
      <c r="J37" s="27">
        <v>131190</v>
      </c>
      <c r="K37" s="27">
        <v>250260</v>
      </c>
      <c r="L37" s="27">
        <v>64270</v>
      </c>
      <c r="M37" s="27">
        <v>70000</v>
      </c>
      <c r="N37" s="27">
        <v>384530</v>
      </c>
      <c r="O37" s="27">
        <v>99700</v>
      </c>
      <c r="P37" s="27">
        <v>99700</v>
      </c>
      <c r="Q37" s="27"/>
      <c r="R37" s="27">
        <v>199400</v>
      </c>
      <c r="S37" s="27"/>
      <c r="T37" s="27"/>
      <c r="U37" s="27"/>
      <c r="V37" s="27"/>
      <c r="W37" s="27">
        <v>715120</v>
      </c>
      <c r="X37" s="27"/>
      <c r="Y37" s="27">
        <v>715120</v>
      </c>
      <c r="Z37" s="7">
        <v>0</v>
      </c>
      <c r="AA37" s="25">
        <v>905000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32971931</v>
      </c>
      <c r="F38" s="21">
        <f t="shared" si="7"/>
        <v>32971931</v>
      </c>
      <c r="G38" s="21">
        <f t="shared" si="7"/>
        <v>2348998</v>
      </c>
      <c r="H38" s="21">
        <f t="shared" si="7"/>
        <v>4382363</v>
      </c>
      <c r="I38" s="21">
        <f t="shared" si="7"/>
        <v>5429595</v>
      </c>
      <c r="J38" s="21">
        <f t="shared" si="7"/>
        <v>12160956</v>
      </c>
      <c r="K38" s="21">
        <f t="shared" si="7"/>
        <v>2859625</v>
      </c>
      <c r="L38" s="21">
        <f t="shared" si="7"/>
        <v>2789733</v>
      </c>
      <c r="M38" s="21">
        <f t="shared" si="7"/>
        <v>3160314</v>
      </c>
      <c r="N38" s="21">
        <f t="shared" si="7"/>
        <v>8809672</v>
      </c>
      <c r="O38" s="21">
        <f t="shared" si="7"/>
        <v>2241394</v>
      </c>
      <c r="P38" s="21">
        <f t="shared" si="7"/>
        <v>2241394</v>
      </c>
      <c r="Q38" s="21">
        <f t="shared" si="7"/>
        <v>0</v>
      </c>
      <c r="R38" s="21">
        <f t="shared" si="7"/>
        <v>4482788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25453416</v>
      </c>
      <c r="X38" s="21">
        <f t="shared" si="7"/>
        <v>24728949</v>
      </c>
      <c r="Y38" s="21">
        <f t="shared" si="7"/>
        <v>724467</v>
      </c>
      <c r="Z38" s="4">
        <f>+IF(X38&lt;&gt;0,+(Y38/X38)*100,0)</f>
        <v>2.929631178421695</v>
      </c>
      <c r="AA38" s="19">
        <f>SUM(AA39:AA41)</f>
        <v>32971931</v>
      </c>
    </row>
    <row r="39" spans="1:27" ht="13.5">
      <c r="A39" s="5" t="s">
        <v>43</v>
      </c>
      <c r="B39" s="3"/>
      <c r="C39" s="22"/>
      <c r="D39" s="22"/>
      <c r="E39" s="23">
        <v>24762628</v>
      </c>
      <c r="F39" s="24">
        <v>24762628</v>
      </c>
      <c r="G39" s="24">
        <v>1676135</v>
      </c>
      <c r="H39" s="24">
        <v>3731760</v>
      </c>
      <c r="I39" s="24">
        <v>4854309</v>
      </c>
      <c r="J39" s="24">
        <v>10262204</v>
      </c>
      <c r="K39" s="24">
        <v>2319857</v>
      </c>
      <c r="L39" s="24">
        <v>2245091</v>
      </c>
      <c r="M39" s="24">
        <v>2540839</v>
      </c>
      <c r="N39" s="24">
        <v>7105787</v>
      </c>
      <c r="O39" s="24">
        <v>1596838</v>
      </c>
      <c r="P39" s="24">
        <v>1596838</v>
      </c>
      <c r="Q39" s="24"/>
      <c r="R39" s="24">
        <v>3193676</v>
      </c>
      <c r="S39" s="24"/>
      <c r="T39" s="24"/>
      <c r="U39" s="24"/>
      <c r="V39" s="24"/>
      <c r="W39" s="24">
        <v>20561667</v>
      </c>
      <c r="X39" s="24">
        <v>18571968</v>
      </c>
      <c r="Y39" s="24">
        <v>1989699</v>
      </c>
      <c r="Z39" s="6">
        <v>10.71</v>
      </c>
      <c r="AA39" s="22">
        <v>24762628</v>
      </c>
    </row>
    <row r="40" spans="1:27" ht="13.5">
      <c r="A40" s="5" t="s">
        <v>44</v>
      </c>
      <c r="B40" s="3"/>
      <c r="C40" s="22"/>
      <c r="D40" s="22"/>
      <c r="E40" s="23">
        <v>8209303</v>
      </c>
      <c r="F40" s="24">
        <v>8209303</v>
      </c>
      <c r="G40" s="24">
        <v>672863</v>
      </c>
      <c r="H40" s="24">
        <v>650603</v>
      </c>
      <c r="I40" s="24">
        <v>575286</v>
      </c>
      <c r="J40" s="24">
        <v>1898752</v>
      </c>
      <c r="K40" s="24">
        <v>539768</v>
      </c>
      <c r="L40" s="24">
        <v>544642</v>
      </c>
      <c r="M40" s="24">
        <v>619475</v>
      </c>
      <c r="N40" s="24">
        <v>1703885</v>
      </c>
      <c r="O40" s="24">
        <v>644556</v>
      </c>
      <c r="P40" s="24">
        <v>644556</v>
      </c>
      <c r="Q40" s="24"/>
      <c r="R40" s="24">
        <v>1289112</v>
      </c>
      <c r="S40" s="24"/>
      <c r="T40" s="24"/>
      <c r="U40" s="24"/>
      <c r="V40" s="24"/>
      <c r="W40" s="24">
        <v>4891749</v>
      </c>
      <c r="X40" s="24">
        <v>6156981</v>
      </c>
      <c r="Y40" s="24">
        <v>-1265232</v>
      </c>
      <c r="Z40" s="6">
        <v>-20.55</v>
      </c>
      <c r="AA40" s="22">
        <v>8209303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121227738</v>
      </c>
      <c r="F42" s="21">
        <f t="shared" si="8"/>
        <v>121227738</v>
      </c>
      <c r="G42" s="21">
        <f t="shared" si="8"/>
        <v>5339458</v>
      </c>
      <c r="H42" s="21">
        <f t="shared" si="8"/>
        <v>9534976</v>
      </c>
      <c r="I42" s="21">
        <f t="shared" si="8"/>
        <v>11057639</v>
      </c>
      <c r="J42" s="21">
        <f t="shared" si="8"/>
        <v>25932073</v>
      </c>
      <c r="K42" s="21">
        <f t="shared" si="8"/>
        <v>7663922</v>
      </c>
      <c r="L42" s="21">
        <f t="shared" si="8"/>
        <v>6535752</v>
      </c>
      <c r="M42" s="21">
        <f t="shared" si="8"/>
        <v>10897849</v>
      </c>
      <c r="N42" s="21">
        <f t="shared" si="8"/>
        <v>25097523</v>
      </c>
      <c r="O42" s="21">
        <f t="shared" si="8"/>
        <v>5256199</v>
      </c>
      <c r="P42" s="21">
        <f t="shared" si="8"/>
        <v>5256199</v>
      </c>
      <c r="Q42" s="21">
        <f t="shared" si="8"/>
        <v>0</v>
      </c>
      <c r="R42" s="21">
        <f t="shared" si="8"/>
        <v>10512398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61541994</v>
      </c>
      <c r="X42" s="21">
        <f t="shared" si="8"/>
        <v>98714286</v>
      </c>
      <c r="Y42" s="21">
        <f t="shared" si="8"/>
        <v>-37172292</v>
      </c>
      <c r="Z42" s="4">
        <f>+IF(X42&lt;&gt;0,+(Y42/X42)*100,0)</f>
        <v>-37.65644620070493</v>
      </c>
      <c r="AA42" s="19">
        <f>SUM(AA43:AA46)</f>
        <v>121227738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>
        <v>73455750</v>
      </c>
      <c r="F44" s="24">
        <v>73455750</v>
      </c>
      <c r="G44" s="24">
        <v>3221792</v>
      </c>
      <c r="H44" s="24">
        <v>6519074</v>
      </c>
      <c r="I44" s="24">
        <v>3271194</v>
      </c>
      <c r="J44" s="24">
        <v>13012060</v>
      </c>
      <c r="K44" s="24">
        <v>5742643</v>
      </c>
      <c r="L44" s="24">
        <v>3263262</v>
      </c>
      <c r="M44" s="24">
        <v>5882028</v>
      </c>
      <c r="N44" s="24">
        <v>14887933</v>
      </c>
      <c r="O44" s="24">
        <v>3088378</v>
      </c>
      <c r="P44" s="24">
        <v>3088378</v>
      </c>
      <c r="Q44" s="24"/>
      <c r="R44" s="24">
        <v>6176756</v>
      </c>
      <c r="S44" s="24"/>
      <c r="T44" s="24"/>
      <c r="U44" s="24"/>
      <c r="V44" s="24"/>
      <c r="W44" s="24">
        <v>34076749</v>
      </c>
      <c r="X44" s="24">
        <v>55091754</v>
      </c>
      <c r="Y44" s="24">
        <v>-21015005</v>
      </c>
      <c r="Z44" s="6">
        <v>-38.15</v>
      </c>
      <c r="AA44" s="22">
        <v>73455750</v>
      </c>
    </row>
    <row r="45" spans="1:27" ht="13.5">
      <c r="A45" s="5" t="s">
        <v>49</v>
      </c>
      <c r="B45" s="3"/>
      <c r="C45" s="25"/>
      <c r="D45" s="25"/>
      <c r="E45" s="26">
        <v>33672610</v>
      </c>
      <c r="F45" s="27">
        <v>33672610</v>
      </c>
      <c r="G45" s="27">
        <v>1521927</v>
      </c>
      <c r="H45" s="27">
        <v>2512102</v>
      </c>
      <c r="I45" s="27">
        <v>7186868</v>
      </c>
      <c r="J45" s="27">
        <v>11220897</v>
      </c>
      <c r="K45" s="27">
        <v>864588</v>
      </c>
      <c r="L45" s="27">
        <v>1470441</v>
      </c>
      <c r="M45" s="27">
        <v>3124208</v>
      </c>
      <c r="N45" s="27">
        <v>5459237</v>
      </c>
      <c r="O45" s="27">
        <v>1374082</v>
      </c>
      <c r="P45" s="27">
        <v>1374082</v>
      </c>
      <c r="Q45" s="27"/>
      <c r="R45" s="27">
        <v>2748164</v>
      </c>
      <c r="S45" s="27"/>
      <c r="T45" s="27"/>
      <c r="U45" s="27"/>
      <c r="V45" s="27"/>
      <c r="W45" s="27">
        <v>19428298</v>
      </c>
      <c r="X45" s="27">
        <v>33048000</v>
      </c>
      <c r="Y45" s="27">
        <v>-13619702</v>
      </c>
      <c r="Z45" s="7">
        <v>-41.21</v>
      </c>
      <c r="AA45" s="25">
        <v>33672610</v>
      </c>
    </row>
    <row r="46" spans="1:27" ht="13.5">
      <c r="A46" s="5" t="s">
        <v>50</v>
      </c>
      <c r="B46" s="3"/>
      <c r="C46" s="22"/>
      <c r="D46" s="22"/>
      <c r="E46" s="23">
        <v>14099378</v>
      </c>
      <c r="F46" s="24">
        <v>14099378</v>
      </c>
      <c r="G46" s="24">
        <v>595739</v>
      </c>
      <c r="H46" s="24">
        <v>503800</v>
      </c>
      <c r="I46" s="24">
        <v>599577</v>
      </c>
      <c r="J46" s="24">
        <v>1699116</v>
      </c>
      <c r="K46" s="24">
        <v>1056691</v>
      </c>
      <c r="L46" s="24">
        <v>1802049</v>
      </c>
      <c r="M46" s="24">
        <v>1891613</v>
      </c>
      <c r="N46" s="24">
        <v>4750353</v>
      </c>
      <c r="O46" s="24">
        <v>793739</v>
      </c>
      <c r="P46" s="24">
        <v>793739</v>
      </c>
      <c r="Q46" s="24"/>
      <c r="R46" s="24">
        <v>1587478</v>
      </c>
      <c r="S46" s="24"/>
      <c r="T46" s="24"/>
      <c r="U46" s="24"/>
      <c r="V46" s="24"/>
      <c r="W46" s="24">
        <v>8036947</v>
      </c>
      <c r="X46" s="24">
        <v>10574532</v>
      </c>
      <c r="Y46" s="24">
        <v>-2537585</v>
      </c>
      <c r="Z46" s="6">
        <v>-24</v>
      </c>
      <c r="AA46" s="22">
        <v>14099378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542038337</v>
      </c>
      <c r="D48" s="40">
        <f>+D28+D32+D38+D42+D47</f>
        <v>0</v>
      </c>
      <c r="E48" s="41">
        <f t="shared" si="9"/>
        <v>621258000</v>
      </c>
      <c r="F48" s="42">
        <f t="shared" si="9"/>
        <v>621258000</v>
      </c>
      <c r="G48" s="42">
        <f t="shared" si="9"/>
        <v>25556448</v>
      </c>
      <c r="H48" s="42">
        <f t="shared" si="9"/>
        <v>37237031</v>
      </c>
      <c r="I48" s="42">
        <f t="shared" si="9"/>
        <v>49492092</v>
      </c>
      <c r="J48" s="42">
        <f t="shared" si="9"/>
        <v>112285571</v>
      </c>
      <c r="K48" s="42">
        <f t="shared" si="9"/>
        <v>26018372</v>
      </c>
      <c r="L48" s="42">
        <f t="shared" si="9"/>
        <v>29048574</v>
      </c>
      <c r="M48" s="42">
        <f t="shared" si="9"/>
        <v>44595141</v>
      </c>
      <c r="N48" s="42">
        <f t="shared" si="9"/>
        <v>99662087</v>
      </c>
      <c r="O48" s="42">
        <f t="shared" si="9"/>
        <v>25752411</v>
      </c>
      <c r="P48" s="42">
        <f t="shared" si="9"/>
        <v>46259425</v>
      </c>
      <c r="Q48" s="42">
        <f t="shared" si="9"/>
        <v>0</v>
      </c>
      <c r="R48" s="42">
        <f t="shared" si="9"/>
        <v>72011836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283959494</v>
      </c>
      <c r="X48" s="42">
        <f t="shared" si="9"/>
        <v>473736762</v>
      </c>
      <c r="Y48" s="42">
        <f t="shared" si="9"/>
        <v>-189777268</v>
      </c>
      <c r="Z48" s="43">
        <f>+IF(X48&lt;&gt;0,+(Y48/X48)*100,0)</f>
        <v>-40.05964561390741</v>
      </c>
      <c r="AA48" s="40">
        <f>+AA28+AA32+AA38+AA42+AA47</f>
        <v>621258000</v>
      </c>
    </row>
    <row r="49" spans="1:27" ht="13.5">
      <c r="A49" s="14" t="s">
        <v>58</v>
      </c>
      <c r="B49" s="15"/>
      <c r="C49" s="44">
        <f aca="true" t="shared" si="10" ref="C49:Y49">+C25-C48</f>
        <v>66577836</v>
      </c>
      <c r="D49" s="44">
        <f>+D25-D48</f>
        <v>0</v>
      </c>
      <c r="E49" s="45">
        <f t="shared" si="10"/>
        <v>-64966000</v>
      </c>
      <c r="F49" s="46">
        <f t="shared" si="10"/>
        <v>-64966000</v>
      </c>
      <c r="G49" s="46">
        <f t="shared" si="10"/>
        <v>124231429</v>
      </c>
      <c r="H49" s="46">
        <f t="shared" si="10"/>
        <v>20961969</v>
      </c>
      <c r="I49" s="46">
        <f t="shared" si="10"/>
        <v>-28564092</v>
      </c>
      <c r="J49" s="46">
        <f t="shared" si="10"/>
        <v>116629306</v>
      </c>
      <c r="K49" s="46">
        <f t="shared" si="10"/>
        <v>-13518316</v>
      </c>
      <c r="L49" s="46">
        <f t="shared" si="10"/>
        <v>78104206</v>
      </c>
      <c r="M49" s="46">
        <f t="shared" si="10"/>
        <v>-34040338</v>
      </c>
      <c r="N49" s="46">
        <f t="shared" si="10"/>
        <v>30545552</v>
      </c>
      <c r="O49" s="46">
        <f t="shared" si="10"/>
        <v>-14929411</v>
      </c>
      <c r="P49" s="46">
        <f t="shared" si="10"/>
        <v>-35437266</v>
      </c>
      <c r="Q49" s="46">
        <f t="shared" si="10"/>
        <v>0</v>
      </c>
      <c r="R49" s="46">
        <f t="shared" si="10"/>
        <v>-50366677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96808181</v>
      </c>
      <c r="X49" s="46">
        <f>IF(F25=F48,0,X25-X48)</f>
        <v>-52191774</v>
      </c>
      <c r="Y49" s="46">
        <f t="shared" si="10"/>
        <v>148999955</v>
      </c>
      <c r="Z49" s="47">
        <f>+IF(X49&lt;&gt;0,+(Y49/X49)*100,0)</f>
        <v>-285.4855153994191</v>
      </c>
      <c r="AA49" s="44">
        <f>+AA25-AA48</f>
        <v>-64966000</v>
      </c>
    </row>
    <row r="50" spans="1:27" ht="13.5">
      <c r="A50" s="16" t="s">
        <v>79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381672572</v>
      </c>
      <c r="D5" s="19">
        <f>SUM(D6:D8)</f>
        <v>0</v>
      </c>
      <c r="E5" s="20">
        <f t="shared" si="0"/>
        <v>355564118</v>
      </c>
      <c r="F5" s="21">
        <f t="shared" si="0"/>
        <v>366256748</v>
      </c>
      <c r="G5" s="21">
        <f t="shared" si="0"/>
        <v>142366622</v>
      </c>
      <c r="H5" s="21">
        <f t="shared" si="0"/>
        <v>2103475</v>
      </c>
      <c r="I5" s="21">
        <f t="shared" si="0"/>
        <v>1296483</v>
      </c>
      <c r="J5" s="21">
        <f t="shared" si="0"/>
        <v>145766580</v>
      </c>
      <c r="K5" s="21">
        <f t="shared" si="0"/>
        <v>296220</v>
      </c>
      <c r="L5" s="21">
        <f t="shared" si="0"/>
        <v>4664983</v>
      </c>
      <c r="M5" s="21">
        <f t="shared" si="0"/>
        <v>113693529</v>
      </c>
      <c r="N5" s="21">
        <f t="shared" si="0"/>
        <v>118654732</v>
      </c>
      <c r="O5" s="21">
        <f t="shared" si="0"/>
        <v>2970803</v>
      </c>
      <c r="P5" s="21">
        <f t="shared" si="0"/>
        <v>4041240</v>
      </c>
      <c r="Q5" s="21">
        <f t="shared" si="0"/>
        <v>84687000</v>
      </c>
      <c r="R5" s="21">
        <f t="shared" si="0"/>
        <v>91699043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356120355</v>
      </c>
      <c r="X5" s="21">
        <f t="shared" si="0"/>
        <v>350137481</v>
      </c>
      <c r="Y5" s="21">
        <f t="shared" si="0"/>
        <v>5982874</v>
      </c>
      <c r="Z5" s="4">
        <f>+IF(X5&lt;&gt;0,+(Y5/X5)*100,0)</f>
        <v>1.7087213807881367</v>
      </c>
      <c r="AA5" s="19">
        <f>SUM(AA6:AA8)</f>
        <v>366256748</v>
      </c>
    </row>
    <row r="6" spans="1:27" ht="13.5">
      <c r="A6" s="5" t="s">
        <v>33</v>
      </c>
      <c r="B6" s="3"/>
      <c r="C6" s="22">
        <v>2319</v>
      </c>
      <c r="D6" s="22"/>
      <c r="E6" s="23">
        <v>21000</v>
      </c>
      <c r="F6" s="24">
        <v>13100</v>
      </c>
      <c r="G6" s="24">
        <v>44</v>
      </c>
      <c r="H6" s="24"/>
      <c r="I6" s="24"/>
      <c r="J6" s="24">
        <v>44</v>
      </c>
      <c r="K6" s="24">
        <v>6246</v>
      </c>
      <c r="L6" s="24">
        <v>6456</v>
      </c>
      <c r="M6" s="24">
        <v>-3140</v>
      </c>
      <c r="N6" s="24">
        <v>9562</v>
      </c>
      <c r="O6" s="24">
        <v>132</v>
      </c>
      <c r="P6" s="24"/>
      <c r="Q6" s="24"/>
      <c r="R6" s="24">
        <v>132</v>
      </c>
      <c r="S6" s="24"/>
      <c r="T6" s="24"/>
      <c r="U6" s="24"/>
      <c r="V6" s="24"/>
      <c r="W6" s="24">
        <v>9738</v>
      </c>
      <c r="X6" s="24">
        <v>15750</v>
      </c>
      <c r="Y6" s="24">
        <v>-6012</v>
      </c>
      <c r="Z6" s="6">
        <v>-38.17</v>
      </c>
      <c r="AA6" s="22">
        <v>13100</v>
      </c>
    </row>
    <row r="7" spans="1:27" ht="13.5">
      <c r="A7" s="5" t="s">
        <v>34</v>
      </c>
      <c r="B7" s="3"/>
      <c r="C7" s="25">
        <v>381667161</v>
      </c>
      <c r="D7" s="25"/>
      <c r="E7" s="26">
        <v>355543118</v>
      </c>
      <c r="F7" s="27">
        <v>366243648</v>
      </c>
      <c r="G7" s="27">
        <v>142366578</v>
      </c>
      <c r="H7" s="27">
        <v>2103475</v>
      </c>
      <c r="I7" s="27">
        <v>1296483</v>
      </c>
      <c r="J7" s="27">
        <v>145766536</v>
      </c>
      <c r="K7" s="27">
        <v>289974</v>
      </c>
      <c r="L7" s="27">
        <v>4680287</v>
      </c>
      <c r="M7" s="27">
        <v>113696669</v>
      </c>
      <c r="N7" s="27">
        <v>118666930</v>
      </c>
      <c r="O7" s="27">
        <v>2948911</v>
      </c>
      <c r="P7" s="27">
        <v>4041240</v>
      </c>
      <c r="Q7" s="27">
        <v>84687000</v>
      </c>
      <c r="R7" s="27">
        <v>91677151</v>
      </c>
      <c r="S7" s="27"/>
      <c r="T7" s="27"/>
      <c r="U7" s="27"/>
      <c r="V7" s="27"/>
      <c r="W7" s="27">
        <v>356110617</v>
      </c>
      <c r="X7" s="27">
        <v>350121731</v>
      </c>
      <c r="Y7" s="27">
        <v>5988886</v>
      </c>
      <c r="Z7" s="7">
        <v>1.71</v>
      </c>
      <c r="AA7" s="25">
        <v>366243648</v>
      </c>
    </row>
    <row r="8" spans="1:27" ht="13.5">
      <c r="A8" s="5" t="s">
        <v>35</v>
      </c>
      <c r="B8" s="3"/>
      <c r="C8" s="22">
        <v>3092</v>
      </c>
      <c r="D8" s="22"/>
      <c r="E8" s="23"/>
      <c r="F8" s="24"/>
      <c r="G8" s="24"/>
      <c r="H8" s="24"/>
      <c r="I8" s="24"/>
      <c r="J8" s="24"/>
      <c r="K8" s="24"/>
      <c r="L8" s="24">
        <v>-21760</v>
      </c>
      <c r="M8" s="24"/>
      <c r="N8" s="24">
        <v>-21760</v>
      </c>
      <c r="O8" s="24">
        <v>21760</v>
      </c>
      <c r="P8" s="24"/>
      <c r="Q8" s="24"/>
      <c r="R8" s="24">
        <v>21760</v>
      </c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71615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0</v>
      </c>
    </row>
    <row r="10" spans="1:27" ht="13.5">
      <c r="A10" s="5" t="s">
        <v>37</v>
      </c>
      <c r="B10" s="3"/>
      <c r="C10" s="22">
        <v>70175</v>
      </c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1440</v>
      </c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20819</v>
      </c>
      <c r="D15" s="19">
        <f>SUM(D16:D18)</f>
        <v>0</v>
      </c>
      <c r="E15" s="20">
        <f t="shared" si="2"/>
        <v>2318000</v>
      </c>
      <c r="F15" s="21">
        <f t="shared" si="2"/>
        <v>2418500</v>
      </c>
      <c r="G15" s="21">
        <f t="shared" si="2"/>
        <v>48246</v>
      </c>
      <c r="H15" s="21">
        <f t="shared" si="2"/>
        <v>4386</v>
      </c>
      <c r="I15" s="21">
        <f t="shared" si="2"/>
        <v>17544</v>
      </c>
      <c r="J15" s="21">
        <f t="shared" si="2"/>
        <v>70176</v>
      </c>
      <c r="K15" s="21">
        <f t="shared" si="2"/>
        <v>8772</v>
      </c>
      <c r="L15" s="21">
        <f t="shared" si="2"/>
        <v>8772</v>
      </c>
      <c r="M15" s="21">
        <f t="shared" si="2"/>
        <v>1043000</v>
      </c>
      <c r="N15" s="21">
        <f t="shared" si="2"/>
        <v>1060544</v>
      </c>
      <c r="O15" s="21">
        <f t="shared" si="2"/>
        <v>441</v>
      </c>
      <c r="P15" s="21">
        <f t="shared" si="2"/>
        <v>156228</v>
      </c>
      <c r="Q15" s="21">
        <f t="shared" si="2"/>
        <v>39474</v>
      </c>
      <c r="R15" s="21">
        <f t="shared" si="2"/>
        <v>196143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1326863</v>
      </c>
      <c r="X15" s="21">
        <f t="shared" si="2"/>
        <v>2318000</v>
      </c>
      <c r="Y15" s="21">
        <f t="shared" si="2"/>
        <v>-991137</v>
      </c>
      <c r="Z15" s="4">
        <f>+IF(X15&lt;&gt;0,+(Y15/X15)*100,0)</f>
        <v>-42.758283002588435</v>
      </c>
      <c r="AA15" s="19">
        <f>SUM(AA16:AA18)</f>
        <v>2418500</v>
      </c>
    </row>
    <row r="16" spans="1:27" ht="13.5">
      <c r="A16" s="5" t="s">
        <v>43</v>
      </c>
      <c r="B16" s="3"/>
      <c r="C16" s="22">
        <v>20819</v>
      </c>
      <c r="D16" s="22"/>
      <c r="E16" s="23">
        <v>2318000</v>
      </c>
      <c r="F16" s="24">
        <v>2318500</v>
      </c>
      <c r="G16" s="24"/>
      <c r="H16" s="24"/>
      <c r="I16" s="24"/>
      <c r="J16" s="24"/>
      <c r="K16" s="24"/>
      <c r="L16" s="24"/>
      <c r="M16" s="24">
        <v>1043000</v>
      </c>
      <c r="N16" s="24">
        <v>1043000</v>
      </c>
      <c r="O16" s="24">
        <v>441</v>
      </c>
      <c r="P16" s="24">
        <v>115000</v>
      </c>
      <c r="Q16" s="24"/>
      <c r="R16" s="24">
        <v>115441</v>
      </c>
      <c r="S16" s="24"/>
      <c r="T16" s="24"/>
      <c r="U16" s="24"/>
      <c r="V16" s="24"/>
      <c r="W16" s="24">
        <v>1158441</v>
      </c>
      <c r="X16" s="24">
        <v>2318000</v>
      </c>
      <c r="Y16" s="24">
        <v>-1159559</v>
      </c>
      <c r="Z16" s="6">
        <v>-50.02</v>
      </c>
      <c r="AA16" s="22">
        <v>2318500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>
        <v>100000</v>
      </c>
      <c r="G18" s="24">
        <v>48246</v>
      </c>
      <c r="H18" s="24">
        <v>4386</v>
      </c>
      <c r="I18" s="24">
        <v>17544</v>
      </c>
      <c r="J18" s="24">
        <v>70176</v>
      </c>
      <c r="K18" s="24">
        <v>8772</v>
      </c>
      <c r="L18" s="24">
        <v>8772</v>
      </c>
      <c r="M18" s="24"/>
      <c r="N18" s="24">
        <v>17544</v>
      </c>
      <c r="O18" s="24"/>
      <c r="P18" s="24">
        <v>41228</v>
      </c>
      <c r="Q18" s="24">
        <v>39474</v>
      </c>
      <c r="R18" s="24">
        <v>80702</v>
      </c>
      <c r="S18" s="24"/>
      <c r="T18" s="24"/>
      <c r="U18" s="24"/>
      <c r="V18" s="24"/>
      <c r="W18" s="24">
        <v>168422</v>
      </c>
      <c r="X18" s="24"/>
      <c r="Y18" s="24">
        <v>168422</v>
      </c>
      <c r="Z18" s="6">
        <v>0</v>
      </c>
      <c r="AA18" s="22">
        <v>100000</v>
      </c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381765006</v>
      </c>
      <c r="D25" s="40">
        <f>+D5+D9+D15+D19+D24</f>
        <v>0</v>
      </c>
      <c r="E25" s="41">
        <f t="shared" si="4"/>
        <v>357882118</v>
      </c>
      <c r="F25" s="42">
        <f t="shared" si="4"/>
        <v>368675248</v>
      </c>
      <c r="G25" s="42">
        <f t="shared" si="4"/>
        <v>142414868</v>
      </c>
      <c r="H25" s="42">
        <f t="shared" si="4"/>
        <v>2107861</v>
      </c>
      <c r="I25" s="42">
        <f t="shared" si="4"/>
        <v>1314027</v>
      </c>
      <c r="J25" s="42">
        <f t="shared" si="4"/>
        <v>145836756</v>
      </c>
      <c r="K25" s="42">
        <f t="shared" si="4"/>
        <v>304992</v>
      </c>
      <c r="L25" s="42">
        <f t="shared" si="4"/>
        <v>4673755</v>
      </c>
      <c r="M25" s="42">
        <f t="shared" si="4"/>
        <v>114736529</v>
      </c>
      <c r="N25" s="42">
        <f t="shared" si="4"/>
        <v>119715276</v>
      </c>
      <c r="O25" s="42">
        <f t="shared" si="4"/>
        <v>2971244</v>
      </c>
      <c r="P25" s="42">
        <f t="shared" si="4"/>
        <v>4197468</v>
      </c>
      <c r="Q25" s="42">
        <f t="shared" si="4"/>
        <v>84726474</v>
      </c>
      <c r="R25" s="42">
        <f t="shared" si="4"/>
        <v>91895186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357447218</v>
      </c>
      <c r="X25" s="42">
        <f t="shared" si="4"/>
        <v>352455481</v>
      </c>
      <c r="Y25" s="42">
        <f t="shared" si="4"/>
        <v>4991737</v>
      </c>
      <c r="Z25" s="43">
        <f>+IF(X25&lt;&gt;0,+(Y25/X25)*100,0)</f>
        <v>1.4162744712714512</v>
      </c>
      <c r="AA25" s="40">
        <f>+AA5+AA9+AA15+AA19+AA24</f>
        <v>368675248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111140777</v>
      </c>
      <c r="D28" s="19">
        <f>SUM(D29:D31)</f>
        <v>0</v>
      </c>
      <c r="E28" s="20">
        <f t="shared" si="5"/>
        <v>147359884</v>
      </c>
      <c r="F28" s="21">
        <f t="shared" si="5"/>
        <v>153697652</v>
      </c>
      <c r="G28" s="21">
        <f t="shared" si="5"/>
        <v>5946653</v>
      </c>
      <c r="H28" s="21">
        <f t="shared" si="5"/>
        <v>9614284</v>
      </c>
      <c r="I28" s="21">
        <f t="shared" si="5"/>
        <v>9959496</v>
      </c>
      <c r="J28" s="21">
        <f t="shared" si="5"/>
        <v>25520433</v>
      </c>
      <c r="K28" s="21">
        <f t="shared" si="5"/>
        <v>8203042</v>
      </c>
      <c r="L28" s="21">
        <f t="shared" si="5"/>
        <v>10467907</v>
      </c>
      <c r="M28" s="21">
        <f t="shared" si="5"/>
        <v>11307156</v>
      </c>
      <c r="N28" s="21">
        <f t="shared" si="5"/>
        <v>29978105</v>
      </c>
      <c r="O28" s="21">
        <f t="shared" si="5"/>
        <v>5979436</v>
      </c>
      <c r="P28" s="21">
        <f t="shared" si="5"/>
        <v>8963843</v>
      </c>
      <c r="Q28" s="21">
        <f t="shared" si="5"/>
        <v>14171229</v>
      </c>
      <c r="R28" s="21">
        <f t="shared" si="5"/>
        <v>29114508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84613046</v>
      </c>
      <c r="X28" s="21">
        <f t="shared" si="5"/>
        <v>107171144</v>
      </c>
      <c r="Y28" s="21">
        <f t="shared" si="5"/>
        <v>-22558098</v>
      </c>
      <c r="Z28" s="4">
        <f>+IF(X28&lt;&gt;0,+(Y28/X28)*100,0)</f>
        <v>-21.048667727200897</v>
      </c>
      <c r="AA28" s="19">
        <f>SUM(AA29:AA31)</f>
        <v>153697652</v>
      </c>
    </row>
    <row r="29" spans="1:27" ht="13.5">
      <c r="A29" s="5" t="s">
        <v>33</v>
      </c>
      <c r="B29" s="3"/>
      <c r="C29" s="22">
        <v>50804835</v>
      </c>
      <c r="D29" s="22"/>
      <c r="E29" s="23">
        <v>51793715</v>
      </c>
      <c r="F29" s="24">
        <v>52184014</v>
      </c>
      <c r="G29" s="24">
        <v>2225633</v>
      </c>
      <c r="H29" s="24">
        <v>2285796</v>
      </c>
      <c r="I29" s="24">
        <v>3535800</v>
      </c>
      <c r="J29" s="24">
        <v>8047229</v>
      </c>
      <c r="K29" s="24">
        <v>2981533</v>
      </c>
      <c r="L29" s="24">
        <v>2419018</v>
      </c>
      <c r="M29" s="24">
        <v>4523271</v>
      </c>
      <c r="N29" s="24">
        <v>9923822</v>
      </c>
      <c r="O29" s="24">
        <v>2222587</v>
      </c>
      <c r="P29" s="24">
        <v>3048671</v>
      </c>
      <c r="Q29" s="24">
        <v>6069264</v>
      </c>
      <c r="R29" s="24">
        <v>11340522</v>
      </c>
      <c r="S29" s="24"/>
      <c r="T29" s="24"/>
      <c r="U29" s="24"/>
      <c r="V29" s="24"/>
      <c r="W29" s="24">
        <v>29311573</v>
      </c>
      <c r="X29" s="24">
        <v>36921147</v>
      </c>
      <c r="Y29" s="24">
        <v>-7609574</v>
      </c>
      <c r="Z29" s="6">
        <v>-20.61</v>
      </c>
      <c r="AA29" s="22">
        <v>52184014</v>
      </c>
    </row>
    <row r="30" spans="1:27" ht="13.5">
      <c r="A30" s="5" t="s">
        <v>34</v>
      </c>
      <c r="B30" s="3"/>
      <c r="C30" s="25">
        <v>35538146</v>
      </c>
      <c r="D30" s="25"/>
      <c r="E30" s="26">
        <v>32970048</v>
      </c>
      <c r="F30" s="27">
        <v>36460429</v>
      </c>
      <c r="G30" s="27">
        <v>1509908</v>
      </c>
      <c r="H30" s="27">
        <v>2330165</v>
      </c>
      <c r="I30" s="27">
        <v>2713300</v>
      </c>
      <c r="J30" s="27">
        <v>6553373</v>
      </c>
      <c r="K30" s="27">
        <v>1567882</v>
      </c>
      <c r="L30" s="27">
        <v>3409150</v>
      </c>
      <c r="M30" s="27">
        <v>3275544</v>
      </c>
      <c r="N30" s="27">
        <v>8252576</v>
      </c>
      <c r="O30" s="27">
        <v>1542033</v>
      </c>
      <c r="P30" s="27">
        <v>1790305</v>
      </c>
      <c r="Q30" s="27">
        <v>3380237</v>
      </c>
      <c r="R30" s="27">
        <v>6712575</v>
      </c>
      <c r="S30" s="27"/>
      <c r="T30" s="27"/>
      <c r="U30" s="27"/>
      <c r="V30" s="27"/>
      <c r="W30" s="27">
        <v>21518524</v>
      </c>
      <c r="X30" s="27">
        <v>23924677</v>
      </c>
      <c r="Y30" s="27">
        <v>-2406153</v>
      </c>
      <c r="Z30" s="7">
        <v>-10.06</v>
      </c>
      <c r="AA30" s="25">
        <v>36460429</v>
      </c>
    </row>
    <row r="31" spans="1:27" ht="13.5">
      <c r="A31" s="5" t="s">
        <v>35</v>
      </c>
      <c r="B31" s="3"/>
      <c r="C31" s="22">
        <v>24797796</v>
      </c>
      <c r="D31" s="22"/>
      <c r="E31" s="23">
        <v>62596121</v>
      </c>
      <c r="F31" s="24">
        <v>65053209</v>
      </c>
      <c r="G31" s="24">
        <v>2211112</v>
      </c>
      <c r="H31" s="24">
        <v>4998323</v>
      </c>
      <c r="I31" s="24">
        <v>3710396</v>
      </c>
      <c r="J31" s="24">
        <v>10919831</v>
      </c>
      <c r="K31" s="24">
        <v>3653627</v>
      </c>
      <c r="L31" s="24">
        <v>4639739</v>
      </c>
      <c r="M31" s="24">
        <v>3508341</v>
      </c>
      <c r="N31" s="24">
        <v>11801707</v>
      </c>
      <c r="O31" s="24">
        <v>2214816</v>
      </c>
      <c r="P31" s="24">
        <v>4124867</v>
      </c>
      <c r="Q31" s="24">
        <v>4721728</v>
      </c>
      <c r="R31" s="24">
        <v>11061411</v>
      </c>
      <c r="S31" s="24"/>
      <c r="T31" s="24"/>
      <c r="U31" s="24"/>
      <c r="V31" s="24"/>
      <c r="W31" s="24">
        <v>33782949</v>
      </c>
      <c r="X31" s="24">
        <v>46325320</v>
      </c>
      <c r="Y31" s="24">
        <v>-12542371</v>
      </c>
      <c r="Z31" s="6">
        <v>-27.07</v>
      </c>
      <c r="AA31" s="22">
        <v>65053209</v>
      </c>
    </row>
    <row r="32" spans="1:27" ht="13.5">
      <c r="A32" s="2" t="s">
        <v>36</v>
      </c>
      <c r="B32" s="3"/>
      <c r="C32" s="19">
        <f aca="true" t="shared" si="6" ref="C32:Y32">SUM(C33:C37)</f>
        <v>56783913</v>
      </c>
      <c r="D32" s="19">
        <f>SUM(D33:D37)</f>
        <v>0</v>
      </c>
      <c r="E32" s="20">
        <f t="shared" si="6"/>
        <v>70996238</v>
      </c>
      <c r="F32" s="21">
        <f t="shared" si="6"/>
        <v>80247911</v>
      </c>
      <c r="G32" s="21">
        <f t="shared" si="6"/>
        <v>3401967</v>
      </c>
      <c r="H32" s="21">
        <f t="shared" si="6"/>
        <v>4503083</v>
      </c>
      <c r="I32" s="21">
        <f t="shared" si="6"/>
        <v>5336148</v>
      </c>
      <c r="J32" s="21">
        <f t="shared" si="6"/>
        <v>13241198</v>
      </c>
      <c r="K32" s="21">
        <f t="shared" si="6"/>
        <v>4430616</v>
      </c>
      <c r="L32" s="21">
        <f t="shared" si="6"/>
        <v>4861562</v>
      </c>
      <c r="M32" s="21">
        <f t="shared" si="6"/>
        <v>9922279</v>
      </c>
      <c r="N32" s="21">
        <f t="shared" si="6"/>
        <v>19214457</v>
      </c>
      <c r="O32" s="21">
        <f t="shared" si="6"/>
        <v>4982225</v>
      </c>
      <c r="P32" s="21">
        <f t="shared" si="6"/>
        <v>4067237</v>
      </c>
      <c r="Q32" s="21">
        <f t="shared" si="6"/>
        <v>4444366</v>
      </c>
      <c r="R32" s="21">
        <f t="shared" si="6"/>
        <v>13493828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45949483</v>
      </c>
      <c r="X32" s="21">
        <f t="shared" si="6"/>
        <v>49856217</v>
      </c>
      <c r="Y32" s="21">
        <f t="shared" si="6"/>
        <v>-3906734</v>
      </c>
      <c r="Z32" s="4">
        <f>+IF(X32&lt;&gt;0,+(Y32/X32)*100,0)</f>
        <v>-7.836001676581278</v>
      </c>
      <c r="AA32" s="19">
        <f>SUM(AA33:AA37)</f>
        <v>80247911</v>
      </c>
    </row>
    <row r="33" spans="1:27" ht="13.5">
      <c r="A33" s="5" t="s">
        <v>37</v>
      </c>
      <c r="B33" s="3"/>
      <c r="C33" s="22">
        <v>20010786</v>
      </c>
      <c r="D33" s="22"/>
      <c r="E33" s="23">
        <v>18634590</v>
      </c>
      <c r="F33" s="24">
        <v>25270045</v>
      </c>
      <c r="G33" s="24">
        <v>645156</v>
      </c>
      <c r="H33" s="24">
        <v>802925</v>
      </c>
      <c r="I33" s="24">
        <v>1541714</v>
      </c>
      <c r="J33" s="24">
        <v>2989795</v>
      </c>
      <c r="K33" s="24">
        <v>711171</v>
      </c>
      <c r="L33" s="24">
        <v>1420756</v>
      </c>
      <c r="M33" s="24">
        <v>5044114</v>
      </c>
      <c r="N33" s="24">
        <v>7176041</v>
      </c>
      <c r="O33" s="24">
        <v>577294</v>
      </c>
      <c r="P33" s="24">
        <v>839301</v>
      </c>
      <c r="Q33" s="24">
        <v>827718</v>
      </c>
      <c r="R33" s="24">
        <v>2244313</v>
      </c>
      <c r="S33" s="24"/>
      <c r="T33" s="24"/>
      <c r="U33" s="24"/>
      <c r="V33" s="24"/>
      <c r="W33" s="24">
        <v>12410149</v>
      </c>
      <c r="X33" s="24">
        <v>10328606</v>
      </c>
      <c r="Y33" s="24">
        <v>2081543</v>
      </c>
      <c r="Z33" s="6">
        <v>20.15</v>
      </c>
      <c r="AA33" s="22">
        <v>25270045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26743415</v>
      </c>
      <c r="D35" s="22"/>
      <c r="E35" s="23">
        <v>31030210</v>
      </c>
      <c r="F35" s="24">
        <v>32706158</v>
      </c>
      <c r="G35" s="24">
        <v>1370140</v>
      </c>
      <c r="H35" s="24">
        <v>2322475</v>
      </c>
      <c r="I35" s="24">
        <v>2323586</v>
      </c>
      <c r="J35" s="24">
        <v>6016201</v>
      </c>
      <c r="K35" s="24">
        <v>1983527</v>
      </c>
      <c r="L35" s="24">
        <v>1249000</v>
      </c>
      <c r="M35" s="24">
        <v>3394092</v>
      </c>
      <c r="N35" s="24">
        <v>6626619</v>
      </c>
      <c r="O35" s="24">
        <v>2136064</v>
      </c>
      <c r="P35" s="24">
        <v>1805558</v>
      </c>
      <c r="Q35" s="24">
        <v>2146446</v>
      </c>
      <c r="R35" s="24">
        <v>6088068</v>
      </c>
      <c r="S35" s="24"/>
      <c r="T35" s="24"/>
      <c r="U35" s="24"/>
      <c r="V35" s="24"/>
      <c r="W35" s="24">
        <v>18730888</v>
      </c>
      <c r="X35" s="24">
        <v>23464592</v>
      </c>
      <c r="Y35" s="24">
        <v>-4733704</v>
      </c>
      <c r="Z35" s="6">
        <v>-20.17</v>
      </c>
      <c r="AA35" s="22">
        <v>32706158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10029712</v>
      </c>
      <c r="D37" s="25"/>
      <c r="E37" s="26">
        <v>21331438</v>
      </c>
      <c r="F37" s="27">
        <v>22271708</v>
      </c>
      <c r="G37" s="27">
        <v>1386671</v>
      </c>
      <c r="H37" s="27">
        <v>1377683</v>
      </c>
      <c r="I37" s="27">
        <v>1470848</v>
      </c>
      <c r="J37" s="27">
        <v>4235202</v>
      </c>
      <c r="K37" s="27">
        <v>1735918</v>
      </c>
      <c r="L37" s="27">
        <v>2191806</v>
      </c>
      <c r="M37" s="27">
        <v>1484073</v>
      </c>
      <c r="N37" s="27">
        <v>5411797</v>
      </c>
      <c r="O37" s="27">
        <v>2268867</v>
      </c>
      <c r="P37" s="27">
        <v>1422378</v>
      </c>
      <c r="Q37" s="27">
        <v>1470202</v>
      </c>
      <c r="R37" s="27">
        <v>5161447</v>
      </c>
      <c r="S37" s="27"/>
      <c r="T37" s="27"/>
      <c r="U37" s="27"/>
      <c r="V37" s="27"/>
      <c r="W37" s="27">
        <v>14808446</v>
      </c>
      <c r="X37" s="27">
        <v>16063019</v>
      </c>
      <c r="Y37" s="27">
        <v>-1254573</v>
      </c>
      <c r="Z37" s="7">
        <v>-7.81</v>
      </c>
      <c r="AA37" s="25">
        <v>22271708</v>
      </c>
    </row>
    <row r="38" spans="1:27" ht="13.5">
      <c r="A38" s="2" t="s">
        <v>42</v>
      </c>
      <c r="B38" s="8"/>
      <c r="C38" s="19">
        <f aca="true" t="shared" si="7" ref="C38:Y38">SUM(C39:C41)</f>
        <v>188921370</v>
      </c>
      <c r="D38" s="19">
        <f>SUM(D39:D41)</f>
        <v>0</v>
      </c>
      <c r="E38" s="20">
        <f t="shared" si="7"/>
        <v>220366280</v>
      </c>
      <c r="F38" s="21">
        <f t="shared" si="7"/>
        <v>249592174</v>
      </c>
      <c r="G38" s="21">
        <f t="shared" si="7"/>
        <v>4865634</v>
      </c>
      <c r="H38" s="21">
        <f t="shared" si="7"/>
        <v>4339897</v>
      </c>
      <c r="I38" s="21">
        <f t="shared" si="7"/>
        <v>5870930</v>
      </c>
      <c r="J38" s="21">
        <f t="shared" si="7"/>
        <v>15076461</v>
      </c>
      <c r="K38" s="21">
        <f t="shared" si="7"/>
        <v>15958684</v>
      </c>
      <c r="L38" s="21">
        <f t="shared" si="7"/>
        <v>12526367</v>
      </c>
      <c r="M38" s="21">
        <f t="shared" si="7"/>
        <v>38254832</v>
      </c>
      <c r="N38" s="21">
        <f t="shared" si="7"/>
        <v>66739883</v>
      </c>
      <c r="O38" s="21">
        <f t="shared" si="7"/>
        <v>9425595</v>
      </c>
      <c r="P38" s="21">
        <f t="shared" si="7"/>
        <v>14643160</v>
      </c>
      <c r="Q38" s="21">
        <f t="shared" si="7"/>
        <v>19707874</v>
      </c>
      <c r="R38" s="21">
        <f t="shared" si="7"/>
        <v>43776629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125592973</v>
      </c>
      <c r="X38" s="21">
        <f t="shared" si="7"/>
        <v>134059074</v>
      </c>
      <c r="Y38" s="21">
        <f t="shared" si="7"/>
        <v>-8466101</v>
      </c>
      <c r="Z38" s="4">
        <f>+IF(X38&lt;&gt;0,+(Y38/X38)*100,0)</f>
        <v>-6.315201759487016</v>
      </c>
      <c r="AA38" s="19">
        <f>SUM(AA39:AA41)</f>
        <v>249592174</v>
      </c>
    </row>
    <row r="39" spans="1:27" ht="13.5">
      <c r="A39" s="5" t="s">
        <v>43</v>
      </c>
      <c r="B39" s="3"/>
      <c r="C39" s="22">
        <v>55690980</v>
      </c>
      <c r="D39" s="22"/>
      <c r="E39" s="23">
        <v>217855044</v>
      </c>
      <c r="F39" s="24">
        <v>247634201</v>
      </c>
      <c r="G39" s="24">
        <v>4761162</v>
      </c>
      <c r="H39" s="24">
        <v>4231600</v>
      </c>
      <c r="I39" s="24">
        <v>5762503</v>
      </c>
      <c r="J39" s="24">
        <v>14755265</v>
      </c>
      <c r="K39" s="24">
        <v>15831418</v>
      </c>
      <c r="L39" s="24">
        <v>12358592</v>
      </c>
      <c r="M39" s="24">
        <v>38140554</v>
      </c>
      <c r="N39" s="24">
        <v>66330564</v>
      </c>
      <c r="O39" s="24">
        <v>9319640</v>
      </c>
      <c r="P39" s="24">
        <v>14532696</v>
      </c>
      <c r="Q39" s="24">
        <v>19591751</v>
      </c>
      <c r="R39" s="24">
        <v>43444087</v>
      </c>
      <c r="S39" s="24"/>
      <c r="T39" s="24"/>
      <c r="U39" s="24"/>
      <c r="V39" s="24"/>
      <c r="W39" s="24">
        <v>124529916</v>
      </c>
      <c r="X39" s="24">
        <v>132171350</v>
      </c>
      <c r="Y39" s="24">
        <v>-7641434</v>
      </c>
      <c r="Z39" s="6">
        <v>-5.78</v>
      </c>
      <c r="AA39" s="22">
        <v>247634201</v>
      </c>
    </row>
    <row r="40" spans="1:27" ht="13.5">
      <c r="A40" s="5" t="s">
        <v>44</v>
      </c>
      <c r="B40" s="3"/>
      <c r="C40" s="22">
        <v>131829920</v>
      </c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>
        <v>1400470</v>
      </c>
      <c r="D41" s="22"/>
      <c r="E41" s="23">
        <v>2511236</v>
      </c>
      <c r="F41" s="24">
        <v>1957973</v>
      </c>
      <c r="G41" s="24">
        <v>104472</v>
      </c>
      <c r="H41" s="24">
        <v>108297</v>
      </c>
      <c r="I41" s="24">
        <v>108427</v>
      </c>
      <c r="J41" s="24">
        <v>321196</v>
      </c>
      <c r="K41" s="24">
        <v>127266</v>
      </c>
      <c r="L41" s="24">
        <v>167775</v>
      </c>
      <c r="M41" s="24">
        <v>114278</v>
      </c>
      <c r="N41" s="24">
        <v>409319</v>
      </c>
      <c r="O41" s="24">
        <v>105955</v>
      </c>
      <c r="P41" s="24">
        <v>110464</v>
      </c>
      <c r="Q41" s="24">
        <v>116123</v>
      </c>
      <c r="R41" s="24">
        <v>332542</v>
      </c>
      <c r="S41" s="24"/>
      <c r="T41" s="24"/>
      <c r="U41" s="24"/>
      <c r="V41" s="24"/>
      <c r="W41" s="24">
        <v>1063057</v>
      </c>
      <c r="X41" s="24">
        <v>1887724</v>
      </c>
      <c r="Y41" s="24">
        <v>-824667</v>
      </c>
      <c r="Z41" s="6">
        <v>-43.69</v>
      </c>
      <c r="AA41" s="22">
        <v>1957973</v>
      </c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>
        <v>3184000</v>
      </c>
      <c r="F47" s="21">
        <v>4293075</v>
      </c>
      <c r="G47" s="21">
        <v>467000</v>
      </c>
      <c r="H47" s="21"/>
      <c r="I47" s="21">
        <v>25330</v>
      </c>
      <c r="J47" s="21">
        <v>492330</v>
      </c>
      <c r="K47" s="21">
        <v>293225</v>
      </c>
      <c r="L47" s="21">
        <v>10158</v>
      </c>
      <c r="M47" s="21">
        <v>9920</v>
      </c>
      <c r="N47" s="21">
        <v>313303</v>
      </c>
      <c r="O47" s="21">
        <v>135000</v>
      </c>
      <c r="P47" s="21">
        <v>154006</v>
      </c>
      <c r="Q47" s="21">
        <v>161865</v>
      </c>
      <c r="R47" s="21">
        <v>450871</v>
      </c>
      <c r="S47" s="21"/>
      <c r="T47" s="21"/>
      <c r="U47" s="21"/>
      <c r="V47" s="21"/>
      <c r="W47" s="21">
        <v>1256504</v>
      </c>
      <c r="X47" s="21">
        <v>2458497</v>
      </c>
      <c r="Y47" s="21">
        <v>-1201993</v>
      </c>
      <c r="Z47" s="4">
        <v>-48.89</v>
      </c>
      <c r="AA47" s="19">
        <v>4293075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356846060</v>
      </c>
      <c r="D48" s="40">
        <f>+D28+D32+D38+D42+D47</f>
        <v>0</v>
      </c>
      <c r="E48" s="41">
        <f t="shared" si="9"/>
        <v>441906402</v>
      </c>
      <c r="F48" s="42">
        <f t="shared" si="9"/>
        <v>487830812</v>
      </c>
      <c r="G48" s="42">
        <f t="shared" si="9"/>
        <v>14681254</v>
      </c>
      <c r="H48" s="42">
        <f t="shared" si="9"/>
        <v>18457264</v>
      </c>
      <c r="I48" s="42">
        <f t="shared" si="9"/>
        <v>21191904</v>
      </c>
      <c r="J48" s="42">
        <f t="shared" si="9"/>
        <v>54330422</v>
      </c>
      <c r="K48" s="42">
        <f t="shared" si="9"/>
        <v>28885567</v>
      </c>
      <c r="L48" s="42">
        <f t="shared" si="9"/>
        <v>27865994</v>
      </c>
      <c r="M48" s="42">
        <f t="shared" si="9"/>
        <v>59494187</v>
      </c>
      <c r="N48" s="42">
        <f t="shared" si="9"/>
        <v>116245748</v>
      </c>
      <c r="O48" s="42">
        <f t="shared" si="9"/>
        <v>20522256</v>
      </c>
      <c r="P48" s="42">
        <f t="shared" si="9"/>
        <v>27828246</v>
      </c>
      <c r="Q48" s="42">
        <f t="shared" si="9"/>
        <v>38485334</v>
      </c>
      <c r="R48" s="42">
        <f t="shared" si="9"/>
        <v>86835836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257412006</v>
      </c>
      <c r="X48" s="42">
        <f t="shared" si="9"/>
        <v>293544932</v>
      </c>
      <c r="Y48" s="42">
        <f t="shared" si="9"/>
        <v>-36132926</v>
      </c>
      <c r="Z48" s="43">
        <f>+IF(X48&lt;&gt;0,+(Y48/X48)*100,0)</f>
        <v>-12.309163627461297</v>
      </c>
      <c r="AA48" s="40">
        <f>+AA28+AA32+AA38+AA42+AA47</f>
        <v>487830812</v>
      </c>
    </row>
    <row r="49" spans="1:27" ht="13.5">
      <c r="A49" s="14" t="s">
        <v>58</v>
      </c>
      <c r="B49" s="15"/>
      <c r="C49" s="44">
        <f aca="true" t="shared" si="10" ref="C49:Y49">+C25-C48</f>
        <v>24918946</v>
      </c>
      <c r="D49" s="44">
        <f>+D25-D48</f>
        <v>0</v>
      </c>
      <c r="E49" s="45">
        <f t="shared" si="10"/>
        <v>-84024284</v>
      </c>
      <c r="F49" s="46">
        <f t="shared" si="10"/>
        <v>-119155564</v>
      </c>
      <c r="G49" s="46">
        <f t="shared" si="10"/>
        <v>127733614</v>
      </c>
      <c r="H49" s="46">
        <f t="shared" si="10"/>
        <v>-16349403</v>
      </c>
      <c r="I49" s="46">
        <f t="shared" si="10"/>
        <v>-19877877</v>
      </c>
      <c r="J49" s="46">
        <f t="shared" si="10"/>
        <v>91506334</v>
      </c>
      <c r="K49" s="46">
        <f t="shared" si="10"/>
        <v>-28580575</v>
      </c>
      <c r="L49" s="46">
        <f t="shared" si="10"/>
        <v>-23192239</v>
      </c>
      <c r="M49" s="46">
        <f t="shared" si="10"/>
        <v>55242342</v>
      </c>
      <c r="N49" s="46">
        <f t="shared" si="10"/>
        <v>3469528</v>
      </c>
      <c r="O49" s="46">
        <f t="shared" si="10"/>
        <v>-17551012</v>
      </c>
      <c r="P49" s="46">
        <f t="shared" si="10"/>
        <v>-23630778</v>
      </c>
      <c r="Q49" s="46">
        <f t="shared" si="10"/>
        <v>46241140</v>
      </c>
      <c r="R49" s="46">
        <f t="shared" si="10"/>
        <v>5059350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100035212</v>
      </c>
      <c r="X49" s="46">
        <f>IF(F25=F48,0,X25-X48)</f>
        <v>58910549</v>
      </c>
      <c r="Y49" s="46">
        <f t="shared" si="10"/>
        <v>41124663</v>
      </c>
      <c r="Z49" s="47">
        <f>+IF(X49&lt;&gt;0,+(Y49/X49)*100,0)</f>
        <v>69.80865685023578</v>
      </c>
      <c r="AA49" s="44">
        <f>+AA25-AA48</f>
        <v>-119155564</v>
      </c>
    </row>
    <row r="50" spans="1:27" ht="13.5">
      <c r="A50" s="16" t="s">
        <v>79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250710905</v>
      </c>
      <c r="D5" s="19">
        <f>SUM(D6:D8)</f>
        <v>0</v>
      </c>
      <c r="E5" s="20">
        <f t="shared" si="0"/>
        <v>152292467</v>
      </c>
      <c r="F5" s="21">
        <f t="shared" si="0"/>
        <v>236311048</v>
      </c>
      <c r="G5" s="21">
        <f t="shared" si="0"/>
        <v>137429149</v>
      </c>
      <c r="H5" s="21">
        <f t="shared" si="0"/>
        <v>1929573</v>
      </c>
      <c r="I5" s="21">
        <f t="shared" si="0"/>
        <v>1634713</v>
      </c>
      <c r="J5" s="21">
        <f t="shared" si="0"/>
        <v>140993435</v>
      </c>
      <c r="K5" s="21">
        <f t="shared" si="0"/>
        <v>1851400</v>
      </c>
      <c r="L5" s="21">
        <f t="shared" si="0"/>
        <v>2559821</v>
      </c>
      <c r="M5" s="21">
        <f t="shared" si="0"/>
        <v>41550941</v>
      </c>
      <c r="N5" s="21">
        <f t="shared" si="0"/>
        <v>45962162</v>
      </c>
      <c r="O5" s="21">
        <f t="shared" si="0"/>
        <v>2846225</v>
      </c>
      <c r="P5" s="21">
        <f t="shared" si="0"/>
        <v>4082116</v>
      </c>
      <c r="Q5" s="21">
        <f t="shared" si="0"/>
        <v>30860919</v>
      </c>
      <c r="R5" s="21">
        <f t="shared" si="0"/>
        <v>37789260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224744857</v>
      </c>
      <c r="X5" s="21">
        <f t="shared" si="0"/>
        <v>174679749</v>
      </c>
      <c r="Y5" s="21">
        <f t="shared" si="0"/>
        <v>50065108</v>
      </c>
      <c r="Z5" s="4">
        <f>+IF(X5&lt;&gt;0,+(Y5/X5)*100,0)</f>
        <v>28.661083088687057</v>
      </c>
      <c r="AA5" s="19">
        <f>SUM(AA6:AA8)</f>
        <v>236311048</v>
      </c>
    </row>
    <row r="6" spans="1:27" ht="13.5">
      <c r="A6" s="5" t="s">
        <v>33</v>
      </c>
      <c r="B6" s="3"/>
      <c r="C6" s="22">
        <v>115582000</v>
      </c>
      <c r="D6" s="22"/>
      <c r="E6" s="23">
        <v>34702587</v>
      </c>
      <c r="F6" s="24">
        <v>116737000</v>
      </c>
      <c r="G6" s="24"/>
      <c r="H6" s="24"/>
      <c r="I6" s="24"/>
      <c r="J6" s="24"/>
      <c r="K6" s="24"/>
      <c r="L6" s="24">
        <v>423</v>
      </c>
      <c r="M6" s="24">
        <v>39275065</v>
      </c>
      <c r="N6" s="24">
        <v>39275488</v>
      </c>
      <c r="O6" s="24"/>
      <c r="P6" s="24"/>
      <c r="Q6" s="24">
        <v>28764193</v>
      </c>
      <c r="R6" s="24">
        <v>28764193</v>
      </c>
      <c r="S6" s="24"/>
      <c r="T6" s="24"/>
      <c r="U6" s="24"/>
      <c r="V6" s="24"/>
      <c r="W6" s="24">
        <v>68039681</v>
      </c>
      <c r="X6" s="24">
        <v>86487705</v>
      </c>
      <c r="Y6" s="24">
        <v>-18448024</v>
      </c>
      <c r="Z6" s="6">
        <v>-21.33</v>
      </c>
      <c r="AA6" s="22">
        <v>116737000</v>
      </c>
    </row>
    <row r="7" spans="1:27" ht="13.5">
      <c r="A7" s="5" t="s">
        <v>34</v>
      </c>
      <c r="B7" s="3"/>
      <c r="C7" s="25">
        <v>131394266</v>
      </c>
      <c r="D7" s="25"/>
      <c r="E7" s="26">
        <v>112879880</v>
      </c>
      <c r="F7" s="27">
        <v>116463488</v>
      </c>
      <c r="G7" s="27">
        <v>137225311</v>
      </c>
      <c r="H7" s="27">
        <v>1718654</v>
      </c>
      <c r="I7" s="27">
        <v>1426366</v>
      </c>
      <c r="J7" s="27">
        <v>140370331</v>
      </c>
      <c r="K7" s="27">
        <v>1594269</v>
      </c>
      <c r="L7" s="27">
        <v>2303022</v>
      </c>
      <c r="M7" s="27">
        <v>2042589</v>
      </c>
      <c r="N7" s="27">
        <v>5939880</v>
      </c>
      <c r="O7" s="27">
        <v>2584558</v>
      </c>
      <c r="P7" s="27">
        <v>3758634</v>
      </c>
      <c r="Q7" s="27">
        <v>1837239</v>
      </c>
      <c r="R7" s="27">
        <v>8180431</v>
      </c>
      <c r="S7" s="27"/>
      <c r="T7" s="27"/>
      <c r="U7" s="27"/>
      <c r="V7" s="27"/>
      <c r="W7" s="27">
        <v>154490642</v>
      </c>
      <c r="X7" s="27">
        <v>84659913</v>
      </c>
      <c r="Y7" s="27">
        <v>69830729</v>
      </c>
      <c r="Z7" s="7">
        <v>82.48</v>
      </c>
      <c r="AA7" s="25">
        <v>116463488</v>
      </c>
    </row>
    <row r="8" spans="1:27" ht="13.5">
      <c r="A8" s="5" t="s">
        <v>35</v>
      </c>
      <c r="B8" s="3"/>
      <c r="C8" s="22">
        <v>3734639</v>
      </c>
      <c r="D8" s="22"/>
      <c r="E8" s="23">
        <v>4710000</v>
      </c>
      <c r="F8" s="24">
        <v>3110560</v>
      </c>
      <c r="G8" s="24">
        <v>203838</v>
      </c>
      <c r="H8" s="24">
        <v>210919</v>
      </c>
      <c r="I8" s="24">
        <v>208347</v>
      </c>
      <c r="J8" s="24">
        <v>623104</v>
      </c>
      <c r="K8" s="24">
        <v>257131</v>
      </c>
      <c r="L8" s="24">
        <v>256376</v>
      </c>
      <c r="M8" s="24">
        <v>233287</v>
      </c>
      <c r="N8" s="24">
        <v>746794</v>
      </c>
      <c r="O8" s="24">
        <v>261667</v>
      </c>
      <c r="P8" s="24">
        <v>323482</v>
      </c>
      <c r="Q8" s="24">
        <v>259487</v>
      </c>
      <c r="R8" s="24">
        <v>844636</v>
      </c>
      <c r="S8" s="24"/>
      <c r="T8" s="24"/>
      <c r="U8" s="24"/>
      <c r="V8" s="24"/>
      <c r="W8" s="24">
        <v>2214534</v>
      </c>
      <c r="X8" s="24">
        <v>3532131</v>
      </c>
      <c r="Y8" s="24">
        <v>-1317597</v>
      </c>
      <c r="Z8" s="6">
        <v>-37.3</v>
      </c>
      <c r="AA8" s="22">
        <v>3110560</v>
      </c>
    </row>
    <row r="9" spans="1:27" ht="13.5">
      <c r="A9" s="2" t="s">
        <v>36</v>
      </c>
      <c r="B9" s="3"/>
      <c r="C9" s="19">
        <f aca="true" t="shared" si="1" ref="C9:Y9">SUM(C10:C14)</f>
        <v>3920357</v>
      </c>
      <c r="D9" s="19">
        <f>SUM(D10:D14)</f>
        <v>0</v>
      </c>
      <c r="E9" s="20">
        <f t="shared" si="1"/>
        <v>80390529</v>
      </c>
      <c r="F9" s="21">
        <f t="shared" si="1"/>
        <v>769078</v>
      </c>
      <c r="G9" s="21">
        <f t="shared" si="1"/>
        <v>174444</v>
      </c>
      <c r="H9" s="21">
        <f t="shared" si="1"/>
        <v>174331</v>
      </c>
      <c r="I9" s="21">
        <f t="shared" si="1"/>
        <v>115137</v>
      </c>
      <c r="J9" s="21">
        <f t="shared" si="1"/>
        <v>463912</v>
      </c>
      <c r="K9" s="21">
        <f t="shared" si="1"/>
        <v>39436</v>
      </c>
      <c r="L9" s="21">
        <f t="shared" si="1"/>
        <v>53391</v>
      </c>
      <c r="M9" s="21">
        <f t="shared" si="1"/>
        <v>7639</v>
      </c>
      <c r="N9" s="21">
        <f t="shared" si="1"/>
        <v>100466</v>
      </c>
      <c r="O9" s="21">
        <f t="shared" si="1"/>
        <v>64542</v>
      </c>
      <c r="P9" s="21">
        <f t="shared" si="1"/>
        <v>49280</v>
      </c>
      <c r="Q9" s="21">
        <f t="shared" si="1"/>
        <v>57052</v>
      </c>
      <c r="R9" s="21">
        <f t="shared" si="1"/>
        <v>170874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735252</v>
      </c>
      <c r="X9" s="21">
        <f t="shared" si="1"/>
        <v>60292242</v>
      </c>
      <c r="Y9" s="21">
        <f t="shared" si="1"/>
        <v>-59556990</v>
      </c>
      <c r="Z9" s="4">
        <f>+IF(X9&lt;&gt;0,+(Y9/X9)*100,0)</f>
        <v>-98.78051972258719</v>
      </c>
      <c r="AA9" s="19">
        <f>SUM(AA10:AA14)</f>
        <v>769078</v>
      </c>
    </row>
    <row r="10" spans="1:27" ht="13.5">
      <c r="A10" s="5" t="s">
        <v>37</v>
      </c>
      <c r="B10" s="3"/>
      <c r="C10" s="22"/>
      <c r="D10" s="22"/>
      <c r="E10" s="23">
        <v>195000</v>
      </c>
      <c r="F10" s="24">
        <v>227941</v>
      </c>
      <c r="G10" s="24">
        <v>106638</v>
      </c>
      <c r="H10" s="24">
        <v>113752</v>
      </c>
      <c r="I10" s="24">
        <v>64280</v>
      </c>
      <c r="J10" s="24">
        <v>284670</v>
      </c>
      <c r="K10" s="24">
        <v>5858</v>
      </c>
      <c r="L10" s="24">
        <v>19537</v>
      </c>
      <c r="M10" s="24"/>
      <c r="N10" s="24">
        <v>25395</v>
      </c>
      <c r="O10" s="24">
        <v>13326</v>
      </c>
      <c r="P10" s="24">
        <v>9322</v>
      </c>
      <c r="Q10" s="24">
        <v>16348</v>
      </c>
      <c r="R10" s="24">
        <v>38996</v>
      </c>
      <c r="S10" s="24"/>
      <c r="T10" s="24"/>
      <c r="U10" s="24"/>
      <c r="V10" s="24"/>
      <c r="W10" s="24">
        <v>349061</v>
      </c>
      <c r="X10" s="24">
        <v>145917</v>
      </c>
      <c r="Y10" s="24">
        <v>203144</v>
      </c>
      <c r="Z10" s="6">
        <v>139.22</v>
      </c>
      <c r="AA10" s="22">
        <v>227941</v>
      </c>
    </row>
    <row r="11" spans="1:27" ht="13.5">
      <c r="A11" s="5" t="s">
        <v>38</v>
      </c>
      <c r="B11" s="3"/>
      <c r="C11" s="22"/>
      <c r="D11" s="22"/>
      <c r="E11" s="23">
        <v>6000</v>
      </c>
      <c r="F11" s="24">
        <v>8856</v>
      </c>
      <c r="G11" s="24">
        <v>6850</v>
      </c>
      <c r="H11" s="24">
        <v>14110</v>
      </c>
      <c r="I11" s="24">
        <v>5000</v>
      </c>
      <c r="J11" s="24">
        <v>25960</v>
      </c>
      <c r="K11" s="24">
        <v>638</v>
      </c>
      <c r="L11" s="24">
        <v>836</v>
      </c>
      <c r="M11" s="24"/>
      <c r="N11" s="24">
        <v>1474</v>
      </c>
      <c r="O11" s="24">
        <v>1584</v>
      </c>
      <c r="P11" s="24">
        <v>406</v>
      </c>
      <c r="Q11" s="24">
        <v>1416</v>
      </c>
      <c r="R11" s="24">
        <v>3406</v>
      </c>
      <c r="S11" s="24"/>
      <c r="T11" s="24"/>
      <c r="U11" s="24"/>
      <c r="V11" s="24"/>
      <c r="W11" s="24">
        <v>30840</v>
      </c>
      <c r="X11" s="24">
        <v>4176</v>
      </c>
      <c r="Y11" s="24">
        <v>26664</v>
      </c>
      <c r="Z11" s="6">
        <v>638.51</v>
      </c>
      <c r="AA11" s="22">
        <v>8856</v>
      </c>
    </row>
    <row r="12" spans="1:27" ht="13.5">
      <c r="A12" s="5" t="s">
        <v>39</v>
      </c>
      <c r="B12" s="3"/>
      <c r="C12" s="22">
        <v>3814655</v>
      </c>
      <c r="D12" s="22"/>
      <c r="E12" s="23">
        <v>857433</v>
      </c>
      <c r="F12" s="24">
        <v>468309</v>
      </c>
      <c r="G12" s="24">
        <v>52836</v>
      </c>
      <c r="H12" s="24">
        <v>38528</v>
      </c>
      <c r="I12" s="24">
        <v>38737</v>
      </c>
      <c r="J12" s="24">
        <v>130101</v>
      </c>
      <c r="K12" s="24">
        <v>32940</v>
      </c>
      <c r="L12" s="24">
        <v>33018</v>
      </c>
      <c r="M12" s="24"/>
      <c r="N12" s="24">
        <v>65958</v>
      </c>
      <c r="O12" s="24">
        <v>44000</v>
      </c>
      <c r="P12" s="24">
        <v>33920</v>
      </c>
      <c r="Q12" s="24">
        <v>35100</v>
      </c>
      <c r="R12" s="24">
        <v>113020</v>
      </c>
      <c r="S12" s="24"/>
      <c r="T12" s="24"/>
      <c r="U12" s="24"/>
      <c r="V12" s="24"/>
      <c r="W12" s="24">
        <v>309079</v>
      </c>
      <c r="X12" s="24">
        <v>643077</v>
      </c>
      <c r="Y12" s="24">
        <v>-333998</v>
      </c>
      <c r="Z12" s="6">
        <v>-51.94</v>
      </c>
      <c r="AA12" s="22">
        <v>468309</v>
      </c>
    </row>
    <row r="13" spans="1:27" ht="13.5">
      <c r="A13" s="5" t="s">
        <v>40</v>
      </c>
      <c r="B13" s="3"/>
      <c r="C13" s="22">
        <v>105702</v>
      </c>
      <c r="D13" s="22"/>
      <c r="E13" s="23">
        <v>75379</v>
      </c>
      <c r="F13" s="24">
        <v>63972</v>
      </c>
      <c r="G13" s="24">
        <v>8120</v>
      </c>
      <c r="H13" s="24">
        <v>7941</v>
      </c>
      <c r="I13" s="24">
        <v>7120</v>
      </c>
      <c r="J13" s="24">
        <v>23181</v>
      </c>
      <c r="K13" s="24"/>
      <c r="L13" s="24"/>
      <c r="M13" s="24">
        <v>7639</v>
      </c>
      <c r="N13" s="24">
        <v>7639</v>
      </c>
      <c r="O13" s="24">
        <v>5632</v>
      </c>
      <c r="P13" s="24">
        <v>5632</v>
      </c>
      <c r="Q13" s="24">
        <v>4188</v>
      </c>
      <c r="R13" s="24">
        <v>15452</v>
      </c>
      <c r="S13" s="24"/>
      <c r="T13" s="24"/>
      <c r="U13" s="24"/>
      <c r="V13" s="24"/>
      <c r="W13" s="24">
        <v>46272</v>
      </c>
      <c r="X13" s="24">
        <v>56538</v>
      </c>
      <c r="Y13" s="24">
        <v>-10266</v>
      </c>
      <c r="Z13" s="6">
        <v>-18.16</v>
      </c>
      <c r="AA13" s="22">
        <v>63972</v>
      </c>
    </row>
    <row r="14" spans="1:27" ht="13.5">
      <c r="A14" s="5" t="s">
        <v>41</v>
      </c>
      <c r="B14" s="3"/>
      <c r="C14" s="25"/>
      <c r="D14" s="25"/>
      <c r="E14" s="26">
        <v>79256717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>
        <v>59442534</v>
      </c>
      <c r="Y14" s="27">
        <v>-59442534</v>
      </c>
      <c r="Z14" s="7">
        <v>-100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73830223</v>
      </c>
      <c r="D15" s="19">
        <f>SUM(D16:D18)</f>
        <v>0</v>
      </c>
      <c r="E15" s="20">
        <f t="shared" si="2"/>
        <v>79256716</v>
      </c>
      <c r="F15" s="21">
        <f t="shared" si="2"/>
        <v>46341363</v>
      </c>
      <c r="G15" s="21">
        <f t="shared" si="2"/>
        <v>144428</v>
      </c>
      <c r="H15" s="21">
        <f t="shared" si="2"/>
        <v>158769</v>
      </c>
      <c r="I15" s="21">
        <f t="shared" si="2"/>
        <v>86428</v>
      </c>
      <c r="J15" s="21">
        <f t="shared" si="2"/>
        <v>389625</v>
      </c>
      <c r="K15" s="21">
        <f t="shared" si="2"/>
        <v>5286</v>
      </c>
      <c r="L15" s="21">
        <f t="shared" si="2"/>
        <v>2083698</v>
      </c>
      <c r="M15" s="21">
        <f t="shared" si="2"/>
        <v>31717</v>
      </c>
      <c r="N15" s="21">
        <f t="shared" si="2"/>
        <v>2120701</v>
      </c>
      <c r="O15" s="21">
        <f t="shared" si="2"/>
        <v>1314910</v>
      </c>
      <c r="P15" s="21">
        <f t="shared" si="2"/>
        <v>120441</v>
      </c>
      <c r="Q15" s="21">
        <f t="shared" si="2"/>
        <v>2272364</v>
      </c>
      <c r="R15" s="21">
        <f t="shared" si="2"/>
        <v>3707715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6218041</v>
      </c>
      <c r="X15" s="21">
        <f t="shared" si="2"/>
        <v>59442534</v>
      </c>
      <c r="Y15" s="21">
        <f t="shared" si="2"/>
        <v>-53224493</v>
      </c>
      <c r="Z15" s="4">
        <f>+IF(X15&lt;&gt;0,+(Y15/X15)*100,0)</f>
        <v>-89.53940792631754</v>
      </c>
      <c r="AA15" s="19">
        <f>SUM(AA16:AA18)</f>
        <v>46341363</v>
      </c>
    </row>
    <row r="16" spans="1:27" ht="13.5">
      <c r="A16" s="5" t="s">
        <v>43</v>
      </c>
      <c r="B16" s="3"/>
      <c r="C16" s="22">
        <v>283223</v>
      </c>
      <c r="D16" s="22"/>
      <c r="E16" s="23">
        <v>79256716</v>
      </c>
      <c r="F16" s="24">
        <v>46341363</v>
      </c>
      <c r="G16" s="24">
        <v>144428</v>
      </c>
      <c r="H16" s="24">
        <v>158769</v>
      </c>
      <c r="I16" s="24">
        <v>86428</v>
      </c>
      <c r="J16" s="24">
        <v>389625</v>
      </c>
      <c r="K16" s="24">
        <v>5286</v>
      </c>
      <c r="L16" s="24">
        <v>2083698</v>
      </c>
      <c r="M16" s="24">
        <v>31717</v>
      </c>
      <c r="N16" s="24">
        <v>2120701</v>
      </c>
      <c r="O16" s="24">
        <v>1314910</v>
      </c>
      <c r="P16" s="24">
        <v>120441</v>
      </c>
      <c r="Q16" s="24">
        <v>2272364</v>
      </c>
      <c r="R16" s="24">
        <v>3707715</v>
      </c>
      <c r="S16" s="24"/>
      <c r="T16" s="24"/>
      <c r="U16" s="24"/>
      <c r="V16" s="24"/>
      <c r="W16" s="24">
        <v>6218041</v>
      </c>
      <c r="X16" s="24">
        <v>59442534</v>
      </c>
      <c r="Y16" s="24">
        <v>-53224493</v>
      </c>
      <c r="Z16" s="6">
        <v>-89.54</v>
      </c>
      <c r="AA16" s="22">
        <v>46341363</v>
      </c>
    </row>
    <row r="17" spans="1:27" ht="13.5">
      <c r="A17" s="5" t="s">
        <v>44</v>
      </c>
      <c r="B17" s="3"/>
      <c r="C17" s="22">
        <v>73547000</v>
      </c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201476500</v>
      </c>
      <c r="D19" s="19">
        <f>SUM(D20:D23)</f>
        <v>0</v>
      </c>
      <c r="E19" s="20">
        <f t="shared" si="3"/>
        <v>240582344</v>
      </c>
      <c r="F19" s="21">
        <f t="shared" si="3"/>
        <v>276905371</v>
      </c>
      <c r="G19" s="21">
        <f t="shared" si="3"/>
        <v>18738635</v>
      </c>
      <c r="H19" s="21">
        <f t="shared" si="3"/>
        <v>18557539</v>
      </c>
      <c r="I19" s="21">
        <f t="shared" si="3"/>
        <v>16696945</v>
      </c>
      <c r="J19" s="21">
        <f t="shared" si="3"/>
        <v>53993119</v>
      </c>
      <c r="K19" s="21">
        <f t="shared" si="3"/>
        <v>16141327</v>
      </c>
      <c r="L19" s="21">
        <f t="shared" si="3"/>
        <v>19645753</v>
      </c>
      <c r="M19" s="21">
        <f t="shared" si="3"/>
        <v>18356363</v>
      </c>
      <c r="N19" s="21">
        <f t="shared" si="3"/>
        <v>54143443</v>
      </c>
      <c r="O19" s="21">
        <f t="shared" si="3"/>
        <v>13750315</v>
      </c>
      <c r="P19" s="21">
        <f t="shared" si="3"/>
        <v>15120391</v>
      </c>
      <c r="Q19" s="21">
        <f t="shared" si="3"/>
        <v>13834128</v>
      </c>
      <c r="R19" s="21">
        <f t="shared" si="3"/>
        <v>42704834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150841396</v>
      </c>
      <c r="X19" s="21">
        <f t="shared" si="3"/>
        <v>180437355</v>
      </c>
      <c r="Y19" s="21">
        <f t="shared" si="3"/>
        <v>-29595959</v>
      </c>
      <c r="Z19" s="4">
        <f>+IF(X19&lt;&gt;0,+(Y19/X19)*100,0)</f>
        <v>-16.402345844628456</v>
      </c>
      <c r="AA19" s="19">
        <f>SUM(AA20:AA23)</f>
        <v>276905371</v>
      </c>
    </row>
    <row r="20" spans="1:27" ht="13.5">
      <c r="A20" s="5" t="s">
        <v>47</v>
      </c>
      <c r="B20" s="3"/>
      <c r="C20" s="22">
        <v>129520456</v>
      </c>
      <c r="D20" s="22"/>
      <c r="E20" s="23">
        <v>159497514</v>
      </c>
      <c r="F20" s="24">
        <v>173823546</v>
      </c>
      <c r="G20" s="24">
        <v>12356202</v>
      </c>
      <c r="H20" s="24">
        <v>13072594</v>
      </c>
      <c r="I20" s="24">
        <v>11595170</v>
      </c>
      <c r="J20" s="24">
        <v>37023966</v>
      </c>
      <c r="K20" s="24">
        <v>10334504</v>
      </c>
      <c r="L20" s="24">
        <v>13612774</v>
      </c>
      <c r="M20" s="24">
        <v>12895849</v>
      </c>
      <c r="N20" s="24">
        <v>36843127</v>
      </c>
      <c r="O20" s="24">
        <v>7082787</v>
      </c>
      <c r="P20" s="24">
        <v>10258290</v>
      </c>
      <c r="Q20" s="24">
        <v>8011856</v>
      </c>
      <c r="R20" s="24">
        <v>25352933</v>
      </c>
      <c r="S20" s="24"/>
      <c r="T20" s="24"/>
      <c r="U20" s="24"/>
      <c r="V20" s="24"/>
      <c r="W20" s="24">
        <v>99220026</v>
      </c>
      <c r="X20" s="24">
        <v>119623617</v>
      </c>
      <c r="Y20" s="24">
        <v>-20403591</v>
      </c>
      <c r="Z20" s="6">
        <v>-17.06</v>
      </c>
      <c r="AA20" s="22">
        <v>173823546</v>
      </c>
    </row>
    <row r="21" spans="1:27" ht="13.5">
      <c r="A21" s="5" t="s">
        <v>48</v>
      </c>
      <c r="B21" s="3"/>
      <c r="C21" s="22">
        <v>35762868</v>
      </c>
      <c r="D21" s="22"/>
      <c r="E21" s="23">
        <v>50942768</v>
      </c>
      <c r="F21" s="24">
        <v>67484499</v>
      </c>
      <c r="G21" s="24">
        <v>3846502</v>
      </c>
      <c r="H21" s="24">
        <v>2955622</v>
      </c>
      <c r="I21" s="24">
        <v>2606449</v>
      </c>
      <c r="J21" s="24">
        <v>9408573</v>
      </c>
      <c r="K21" s="24">
        <v>3272887</v>
      </c>
      <c r="L21" s="24">
        <v>3535010</v>
      </c>
      <c r="M21" s="24">
        <v>2945778</v>
      </c>
      <c r="N21" s="24">
        <v>9753675</v>
      </c>
      <c r="O21" s="24">
        <v>3158453</v>
      </c>
      <c r="P21" s="24">
        <v>3464329</v>
      </c>
      <c r="Q21" s="24">
        <v>3083278</v>
      </c>
      <c r="R21" s="24">
        <v>9706060</v>
      </c>
      <c r="S21" s="24"/>
      <c r="T21" s="24"/>
      <c r="U21" s="24"/>
      <c r="V21" s="24"/>
      <c r="W21" s="24">
        <v>28868308</v>
      </c>
      <c r="X21" s="24">
        <v>38207079</v>
      </c>
      <c r="Y21" s="24">
        <v>-9338771</v>
      </c>
      <c r="Z21" s="6">
        <v>-24.44</v>
      </c>
      <c r="AA21" s="22">
        <v>67484499</v>
      </c>
    </row>
    <row r="22" spans="1:27" ht="13.5">
      <c r="A22" s="5" t="s">
        <v>49</v>
      </c>
      <c r="B22" s="3"/>
      <c r="C22" s="25">
        <v>22468401</v>
      </c>
      <c r="D22" s="25"/>
      <c r="E22" s="26">
        <v>13068415</v>
      </c>
      <c r="F22" s="27">
        <v>16812635</v>
      </c>
      <c r="G22" s="27">
        <v>1177865</v>
      </c>
      <c r="H22" s="27">
        <v>1176421</v>
      </c>
      <c r="I22" s="27">
        <v>1126809</v>
      </c>
      <c r="J22" s="27">
        <v>3481095</v>
      </c>
      <c r="K22" s="27">
        <v>1164935</v>
      </c>
      <c r="L22" s="27">
        <v>1117102</v>
      </c>
      <c r="M22" s="27">
        <v>1136815</v>
      </c>
      <c r="N22" s="27">
        <v>3418852</v>
      </c>
      <c r="O22" s="27">
        <v>1831663</v>
      </c>
      <c r="P22" s="27"/>
      <c r="Q22" s="27">
        <v>1314597</v>
      </c>
      <c r="R22" s="27">
        <v>3146260</v>
      </c>
      <c r="S22" s="27"/>
      <c r="T22" s="27"/>
      <c r="U22" s="27"/>
      <c r="V22" s="27"/>
      <c r="W22" s="27">
        <v>10046207</v>
      </c>
      <c r="X22" s="27">
        <v>9801315</v>
      </c>
      <c r="Y22" s="27">
        <v>244892</v>
      </c>
      <c r="Z22" s="7">
        <v>2.5</v>
      </c>
      <c r="AA22" s="25">
        <v>16812635</v>
      </c>
    </row>
    <row r="23" spans="1:27" ht="13.5">
      <c r="A23" s="5" t="s">
        <v>50</v>
      </c>
      <c r="B23" s="3"/>
      <c r="C23" s="22">
        <v>13724775</v>
      </c>
      <c r="D23" s="22"/>
      <c r="E23" s="23">
        <v>17073647</v>
      </c>
      <c r="F23" s="24">
        <v>18784691</v>
      </c>
      <c r="G23" s="24">
        <v>1358066</v>
      </c>
      <c r="H23" s="24">
        <v>1352902</v>
      </c>
      <c r="I23" s="24">
        <v>1368517</v>
      </c>
      <c r="J23" s="24">
        <v>4079485</v>
      </c>
      <c r="K23" s="24">
        <v>1369001</v>
      </c>
      <c r="L23" s="24">
        <v>1380867</v>
      </c>
      <c r="M23" s="24">
        <v>1377921</v>
      </c>
      <c r="N23" s="24">
        <v>4127789</v>
      </c>
      <c r="O23" s="24">
        <v>1677412</v>
      </c>
      <c r="P23" s="24">
        <v>1397772</v>
      </c>
      <c r="Q23" s="24">
        <v>1424397</v>
      </c>
      <c r="R23" s="24">
        <v>4499581</v>
      </c>
      <c r="S23" s="24"/>
      <c r="T23" s="24"/>
      <c r="U23" s="24"/>
      <c r="V23" s="24"/>
      <c r="W23" s="24">
        <v>12706855</v>
      </c>
      <c r="X23" s="24">
        <v>12805344</v>
      </c>
      <c r="Y23" s="24">
        <v>-98489</v>
      </c>
      <c r="Z23" s="6">
        <v>-0.77</v>
      </c>
      <c r="AA23" s="22">
        <v>18784691</v>
      </c>
    </row>
    <row r="24" spans="1:27" ht="13.5">
      <c r="A24" s="2" t="s">
        <v>51</v>
      </c>
      <c r="B24" s="8" t="s">
        <v>52</v>
      </c>
      <c r="C24" s="19"/>
      <c r="D24" s="19"/>
      <c r="E24" s="20">
        <v>4000</v>
      </c>
      <c r="F24" s="21"/>
      <c r="G24" s="21"/>
      <c r="H24" s="21"/>
      <c r="I24" s="21"/>
      <c r="J24" s="21"/>
      <c r="K24" s="21"/>
      <c r="L24" s="21">
        <v>719</v>
      </c>
      <c r="M24" s="21"/>
      <c r="N24" s="21">
        <v>719</v>
      </c>
      <c r="O24" s="21"/>
      <c r="P24" s="21"/>
      <c r="Q24" s="21"/>
      <c r="R24" s="21"/>
      <c r="S24" s="21"/>
      <c r="T24" s="21"/>
      <c r="U24" s="21"/>
      <c r="V24" s="21"/>
      <c r="W24" s="21">
        <v>719</v>
      </c>
      <c r="X24" s="21">
        <v>2952</v>
      </c>
      <c r="Y24" s="21">
        <v>-2233</v>
      </c>
      <c r="Z24" s="4">
        <v>-75.64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529937985</v>
      </c>
      <c r="D25" s="40">
        <f>+D5+D9+D15+D19+D24</f>
        <v>0</v>
      </c>
      <c r="E25" s="41">
        <f t="shared" si="4"/>
        <v>552526056</v>
      </c>
      <c r="F25" s="42">
        <f t="shared" si="4"/>
        <v>560326860</v>
      </c>
      <c r="G25" s="42">
        <f t="shared" si="4"/>
        <v>156486656</v>
      </c>
      <c r="H25" s="42">
        <f t="shared" si="4"/>
        <v>20820212</v>
      </c>
      <c r="I25" s="42">
        <f t="shared" si="4"/>
        <v>18533223</v>
      </c>
      <c r="J25" s="42">
        <f t="shared" si="4"/>
        <v>195840091</v>
      </c>
      <c r="K25" s="42">
        <f t="shared" si="4"/>
        <v>18037449</v>
      </c>
      <c r="L25" s="42">
        <f t="shared" si="4"/>
        <v>24343382</v>
      </c>
      <c r="M25" s="42">
        <f t="shared" si="4"/>
        <v>59946660</v>
      </c>
      <c r="N25" s="42">
        <f t="shared" si="4"/>
        <v>102327491</v>
      </c>
      <c r="O25" s="42">
        <f t="shared" si="4"/>
        <v>17975992</v>
      </c>
      <c r="P25" s="42">
        <f t="shared" si="4"/>
        <v>19372228</v>
      </c>
      <c r="Q25" s="42">
        <f t="shared" si="4"/>
        <v>47024463</v>
      </c>
      <c r="R25" s="42">
        <f t="shared" si="4"/>
        <v>84372683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382540265</v>
      </c>
      <c r="X25" s="42">
        <f t="shared" si="4"/>
        <v>474854832</v>
      </c>
      <c r="Y25" s="42">
        <f t="shared" si="4"/>
        <v>-92314567</v>
      </c>
      <c r="Z25" s="43">
        <f>+IF(X25&lt;&gt;0,+(Y25/X25)*100,0)</f>
        <v>-19.440587055034957</v>
      </c>
      <c r="AA25" s="40">
        <f>+AA5+AA9+AA15+AA19+AA24</f>
        <v>560326860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423768989</v>
      </c>
      <c r="D28" s="19">
        <f>SUM(D29:D31)</f>
        <v>0</v>
      </c>
      <c r="E28" s="20">
        <f t="shared" si="5"/>
        <v>229943898</v>
      </c>
      <c r="F28" s="21">
        <f t="shared" si="5"/>
        <v>209622598</v>
      </c>
      <c r="G28" s="21">
        <f t="shared" si="5"/>
        <v>6609481</v>
      </c>
      <c r="H28" s="21">
        <f t="shared" si="5"/>
        <v>9100000</v>
      </c>
      <c r="I28" s="21">
        <f t="shared" si="5"/>
        <v>14448361</v>
      </c>
      <c r="J28" s="21">
        <f t="shared" si="5"/>
        <v>30157842</v>
      </c>
      <c r="K28" s="21">
        <f t="shared" si="5"/>
        <v>13816573</v>
      </c>
      <c r="L28" s="21">
        <f t="shared" si="5"/>
        <v>15594690</v>
      </c>
      <c r="M28" s="21">
        <f t="shared" si="5"/>
        <v>12150240</v>
      </c>
      <c r="N28" s="21">
        <f t="shared" si="5"/>
        <v>41561503</v>
      </c>
      <c r="O28" s="21">
        <f t="shared" si="5"/>
        <v>12467567</v>
      </c>
      <c r="P28" s="21">
        <f t="shared" si="5"/>
        <v>10954525</v>
      </c>
      <c r="Q28" s="21">
        <f t="shared" si="5"/>
        <v>15411069</v>
      </c>
      <c r="R28" s="21">
        <f t="shared" si="5"/>
        <v>38833161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110552506</v>
      </c>
      <c r="X28" s="21">
        <f t="shared" si="5"/>
        <v>144597123</v>
      </c>
      <c r="Y28" s="21">
        <f t="shared" si="5"/>
        <v>-34044617</v>
      </c>
      <c r="Z28" s="4">
        <f>+IF(X28&lt;&gt;0,+(Y28/X28)*100,0)</f>
        <v>-23.54446360595985</v>
      </c>
      <c r="AA28" s="19">
        <f>SUM(AA29:AA31)</f>
        <v>209622598</v>
      </c>
    </row>
    <row r="29" spans="1:27" ht="13.5">
      <c r="A29" s="5" t="s">
        <v>33</v>
      </c>
      <c r="B29" s="3"/>
      <c r="C29" s="22">
        <v>46241900</v>
      </c>
      <c r="D29" s="22"/>
      <c r="E29" s="23">
        <v>94003899</v>
      </c>
      <c r="F29" s="24">
        <v>63008656</v>
      </c>
      <c r="G29" s="24">
        <v>2126827</v>
      </c>
      <c r="H29" s="24">
        <v>2622071</v>
      </c>
      <c r="I29" s="24">
        <v>4257978</v>
      </c>
      <c r="J29" s="24">
        <v>9006876</v>
      </c>
      <c r="K29" s="24">
        <v>4668502</v>
      </c>
      <c r="L29" s="24">
        <v>6701864</v>
      </c>
      <c r="M29" s="24">
        <v>6273237</v>
      </c>
      <c r="N29" s="24">
        <v>17643603</v>
      </c>
      <c r="O29" s="24">
        <v>3760788</v>
      </c>
      <c r="P29" s="24">
        <v>4460538</v>
      </c>
      <c r="Q29" s="24">
        <v>4942096</v>
      </c>
      <c r="R29" s="24">
        <v>13163422</v>
      </c>
      <c r="S29" s="24"/>
      <c r="T29" s="24"/>
      <c r="U29" s="24"/>
      <c r="V29" s="24"/>
      <c r="W29" s="24">
        <v>39813901</v>
      </c>
      <c r="X29" s="24">
        <v>42641928</v>
      </c>
      <c r="Y29" s="24">
        <v>-2828027</v>
      </c>
      <c r="Z29" s="6">
        <v>-6.63</v>
      </c>
      <c r="AA29" s="22">
        <v>63008656</v>
      </c>
    </row>
    <row r="30" spans="1:27" ht="13.5">
      <c r="A30" s="5" t="s">
        <v>34</v>
      </c>
      <c r="B30" s="3"/>
      <c r="C30" s="25">
        <v>324009070</v>
      </c>
      <c r="D30" s="25"/>
      <c r="E30" s="26">
        <v>93070989</v>
      </c>
      <c r="F30" s="27">
        <v>93399816</v>
      </c>
      <c r="G30" s="27">
        <v>1838066</v>
      </c>
      <c r="H30" s="27">
        <v>2494351</v>
      </c>
      <c r="I30" s="27">
        <v>3398180</v>
      </c>
      <c r="J30" s="27">
        <v>7730597</v>
      </c>
      <c r="K30" s="27">
        <v>4392800</v>
      </c>
      <c r="L30" s="27">
        <v>5384178</v>
      </c>
      <c r="M30" s="27">
        <v>3664060</v>
      </c>
      <c r="N30" s="27">
        <v>13441038</v>
      </c>
      <c r="O30" s="27">
        <v>5428300</v>
      </c>
      <c r="P30" s="27">
        <v>4608974</v>
      </c>
      <c r="Q30" s="27">
        <v>7158027</v>
      </c>
      <c r="R30" s="27">
        <v>17195301</v>
      </c>
      <c r="S30" s="27"/>
      <c r="T30" s="27"/>
      <c r="U30" s="27"/>
      <c r="V30" s="27"/>
      <c r="W30" s="27">
        <v>38366936</v>
      </c>
      <c r="X30" s="27">
        <v>69803433</v>
      </c>
      <c r="Y30" s="27">
        <v>-31436497</v>
      </c>
      <c r="Z30" s="7">
        <v>-45.04</v>
      </c>
      <c r="AA30" s="25">
        <v>93399816</v>
      </c>
    </row>
    <row r="31" spans="1:27" ht="13.5">
      <c r="A31" s="5" t="s">
        <v>35</v>
      </c>
      <c r="B31" s="3"/>
      <c r="C31" s="22">
        <v>53518019</v>
      </c>
      <c r="D31" s="22"/>
      <c r="E31" s="23">
        <v>42869010</v>
      </c>
      <c r="F31" s="24">
        <v>53214126</v>
      </c>
      <c r="G31" s="24">
        <v>2644588</v>
      </c>
      <c r="H31" s="24">
        <v>3983578</v>
      </c>
      <c r="I31" s="24">
        <v>6792203</v>
      </c>
      <c r="J31" s="24">
        <v>13420369</v>
      </c>
      <c r="K31" s="24">
        <v>4755271</v>
      </c>
      <c r="L31" s="24">
        <v>3508648</v>
      </c>
      <c r="M31" s="24">
        <v>2212943</v>
      </c>
      <c r="N31" s="24">
        <v>10476862</v>
      </c>
      <c r="O31" s="24">
        <v>3278479</v>
      </c>
      <c r="P31" s="24">
        <v>1885013</v>
      </c>
      <c r="Q31" s="24">
        <v>3310946</v>
      </c>
      <c r="R31" s="24">
        <v>8474438</v>
      </c>
      <c r="S31" s="24"/>
      <c r="T31" s="24"/>
      <c r="U31" s="24"/>
      <c r="V31" s="24"/>
      <c r="W31" s="24">
        <v>32371669</v>
      </c>
      <c r="X31" s="24">
        <v>32151762</v>
      </c>
      <c r="Y31" s="24">
        <v>219907</v>
      </c>
      <c r="Z31" s="6">
        <v>0.68</v>
      </c>
      <c r="AA31" s="22">
        <v>53214126</v>
      </c>
    </row>
    <row r="32" spans="1:27" ht="13.5">
      <c r="A32" s="2" t="s">
        <v>36</v>
      </c>
      <c r="B32" s="3"/>
      <c r="C32" s="19">
        <f aca="true" t="shared" si="6" ref="C32:Y32">SUM(C33:C37)</f>
        <v>33189027</v>
      </c>
      <c r="D32" s="19">
        <f>SUM(D33:D37)</f>
        <v>0</v>
      </c>
      <c r="E32" s="20">
        <f t="shared" si="6"/>
        <v>33296489</v>
      </c>
      <c r="F32" s="21">
        <f t="shared" si="6"/>
        <v>42831466</v>
      </c>
      <c r="G32" s="21">
        <f t="shared" si="6"/>
        <v>5813424</v>
      </c>
      <c r="H32" s="21">
        <f t="shared" si="6"/>
        <v>9062761</v>
      </c>
      <c r="I32" s="21">
        <f t="shared" si="6"/>
        <v>11640676</v>
      </c>
      <c r="J32" s="21">
        <f t="shared" si="6"/>
        <v>26516861</v>
      </c>
      <c r="K32" s="21">
        <f t="shared" si="6"/>
        <v>2806210</v>
      </c>
      <c r="L32" s="21">
        <f t="shared" si="6"/>
        <v>2693522</v>
      </c>
      <c r="M32" s="21">
        <f t="shared" si="6"/>
        <v>2582205</v>
      </c>
      <c r="N32" s="21">
        <f t="shared" si="6"/>
        <v>8081937</v>
      </c>
      <c r="O32" s="21">
        <f t="shared" si="6"/>
        <v>2707592</v>
      </c>
      <c r="P32" s="21">
        <f t="shared" si="6"/>
        <v>2881354</v>
      </c>
      <c r="Q32" s="21">
        <f t="shared" si="6"/>
        <v>2806243</v>
      </c>
      <c r="R32" s="21">
        <f t="shared" si="6"/>
        <v>8395189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42993987</v>
      </c>
      <c r="X32" s="21">
        <f t="shared" si="6"/>
        <v>24972327</v>
      </c>
      <c r="Y32" s="21">
        <f t="shared" si="6"/>
        <v>18021660</v>
      </c>
      <c r="Z32" s="4">
        <f>+IF(X32&lt;&gt;0,+(Y32/X32)*100,0)</f>
        <v>72.16652256716004</v>
      </c>
      <c r="AA32" s="19">
        <f>SUM(AA33:AA37)</f>
        <v>42831466</v>
      </c>
    </row>
    <row r="33" spans="1:27" ht="13.5">
      <c r="A33" s="5" t="s">
        <v>37</v>
      </c>
      <c r="B33" s="3"/>
      <c r="C33" s="22">
        <v>27925635</v>
      </c>
      <c r="D33" s="22"/>
      <c r="E33" s="23">
        <v>6714232</v>
      </c>
      <c r="F33" s="24">
        <v>28818492</v>
      </c>
      <c r="G33" s="24">
        <v>2324252</v>
      </c>
      <c r="H33" s="24">
        <v>3835112</v>
      </c>
      <c r="I33" s="24">
        <v>5182912</v>
      </c>
      <c r="J33" s="24">
        <v>11342276</v>
      </c>
      <c r="K33" s="24">
        <v>612973</v>
      </c>
      <c r="L33" s="24">
        <v>579038</v>
      </c>
      <c r="M33" s="24">
        <v>487298</v>
      </c>
      <c r="N33" s="24">
        <v>1679309</v>
      </c>
      <c r="O33" s="24">
        <v>590538</v>
      </c>
      <c r="P33" s="24">
        <v>658059</v>
      </c>
      <c r="Q33" s="24">
        <v>505959</v>
      </c>
      <c r="R33" s="24">
        <v>1754556</v>
      </c>
      <c r="S33" s="24"/>
      <c r="T33" s="24"/>
      <c r="U33" s="24"/>
      <c r="V33" s="24"/>
      <c r="W33" s="24">
        <v>14776141</v>
      </c>
      <c r="X33" s="24">
        <v>5035779</v>
      </c>
      <c r="Y33" s="24">
        <v>9740362</v>
      </c>
      <c r="Z33" s="6">
        <v>193.42</v>
      </c>
      <c r="AA33" s="22">
        <v>28818492</v>
      </c>
    </row>
    <row r="34" spans="1:27" ht="13.5">
      <c r="A34" s="5" t="s">
        <v>38</v>
      </c>
      <c r="B34" s="3"/>
      <c r="C34" s="22"/>
      <c r="D34" s="22"/>
      <c r="E34" s="23">
        <v>3511288</v>
      </c>
      <c r="F34" s="24">
        <v>678501</v>
      </c>
      <c r="G34" s="24">
        <v>486667</v>
      </c>
      <c r="H34" s="24">
        <v>788839</v>
      </c>
      <c r="I34" s="24">
        <v>946399</v>
      </c>
      <c r="J34" s="24">
        <v>2221905</v>
      </c>
      <c r="K34" s="24">
        <v>325092</v>
      </c>
      <c r="L34" s="24">
        <v>213971</v>
      </c>
      <c r="M34" s="24">
        <v>201275</v>
      </c>
      <c r="N34" s="24">
        <v>740338</v>
      </c>
      <c r="O34" s="24">
        <v>252227</v>
      </c>
      <c r="P34" s="24">
        <v>285813</v>
      </c>
      <c r="Q34" s="24">
        <v>336979</v>
      </c>
      <c r="R34" s="24">
        <v>875019</v>
      </c>
      <c r="S34" s="24"/>
      <c r="T34" s="24"/>
      <c r="U34" s="24"/>
      <c r="V34" s="24"/>
      <c r="W34" s="24">
        <v>3837262</v>
      </c>
      <c r="X34" s="24">
        <v>2633346</v>
      </c>
      <c r="Y34" s="24">
        <v>1203916</v>
      </c>
      <c r="Z34" s="6">
        <v>45.72</v>
      </c>
      <c r="AA34" s="22">
        <v>678501</v>
      </c>
    </row>
    <row r="35" spans="1:27" ht="13.5">
      <c r="A35" s="5" t="s">
        <v>39</v>
      </c>
      <c r="B35" s="3"/>
      <c r="C35" s="22">
        <v>5263392</v>
      </c>
      <c r="D35" s="22"/>
      <c r="E35" s="23">
        <v>20343000</v>
      </c>
      <c r="F35" s="24">
        <v>13334473</v>
      </c>
      <c r="G35" s="24">
        <v>1883888</v>
      </c>
      <c r="H35" s="24">
        <v>2715849</v>
      </c>
      <c r="I35" s="24">
        <v>3248284</v>
      </c>
      <c r="J35" s="24">
        <v>7848021</v>
      </c>
      <c r="K35" s="24">
        <v>1799922</v>
      </c>
      <c r="L35" s="24">
        <v>1865507</v>
      </c>
      <c r="M35" s="24">
        <v>1675219</v>
      </c>
      <c r="N35" s="24">
        <v>5340648</v>
      </c>
      <c r="O35" s="24">
        <v>1657876</v>
      </c>
      <c r="P35" s="24">
        <v>1667713</v>
      </c>
      <c r="Q35" s="24">
        <v>1701894</v>
      </c>
      <c r="R35" s="24">
        <v>5027483</v>
      </c>
      <c r="S35" s="24"/>
      <c r="T35" s="24"/>
      <c r="U35" s="24"/>
      <c r="V35" s="24"/>
      <c r="W35" s="24">
        <v>18216152</v>
      </c>
      <c r="X35" s="24">
        <v>15257223</v>
      </c>
      <c r="Y35" s="24">
        <v>2958929</v>
      </c>
      <c r="Z35" s="6">
        <v>19.39</v>
      </c>
      <c r="AA35" s="22">
        <v>13334473</v>
      </c>
    </row>
    <row r="36" spans="1:27" ht="13.5">
      <c r="A36" s="5" t="s">
        <v>40</v>
      </c>
      <c r="B36" s="3"/>
      <c r="C36" s="22"/>
      <c r="D36" s="22"/>
      <c r="E36" s="23">
        <v>2007822</v>
      </c>
      <c r="F36" s="24"/>
      <c r="G36" s="24">
        <v>569937</v>
      </c>
      <c r="H36" s="24">
        <v>872109</v>
      </c>
      <c r="I36" s="24">
        <v>1157669</v>
      </c>
      <c r="J36" s="24">
        <v>2599715</v>
      </c>
      <c r="K36" s="24"/>
      <c r="L36" s="24"/>
      <c r="M36" s="24">
        <v>183428</v>
      </c>
      <c r="N36" s="24">
        <v>183428</v>
      </c>
      <c r="O36" s="24">
        <v>135549</v>
      </c>
      <c r="P36" s="24">
        <v>117488</v>
      </c>
      <c r="Q36" s="24">
        <v>120056</v>
      </c>
      <c r="R36" s="24">
        <v>373093</v>
      </c>
      <c r="S36" s="24"/>
      <c r="T36" s="24"/>
      <c r="U36" s="24"/>
      <c r="V36" s="24"/>
      <c r="W36" s="24">
        <v>3156236</v>
      </c>
      <c r="X36" s="24">
        <v>1505871</v>
      </c>
      <c r="Y36" s="24">
        <v>1650365</v>
      </c>
      <c r="Z36" s="6">
        <v>109.6</v>
      </c>
      <c r="AA36" s="22"/>
    </row>
    <row r="37" spans="1:27" ht="13.5">
      <c r="A37" s="5" t="s">
        <v>41</v>
      </c>
      <c r="B37" s="3"/>
      <c r="C37" s="25"/>
      <c r="D37" s="25"/>
      <c r="E37" s="26">
        <v>720147</v>
      </c>
      <c r="F37" s="27"/>
      <c r="G37" s="27">
        <v>548680</v>
      </c>
      <c r="H37" s="27">
        <v>850852</v>
      </c>
      <c r="I37" s="27">
        <v>1105412</v>
      </c>
      <c r="J37" s="27">
        <v>2504944</v>
      </c>
      <c r="K37" s="27">
        <v>68223</v>
      </c>
      <c r="L37" s="27">
        <v>35006</v>
      </c>
      <c r="M37" s="27">
        <v>34985</v>
      </c>
      <c r="N37" s="27">
        <v>138214</v>
      </c>
      <c r="O37" s="27">
        <v>71402</v>
      </c>
      <c r="P37" s="27">
        <v>152281</v>
      </c>
      <c r="Q37" s="27">
        <v>141355</v>
      </c>
      <c r="R37" s="27">
        <v>365038</v>
      </c>
      <c r="S37" s="27"/>
      <c r="T37" s="27"/>
      <c r="U37" s="27"/>
      <c r="V37" s="27"/>
      <c r="W37" s="27">
        <v>3008196</v>
      </c>
      <c r="X37" s="27">
        <v>540108</v>
      </c>
      <c r="Y37" s="27">
        <v>2468088</v>
      </c>
      <c r="Z37" s="7">
        <v>456.96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8824200</v>
      </c>
      <c r="D38" s="19">
        <f>SUM(D39:D41)</f>
        <v>0</v>
      </c>
      <c r="E38" s="20">
        <f t="shared" si="7"/>
        <v>58468289</v>
      </c>
      <c r="F38" s="21">
        <f t="shared" si="7"/>
        <v>87669153</v>
      </c>
      <c r="G38" s="21">
        <f t="shared" si="7"/>
        <v>2435893</v>
      </c>
      <c r="H38" s="21">
        <f t="shared" si="7"/>
        <v>3179943</v>
      </c>
      <c r="I38" s="21">
        <f t="shared" si="7"/>
        <v>3262039</v>
      </c>
      <c r="J38" s="21">
        <f t="shared" si="7"/>
        <v>8877875</v>
      </c>
      <c r="K38" s="21">
        <f t="shared" si="7"/>
        <v>2308664</v>
      </c>
      <c r="L38" s="21">
        <f t="shared" si="7"/>
        <v>2791554</v>
      </c>
      <c r="M38" s="21">
        <f t="shared" si="7"/>
        <v>2109356</v>
      </c>
      <c r="N38" s="21">
        <f t="shared" si="7"/>
        <v>7209574</v>
      </c>
      <c r="O38" s="21">
        <f t="shared" si="7"/>
        <v>2823447</v>
      </c>
      <c r="P38" s="21">
        <f t="shared" si="7"/>
        <v>3226135</v>
      </c>
      <c r="Q38" s="21">
        <f t="shared" si="7"/>
        <v>3187855</v>
      </c>
      <c r="R38" s="21">
        <f t="shared" si="7"/>
        <v>9237437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25324886</v>
      </c>
      <c r="X38" s="21">
        <f t="shared" si="7"/>
        <v>43851285</v>
      </c>
      <c r="Y38" s="21">
        <f t="shared" si="7"/>
        <v>-18526399</v>
      </c>
      <c r="Z38" s="4">
        <f>+IF(X38&lt;&gt;0,+(Y38/X38)*100,0)</f>
        <v>-42.24824654511264</v>
      </c>
      <c r="AA38" s="19">
        <f>SUM(AA39:AA41)</f>
        <v>87669153</v>
      </c>
    </row>
    <row r="39" spans="1:27" ht="13.5">
      <c r="A39" s="5" t="s">
        <v>43</v>
      </c>
      <c r="B39" s="3"/>
      <c r="C39" s="22">
        <v>8824200</v>
      </c>
      <c r="D39" s="22"/>
      <c r="E39" s="23">
        <v>48888512</v>
      </c>
      <c r="F39" s="24">
        <v>70699149</v>
      </c>
      <c r="G39" s="24">
        <v>1461666</v>
      </c>
      <c r="H39" s="24">
        <v>2066010</v>
      </c>
      <c r="I39" s="24">
        <v>2364130</v>
      </c>
      <c r="J39" s="24">
        <v>5891806</v>
      </c>
      <c r="K39" s="24">
        <v>1756167</v>
      </c>
      <c r="L39" s="24">
        <v>2056731</v>
      </c>
      <c r="M39" s="24">
        <v>1573456</v>
      </c>
      <c r="N39" s="24">
        <v>5386354</v>
      </c>
      <c r="O39" s="24">
        <v>2189635</v>
      </c>
      <c r="P39" s="24">
        <v>2049162</v>
      </c>
      <c r="Q39" s="24">
        <v>2273345</v>
      </c>
      <c r="R39" s="24">
        <v>6512142</v>
      </c>
      <c r="S39" s="24"/>
      <c r="T39" s="24"/>
      <c r="U39" s="24"/>
      <c r="V39" s="24"/>
      <c r="W39" s="24">
        <v>17790302</v>
      </c>
      <c r="X39" s="24">
        <v>36666450</v>
      </c>
      <c r="Y39" s="24">
        <v>-18876148</v>
      </c>
      <c r="Z39" s="6">
        <v>-51.48</v>
      </c>
      <c r="AA39" s="22">
        <v>70699149</v>
      </c>
    </row>
    <row r="40" spans="1:27" ht="13.5">
      <c r="A40" s="5" t="s">
        <v>44</v>
      </c>
      <c r="B40" s="3"/>
      <c r="C40" s="22"/>
      <c r="D40" s="22"/>
      <c r="E40" s="23">
        <v>9579777</v>
      </c>
      <c r="F40" s="24">
        <v>16358236</v>
      </c>
      <c r="G40" s="24">
        <v>974227</v>
      </c>
      <c r="H40" s="24">
        <v>1113933</v>
      </c>
      <c r="I40" s="24">
        <v>897909</v>
      </c>
      <c r="J40" s="24">
        <v>2986069</v>
      </c>
      <c r="K40" s="24">
        <v>552497</v>
      </c>
      <c r="L40" s="24">
        <v>734823</v>
      </c>
      <c r="M40" s="24">
        <v>535900</v>
      </c>
      <c r="N40" s="24">
        <v>1823220</v>
      </c>
      <c r="O40" s="24">
        <v>633812</v>
      </c>
      <c r="P40" s="24">
        <v>1176973</v>
      </c>
      <c r="Q40" s="24">
        <v>914510</v>
      </c>
      <c r="R40" s="24">
        <v>2725295</v>
      </c>
      <c r="S40" s="24"/>
      <c r="T40" s="24"/>
      <c r="U40" s="24"/>
      <c r="V40" s="24"/>
      <c r="W40" s="24">
        <v>7534584</v>
      </c>
      <c r="X40" s="24">
        <v>7184835</v>
      </c>
      <c r="Y40" s="24">
        <v>349749</v>
      </c>
      <c r="Z40" s="6">
        <v>4.87</v>
      </c>
      <c r="AA40" s="22">
        <v>16358236</v>
      </c>
    </row>
    <row r="41" spans="1:27" ht="13.5">
      <c r="A41" s="5" t="s">
        <v>45</v>
      </c>
      <c r="B41" s="3"/>
      <c r="C41" s="22"/>
      <c r="D41" s="22"/>
      <c r="E41" s="23"/>
      <c r="F41" s="24">
        <v>611768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>
        <v>611768</v>
      </c>
    </row>
    <row r="42" spans="1:27" ht="13.5">
      <c r="A42" s="2" t="s">
        <v>46</v>
      </c>
      <c r="B42" s="8"/>
      <c r="C42" s="19">
        <f aca="true" t="shared" si="8" ref="C42:Y42">SUM(C43:C46)</f>
        <v>212830800</v>
      </c>
      <c r="D42" s="19">
        <f>SUM(D43:D46)</f>
        <v>0</v>
      </c>
      <c r="E42" s="20">
        <f t="shared" si="8"/>
        <v>183430422</v>
      </c>
      <c r="F42" s="21">
        <f t="shared" si="8"/>
        <v>245375804</v>
      </c>
      <c r="G42" s="21">
        <f t="shared" si="8"/>
        <v>5870861</v>
      </c>
      <c r="H42" s="21">
        <f t="shared" si="8"/>
        <v>22136411</v>
      </c>
      <c r="I42" s="21">
        <f t="shared" si="8"/>
        <v>17232821</v>
      </c>
      <c r="J42" s="21">
        <f t="shared" si="8"/>
        <v>45240093</v>
      </c>
      <c r="K42" s="21">
        <f t="shared" si="8"/>
        <v>18380030</v>
      </c>
      <c r="L42" s="21">
        <f t="shared" si="8"/>
        <v>14980909</v>
      </c>
      <c r="M42" s="21">
        <f t="shared" si="8"/>
        <v>15102823</v>
      </c>
      <c r="N42" s="21">
        <f t="shared" si="8"/>
        <v>48463762</v>
      </c>
      <c r="O42" s="21">
        <f t="shared" si="8"/>
        <v>17780842</v>
      </c>
      <c r="P42" s="21">
        <f t="shared" si="8"/>
        <v>14557686</v>
      </c>
      <c r="Q42" s="21">
        <f t="shared" si="8"/>
        <v>16128608</v>
      </c>
      <c r="R42" s="21">
        <f t="shared" si="8"/>
        <v>48467136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142170991</v>
      </c>
      <c r="X42" s="21">
        <f t="shared" si="8"/>
        <v>175866804</v>
      </c>
      <c r="Y42" s="21">
        <f t="shared" si="8"/>
        <v>-33695813</v>
      </c>
      <c r="Z42" s="4">
        <f>+IF(X42&lt;&gt;0,+(Y42/X42)*100,0)</f>
        <v>-19.159848381619536</v>
      </c>
      <c r="AA42" s="19">
        <f>SUM(AA43:AA46)</f>
        <v>245375804</v>
      </c>
    </row>
    <row r="43" spans="1:27" ht="13.5">
      <c r="A43" s="5" t="s">
        <v>47</v>
      </c>
      <c r="B43" s="3"/>
      <c r="C43" s="22">
        <v>209871250</v>
      </c>
      <c r="D43" s="22"/>
      <c r="E43" s="23">
        <v>126882009</v>
      </c>
      <c r="F43" s="24">
        <v>149794114</v>
      </c>
      <c r="G43" s="24">
        <v>3259205</v>
      </c>
      <c r="H43" s="24">
        <v>18553088</v>
      </c>
      <c r="I43" s="24">
        <v>12065124</v>
      </c>
      <c r="J43" s="24">
        <v>33877417</v>
      </c>
      <c r="K43" s="24">
        <v>11611742</v>
      </c>
      <c r="L43" s="24">
        <v>10315819</v>
      </c>
      <c r="M43" s="24">
        <v>9625077</v>
      </c>
      <c r="N43" s="24">
        <v>31552638</v>
      </c>
      <c r="O43" s="24">
        <v>11619264</v>
      </c>
      <c r="P43" s="24">
        <v>9342772</v>
      </c>
      <c r="Q43" s="24">
        <v>10991317</v>
      </c>
      <c r="R43" s="24">
        <v>31953353</v>
      </c>
      <c r="S43" s="24"/>
      <c r="T43" s="24"/>
      <c r="U43" s="24"/>
      <c r="V43" s="24"/>
      <c r="W43" s="24">
        <v>97383408</v>
      </c>
      <c r="X43" s="24">
        <v>95161446</v>
      </c>
      <c r="Y43" s="24">
        <v>2221962</v>
      </c>
      <c r="Z43" s="6">
        <v>2.33</v>
      </c>
      <c r="AA43" s="22">
        <v>149794114</v>
      </c>
    </row>
    <row r="44" spans="1:27" ht="13.5">
      <c r="A44" s="5" t="s">
        <v>48</v>
      </c>
      <c r="B44" s="3"/>
      <c r="C44" s="22">
        <v>1398589</v>
      </c>
      <c r="D44" s="22"/>
      <c r="E44" s="23">
        <v>40652533</v>
      </c>
      <c r="F44" s="24">
        <v>76232299</v>
      </c>
      <c r="G44" s="24">
        <v>838212</v>
      </c>
      <c r="H44" s="24">
        <v>1140384</v>
      </c>
      <c r="I44" s="24">
        <v>1276623</v>
      </c>
      <c r="J44" s="24">
        <v>3255219</v>
      </c>
      <c r="K44" s="24">
        <v>4421394</v>
      </c>
      <c r="L44" s="24">
        <v>3376310</v>
      </c>
      <c r="M44" s="24">
        <v>3777481</v>
      </c>
      <c r="N44" s="24">
        <v>11575185</v>
      </c>
      <c r="O44" s="24">
        <v>4121148</v>
      </c>
      <c r="P44" s="24">
        <v>3997828</v>
      </c>
      <c r="Q44" s="24">
        <v>3513020</v>
      </c>
      <c r="R44" s="24">
        <v>11631996</v>
      </c>
      <c r="S44" s="24"/>
      <c r="T44" s="24"/>
      <c r="U44" s="24"/>
      <c r="V44" s="24"/>
      <c r="W44" s="24">
        <v>26462400</v>
      </c>
      <c r="X44" s="24">
        <v>68783814</v>
      </c>
      <c r="Y44" s="24">
        <v>-42321414</v>
      </c>
      <c r="Z44" s="6">
        <v>-61.53</v>
      </c>
      <c r="AA44" s="22">
        <v>76232299</v>
      </c>
    </row>
    <row r="45" spans="1:27" ht="13.5">
      <c r="A45" s="5" t="s">
        <v>49</v>
      </c>
      <c r="B45" s="3"/>
      <c r="C45" s="25">
        <v>22220</v>
      </c>
      <c r="D45" s="25"/>
      <c r="E45" s="26">
        <v>4325938</v>
      </c>
      <c r="F45" s="27">
        <v>3631404</v>
      </c>
      <c r="G45" s="27">
        <v>943879</v>
      </c>
      <c r="H45" s="27">
        <v>1311202</v>
      </c>
      <c r="I45" s="27">
        <v>2593377</v>
      </c>
      <c r="J45" s="27">
        <v>4848458</v>
      </c>
      <c r="K45" s="27">
        <v>144362</v>
      </c>
      <c r="L45" s="27">
        <v>122463</v>
      </c>
      <c r="M45" s="27">
        <v>109394</v>
      </c>
      <c r="N45" s="27">
        <v>376219</v>
      </c>
      <c r="O45" s="27">
        <v>380023</v>
      </c>
      <c r="P45" s="27"/>
      <c r="Q45" s="27">
        <v>51809</v>
      </c>
      <c r="R45" s="27">
        <v>431832</v>
      </c>
      <c r="S45" s="27"/>
      <c r="T45" s="27"/>
      <c r="U45" s="27"/>
      <c r="V45" s="27"/>
      <c r="W45" s="27">
        <v>5656509</v>
      </c>
      <c r="X45" s="27">
        <v>3244455</v>
      </c>
      <c r="Y45" s="27">
        <v>2412054</v>
      </c>
      <c r="Z45" s="7">
        <v>74.34</v>
      </c>
      <c r="AA45" s="25">
        <v>3631404</v>
      </c>
    </row>
    <row r="46" spans="1:27" ht="13.5">
      <c r="A46" s="5" t="s">
        <v>50</v>
      </c>
      <c r="B46" s="3"/>
      <c r="C46" s="22">
        <v>1538741</v>
      </c>
      <c r="D46" s="22"/>
      <c r="E46" s="23">
        <v>11569942</v>
      </c>
      <c r="F46" s="24">
        <v>15717987</v>
      </c>
      <c r="G46" s="24">
        <v>829565</v>
      </c>
      <c r="H46" s="24">
        <v>1131737</v>
      </c>
      <c r="I46" s="24">
        <v>1297697</v>
      </c>
      <c r="J46" s="24">
        <v>3258999</v>
      </c>
      <c r="K46" s="24">
        <v>2202532</v>
      </c>
      <c r="L46" s="24">
        <v>1166317</v>
      </c>
      <c r="M46" s="24">
        <v>1590871</v>
      </c>
      <c r="N46" s="24">
        <v>4959720</v>
      </c>
      <c r="O46" s="24">
        <v>1660407</v>
      </c>
      <c r="P46" s="24">
        <v>1217086</v>
      </c>
      <c r="Q46" s="24">
        <v>1572462</v>
      </c>
      <c r="R46" s="24">
        <v>4449955</v>
      </c>
      <c r="S46" s="24"/>
      <c r="T46" s="24"/>
      <c r="U46" s="24"/>
      <c r="V46" s="24"/>
      <c r="W46" s="24">
        <v>12668674</v>
      </c>
      <c r="X46" s="24">
        <v>8677089</v>
      </c>
      <c r="Y46" s="24">
        <v>3991585</v>
      </c>
      <c r="Z46" s="6">
        <v>46</v>
      </c>
      <c r="AA46" s="22">
        <v>15717987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678613016</v>
      </c>
      <c r="D48" s="40">
        <f>+D28+D32+D38+D42+D47</f>
        <v>0</v>
      </c>
      <c r="E48" s="41">
        <f t="shared" si="9"/>
        <v>505139098</v>
      </c>
      <c r="F48" s="42">
        <f t="shared" si="9"/>
        <v>585499021</v>
      </c>
      <c r="G48" s="42">
        <f t="shared" si="9"/>
        <v>20729659</v>
      </c>
      <c r="H48" s="42">
        <f t="shared" si="9"/>
        <v>43479115</v>
      </c>
      <c r="I48" s="42">
        <f t="shared" si="9"/>
        <v>46583897</v>
      </c>
      <c r="J48" s="42">
        <f t="shared" si="9"/>
        <v>110792671</v>
      </c>
      <c r="K48" s="42">
        <f t="shared" si="9"/>
        <v>37311477</v>
      </c>
      <c r="L48" s="42">
        <f t="shared" si="9"/>
        <v>36060675</v>
      </c>
      <c r="M48" s="42">
        <f t="shared" si="9"/>
        <v>31944624</v>
      </c>
      <c r="N48" s="42">
        <f t="shared" si="9"/>
        <v>105316776</v>
      </c>
      <c r="O48" s="42">
        <f t="shared" si="9"/>
        <v>35779448</v>
      </c>
      <c r="P48" s="42">
        <f t="shared" si="9"/>
        <v>31619700</v>
      </c>
      <c r="Q48" s="42">
        <f t="shared" si="9"/>
        <v>37533775</v>
      </c>
      <c r="R48" s="42">
        <f t="shared" si="9"/>
        <v>104932923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321042370</v>
      </c>
      <c r="X48" s="42">
        <f t="shared" si="9"/>
        <v>389287539</v>
      </c>
      <c r="Y48" s="42">
        <f t="shared" si="9"/>
        <v>-68245169</v>
      </c>
      <c r="Z48" s="43">
        <f>+IF(X48&lt;&gt;0,+(Y48/X48)*100,0)</f>
        <v>-17.530786928168283</v>
      </c>
      <c r="AA48" s="40">
        <f>+AA28+AA32+AA38+AA42+AA47</f>
        <v>585499021</v>
      </c>
    </row>
    <row r="49" spans="1:27" ht="13.5">
      <c r="A49" s="14" t="s">
        <v>58</v>
      </c>
      <c r="B49" s="15"/>
      <c r="C49" s="44">
        <f aca="true" t="shared" si="10" ref="C49:Y49">+C25-C48</f>
        <v>-148675031</v>
      </c>
      <c r="D49" s="44">
        <f>+D25-D48</f>
        <v>0</v>
      </c>
      <c r="E49" s="45">
        <f t="shared" si="10"/>
        <v>47386958</v>
      </c>
      <c r="F49" s="46">
        <f t="shared" si="10"/>
        <v>-25172161</v>
      </c>
      <c r="G49" s="46">
        <f t="shared" si="10"/>
        <v>135756997</v>
      </c>
      <c r="H49" s="46">
        <f t="shared" si="10"/>
        <v>-22658903</v>
      </c>
      <c r="I49" s="46">
        <f t="shared" si="10"/>
        <v>-28050674</v>
      </c>
      <c r="J49" s="46">
        <f t="shared" si="10"/>
        <v>85047420</v>
      </c>
      <c r="K49" s="46">
        <f t="shared" si="10"/>
        <v>-19274028</v>
      </c>
      <c r="L49" s="46">
        <f t="shared" si="10"/>
        <v>-11717293</v>
      </c>
      <c r="M49" s="46">
        <f t="shared" si="10"/>
        <v>28002036</v>
      </c>
      <c r="N49" s="46">
        <f t="shared" si="10"/>
        <v>-2989285</v>
      </c>
      <c r="O49" s="46">
        <f t="shared" si="10"/>
        <v>-17803456</v>
      </c>
      <c r="P49" s="46">
        <f t="shared" si="10"/>
        <v>-12247472</v>
      </c>
      <c r="Q49" s="46">
        <f t="shared" si="10"/>
        <v>9490688</v>
      </c>
      <c r="R49" s="46">
        <f t="shared" si="10"/>
        <v>-20560240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61497895</v>
      </c>
      <c r="X49" s="46">
        <f>IF(F25=F48,0,X25-X48)</f>
        <v>85567293</v>
      </c>
      <c r="Y49" s="46">
        <f t="shared" si="10"/>
        <v>-24069398</v>
      </c>
      <c r="Z49" s="47">
        <f>+IF(X49&lt;&gt;0,+(Y49/X49)*100,0)</f>
        <v>-28.129203526398804</v>
      </c>
      <c r="AA49" s="44">
        <f>+AA25-AA48</f>
        <v>-25172161</v>
      </c>
    </row>
    <row r="50" spans="1:27" ht="13.5">
      <c r="A50" s="16" t="s">
        <v>79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327536959</v>
      </c>
      <c r="D5" s="19">
        <f>SUM(D6:D8)</f>
        <v>0</v>
      </c>
      <c r="E5" s="20">
        <f t="shared" si="0"/>
        <v>316910198</v>
      </c>
      <c r="F5" s="21">
        <f t="shared" si="0"/>
        <v>316910198</v>
      </c>
      <c r="G5" s="21">
        <f t="shared" si="0"/>
        <v>80122941</v>
      </c>
      <c r="H5" s="21">
        <f t="shared" si="0"/>
        <v>10758947</v>
      </c>
      <c r="I5" s="21">
        <f t="shared" si="0"/>
        <v>10854304</v>
      </c>
      <c r="J5" s="21">
        <f t="shared" si="0"/>
        <v>101736192</v>
      </c>
      <c r="K5" s="21">
        <f t="shared" si="0"/>
        <v>12483591</v>
      </c>
      <c r="L5" s="21">
        <f t="shared" si="0"/>
        <v>11701658</v>
      </c>
      <c r="M5" s="21">
        <f t="shared" si="0"/>
        <v>66965206</v>
      </c>
      <c r="N5" s="21">
        <f t="shared" si="0"/>
        <v>91150455</v>
      </c>
      <c r="O5" s="21">
        <f t="shared" si="0"/>
        <v>11691095</v>
      </c>
      <c r="P5" s="21">
        <f t="shared" si="0"/>
        <v>11154619</v>
      </c>
      <c r="Q5" s="21">
        <f t="shared" si="0"/>
        <v>0</v>
      </c>
      <c r="R5" s="21">
        <f t="shared" si="0"/>
        <v>22845714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215732361</v>
      </c>
      <c r="X5" s="21">
        <f t="shared" si="0"/>
        <v>281141807</v>
      </c>
      <c r="Y5" s="21">
        <f t="shared" si="0"/>
        <v>-65409446</v>
      </c>
      <c r="Z5" s="4">
        <f>+IF(X5&lt;&gt;0,+(Y5/X5)*100,0)</f>
        <v>-23.265641882994657</v>
      </c>
      <c r="AA5" s="19">
        <f>SUM(AA6:AA8)</f>
        <v>316910198</v>
      </c>
    </row>
    <row r="6" spans="1:27" ht="13.5">
      <c r="A6" s="5" t="s">
        <v>33</v>
      </c>
      <c r="B6" s="3"/>
      <c r="C6" s="22">
        <v>4762000</v>
      </c>
      <c r="D6" s="22"/>
      <c r="E6" s="23">
        <v>5917000</v>
      </c>
      <c r="F6" s="24">
        <v>5917000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>
        <v>5917000</v>
      </c>
      <c r="Y6" s="24">
        <v>-5917000</v>
      </c>
      <c r="Z6" s="6">
        <v>-100</v>
      </c>
      <c r="AA6" s="22">
        <v>5917000</v>
      </c>
    </row>
    <row r="7" spans="1:27" ht="13.5">
      <c r="A7" s="5" t="s">
        <v>34</v>
      </c>
      <c r="B7" s="3"/>
      <c r="C7" s="25">
        <v>289502508</v>
      </c>
      <c r="D7" s="25"/>
      <c r="E7" s="26">
        <v>302179737</v>
      </c>
      <c r="F7" s="27">
        <v>302179737</v>
      </c>
      <c r="G7" s="27">
        <v>79941541</v>
      </c>
      <c r="H7" s="27">
        <v>10588503</v>
      </c>
      <c r="I7" s="27">
        <v>10637169</v>
      </c>
      <c r="J7" s="27">
        <v>101167213</v>
      </c>
      <c r="K7" s="27">
        <v>9271795</v>
      </c>
      <c r="L7" s="27">
        <v>11413918</v>
      </c>
      <c r="M7" s="27">
        <v>66776820</v>
      </c>
      <c r="N7" s="27">
        <v>87462533</v>
      </c>
      <c r="O7" s="27">
        <v>11495024</v>
      </c>
      <c r="P7" s="27">
        <v>10955002</v>
      </c>
      <c r="Q7" s="27"/>
      <c r="R7" s="27">
        <v>22450026</v>
      </c>
      <c r="S7" s="27"/>
      <c r="T7" s="27"/>
      <c r="U7" s="27"/>
      <c r="V7" s="27"/>
      <c r="W7" s="27">
        <v>211079772</v>
      </c>
      <c r="X7" s="27">
        <v>267567769</v>
      </c>
      <c r="Y7" s="27">
        <v>-56487997</v>
      </c>
      <c r="Z7" s="7">
        <v>-21.11</v>
      </c>
      <c r="AA7" s="25">
        <v>302179737</v>
      </c>
    </row>
    <row r="8" spans="1:27" ht="13.5">
      <c r="A8" s="5" t="s">
        <v>35</v>
      </c>
      <c r="B8" s="3"/>
      <c r="C8" s="22">
        <v>33272451</v>
      </c>
      <c r="D8" s="22"/>
      <c r="E8" s="23">
        <v>8813461</v>
      </c>
      <c r="F8" s="24">
        <v>8813461</v>
      </c>
      <c r="G8" s="24">
        <v>181400</v>
      </c>
      <c r="H8" s="24">
        <v>170444</v>
      </c>
      <c r="I8" s="24">
        <v>217135</v>
      </c>
      <c r="J8" s="24">
        <v>568979</v>
      </c>
      <c r="K8" s="24">
        <v>3211796</v>
      </c>
      <c r="L8" s="24">
        <v>287740</v>
      </c>
      <c r="M8" s="24">
        <v>188386</v>
      </c>
      <c r="N8" s="24">
        <v>3687922</v>
      </c>
      <c r="O8" s="24">
        <v>196071</v>
      </c>
      <c r="P8" s="24">
        <v>199617</v>
      </c>
      <c r="Q8" s="24"/>
      <c r="R8" s="24">
        <v>395688</v>
      </c>
      <c r="S8" s="24"/>
      <c r="T8" s="24"/>
      <c r="U8" s="24"/>
      <c r="V8" s="24"/>
      <c r="W8" s="24">
        <v>4652589</v>
      </c>
      <c r="X8" s="24">
        <v>7657038</v>
      </c>
      <c r="Y8" s="24">
        <v>-3004449</v>
      </c>
      <c r="Z8" s="6">
        <v>-39.24</v>
      </c>
      <c r="AA8" s="22">
        <v>8813461</v>
      </c>
    </row>
    <row r="9" spans="1:27" ht="13.5">
      <c r="A9" s="2" t="s">
        <v>36</v>
      </c>
      <c r="B9" s="3"/>
      <c r="C9" s="19">
        <f aca="true" t="shared" si="1" ref="C9:Y9">SUM(C10:C14)</f>
        <v>36656908</v>
      </c>
      <c r="D9" s="19">
        <f>SUM(D10:D14)</f>
        <v>0</v>
      </c>
      <c r="E9" s="20">
        <f t="shared" si="1"/>
        <v>6144578</v>
      </c>
      <c r="F9" s="21">
        <f t="shared" si="1"/>
        <v>6144578</v>
      </c>
      <c r="G9" s="21">
        <f t="shared" si="1"/>
        <v>1092758</v>
      </c>
      <c r="H9" s="21">
        <f t="shared" si="1"/>
        <v>736813</v>
      </c>
      <c r="I9" s="21">
        <f t="shared" si="1"/>
        <v>654888</v>
      </c>
      <c r="J9" s="21">
        <f t="shared" si="1"/>
        <v>2484459</v>
      </c>
      <c r="K9" s="21">
        <f t="shared" si="1"/>
        <v>581031</v>
      </c>
      <c r="L9" s="21">
        <f t="shared" si="1"/>
        <v>791050</v>
      </c>
      <c r="M9" s="21">
        <f t="shared" si="1"/>
        <v>865322</v>
      </c>
      <c r="N9" s="21">
        <f t="shared" si="1"/>
        <v>2237403</v>
      </c>
      <c r="O9" s="21">
        <f t="shared" si="1"/>
        <v>-562992</v>
      </c>
      <c r="P9" s="21">
        <f t="shared" si="1"/>
        <v>1888802</v>
      </c>
      <c r="Q9" s="21">
        <f t="shared" si="1"/>
        <v>0</v>
      </c>
      <c r="R9" s="21">
        <f t="shared" si="1"/>
        <v>1325810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6047672</v>
      </c>
      <c r="X9" s="21">
        <f t="shared" si="1"/>
        <v>4523268</v>
      </c>
      <c r="Y9" s="21">
        <f t="shared" si="1"/>
        <v>1524404</v>
      </c>
      <c r="Z9" s="4">
        <f>+IF(X9&lt;&gt;0,+(Y9/X9)*100,0)</f>
        <v>33.701385812204805</v>
      </c>
      <c r="AA9" s="19">
        <f>SUM(AA10:AA14)</f>
        <v>6144578</v>
      </c>
    </row>
    <row r="10" spans="1:27" ht="13.5">
      <c r="A10" s="5" t="s">
        <v>37</v>
      </c>
      <c r="B10" s="3"/>
      <c r="C10" s="22">
        <v>91582</v>
      </c>
      <c r="D10" s="22"/>
      <c r="E10" s="23">
        <v>130598</v>
      </c>
      <c r="F10" s="24">
        <v>130598</v>
      </c>
      <c r="G10" s="24">
        <v>6695</v>
      </c>
      <c r="H10" s="24">
        <v>7125</v>
      </c>
      <c r="I10" s="24">
        <v>5254</v>
      </c>
      <c r="J10" s="24">
        <v>19074</v>
      </c>
      <c r="K10" s="24">
        <v>25645</v>
      </c>
      <c r="L10" s="24">
        <v>6991</v>
      </c>
      <c r="M10" s="24">
        <v>3737</v>
      </c>
      <c r="N10" s="24">
        <v>36373</v>
      </c>
      <c r="O10" s="24">
        <v>10045</v>
      </c>
      <c r="P10" s="24">
        <v>6332</v>
      </c>
      <c r="Q10" s="24"/>
      <c r="R10" s="24">
        <v>16377</v>
      </c>
      <c r="S10" s="24"/>
      <c r="T10" s="24"/>
      <c r="U10" s="24"/>
      <c r="V10" s="24"/>
      <c r="W10" s="24">
        <v>71824</v>
      </c>
      <c r="X10" s="24">
        <v>92650</v>
      </c>
      <c r="Y10" s="24">
        <v>-20826</v>
      </c>
      <c r="Z10" s="6">
        <v>-22.48</v>
      </c>
      <c r="AA10" s="22">
        <v>130598</v>
      </c>
    </row>
    <row r="11" spans="1:27" ht="13.5">
      <c r="A11" s="5" t="s">
        <v>38</v>
      </c>
      <c r="B11" s="3"/>
      <c r="C11" s="22"/>
      <c r="D11" s="22"/>
      <c r="E11" s="23">
        <v>58850</v>
      </c>
      <c r="F11" s="24">
        <v>58850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>
        <v>41752</v>
      </c>
      <c r="Y11" s="24">
        <v>-41752</v>
      </c>
      <c r="Z11" s="6">
        <v>-100</v>
      </c>
      <c r="AA11" s="22">
        <v>58850</v>
      </c>
    </row>
    <row r="12" spans="1:27" ht="13.5">
      <c r="A12" s="5" t="s">
        <v>39</v>
      </c>
      <c r="B12" s="3"/>
      <c r="C12" s="22">
        <v>36565326</v>
      </c>
      <c r="D12" s="22"/>
      <c r="E12" s="23">
        <v>5955130</v>
      </c>
      <c r="F12" s="24">
        <v>5955130</v>
      </c>
      <c r="G12" s="24">
        <v>1086063</v>
      </c>
      <c r="H12" s="24">
        <v>729688</v>
      </c>
      <c r="I12" s="24">
        <v>649634</v>
      </c>
      <c r="J12" s="24">
        <v>2465385</v>
      </c>
      <c r="K12" s="24">
        <v>555386</v>
      </c>
      <c r="L12" s="24">
        <v>784059</v>
      </c>
      <c r="M12" s="24">
        <v>861585</v>
      </c>
      <c r="N12" s="24">
        <v>2201030</v>
      </c>
      <c r="O12" s="24">
        <v>-573037</v>
      </c>
      <c r="P12" s="24">
        <v>1882470</v>
      </c>
      <c r="Q12" s="24"/>
      <c r="R12" s="24">
        <v>1309433</v>
      </c>
      <c r="S12" s="24"/>
      <c r="T12" s="24"/>
      <c r="U12" s="24"/>
      <c r="V12" s="24"/>
      <c r="W12" s="24">
        <v>5975848</v>
      </c>
      <c r="X12" s="24">
        <v>4388866</v>
      </c>
      <c r="Y12" s="24">
        <v>1586982</v>
      </c>
      <c r="Z12" s="6">
        <v>36.16</v>
      </c>
      <c r="AA12" s="22">
        <v>5955130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17148264</v>
      </c>
      <c r="D15" s="19">
        <f>SUM(D16:D18)</f>
        <v>0</v>
      </c>
      <c r="E15" s="20">
        <f t="shared" si="2"/>
        <v>25937969</v>
      </c>
      <c r="F15" s="21">
        <f t="shared" si="2"/>
        <v>25937969</v>
      </c>
      <c r="G15" s="21">
        <f t="shared" si="2"/>
        <v>2424003</v>
      </c>
      <c r="H15" s="21">
        <f t="shared" si="2"/>
        <v>2711515</v>
      </c>
      <c r="I15" s="21">
        <f t="shared" si="2"/>
        <v>1280785</v>
      </c>
      <c r="J15" s="21">
        <f t="shared" si="2"/>
        <v>6416303</v>
      </c>
      <c r="K15" s="21">
        <f t="shared" si="2"/>
        <v>-3306482</v>
      </c>
      <c r="L15" s="21">
        <f t="shared" si="2"/>
        <v>-1964564</v>
      </c>
      <c r="M15" s="21">
        <f t="shared" si="2"/>
        <v>2037504</v>
      </c>
      <c r="N15" s="21">
        <f t="shared" si="2"/>
        <v>-3233542</v>
      </c>
      <c r="O15" s="21">
        <f t="shared" si="2"/>
        <v>2187905</v>
      </c>
      <c r="P15" s="21">
        <f t="shared" si="2"/>
        <v>1403324</v>
      </c>
      <c r="Q15" s="21">
        <f t="shared" si="2"/>
        <v>0</v>
      </c>
      <c r="R15" s="21">
        <f t="shared" si="2"/>
        <v>3591229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6773990</v>
      </c>
      <c r="X15" s="21">
        <f t="shared" si="2"/>
        <v>21459142</v>
      </c>
      <c r="Y15" s="21">
        <f t="shared" si="2"/>
        <v>-14685152</v>
      </c>
      <c r="Z15" s="4">
        <f>+IF(X15&lt;&gt;0,+(Y15/X15)*100,0)</f>
        <v>-68.43308087527451</v>
      </c>
      <c r="AA15" s="19">
        <f>SUM(AA16:AA18)</f>
        <v>25937969</v>
      </c>
    </row>
    <row r="16" spans="1:27" ht="13.5">
      <c r="A16" s="5" t="s">
        <v>43</v>
      </c>
      <c r="B16" s="3"/>
      <c r="C16" s="22">
        <v>7888315</v>
      </c>
      <c r="D16" s="22"/>
      <c r="E16" s="23">
        <v>7816641</v>
      </c>
      <c r="F16" s="24">
        <v>7816641</v>
      </c>
      <c r="G16" s="24">
        <v>67952</v>
      </c>
      <c r="H16" s="24">
        <v>113541</v>
      </c>
      <c r="I16" s="24">
        <v>55035</v>
      </c>
      <c r="J16" s="24">
        <v>236528</v>
      </c>
      <c r="K16" s="24">
        <v>70180</v>
      </c>
      <c r="L16" s="24">
        <v>463354</v>
      </c>
      <c r="M16" s="24">
        <v>24998</v>
      </c>
      <c r="N16" s="24">
        <v>558532</v>
      </c>
      <c r="O16" s="24">
        <v>56681</v>
      </c>
      <c r="P16" s="24">
        <v>60145</v>
      </c>
      <c r="Q16" s="24"/>
      <c r="R16" s="24">
        <v>116826</v>
      </c>
      <c r="S16" s="24"/>
      <c r="T16" s="24"/>
      <c r="U16" s="24"/>
      <c r="V16" s="24"/>
      <c r="W16" s="24">
        <v>911886</v>
      </c>
      <c r="X16" s="24">
        <v>6990505</v>
      </c>
      <c r="Y16" s="24">
        <v>-6078619</v>
      </c>
      <c r="Z16" s="6">
        <v>-86.96</v>
      </c>
      <c r="AA16" s="22">
        <v>7816641</v>
      </c>
    </row>
    <row r="17" spans="1:27" ht="13.5">
      <c r="A17" s="5" t="s">
        <v>44</v>
      </c>
      <c r="B17" s="3"/>
      <c r="C17" s="22">
        <v>8034375</v>
      </c>
      <c r="D17" s="22"/>
      <c r="E17" s="23">
        <v>15705580</v>
      </c>
      <c r="F17" s="24">
        <v>15705580</v>
      </c>
      <c r="G17" s="24">
        <v>2261588</v>
      </c>
      <c r="H17" s="24">
        <v>2493757</v>
      </c>
      <c r="I17" s="24">
        <v>1129107</v>
      </c>
      <c r="J17" s="24">
        <v>5884452</v>
      </c>
      <c r="K17" s="24">
        <v>-3474193</v>
      </c>
      <c r="L17" s="24">
        <v>-2523338</v>
      </c>
      <c r="M17" s="24">
        <v>1914696</v>
      </c>
      <c r="N17" s="24">
        <v>-4082835</v>
      </c>
      <c r="O17" s="24">
        <v>2024874</v>
      </c>
      <c r="P17" s="24">
        <v>1249514</v>
      </c>
      <c r="Q17" s="24"/>
      <c r="R17" s="24">
        <v>3274388</v>
      </c>
      <c r="S17" s="24"/>
      <c r="T17" s="24"/>
      <c r="U17" s="24"/>
      <c r="V17" s="24"/>
      <c r="W17" s="24">
        <v>5076005</v>
      </c>
      <c r="X17" s="24">
        <v>12754823</v>
      </c>
      <c r="Y17" s="24">
        <v>-7678818</v>
      </c>
      <c r="Z17" s="6">
        <v>-60.2</v>
      </c>
      <c r="AA17" s="22">
        <v>15705580</v>
      </c>
    </row>
    <row r="18" spans="1:27" ht="13.5">
      <c r="A18" s="5" t="s">
        <v>45</v>
      </c>
      <c r="B18" s="3"/>
      <c r="C18" s="22">
        <v>1225574</v>
      </c>
      <c r="D18" s="22"/>
      <c r="E18" s="23">
        <v>2415748</v>
      </c>
      <c r="F18" s="24">
        <v>2415748</v>
      </c>
      <c r="G18" s="24">
        <v>94463</v>
      </c>
      <c r="H18" s="24">
        <v>104217</v>
      </c>
      <c r="I18" s="24">
        <v>96643</v>
      </c>
      <c r="J18" s="24">
        <v>295323</v>
      </c>
      <c r="K18" s="24">
        <v>97531</v>
      </c>
      <c r="L18" s="24">
        <v>95420</v>
      </c>
      <c r="M18" s="24">
        <v>97810</v>
      </c>
      <c r="N18" s="24">
        <v>290761</v>
      </c>
      <c r="O18" s="24">
        <v>106350</v>
      </c>
      <c r="P18" s="24">
        <v>93665</v>
      </c>
      <c r="Q18" s="24"/>
      <c r="R18" s="24">
        <v>200015</v>
      </c>
      <c r="S18" s="24"/>
      <c r="T18" s="24"/>
      <c r="U18" s="24"/>
      <c r="V18" s="24"/>
      <c r="W18" s="24">
        <v>786099</v>
      </c>
      <c r="X18" s="24">
        <v>1713814</v>
      </c>
      <c r="Y18" s="24">
        <v>-927715</v>
      </c>
      <c r="Z18" s="6">
        <v>-54.13</v>
      </c>
      <c r="AA18" s="22">
        <v>2415748</v>
      </c>
    </row>
    <row r="19" spans="1:27" ht="13.5">
      <c r="A19" s="2" t="s">
        <v>46</v>
      </c>
      <c r="B19" s="8"/>
      <c r="C19" s="19">
        <f aca="true" t="shared" si="3" ref="C19:Y19">SUM(C20:C23)</f>
        <v>666442284</v>
      </c>
      <c r="D19" s="19">
        <f>SUM(D20:D23)</f>
        <v>0</v>
      </c>
      <c r="E19" s="20">
        <f t="shared" si="3"/>
        <v>718707930</v>
      </c>
      <c r="F19" s="21">
        <f t="shared" si="3"/>
        <v>718707930</v>
      </c>
      <c r="G19" s="21">
        <f t="shared" si="3"/>
        <v>124721046</v>
      </c>
      <c r="H19" s="21">
        <f t="shared" si="3"/>
        <v>8570237</v>
      </c>
      <c r="I19" s="21">
        <f t="shared" si="3"/>
        <v>10102457</v>
      </c>
      <c r="J19" s="21">
        <f t="shared" si="3"/>
        <v>143393740</v>
      </c>
      <c r="K19" s="21">
        <f t="shared" si="3"/>
        <v>9772381</v>
      </c>
      <c r="L19" s="21">
        <f t="shared" si="3"/>
        <v>10670705</v>
      </c>
      <c r="M19" s="21">
        <f t="shared" si="3"/>
        <v>101604309</v>
      </c>
      <c r="N19" s="21">
        <f t="shared" si="3"/>
        <v>122047395</v>
      </c>
      <c r="O19" s="21">
        <f t="shared" si="3"/>
        <v>12545774</v>
      </c>
      <c r="P19" s="21">
        <f t="shared" si="3"/>
        <v>10190615</v>
      </c>
      <c r="Q19" s="21">
        <f t="shared" si="3"/>
        <v>0</v>
      </c>
      <c r="R19" s="21">
        <f t="shared" si="3"/>
        <v>22736389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288177524</v>
      </c>
      <c r="X19" s="21">
        <f t="shared" si="3"/>
        <v>689423387</v>
      </c>
      <c r="Y19" s="21">
        <f t="shared" si="3"/>
        <v>-401245863</v>
      </c>
      <c r="Z19" s="4">
        <f>+IF(X19&lt;&gt;0,+(Y19/X19)*100,0)</f>
        <v>-58.20021057684252</v>
      </c>
      <c r="AA19" s="19">
        <f>SUM(AA20:AA23)</f>
        <v>718707930</v>
      </c>
    </row>
    <row r="20" spans="1:27" ht="13.5">
      <c r="A20" s="5" t="s">
        <v>47</v>
      </c>
      <c r="B20" s="3"/>
      <c r="C20" s="22">
        <v>142364612</v>
      </c>
      <c r="D20" s="22"/>
      <c r="E20" s="23">
        <v>154219025</v>
      </c>
      <c r="F20" s="24">
        <v>154219025</v>
      </c>
      <c r="G20" s="24">
        <v>31128652</v>
      </c>
      <c r="H20" s="24">
        <v>6018359</v>
      </c>
      <c r="I20" s="24">
        <v>7020610</v>
      </c>
      <c r="J20" s="24">
        <v>44167621</v>
      </c>
      <c r="K20" s="24">
        <v>7083978</v>
      </c>
      <c r="L20" s="24">
        <v>8126200</v>
      </c>
      <c r="M20" s="24">
        <v>27505281</v>
      </c>
      <c r="N20" s="24">
        <v>42715459</v>
      </c>
      <c r="O20" s="24">
        <v>9555109</v>
      </c>
      <c r="P20" s="24">
        <v>7800002</v>
      </c>
      <c r="Q20" s="24"/>
      <c r="R20" s="24">
        <v>17355111</v>
      </c>
      <c r="S20" s="24"/>
      <c r="T20" s="24"/>
      <c r="U20" s="24"/>
      <c r="V20" s="24"/>
      <c r="W20" s="24">
        <v>104238191</v>
      </c>
      <c r="X20" s="24">
        <v>132358678</v>
      </c>
      <c r="Y20" s="24">
        <v>-28120487</v>
      </c>
      <c r="Z20" s="6">
        <v>-21.25</v>
      </c>
      <c r="AA20" s="22">
        <v>154219025</v>
      </c>
    </row>
    <row r="21" spans="1:27" ht="13.5">
      <c r="A21" s="5" t="s">
        <v>48</v>
      </c>
      <c r="B21" s="3"/>
      <c r="C21" s="22">
        <v>452847576</v>
      </c>
      <c r="D21" s="22"/>
      <c r="E21" s="23">
        <v>493518124</v>
      </c>
      <c r="F21" s="24">
        <v>493518124</v>
      </c>
      <c r="G21" s="24">
        <v>67980782</v>
      </c>
      <c r="H21" s="24">
        <v>1629529</v>
      </c>
      <c r="I21" s="24">
        <v>2148188</v>
      </c>
      <c r="J21" s="24">
        <v>71758499</v>
      </c>
      <c r="K21" s="24">
        <v>1701570</v>
      </c>
      <c r="L21" s="24">
        <v>1651039</v>
      </c>
      <c r="M21" s="24">
        <v>53695232</v>
      </c>
      <c r="N21" s="24">
        <v>57047841</v>
      </c>
      <c r="O21" s="24">
        <v>2043769</v>
      </c>
      <c r="P21" s="24">
        <v>1450606</v>
      </c>
      <c r="Q21" s="24"/>
      <c r="R21" s="24">
        <v>3494375</v>
      </c>
      <c r="S21" s="24"/>
      <c r="T21" s="24"/>
      <c r="U21" s="24"/>
      <c r="V21" s="24"/>
      <c r="W21" s="24">
        <v>132300715</v>
      </c>
      <c r="X21" s="24">
        <v>489033740</v>
      </c>
      <c r="Y21" s="24">
        <v>-356733025</v>
      </c>
      <c r="Z21" s="6">
        <v>-72.95</v>
      </c>
      <c r="AA21" s="22">
        <v>493518124</v>
      </c>
    </row>
    <row r="22" spans="1:27" ht="13.5">
      <c r="A22" s="5" t="s">
        <v>49</v>
      </c>
      <c r="B22" s="3"/>
      <c r="C22" s="25">
        <v>9001590</v>
      </c>
      <c r="D22" s="25"/>
      <c r="E22" s="26">
        <v>4585064</v>
      </c>
      <c r="F22" s="27">
        <v>4585064</v>
      </c>
      <c r="G22" s="27">
        <v>391870</v>
      </c>
      <c r="H22" s="27">
        <v>387185</v>
      </c>
      <c r="I22" s="27">
        <v>374046</v>
      </c>
      <c r="J22" s="27">
        <v>1153101</v>
      </c>
      <c r="K22" s="27">
        <v>389042</v>
      </c>
      <c r="L22" s="27">
        <v>348158</v>
      </c>
      <c r="M22" s="27">
        <v>385203</v>
      </c>
      <c r="N22" s="27">
        <v>1122403</v>
      </c>
      <c r="O22" s="27">
        <v>385565</v>
      </c>
      <c r="P22" s="27">
        <v>378779</v>
      </c>
      <c r="Q22" s="27"/>
      <c r="R22" s="27">
        <v>764344</v>
      </c>
      <c r="S22" s="27"/>
      <c r="T22" s="27"/>
      <c r="U22" s="27"/>
      <c r="V22" s="27"/>
      <c r="W22" s="27">
        <v>3039848</v>
      </c>
      <c r="X22" s="27">
        <v>3436617</v>
      </c>
      <c r="Y22" s="27">
        <v>-396769</v>
      </c>
      <c r="Z22" s="7">
        <v>-11.55</v>
      </c>
      <c r="AA22" s="25">
        <v>4585064</v>
      </c>
    </row>
    <row r="23" spans="1:27" ht="13.5">
      <c r="A23" s="5" t="s">
        <v>50</v>
      </c>
      <c r="B23" s="3"/>
      <c r="C23" s="22">
        <v>62228506</v>
      </c>
      <c r="D23" s="22"/>
      <c r="E23" s="23">
        <v>66385717</v>
      </c>
      <c r="F23" s="24">
        <v>66385717</v>
      </c>
      <c r="G23" s="24">
        <v>25219742</v>
      </c>
      <c r="H23" s="24">
        <v>535164</v>
      </c>
      <c r="I23" s="24">
        <v>559613</v>
      </c>
      <c r="J23" s="24">
        <v>26314519</v>
      </c>
      <c r="K23" s="24">
        <v>597791</v>
      </c>
      <c r="L23" s="24">
        <v>545308</v>
      </c>
      <c r="M23" s="24">
        <v>20018593</v>
      </c>
      <c r="N23" s="24">
        <v>21161692</v>
      </c>
      <c r="O23" s="24">
        <v>561331</v>
      </c>
      <c r="P23" s="24">
        <v>561228</v>
      </c>
      <c r="Q23" s="24"/>
      <c r="R23" s="24">
        <v>1122559</v>
      </c>
      <c r="S23" s="24"/>
      <c r="T23" s="24"/>
      <c r="U23" s="24"/>
      <c r="V23" s="24"/>
      <c r="W23" s="24">
        <v>48598770</v>
      </c>
      <c r="X23" s="24">
        <v>64594352</v>
      </c>
      <c r="Y23" s="24">
        <v>-15995582</v>
      </c>
      <c r="Z23" s="6">
        <v>-24.76</v>
      </c>
      <c r="AA23" s="22">
        <v>66385717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1047784415</v>
      </c>
      <c r="D25" s="40">
        <f>+D5+D9+D15+D19+D24</f>
        <v>0</v>
      </c>
      <c r="E25" s="41">
        <f t="shared" si="4"/>
        <v>1067700675</v>
      </c>
      <c r="F25" s="42">
        <f t="shared" si="4"/>
        <v>1067700675</v>
      </c>
      <c r="G25" s="42">
        <f t="shared" si="4"/>
        <v>208360748</v>
      </c>
      <c r="H25" s="42">
        <f t="shared" si="4"/>
        <v>22777512</v>
      </c>
      <c r="I25" s="42">
        <f t="shared" si="4"/>
        <v>22892434</v>
      </c>
      <c r="J25" s="42">
        <f t="shared" si="4"/>
        <v>254030694</v>
      </c>
      <c r="K25" s="42">
        <f t="shared" si="4"/>
        <v>19530521</v>
      </c>
      <c r="L25" s="42">
        <f t="shared" si="4"/>
        <v>21198849</v>
      </c>
      <c r="M25" s="42">
        <f t="shared" si="4"/>
        <v>171472341</v>
      </c>
      <c r="N25" s="42">
        <f t="shared" si="4"/>
        <v>212201711</v>
      </c>
      <c r="O25" s="42">
        <f t="shared" si="4"/>
        <v>25861782</v>
      </c>
      <c r="P25" s="42">
        <f t="shared" si="4"/>
        <v>24637360</v>
      </c>
      <c r="Q25" s="42">
        <f t="shared" si="4"/>
        <v>0</v>
      </c>
      <c r="R25" s="42">
        <f t="shared" si="4"/>
        <v>50499142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516731547</v>
      </c>
      <c r="X25" s="42">
        <f t="shared" si="4"/>
        <v>996547604</v>
      </c>
      <c r="Y25" s="42">
        <f t="shared" si="4"/>
        <v>-479816057</v>
      </c>
      <c r="Z25" s="43">
        <f>+IF(X25&lt;&gt;0,+(Y25/X25)*100,0)</f>
        <v>-48.14783107942729</v>
      </c>
      <c r="AA25" s="40">
        <f>+AA5+AA9+AA15+AA19+AA24</f>
        <v>1067700675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209029372</v>
      </c>
      <c r="D28" s="19">
        <f>SUM(D29:D31)</f>
        <v>0</v>
      </c>
      <c r="E28" s="20">
        <f t="shared" si="5"/>
        <v>226695588</v>
      </c>
      <c r="F28" s="21">
        <f t="shared" si="5"/>
        <v>226695588</v>
      </c>
      <c r="G28" s="21">
        <f t="shared" si="5"/>
        <v>9441680</v>
      </c>
      <c r="H28" s="21">
        <f t="shared" si="5"/>
        <v>11620757</v>
      </c>
      <c r="I28" s="21">
        <f t="shared" si="5"/>
        <v>18668000</v>
      </c>
      <c r="J28" s="21">
        <f t="shared" si="5"/>
        <v>39730437</v>
      </c>
      <c r="K28" s="21">
        <f t="shared" si="5"/>
        <v>12089611</v>
      </c>
      <c r="L28" s="21">
        <f t="shared" si="5"/>
        <v>24634189</v>
      </c>
      <c r="M28" s="21">
        <f t="shared" si="5"/>
        <v>9104802</v>
      </c>
      <c r="N28" s="21">
        <f t="shared" si="5"/>
        <v>45828602</v>
      </c>
      <c r="O28" s="21">
        <f t="shared" si="5"/>
        <v>13541423</v>
      </c>
      <c r="P28" s="21">
        <f t="shared" si="5"/>
        <v>12599032</v>
      </c>
      <c r="Q28" s="21">
        <f t="shared" si="5"/>
        <v>0</v>
      </c>
      <c r="R28" s="21">
        <f t="shared" si="5"/>
        <v>26140455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111699494</v>
      </c>
      <c r="X28" s="21">
        <f t="shared" si="5"/>
        <v>170922661</v>
      </c>
      <c r="Y28" s="21">
        <f t="shared" si="5"/>
        <v>-59223167</v>
      </c>
      <c r="Z28" s="4">
        <f>+IF(X28&lt;&gt;0,+(Y28/X28)*100,0)</f>
        <v>-34.64910191165348</v>
      </c>
      <c r="AA28" s="19">
        <f>SUM(AA29:AA31)</f>
        <v>226695588</v>
      </c>
    </row>
    <row r="29" spans="1:27" ht="13.5">
      <c r="A29" s="5" t="s">
        <v>33</v>
      </c>
      <c r="B29" s="3"/>
      <c r="C29" s="22">
        <v>48863397</v>
      </c>
      <c r="D29" s="22"/>
      <c r="E29" s="23">
        <v>58461666</v>
      </c>
      <c r="F29" s="24">
        <v>58461666</v>
      </c>
      <c r="G29" s="24">
        <v>3553804</v>
      </c>
      <c r="H29" s="24">
        <v>4297756</v>
      </c>
      <c r="I29" s="24">
        <v>4901330</v>
      </c>
      <c r="J29" s="24">
        <v>12752890</v>
      </c>
      <c r="K29" s="24">
        <v>3991138</v>
      </c>
      <c r="L29" s="24">
        <v>4285057</v>
      </c>
      <c r="M29" s="24">
        <v>3693353</v>
      </c>
      <c r="N29" s="24">
        <v>11969548</v>
      </c>
      <c r="O29" s="24">
        <v>3057701</v>
      </c>
      <c r="P29" s="24">
        <v>3202865</v>
      </c>
      <c r="Q29" s="24"/>
      <c r="R29" s="24">
        <v>6260566</v>
      </c>
      <c r="S29" s="24"/>
      <c r="T29" s="24"/>
      <c r="U29" s="24"/>
      <c r="V29" s="24"/>
      <c r="W29" s="24">
        <v>30983004</v>
      </c>
      <c r="X29" s="24">
        <v>44019975</v>
      </c>
      <c r="Y29" s="24">
        <v>-13036971</v>
      </c>
      <c r="Z29" s="6">
        <v>-29.62</v>
      </c>
      <c r="AA29" s="22">
        <v>58461666</v>
      </c>
    </row>
    <row r="30" spans="1:27" ht="13.5">
      <c r="A30" s="5" t="s">
        <v>34</v>
      </c>
      <c r="B30" s="3"/>
      <c r="C30" s="25">
        <v>108176633</v>
      </c>
      <c r="D30" s="25"/>
      <c r="E30" s="26">
        <v>121871334</v>
      </c>
      <c r="F30" s="27">
        <v>121871334</v>
      </c>
      <c r="G30" s="27">
        <v>3924264</v>
      </c>
      <c r="H30" s="27">
        <v>4175442</v>
      </c>
      <c r="I30" s="27">
        <v>9620008</v>
      </c>
      <c r="J30" s="27">
        <v>17719714</v>
      </c>
      <c r="K30" s="27">
        <v>4044359</v>
      </c>
      <c r="L30" s="27">
        <v>13669950</v>
      </c>
      <c r="M30" s="27">
        <v>2774758</v>
      </c>
      <c r="N30" s="27">
        <v>20489067</v>
      </c>
      <c r="O30" s="27">
        <v>6807521</v>
      </c>
      <c r="P30" s="27">
        <v>6133125</v>
      </c>
      <c r="Q30" s="27"/>
      <c r="R30" s="27">
        <v>12940646</v>
      </c>
      <c r="S30" s="27"/>
      <c r="T30" s="27"/>
      <c r="U30" s="27"/>
      <c r="V30" s="27"/>
      <c r="W30" s="27">
        <v>51149427</v>
      </c>
      <c r="X30" s="27">
        <v>91761940</v>
      </c>
      <c r="Y30" s="27">
        <v>-40612513</v>
      </c>
      <c r="Z30" s="7">
        <v>-44.26</v>
      </c>
      <c r="AA30" s="25">
        <v>121871334</v>
      </c>
    </row>
    <row r="31" spans="1:27" ht="13.5">
      <c r="A31" s="5" t="s">
        <v>35</v>
      </c>
      <c r="B31" s="3"/>
      <c r="C31" s="22">
        <v>51989342</v>
      </c>
      <c r="D31" s="22"/>
      <c r="E31" s="23">
        <v>46362588</v>
      </c>
      <c r="F31" s="24">
        <v>46362588</v>
      </c>
      <c r="G31" s="24">
        <v>1963612</v>
      </c>
      <c r="H31" s="24">
        <v>3147559</v>
      </c>
      <c r="I31" s="24">
        <v>4146662</v>
      </c>
      <c r="J31" s="24">
        <v>9257833</v>
      </c>
      <c r="K31" s="24">
        <v>4054114</v>
      </c>
      <c r="L31" s="24">
        <v>6679182</v>
      </c>
      <c r="M31" s="24">
        <v>2636691</v>
      </c>
      <c r="N31" s="24">
        <v>13369987</v>
      </c>
      <c r="O31" s="24">
        <v>3676201</v>
      </c>
      <c r="P31" s="24">
        <v>3263042</v>
      </c>
      <c r="Q31" s="24"/>
      <c r="R31" s="24">
        <v>6939243</v>
      </c>
      <c r="S31" s="24"/>
      <c r="T31" s="24"/>
      <c r="U31" s="24"/>
      <c r="V31" s="24"/>
      <c r="W31" s="24">
        <v>29567063</v>
      </c>
      <c r="X31" s="24">
        <v>35140746</v>
      </c>
      <c r="Y31" s="24">
        <v>-5573683</v>
      </c>
      <c r="Z31" s="6">
        <v>-15.86</v>
      </c>
      <c r="AA31" s="22">
        <v>46362588</v>
      </c>
    </row>
    <row r="32" spans="1:27" ht="13.5">
      <c r="A32" s="2" t="s">
        <v>36</v>
      </c>
      <c r="B32" s="3"/>
      <c r="C32" s="19">
        <f aca="true" t="shared" si="6" ref="C32:Y32">SUM(C33:C37)</f>
        <v>49589822</v>
      </c>
      <c r="D32" s="19">
        <f>SUM(D33:D37)</f>
        <v>0</v>
      </c>
      <c r="E32" s="20">
        <f t="shared" si="6"/>
        <v>56971845</v>
      </c>
      <c r="F32" s="21">
        <f t="shared" si="6"/>
        <v>56971845</v>
      </c>
      <c r="G32" s="21">
        <f t="shared" si="6"/>
        <v>2033464</v>
      </c>
      <c r="H32" s="21">
        <f t="shared" si="6"/>
        <v>7110497</v>
      </c>
      <c r="I32" s="21">
        <f t="shared" si="6"/>
        <v>4362145</v>
      </c>
      <c r="J32" s="21">
        <f t="shared" si="6"/>
        <v>13506106</v>
      </c>
      <c r="K32" s="21">
        <f t="shared" si="6"/>
        <v>4584774</v>
      </c>
      <c r="L32" s="21">
        <f t="shared" si="6"/>
        <v>6134694</v>
      </c>
      <c r="M32" s="21">
        <f t="shared" si="6"/>
        <v>1631637</v>
      </c>
      <c r="N32" s="21">
        <f t="shared" si="6"/>
        <v>12351105</v>
      </c>
      <c r="O32" s="21">
        <f t="shared" si="6"/>
        <v>6953531</v>
      </c>
      <c r="P32" s="21">
        <f t="shared" si="6"/>
        <v>2442163</v>
      </c>
      <c r="Q32" s="21">
        <f t="shared" si="6"/>
        <v>0</v>
      </c>
      <c r="R32" s="21">
        <f t="shared" si="6"/>
        <v>9395694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35252905</v>
      </c>
      <c r="X32" s="21">
        <f t="shared" si="6"/>
        <v>43056860</v>
      </c>
      <c r="Y32" s="21">
        <f t="shared" si="6"/>
        <v>-7803955</v>
      </c>
      <c r="Z32" s="4">
        <f>+IF(X32&lt;&gt;0,+(Y32/X32)*100,0)</f>
        <v>-18.124765716775446</v>
      </c>
      <c r="AA32" s="19">
        <f>SUM(AA33:AA37)</f>
        <v>56971845</v>
      </c>
    </row>
    <row r="33" spans="1:27" ht="13.5">
      <c r="A33" s="5" t="s">
        <v>37</v>
      </c>
      <c r="B33" s="3"/>
      <c r="C33" s="22">
        <v>6730726</v>
      </c>
      <c r="D33" s="22"/>
      <c r="E33" s="23">
        <v>7420488</v>
      </c>
      <c r="F33" s="24">
        <v>7420488</v>
      </c>
      <c r="G33" s="24">
        <v>543626</v>
      </c>
      <c r="H33" s="24">
        <v>676398</v>
      </c>
      <c r="I33" s="24">
        <v>491986</v>
      </c>
      <c r="J33" s="24">
        <v>1712010</v>
      </c>
      <c r="K33" s="24">
        <v>508131</v>
      </c>
      <c r="L33" s="24">
        <v>821802</v>
      </c>
      <c r="M33" s="24">
        <v>505995</v>
      </c>
      <c r="N33" s="24">
        <v>1835928</v>
      </c>
      <c r="O33" s="24">
        <v>569675</v>
      </c>
      <c r="P33" s="24">
        <v>524259</v>
      </c>
      <c r="Q33" s="24"/>
      <c r="R33" s="24">
        <v>1093934</v>
      </c>
      <c r="S33" s="24"/>
      <c r="T33" s="24"/>
      <c r="U33" s="24"/>
      <c r="V33" s="24"/>
      <c r="W33" s="24">
        <v>4641872</v>
      </c>
      <c r="X33" s="24">
        <v>5658741</v>
      </c>
      <c r="Y33" s="24">
        <v>-1016869</v>
      </c>
      <c r="Z33" s="6">
        <v>-17.97</v>
      </c>
      <c r="AA33" s="22">
        <v>7420488</v>
      </c>
    </row>
    <row r="34" spans="1:27" ht="13.5">
      <c r="A34" s="5" t="s">
        <v>38</v>
      </c>
      <c r="B34" s="3"/>
      <c r="C34" s="22">
        <v>176299</v>
      </c>
      <c r="D34" s="22"/>
      <c r="E34" s="23">
        <v>250000</v>
      </c>
      <c r="F34" s="24">
        <v>250000</v>
      </c>
      <c r="G34" s="24">
        <v>34591</v>
      </c>
      <c r="H34" s="24">
        <v>11454</v>
      </c>
      <c r="I34" s="24">
        <v>15912</v>
      </c>
      <c r="J34" s="24">
        <v>61957</v>
      </c>
      <c r="K34" s="24">
        <v>7140</v>
      </c>
      <c r="L34" s="24">
        <v>7140</v>
      </c>
      <c r="M34" s="24">
        <v>36790</v>
      </c>
      <c r="N34" s="24">
        <v>51070</v>
      </c>
      <c r="O34" s="24">
        <v>10313</v>
      </c>
      <c r="P34" s="24">
        <v>13260</v>
      </c>
      <c r="Q34" s="24"/>
      <c r="R34" s="24">
        <v>23573</v>
      </c>
      <c r="S34" s="24"/>
      <c r="T34" s="24"/>
      <c r="U34" s="24"/>
      <c r="V34" s="24"/>
      <c r="W34" s="24">
        <v>136600</v>
      </c>
      <c r="X34" s="24">
        <v>187497</v>
      </c>
      <c r="Y34" s="24">
        <v>-50897</v>
      </c>
      <c r="Z34" s="6">
        <v>-27.15</v>
      </c>
      <c r="AA34" s="22">
        <v>250000</v>
      </c>
    </row>
    <row r="35" spans="1:27" ht="13.5">
      <c r="A35" s="5" t="s">
        <v>39</v>
      </c>
      <c r="B35" s="3"/>
      <c r="C35" s="22">
        <v>42682797</v>
      </c>
      <c r="D35" s="22"/>
      <c r="E35" s="23">
        <v>49301357</v>
      </c>
      <c r="F35" s="24">
        <v>49301357</v>
      </c>
      <c r="G35" s="24">
        <v>1455247</v>
      </c>
      <c r="H35" s="24">
        <v>6422645</v>
      </c>
      <c r="I35" s="24">
        <v>3854247</v>
      </c>
      <c r="J35" s="24">
        <v>11732139</v>
      </c>
      <c r="K35" s="24">
        <v>4069503</v>
      </c>
      <c r="L35" s="24">
        <v>5305752</v>
      </c>
      <c r="M35" s="24">
        <v>1088852</v>
      </c>
      <c r="N35" s="24">
        <v>10464107</v>
      </c>
      <c r="O35" s="24">
        <v>6373543</v>
      </c>
      <c r="P35" s="24">
        <v>1904644</v>
      </c>
      <c r="Q35" s="24"/>
      <c r="R35" s="24">
        <v>8278187</v>
      </c>
      <c r="S35" s="24"/>
      <c r="T35" s="24"/>
      <c r="U35" s="24"/>
      <c r="V35" s="24"/>
      <c r="W35" s="24">
        <v>30474433</v>
      </c>
      <c r="X35" s="24">
        <v>37210622</v>
      </c>
      <c r="Y35" s="24">
        <v>-6736189</v>
      </c>
      <c r="Z35" s="6">
        <v>-18.1</v>
      </c>
      <c r="AA35" s="22">
        <v>49301357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125940507</v>
      </c>
      <c r="D38" s="19">
        <f>SUM(D39:D41)</f>
        <v>0</v>
      </c>
      <c r="E38" s="20">
        <f t="shared" si="7"/>
        <v>136677793</v>
      </c>
      <c r="F38" s="21">
        <f t="shared" si="7"/>
        <v>136677793</v>
      </c>
      <c r="G38" s="21">
        <f t="shared" si="7"/>
        <v>6948038</v>
      </c>
      <c r="H38" s="21">
        <f t="shared" si="7"/>
        <v>8113019</v>
      </c>
      <c r="I38" s="21">
        <f t="shared" si="7"/>
        <v>8180538</v>
      </c>
      <c r="J38" s="21">
        <f t="shared" si="7"/>
        <v>23241595</v>
      </c>
      <c r="K38" s="21">
        <f t="shared" si="7"/>
        <v>7782175</v>
      </c>
      <c r="L38" s="21">
        <f t="shared" si="7"/>
        <v>12819445</v>
      </c>
      <c r="M38" s="21">
        <f t="shared" si="7"/>
        <v>7636270</v>
      </c>
      <c r="N38" s="21">
        <f t="shared" si="7"/>
        <v>28237890</v>
      </c>
      <c r="O38" s="21">
        <f t="shared" si="7"/>
        <v>7444695</v>
      </c>
      <c r="P38" s="21">
        <f t="shared" si="7"/>
        <v>8177605</v>
      </c>
      <c r="Q38" s="21">
        <f t="shared" si="7"/>
        <v>0</v>
      </c>
      <c r="R38" s="21">
        <f t="shared" si="7"/>
        <v>15622300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67101785</v>
      </c>
      <c r="X38" s="21">
        <f t="shared" si="7"/>
        <v>103660922</v>
      </c>
      <c r="Y38" s="21">
        <f t="shared" si="7"/>
        <v>-36559137</v>
      </c>
      <c r="Z38" s="4">
        <f>+IF(X38&lt;&gt;0,+(Y38/X38)*100,0)</f>
        <v>-35.26800292206546</v>
      </c>
      <c r="AA38" s="19">
        <f>SUM(AA39:AA41)</f>
        <v>136677793</v>
      </c>
    </row>
    <row r="39" spans="1:27" ht="13.5">
      <c r="A39" s="5" t="s">
        <v>43</v>
      </c>
      <c r="B39" s="3"/>
      <c r="C39" s="22">
        <v>52138200</v>
      </c>
      <c r="D39" s="22"/>
      <c r="E39" s="23">
        <v>66685367</v>
      </c>
      <c r="F39" s="24">
        <v>66685367</v>
      </c>
      <c r="G39" s="24">
        <v>3097118</v>
      </c>
      <c r="H39" s="24">
        <v>3507282</v>
      </c>
      <c r="I39" s="24">
        <v>4034035</v>
      </c>
      <c r="J39" s="24">
        <v>10638435</v>
      </c>
      <c r="K39" s="24">
        <v>3497211</v>
      </c>
      <c r="L39" s="24">
        <v>5943935</v>
      </c>
      <c r="M39" s="24">
        <v>3701233</v>
      </c>
      <c r="N39" s="24">
        <v>13142379</v>
      </c>
      <c r="O39" s="24">
        <v>3428169</v>
      </c>
      <c r="P39" s="24">
        <v>4165396</v>
      </c>
      <c r="Q39" s="24"/>
      <c r="R39" s="24">
        <v>7593565</v>
      </c>
      <c r="S39" s="24"/>
      <c r="T39" s="24"/>
      <c r="U39" s="24"/>
      <c r="V39" s="24"/>
      <c r="W39" s="24">
        <v>31374379</v>
      </c>
      <c r="X39" s="24">
        <v>50533892</v>
      </c>
      <c r="Y39" s="24">
        <v>-19159513</v>
      </c>
      <c r="Z39" s="6">
        <v>-37.91</v>
      </c>
      <c r="AA39" s="22">
        <v>66685367</v>
      </c>
    </row>
    <row r="40" spans="1:27" ht="13.5">
      <c r="A40" s="5" t="s">
        <v>44</v>
      </c>
      <c r="B40" s="3"/>
      <c r="C40" s="22">
        <v>65816570</v>
      </c>
      <c r="D40" s="22"/>
      <c r="E40" s="23">
        <v>58870104</v>
      </c>
      <c r="F40" s="24">
        <v>58870104</v>
      </c>
      <c r="G40" s="24">
        <v>3177793</v>
      </c>
      <c r="H40" s="24">
        <v>3919662</v>
      </c>
      <c r="I40" s="24">
        <v>3532147</v>
      </c>
      <c r="J40" s="24">
        <v>10629602</v>
      </c>
      <c r="K40" s="24">
        <v>3626431</v>
      </c>
      <c r="L40" s="24">
        <v>5748976</v>
      </c>
      <c r="M40" s="24">
        <v>3355308</v>
      </c>
      <c r="N40" s="24">
        <v>12730715</v>
      </c>
      <c r="O40" s="24">
        <v>3403271</v>
      </c>
      <c r="P40" s="24">
        <v>3301757</v>
      </c>
      <c r="Q40" s="24"/>
      <c r="R40" s="24">
        <v>6705028</v>
      </c>
      <c r="S40" s="24"/>
      <c r="T40" s="24"/>
      <c r="U40" s="24"/>
      <c r="V40" s="24"/>
      <c r="W40" s="24">
        <v>30065345</v>
      </c>
      <c r="X40" s="24">
        <v>44679919</v>
      </c>
      <c r="Y40" s="24">
        <v>-14614574</v>
      </c>
      <c r="Z40" s="6">
        <v>-32.71</v>
      </c>
      <c r="AA40" s="22">
        <v>58870104</v>
      </c>
    </row>
    <row r="41" spans="1:27" ht="13.5">
      <c r="A41" s="5" t="s">
        <v>45</v>
      </c>
      <c r="B41" s="3"/>
      <c r="C41" s="22">
        <v>7985737</v>
      </c>
      <c r="D41" s="22"/>
      <c r="E41" s="23">
        <v>11122322</v>
      </c>
      <c r="F41" s="24">
        <v>11122322</v>
      </c>
      <c r="G41" s="24">
        <v>673127</v>
      </c>
      <c r="H41" s="24">
        <v>686075</v>
      </c>
      <c r="I41" s="24">
        <v>614356</v>
      </c>
      <c r="J41" s="24">
        <v>1973558</v>
      </c>
      <c r="K41" s="24">
        <v>658533</v>
      </c>
      <c r="L41" s="24">
        <v>1126534</v>
      </c>
      <c r="M41" s="24">
        <v>579729</v>
      </c>
      <c r="N41" s="24">
        <v>2364796</v>
      </c>
      <c r="O41" s="24">
        <v>613255</v>
      </c>
      <c r="P41" s="24">
        <v>710452</v>
      </c>
      <c r="Q41" s="24"/>
      <c r="R41" s="24">
        <v>1323707</v>
      </c>
      <c r="S41" s="24"/>
      <c r="T41" s="24"/>
      <c r="U41" s="24"/>
      <c r="V41" s="24"/>
      <c r="W41" s="24">
        <v>5662061</v>
      </c>
      <c r="X41" s="24">
        <v>8447111</v>
      </c>
      <c r="Y41" s="24">
        <v>-2785050</v>
      </c>
      <c r="Z41" s="6">
        <v>-32.97</v>
      </c>
      <c r="AA41" s="22">
        <v>11122322</v>
      </c>
    </row>
    <row r="42" spans="1:27" ht="13.5">
      <c r="A42" s="2" t="s">
        <v>46</v>
      </c>
      <c r="B42" s="8"/>
      <c r="C42" s="19">
        <f aca="true" t="shared" si="8" ref="C42:Y42">SUM(C43:C46)</f>
        <v>352759981</v>
      </c>
      <c r="D42" s="19">
        <f>SUM(D43:D46)</f>
        <v>0</v>
      </c>
      <c r="E42" s="20">
        <f t="shared" si="8"/>
        <v>289599223</v>
      </c>
      <c r="F42" s="21">
        <f t="shared" si="8"/>
        <v>289599223</v>
      </c>
      <c r="G42" s="21">
        <f t="shared" si="8"/>
        <v>12417486</v>
      </c>
      <c r="H42" s="21">
        <f t="shared" si="8"/>
        <v>23675983</v>
      </c>
      <c r="I42" s="21">
        <f t="shared" si="8"/>
        <v>27010464</v>
      </c>
      <c r="J42" s="21">
        <f t="shared" si="8"/>
        <v>63103933</v>
      </c>
      <c r="K42" s="21">
        <f t="shared" si="8"/>
        <v>19983123</v>
      </c>
      <c r="L42" s="21">
        <f t="shared" si="8"/>
        <v>34186502</v>
      </c>
      <c r="M42" s="21">
        <f t="shared" si="8"/>
        <v>19136429</v>
      </c>
      <c r="N42" s="21">
        <f t="shared" si="8"/>
        <v>73306054</v>
      </c>
      <c r="O42" s="21">
        <f t="shared" si="8"/>
        <v>22922469</v>
      </c>
      <c r="P42" s="21">
        <f t="shared" si="8"/>
        <v>22483419</v>
      </c>
      <c r="Q42" s="21">
        <f t="shared" si="8"/>
        <v>0</v>
      </c>
      <c r="R42" s="21">
        <f t="shared" si="8"/>
        <v>45405888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181815875</v>
      </c>
      <c r="X42" s="21">
        <f t="shared" si="8"/>
        <v>218548952</v>
      </c>
      <c r="Y42" s="21">
        <f t="shared" si="8"/>
        <v>-36733077</v>
      </c>
      <c r="Z42" s="4">
        <f>+IF(X42&lt;&gt;0,+(Y42/X42)*100,0)</f>
        <v>-16.80771134514523</v>
      </c>
      <c r="AA42" s="19">
        <f>SUM(AA43:AA46)</f>
        <v>289599223</v>
      </c>
    </row>
    <row r="43" spans="1:27" ht="13.5">
      <c r="A43" s="5" t="s">
        <v>47</v>
      </c>
      <c r="B43" s="3"/>
      <c r="C43" s="22">
        <v>121450392</v>
      </c>
      <c r="D43" s="22"/>
      <c r="E43" s="23">
        <v>115248970</v>
      </c>
      <c r="F43" s="24">
        <v>115248970</v>
      </c>
      <c r="G43" s="24">
        <v>1239598</v>
      </c>
      <c r="H43" s="24">
        <v>12302983</v>
      </c>
      <c r="I43" s="24">
        <v>13241327</v>
      </c>
      <c r="J43" s="24">
        <v>26783908</v>
      </c>
      <c r="K43" s="24">
        <v>8773122</v>
      </c>
      <c r="L43" s="24">
        <v>11983962</v>
      </c>
      <c r="M43" s="24">
        <v>7707509</v>
      </c>
      <c r="N43" s="24">
        <v>28464593</v>
      </c>
      <c r="O43" s="24">
        <v>9814488</v>
      </c>
      <c r="P43" s="24">
        <v>10117206</v>
      </c>
      <c r="Q43" s="24"/>
      <c r="R43" s="24">
        <v>19931694</v>
      </c>
      <c r="S43" s="24"/>
      <c r="T43" s="24"/>
      <c r="U43" s="24"/>
      <c r="V43" s="24"/>
      <c r="W43" s="24">
        <v>75180195</v>
      </c>
      <c r="X43" s="24">
        <v>86583212</v>
      </c>
      <c r="Y43" s="24">
        <v>-11403017</v>
      </c>
      <c r="Z43" s="6">
        <v>-13.17</v>
      </c>
      <c r="AA43" s="22">
        <v>115248970</v>
      </c>
    </row>
    <row r="44" spans="1:27" ht="13.5">
      <c r="A44" s="5" t="s">
        <v>48</v>
      </c>
      <c r="B44" s="3"/>
      <c r="C44" s="22">
        <v>158431669</v>
      </c>
      <c r="D44" s="22"/>
      <c r="E44" s="23">
        <v>131577186</v>
      </c>
      <c r="F44" s="24">
        <v>131577186</v>
      </c>
      <c r="G44" s="24">
        <v>8119847</v>
      </c>
      <c r="H44" s="24">
        <v>7778938</v>
      </c>
      <c r="I44" s="24">
        <v>10101077</v>
      </c>
      <c r="J44" s="24">
        <v>25999862</v>
      </c>
      <c r="K44" s="24">
        <v>7784746</v>
      </c>
      <c r="L44" s="24">
        <v>16532283</v>
      </c>
      <c r="M44" s="24">
        <v>9177473</v>
      </c>
      <c r="N44" s="24">
        <v>33494502</v>
      </c>
      <c r="O44" s="24">
        <v>9833705</v>
      </c>
      <c r="P44" s="24">
        <v>8280247</v>
      </c>
      <c r="Q44" s="24"/>
      <c r="R44" s="24">
        <v>18113952</v>
      </c>
      <c r="S44" s="24"/>
      <c r="T44" s="24"/>
      <c r="U44" s="24"/>
      <c r="V44" s="24"/>
      <c r="W44" s="24">
        <v>77608316</v>
      </c>
      <c r="X44" s="24">
        <v>99538312</v>
      </c>
      <c r="Y44" s="24">
        <v>-21929996</v>
      </c>
      <c r="Z44" s="6">
        <v>-22.03</v>
      </c>
      <c r="AA44" s="22">
        <v>131577186</v>
      </c>
    </row>
    <row r="45" spans="1:27" ht="13.5">
      <c r="A45" s="5" t="s">
        <v>49</v>
      </c>
      <c r="B45" s="3"/>
      <c r="C45" s="25">
        <v>26079850</v>
      </c>
      <c r="D45" s="25"/>
      <c r="E45" s="26">
        <v>4339371</v>
      </c>
      <c r="F45" s="27">
        <v>4339371</v>
      </c>
      <c r="G45" s="27">
        <v>140464</v>
      </c>
      <c r="H45" s="27">
        <v>114056</v>
      </c>
      <c r="I45" s="27">
        <v>391248</v>
      </c>
      <c r="J45" s="27">
        <v>645768</v>
      </c>
      <c r="K45" s="27">
        <v>79636</v>
      </c>
      <c r="L45" s="27">
        <v>128941</v>
      </c>
      <c r="M45" s="27">
        <v>76679</v>
      </c>
      <c r="N45" s="27">
        <v>285256</v>
      </c>
      <c r="O45" s="27">
        <v>79758</v>
      </c>
      <c r="P45" s="27">
        <v>96032</v>
      </c>
      <c r="Q45" s="27"/>
      <c r="R45" s="27">
        <v>175790</v>
      </c>
      <c r="S45" s="27"/>
      <c r="T45" s="27"/>
      <c r="U45" s="27"/>
      <c r="V45" s="27"/>
      <c r="W45" s="27">
        <v>1106814</v>
      </c>
      <c r="X45" s="27">
        <v>3267941</v>
      </c>
      <c r="Y45" s="27">
        <v>-2161127</v>
      </c>
      <c r="Z45" s="7">
        <v>-66.13</v>
      </c>
      <c r="AA45" s="25">
        <v>4339371</v>
      </c>
    </row>
    <row r="46" spans="1:27" ht="13.5">
      <c r="A46" s="5" t="s">
        <v>50</v>
      </c>
      <c r="B46" s="3"/>
      <c r="C46" s="22">
        <v>46798070</v>
      </c>
      <c r="D46" s="22"/>
      <c r="E46" s="23">
        <v>38433696</v>
      </c>
      <c r="F46" s="24">
        <v>38433696</v>
      </c>
      <c r="G46" s="24">
        <v>2917577</v>
      </c>
      <c r="H46" s="24">
        <v>3480006</v>
      </c>
      <c r="I46" s="24">
        <v>3276812</v>
      </c>
      <c r="J46" s="24">
        <v>9674395</v>
      </c>
      <c r="K46" s="24">
        <v>3345619</v>
      </c>
      <c r="L46" s="24">
        <v>5541316</v>
      </c>
      <c r="M46" s="24">
        <v>2174768</v>
      </c>
      <c r="N46" s="24">
        <v>11061703</v>
      </c>
      <c r="O46" s="24">
        <v>3194518</v>
      </c>
      <c r="P46" s="24">
        <v>3989934</v>
      </c>
      <c r="Q46" s="24"/>
      <c r="R46" s="24">
        <v>7184452</v>
      </c>
      <c r="S46" s="24"/>
      <c r="T46" s="24"/>
      <c r="U46" s="24"/>
      <c r="V46" s="24"/>
      <c r="W46" s="24">
        <v>27920550</v>
      </c>
      <c r="X46" s="24">
        <v>29159487</v>
      </c>
      <c r="Y46" s="24">
        <v>-1238937</v>
      </c>
      <c r="Z46" s="6">
        <v>-4.25</v>
      </c>
      <c r="AA46" s="22">
        <v>38433696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737319682</v>
      </c>
      <c r="D48" s="40">
        <f>+D28+D32+D38+D42+D47</f>
        <v>0</v>
      </c>
      <c r="E48" s="41">
        <f t="shared" si="9"/>
        <v>709944449</v>
      </c>
      <c r="F48" s="42">
        <f t="shared" si="9"/>
        <v>709944449</v>
      </c>
      <c r="G48" s="42">
        <f t="shared" si="9"/>
        <v>30840668</v>
      </c>
      <c r="H48" s="42">
        <f t="shared" si="9"/>
        <v>50520256</v>
      </c>
      <c r="I48" s="42">
        <f t="shared" si="9"/>
        <v>58221147</v>
      </c>
      <c r="J48" s="42">
        <f t="shared" si="9"/>
        <v>139582071</v>
      </c>
      <c r="K48" s="42">
        <f t="shared" si="9"/>
        <v>44439683</v>
      </c>
      <c r="L48" s="42">
        <f t="shared" si="9"/>
        <v>77774830</v>
      </c>
      <c r="M48" s="42">
        <f t="shared" si="9"/>
        <v>37509138</v>
      </c>
      <c r="N48" s="42">
        <f t="shared" si="9"/>
        <v>159723651</v>
      </c>
      <c r="O48" s="42">
        <f t="shared" si="9"/>
        <v>50862118</v>
      </c>
      <c r="P48" s="42">
        <f t="shared" si="9"/>
        <v>45702219</v>
      </c>
      <c r="Q48" s="42">
        <f t="shared" si="9"/>
        <v>0</v>
      </c>
      <c r="R48" s="42">
        <f t="shared" si="9"/>
        <v>96564337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395870059</v>
      </c>
      <c r="X48" s="42">
        <f t="shared" si="9"/>
        <v>536189395</v>
      </c>
      <c r="Y48" s="42">
        <f t="shared" si="9"/>
        <v>-140319336</v>
      </c>
      <c r="Z48" s="43">
        <f>+IF(X48&lt;&gt;0,+(Y48/X48)*100,0)</f>
        <v>-26.169733550959172</v>
      </c>
      <c r="AA48" s="40">
        <f>+AA28+AA32+AA38+AA42+AA47</f>
        <v>709944449</v>
      </c>
    </row>
    <row r="49" spans="1:27" ht="13.5">
      <c r="A49" s="14" t="s">
        <v>58</v>
      </c>
      <c r="B49" s="15"/>
      <c r="C49" s="44">
        <f aca="true" t="shared" si="10" ref="C49:Y49">+C25-C48</f>
        <v>310464733</v>
      </c>
      <c r="D49" s="44">
        <f>+D25-D48</f>
        <v>0</v>
      </c>
      <c r="E49" s="45">
        <f t="shared" si="10"/>
        <v>357756226</v>
      </c>
      <c r="F49" s="46">
        <f t="shared" si="10"/>
        <v>357756226</v>
      </c>
      <c r="G49" s="46">
        <f t="shared" si="10"/>
        <v>177520080</v>
      </c>
      <c r="H49" s="46">
        <f t="shared" si="10"/>
        <v>-27742744</v>
      </c>
      <c r="I49" s="46">
        <f t="shared" si="10"/>
        <v>-35328713</v>
      </c>
      <c r="J49" s="46">
        <f t="shared" si="10"/>
        <v>114448623</v>
      </c>
      <c r="K49" s="46">
        <f t="shared" si="10"/>
        <v>-24909162</v>
      </c>
      <c r="L49" s="46">
        <f t="shared" si="10"/>
        <v>-56575981</v>
      </c>
      <c r="M49" s="46">
        <f t="shared" si="10"/>
        <v>133963203</v>
      </c>
      <c r="N49" s="46">
        <f t="shared" si="10"/>
        <v>52478060</v>
      </c>
      <c r="O49" s="46">
        <f t="shared" si="10"/>
        <v>-25000336</v>
      </c>
      <c r="P49" s="46">
        <f t="shared" si="10"/>
        <v>-21064859</v>
      </c>
      <c r="Q49" s="46">
        <f t="shared" si="10"/>
        <v>0</v>
      </c>
      <c r="R49" s="46">
        <f t="shared" si="10"/>
        <v>-46065195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120861488</v>
      </c>
      <c r="X49" s="46">
        <f>IF(F25=F48,0,X25-X48)</f>
        <v>460358209</v>
      </c>
      <c r="Y49" s="46">
        <f t="shared" si="10"/>
        <v>-339496721</v>
      </c>
      <c r="Z49" s="47">
        <f>+IF(X49&lt;&gt;0,+(Y49/X49)*100,0)</f>
        <v>-73.74620770583456</v>
      </c>
      <c r="AA49" s="44">
        <f>+AA25-AA48</f>
        <v>357756226</v>
      </c>
    </row>
    <row r="50" spans="1:27" ht="13.5">
      <c r="A50" s="16" t="s">
        <v>79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933793005</v>
      </c>
      <c r="D5" s="19">
        <f>SUM(D6:D8)</f>
        <v>0</v>
      </c>
      <c r="E5" s="20">
        <f t="shared" si="0"/>
        <v>877678000</v>
      </c>
      <c r="F5" s="21">
        <f t="shared" si="0"/>
        <v>927720300</v>
      </c>
      <c r="G5" s="21">
        <f t="shared" si="0"/>
        <v>270742048</v>
      </c>
      <c r="H5" s="21">
        <f t="shared" si="0"/>
        <v>140486880</v>
      </c>
      <c r="I5" s="21">
        <f t="shared" si="0"/>
        <v>59601283</v>
      </c>
      <c r="J5" s="21">
        <f t="shared" si="0"/>
        <v>470830211</v>
      </c>
      <c r="K5" s="21">
        <f t="shared" si="0"/>
        <v>10637430</v>
      </c>
      <c r="L5" s="21">
        <f t="shared" si="0"/>
        <v>7202990</v>
      </c>
      <c r="M5" s="21">
        <f t="shared" si="0"/>
        <v>315594916</v>
      </c>
      <c r="N5" s="21">
        <f t="shared" si="0"/>
        <v>333435336</v>
      </c>
      <c r="O5" s="21">
        <f t="shared" si="0"/>
        <v>16174104</v>
      </c>
      <c r="P5" s="21">
        <f t="shared" si="0"/>
        <v>39268549</v>
      </c>
      <c r="Q5" s="21">
        <f t="shared" si="0"/>
        <v>168495388</v>
      </c>
      <c r="R5" s="21">
        <f t="shared" si="0"/>
        <v>223938041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1028203588</v>
      </c>
      <c r="X5" s="21">
        <f t="shared" si="0"/>
        <v>852413000</v>
      </c>
      <c r="Y5" s="21">
        <f t="shared" si="0"/>
        <v>175790588</v>
      </c>
      <c r="Z5" s="4">
        <f>+IF(X5&lt;&gt;0,+(Y5/X5)*100,0)</f>
        <v>20.622701436979494</v>
      </c>
      <c r="AA5" s="19">
        <f>SUM(AA6:AA8)</f>
        <v>927720300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929743414</v>
      </c>
      <c r="D7" s="25"/>
      <c r="E7" s="26">
        <v>872768000</v>
      </c>
      <c r="F7" s="27">
        <v>922060300</v>
      </c>
      <c r="G7" s="27">
        <v>270663016</v>
      </c>
      <c r="H7" s="27">
        <v>139401880</v>
      </c>
      <c r="I7" s="27">
        <v>59481283</v>
      </c>
      <c r="J7" s="27">
        <v>469546179</v>
      </c>
      <c r="K7" s="27">
        <v>10180430</v>
      </c>
      <c r="L7" s="27">
        <v>7011990</v>
      </c>
      <c r="M7" s="27">
        <v>315483813</v>
      </c>
      <c r="N7" s="27">
        <v>332676233</v>
      </c>
      <c r="O7" s="27">
        <v>16174104</v>
      </c>
      <c r="P7" s="27">
        <v>38402549</v>
      </c>
      <c r="Q7" s="27">
        <v>168411340</v>
      </c>
      <c r="R7" s="27">
        <v>222987993</v>
      </c>
      <c r="S7" s="27"/>
      <c r="T7" s="27"/>
      <c r="U7" s="27"/>
      <c r="V7" s="27"/>
      <c r="W7" s="27">
        <v>1025210405</v>
      </c>
      <c r="X7" s="27">
        <v>852413000</v>
      </c>
      <c r="Y7" s="27">
        <v>172797405</v>
      </c>
      <c r="Z7" s="7">
        <v>20.27</v>
      </c>
      <c r="AA7" s="25">
        <v>922060300</v>
      </c>
    </row>
    <row r="8" spans="1:27" ht="13.5">
      <c r="A8" s="5" t="s">
        <v>35</v>
      </c>
      <c r="B8" s="3"/>
      <c r="C8" s="22">
        <v>4049591</v>
      </c>
      <c r="D8" s="22"/>
      <c r="E8" s="23">
        <v>4910000</v>
      </c>
      <c r="F8" s="24">
        <v>5660000</v>
      </c>
      <c r="G8" s="24">
        <v>79032</v>
      </c>
      <c r="H8" s="24">
        <v>1085000</v>
      </c>
      <c r="I8" s="24">
        <v>120000</v>
      </c>
      <c r="J8" s="24">
        <v>1284032</v>
      </c>
      <c r="K8" s="24">
        <v>457000</v>
      </c>
      <c r="L8" s="24">
        <v>191000</v>
      </c>
      <c r="M8" s="24">
        <v>111103</v>
      </c>
      <c r="N8" s="24">
        <v>759103</v>
      </c>
      <c r="O8" s="24"/>
      <c r="P8" s="24">
        <v>866000</v>
      </c>
      <c r="Q8" s="24">
        <v>84048</v>
      </c>
      <c r="R8" s="24">
        <v>950048</v>
      </c>
      <c r="S8" s="24"/>
      <c r="T8" s="24"/>
      <c r="U8" s="24"/>
      <c r="V8" s="24"/>
      <c r="W8" s="24">
        <v>2993183</v>
      </c>
      <c r="X8" s="24"/>
      <c r="Y8" s="24">
        <v>2993183</v>
      </c>
      <c r="Z8" s="6">
        <v>0</v>
      </c>
      <c r="AA8" s="22">
        <v>5660000</v>
      </c>
    </row>
    <row r="9" spans="1:27" ht="13.5">
      <c r="A9" s="2" t="s">
        <v>36</v>
      </c>
      <c r="B9" s="3"/>
      <c r="C9" s="19">
        <f aca="true" t="shared" si="1" ref="C9:Y9">SUM(C10:C14)</f>
        <v>27565095</v>
      </c>
      <c r="D9" s="19">
        <f>SUM(D10:D14)</f>
        <v>0</v>
      </c>
      <c r="E9" s="20">
        <f t="shared" si="1"/>
        <v>29963540</v>
      </c>
      <c r="F9" s="21">
        <f t="shared" si="1"/>
        <v>29264163</v>
      </c>
      <c r="G9" s="21">
        <f t="shared" si="1"/>
        <v>2845752</v>
      </c>
      <c r="H9" s="21">
        <f t="shared" si="1"/>
        <v>2440241</v>
      </c>
      <c r="I9" s="21">
        <f t="shared" si="1"/>
        <v>2385982</v>
      </c>
      <c r="J9" s="21">
        <f t="shared" si="1"/>
        <v>7671975</v>
      </c>
      <c r="K9" s="21">
        <f t="shared" si="1"/>
        <v>-1940206</v>
      </c>
      <c r="L9" s="21">
        <f t="shared" si="1"/>
        <v>2282726</v>
      </c>
      <c r="M9" s="21">
        <f t="shared" si="1"/>
        <v>2636057</v>
      </c>
      <c r="N9" s="21">
        <f t="shared" si="1"/>
        <v>2978577</v>
      </c>
      <c r="O9" s="21">
        <f t="shared" si="1"/>
        <v>2366878</v>
      </c>
      <c r="P9" s="21">
        <f t="shared" si="1"/>
        <v>5352531</v>
      </c>
      <c r="Q9" s="21">
        <f t="shared" si="1"/>
        <v>-768490</v>
      </c>
      <c r="R9" s="21">
        <f t="shared" si="1"/>
        <v>6950919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17601471</v>
      </c>
      <c r="X9" s="21">
        <f t="shared" si="1"/>
        <v>5023200</v>
      </c>
      <c r="Y9" s="21">
        <f t="shared" si="1"/>
        <v>12578271</v>
      </c>
      <c r="Z9" s="4">
        <f>+IF(X9&lt;&gt;0,+(Y9/X9)*100,0)</f>
        <v>250.4035475394171</v>
      </c>
      <c r="AA9" s="19">
        <f>SUM(AA10:AA14)</f>
        <v>29264163</v>
      </c>
    </row>
    <row r="10" spans="1:27" ht="13.5">
      <c r="A10" s="5" t="s">
        <v>37</v>
      </c>
      <c r="B10" s="3"/>
      <c r="C10" s="22">
        <v>10335</v>
      </c>
      <c r="D10" s="22"/>
      <c r="E10" s="23">
        <v>27338540</v>
      </c>
      <c r="F10" s="24">
        <v>17089163</v>
      </c>
      <c r="G10" s="24">
        <v>2845752</v>
      </c>
      <c r="H10" s="24"/>
      <c r="I10" s="24">
        <v>2385982</v>
      </c>
      <c r="J10" s="24">
        <v>5231734</v>
      </c>
      <c r="K10" s="24">
        <v>-3826813</v>
      </c>
      <c r="L10" s="24">
        <v>591449</v>
      </c>
      <c r="M10" s="24">
        <v>2635207</v>
      </c>
      <c r="N10" s="24">
        <v>-600157</v>
      </c>
      <c r="O10" s="24">
        <v>1499</v>
      </c>
      <c r="P10" s="24"/>
      <c r="Q10" s="24"/>
      <c r="R10" s="24">
        <v>1499</v>
      </c>
      <c r="S10" s="24"/>
      <c r="T10" s="24"/>
      <c r="U10" s="24"/>
      <c r="V10" s="24"/>
      <c r="W10" s="24">
        <v>4633076</v>
      </c>
      <c r="X10" s="24">
        <v>16200</v>
      </c>
      <c r="Y10" s="24">
        <v>4616876</v>
      </c>
      <c r="Z10" s="6">
        <v>28499.23</v>
      </c>
      <c r="AA10" s="22">
        <v>17089163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>
        <v>15454160</v>
      </c>
      <c r="D12" s="22"/>
      <c r="E12" s="23">
        <v>2625000</v>
      </c>
      <c r="F12" s="24">
        <v>12175000</v>
      </c>
      <c r="G12" s="24"/>
      <c r="H12" s="24">
        <v>2440241</v>
      </c>
      <c r="I12" s="24"/>
      <c r="J12" s="24">
        <v>2440241</v>
      </c>
      <c r="K12" s="24">
        <v>1886607</v>
      </c>
      <c r="L12" s="24">
        <v>1691277</v>
      </c>
      <c r="M12" s="24">
        <v>850</v>
      </c>
      <c r="N12" s="24">
        <v>3578734</v>
      </c>
      <c r="O12" s="24">
        <v>2365379</v>
      </c>
      <c r="P12" s="24">
        <v>5352531</v>
      </c>
      <c r="Q12" s="24">
        <v>-768490</v>
      </c>
      <c r="R12" s="24">
        <v>6949420</v>
      </c>
      <c r="S12" s="24"/>
      <c r="T12" s="24"/>
      <c r="U12" s="24"/>
      <c r="V12" s="24"/>
      <c r="W12" s="24">
        <v>12968395</v>
      </c>
      <c r="X12" s="24">
        <v>5007000</v>
      </c>
      <c r="Y12" s="24">
        <v>7961395</v>
      </c>
      <c r="Z12" s="6">
        <v>159.01</v>
      </c>
      <c r="AA12" s="22">
        <v>12175000</v>
      </c>
    </row>
    <row r="13" spans="1:27" ht="13.5">
      <c r="A13" s="5" t="s">
        <v>40</v>
      </c>
      <c r="B13" s="3"/>
      <c r="C13" s="22">
        <v>12100600</v>
      </c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398393123</v>
      </c>
      <c r="D15" s="19">
        <f>SUM(D16:D18)</f>
        <v>0</v>
      </c>
      <c r="E15" s="20">
        <f t="shared" si="2"/>
        <v>359073000</v>
      </c>
      <c r="F15" s="21">
        <f t="shared" si="2"/>
        <v>363253000</v>
      </c>
      <c r="G15" s="21">
        <f t="shared" si="2"/>
        <v>100005554</v>
      </c>
      <c r="H15" s="21">
        <f t="shared" si="2"/>
        <v>20690</v>
      </c>
      <c r="I15" s="21">
        <f t="shared" si="2"/>
        <v>11758</v>
      </c>
      <c r="J15" s="21">
        <f t="shared" si="2"/>
        <v>100038002</v>
      </c>
      <c r="K15" s="21">
        <f t="shared" si="2"/>
        <v>141780002</v>
      </c>
      <c r="L15" s="21">
        <f t="shared" si="2"/>
        <v>28546</v>
      </c>
      <c r="M15" s="21">
        <f t="shared" si="2"/>
        <v>4124</v>
      </c>
      <c r="N15" s="21">
        <f t="shared" si="2"/>
        <v>141812672</v>
      </c>
      <c r="O15" s="21">
        <f t="shared" si="2"/>
        <v>64453</v>
      </c>
      <c r="P15" s="21">
        <f t="shared" si="2"/>
        <v>32062</v>
      </c>
      <c r="Q15" s="21">
        <f t="shared" si="2"/>
        <v>38355000</v>
      </c>
      <c r="R15" s="21">
        <f t="shared" si="2"/>
        <v>38451515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280302189</v>
      </c>
      <c r="X15" s="21">
        <f t="shared" si="2"/>
        <v>22272000</v>
      </c>
      <c r="Y15" s="21">
        <f t="shared" si="2"/>
        <v>258030189</v>
      </c>
      <c r="Z15" s="4">
        <f>+IF(X15&lt;&gt;0,+(Y15/X15)*100,0)</f>
        <v>1158.540719288793</v>
      </c>
      <c r="AA15" s="19">
        <f>SUM(AA16:AA18)</f>
        <v>363253000</v>
      </c>
    </row>
    <row r="16" spans="1:27" ht="13.5">
      <c r="A16" s="5" t="s">
        <v>43</v>
      </c>
      <c r="B16" s="3"/>
      <c r="C16" s="22"/>
      <c r="D16" s="22"/>
      <c r="E16" s="23">
        <v>300000</v>
      </c>
      <c r="F16" s="24">
        <v>4480000</v>
      </c>
      <c r="G16" s="24">
        <v>3554</v>
      </c>
      <c r="H16" s="24">
        <v>20690</v>
      </c>
      <c r="I16" s="24">
        <v>11758</v>
      </c>
      <c r="J16" s="24">
        <v>36002</v>
      </c>
      <c r="K16" s="24">
        <v>36002</v>
      </c>
      <c r="L16" s="24">
        <v>28546</v>
      </c>
      <c r="M16" s="24">
        <v>4124</v>
      </c>
      <c r="N16" s="24">
        <v>68672</v>
      </c>
      <c r="O16" s="24">
        <v>64453</v>
      </c>
      <c r="P16" s="24">
        <v>32062</v>
      </c>
      <c r="Q16" s="24"/>
      <c r="R16" s="24">
        <v>96515</v>
      </c>
      <c r="S16" s="24"/>
      <c r="T16" s="24"/>
      <c r="U16" s="24"/>
      <c r="V16" s="24"/>
      <c r="W16" s="24">
        <v>201189</v>
      </c>
      <c r="X16" s="24">
        <v>733000</v>
      </c>
      <c r="Y16" s="24">
        <v>-531811</v>
      </c>
      <c r="Z16" s="6">
        <v>-72.55</v>
      </c>
      <c r="AA16" s="22">
        <v>4480000</v>
      </c>
    </row>
    <row r="17" spans="1:27" ht="13.5">
      <c r="A17" s="5" t="s">
        <v>44</v>
      </c>
      <c r="B17" s="3"/>
      <c r="C17" s="22">
        <v>398393123</v>
      </c>
      <c r="D17" s="22"/>
      <c r="E17" s="23">
        <v>358773000</v>
      </c>
      <c r="F17" s="24">
        <v>358773000</v>
      </c>
      <c r="G17" s="24">
        <v>100002000</v>
      </c>
      <c r="H17" s="24"/>
      <c r="I17" s="24"/>
      <c r="J17" s="24">
        <v>100002000</v>
      </c>
      <c r="K17" s="24">
        <v>141744000</v>
      </c>
      <c r="L17" s="24"/>
      <c r="M17" s="24"/>
      <c r="N17" s="24">
        <v>141744000</v>
      </c>
      <c r="O17" s="24"/>
      <c r="P17" s="24"/>
      <c r="Q17" s="24">
        <v>38355000</v>
      </c>
      <c r="R17" s="24">
        <v>38355000</v>
      </c>
      <c r="S17" s="24"/>
      <c r="T17" s="24"/>
      <c r="U17" s="24"/>
      <c r="V17" s="24"/>
      <c r="W17" s="24">
        <v>280101000</v>
      </c>
      <c r="X17" s="24">
        <v>21539000</v>
      </c>
      <c r="Y17" s="24">
        <v>258562000</v>
      </c>
      <c r="Z17" s="6">
        <v>1200.44</v>
      </c>
      <c r="AA17" s="22">
        <v>358773000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53397049</v>
      </c>
      <c r="D19" s="19">
        <f>SUM(D20:D23)</f>
        <v>0</v>
      </c>
      <c r="E19" s="20">
        <f t="shared" si="3"/>
        <v>349963000</v>
      </c>
      <c r="F19" s="21">
        <f t="shared" si="3"/>
        <v>277882157</v>
      </c>
      <c r="G19" s="21">
        <f t="shared" si="3"/>
        <v>11310</v>
      </c>
      <c r="H19" s="21">
        <f t="shared" si="3"/>
        <v>2571404</v>
      </c>
      <c r="I19" s="21">
        <f t="shared" si="3"/>
        <v>41402387</v>
      </c>
      <c r="J19" s="21">
        <f t="shared" si="3"/>
        <v>43985101</v>
      </c>
      <c r="K19" s="21">
        <f t="shared" si="3"/>
        <v>7473687</v>
      </c>
      <c r="L19" s="21">
        <f t="shared" si="3"/>
        <v>69473483</v>
      </c>
      <c r="M19" s="21">
        <f t="shared" si="3"/>
        <v>11338066</v>
      </c>
      <c r="N19" s="21">
        <f t="shared" si="3"/>
        <v>88285236</v>
      </c>
      <c r="O19" s="21">
        <f t="shared" si="3"/>
        <v>1355547</v>
      </c>
      <c r="P19" s="21">
        <f t="shared" si="3"/>
        <v>4507153</v>
      </c>
      <c r="Q19" s="21">
        <f t="shared" si="3"/>
        <v>86815996</v>
      </c>
      <c r="R19" s="21">
        <f t="shared" si="3"/>
        <v>92678696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224949033</v>
      </c>
      <c r="X19" s="21">
        <f t="shared" si="3"/>
        <v>337875900</v>
      </c>
      <c r="Y19" s="21">
        <f t="shared" si="3"/>
        <v>-112926867</v>
      </c>
      <c r="Z19" s="4">
        <f>+IF(X19&lt;&gt;0,+(Y19/X19)*100,0)</f>
        <v>-33.42258710964588</v>
      </c>
      <c r="AA19" s="19">
        <f>SUM(AA20:AA23)</f>
        <v>277882157</v>
      </c>
    </row>
    <row r="20" spans="1:27" ht="13.5">
      <c r="A20" s="5" t="s">
        <v>47</v>
      </c>
      <c r="B20" s="3"/>
      <c r="C20" s="22">
        <v>7731686</v>
      </c>
      <c r="D20" s="22"/>
      <c r="E20" s="23">
        <v>5000000</v>
      </c>
      <c r="F20" s="24">
        <v>5000000</v>
      </c>
      <c r="G20" s="24"/>
      <c r="H20" s="24"/>
      <c r="I20" s="24"/>
      <c r="J20" s="24"/>
      <c r="K20" s="24">
        <v>2000000</v>
      </c>
      <c r="L20" s="24">
        <v>2000000</v>
      </c>
      <c r="M20" s="24">
        <v>1000000</v>
      </c>
      <c r="N20" s="24">
        <v>5000000</v>
      </c>
      <c r="O20" s="24"/>
      <c r="P20" s="24"/>
      <c r="Q20" s="24"/>
      <c r="R20" s="24"/>
      <c r="S20" s="24"/>
      <c r="T20" s="24"/>
      <c r="U20" s="24"/>
      <c r="V20" s="24"/>
      <c r="W20" s="24">
        <v>5000000</v>
      </c>
      <c r="X20" s="24"/>
      <c r="Y20" s="24">
        <v>5000000</v>
      </c>
      <c r="Z20" s="6">
        <v>0</v>
      </c>
      <c r="AA20" s="22">
        <v>5000000</v>
      </c>
    </row>
    <row r="21" spans="1:27" ht="13.5">
      <c r="A21" s="5" t="s">
        <v>48</v>
      </c>
      <c r="B21" s="3"/>
      <c r="C21" s="22">
        <v>37429662</v>
      </c>
      <c r="D21" s="22"/>
      <c r="E21" s="23">
        <v>335248000</v>
      </c>
      <c r="F21" s="24">
        <v>261667296</v>
      </c>
      <c r="G21" s="24">
        <v>10299</v>
      </c>
      <c r="H21" s="24">
        <v>1756874</v>
      </c>
      <c r="I21" s="24">
        <v>40578443</v>
      </c>
      <c r="J21" s="24">
        <v>42345616</v>
      </c>
      <c r="K21" s="24">
        <v>3859589</v>
      </c>
      <c r="L21" s="24">
        <v>66638343</v>
      </c>
      <c r="M21" s="24">
        <v>10274814</v>
      </c>
      <c r="N21" s="24">
        <v>80772746</v>
      </c>
      <c r="O21" s="24">
        <v>781335</v>
      </c>
      <c r="P21" s="24">
        <v>3489784</v>
      </c>
      <c r="Q21" s="24">
        <v>86779574</v>
      </c>
      <c r="R21" s="24">
        <v>91050693</v>
      </c>
      <c r="S21" s="24"/>
      <c r="T21" s="24"/>
      <c r="U21" s="24"/>
      <c r="V21" s="24"/>
      <c r="W21" s="24">
        <v>214169055</v>
      </c>
      <c r="X21" s="24">
        <v>330422900</v>
      </c>
      <c r="Y21" s="24">
        <v>-116253845</v>
      </c>
      <c r="Z21" s="6">
        <v>-35.18</v>
      </c>
      <c r="AA21" s="22">
        <v>261667296</v>
      </c>
    </row>
    <row r="22" spans="1:27" ht="13.5">
      <c r="A22" s="5" t="s">
        <v>49</v>
      </c>
      <c r="B22" s="3"/>
      <c r="C22" s="25">
        <v>2243108</v>
      </c>
      <c r="D22" s="25"/>
      <c r="E22" s="26">
        <v>3223000</v>
      </c>
      <c r="F22" s="27">
        <v>3223131</v>
      </c>
      <c r="G22" s="27">
        <v>1011</v>
      </c>
      <c r="H22" s="27">
        <v>265862</v>
      </c>
      <c r="I22" s="27">
        <v>262000</v>
      </c>
      <c r="J22" s="27">
        <v>528873</v>
      </c>
      <c r="K22" s="27">
        <v>503486</v>
      </c>
      <c r="L22" s="27">
        <v>260181</v>
      </c>
      <c r="M22" s="27">
        <v>48390</v>
      </c>
      <c r="N22" s="27">
        <v>812057</v>
      </c>
      <c r="O22" s="27">
        <v>558842</v>
      </c>
      <c r="P22" s="27">
        <v>457157</v>
      </c>
      <c r="Q22" s="27">
        <v>30573</v>
      </c>
      <c r="R22" s="27">
        <v>1046572</v>
      </c>
      <c r="S22" s="27"/>
      <c r="T22" s="27"/>
      <c r="U22" s="27"/>
      <c r="V22" s="27"/>
      <c r="W22" s="27">
        <v>2387502</v>
      </c>
      <c r="X22" s="27">
        <v>2446000</v>
      </c>
      <c r="Y22" s="27">
        <v>-58498</v>
      </c>
      <c r="Z22" s="7">
        <v>-2.39</v>
      </c>
      <c r="AA22" s="25">
        <v>3223131</v>
      </c>
    </row>
    <row r="23" spans="1:27" ht="13.5">
      <c r="A23" s="5" t="s">
        <v>50</v>
      </c>
      <c r="B23" s="3"/>
      <c r="C23" s="22">
        <v>5992593</v>
      </c>
      <c r="D23" s="22"/>
      <c r="E23" s="23">
        <v>6492000</v>
      </c>
      <c r="F23" s="24">
        <v>7991730</v>
      </c>
      <c r="G23" s="24"/>
      <c r="H23" s="24">
        <v>548668</v>
      </c>
      <c r="I23" s="24">
        <v>561944</v>
      </c>
      <c r="J23" s="24">
        <v>1110612</v>
      </c>
      <c r="K23" s="24">
        <v>1110612</v>
      </c>
      <c r="L23" s="24">
        <v>574959</v>
      </c>
      <c r="M23" s="24">
        <v>14862</v>
      </c>
      <c r="N23" s="24">
        <v>1700433</v>
      </c>
      <c r="O23" s="24">
        <v>15370</v>
      </c>
      <c r="P23" s="24">
        <v>560212</v>
      </c>
      <c r="Q23" s="24">
        <v>5849</v>
      </c>
      <c r="R23" s="24">
        <v>581431</v>
      </c>
      <c r="S23" s="24"/>
      <c r="T23" s="24"/>
      <c r="U23" s="24"/>
      <c r="V23" s="24"/>
      <c r="W23" s="24">
        <v>3392476</v>
      </c>
      <c r="X23" s="24">
        <v>5007000</v>
      </c>
      <c r="Y23" s="24">
        <v>-1614524</v>
      </c>
      <c r="Z23" s="6">
        <v>-32.25</v>
      </c>
      <c r="AA23" s="22">
        <v>7991730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1413148272</v>
      </c>
      <c r="D25" s="40">
        <f>+D5+D9+D15+D19+D24</f>
        <v>0</v>
      </c>
      <c r="E25" s="41">
        <f t="shared" si="4"/>
        <v>1616677540</v>
      </c>
      <c r="F25" s="42">
        <f t="shared" si="4"/>
        <v>1598119620</v>
      </c>
      <c r="G25" s="42">
        <f t="shared" si="4"/>
        <v>373604664</v>
      </c>
      <c r="H25" s="42">
        <f t="shared" si="4"/>
        <v>145519215</v>
      </c>
      <c r="I25" s="42">
        <f t="shared" si="4"/>
        <v>103401410</v>
      </c>
      <c r="J25" s="42">
        <f t="shared" si="4"/>
        <v>622525289</v>
      </c>
      <c r="K25" s="42">
        <f t="shared" si="4"/>
        <v>157950913</v>
      </c>
      <c r="L25" s="42">
        <f t="shared" si="4"/>
        <v>78987745</v>
      </c>
      <c r="M25" s="42">
        <f t="shared" si="4"/>
        <v>329573163</v>
      </c>
      <c r="N25" s="42">
        <f t="shared" si="4"/>
        <v>566511821</v>
      </c>
      <c r="O25" s="42">
        <f t="shared" si="4"/>
        <v>19960982</v>
      </c>
      <c r="P25" s="42">
        <f t="shared" si="4"/>
        <v>49160295</v>
      </c>
      <c r="Q25" s="42">
        <f t="shared" si="4"/>
        <v>292897894</v>
      </c>
      <c r="R25" s="42">
        <f t="shared" si="4"/>
        <v>362019171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1551056281</v>
      </c>
      <c r="X25" s="42">
        <f t="shared" si="4"/>
        <v>1217584100</v>
      </c>
      <c r="Y25" s="42">
        <f t="shared" si="4"/>
        <v>333472181</v>
      </c>
      <c r="Z25" s="43">
        <f>+IF(X25&lt;&gt;0,+(Y25/X25)*100,0)</f>
        <v>27.38802034290691</v>
      </c>
      <c r="AA25" s="40">
        <f>+AA5+AA9+AA15+AA19+AA24</f>
        <v>1598119620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611276733</v>
      </c>
      <c r="D28" s="19">
        <f>SUM(D29:D31)</f>
        <v>0</v>
      </c>
      <c r="E28" s="20">
        <f t="shared" si="5"/>
        <v>569828000</v>
      </c>
      <c r="F28" s="21">
        <f t="shared" si="5"/>
        <v>640072522</v>
      </c>
      <c r="G28" s="21">
        <f t="shared" si="5"/>
        <v>32350907</v>
      </c>
      <c r="H28" s="21">
        <f t="shared" si="5"/>
        <v>34025840</v>
      </c>
      <c r="I28" s="21">
        <f t="shared" si="5"/>
        <v>32964234</v>
      </c>
      <c r="J28" s="21">
        <f t="shared" si="5"/>
        <v>99340981</v>
      </c>
      <c r="K28" s="21">
        <f t="shared" si="5"/>
        <v>38884785</v>
      </c>
      <c r="L28" s="21">
        <f t="shared" si="5"/>
        <v>34534642</v>
      </c>
      <c r="M28" s="21">
        <f t="shared" si="5"/>
        <v>118698313</v>
      </c>
      <c r="N28" s="21">
        <f t="shared" si="5"/>
        <v>192117740</v>
      </c>
      <c r="O28" s="21">
        <f t="shared" si="5"/>
        <v>31938874</v>
      </c>
      <c r="P28" s="21">
        <f t="shared" si="5"/>
        <v>37119818</v>
      </c>
      <c r="Q28" s="21">
        <f t="shared" si="5"/>
        <v>35845565</v>
      </c>
      <c r="R28" s="21">
        <f t="shared" si="5"/>
        <v>104904257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396362978</v>
      </c>
      <c r="X28" s="21">
        <f t="shared" si="5"/>
        <v>387552000</v>
      </c>
      <c r="Y28" s="21">
        <f t="shared" si="5"/>
        <v>8810978</v>
      </c>
      <c r="Z28" s="4">
        <f>+IF(X28&lt;&gt;0,+(Y28/X28)*100,0)</f>
        <v>2.273495685740236</v>
      </c>
      <c r="AA28" s="19">
        <f>SUM(AA29:AA31)</f>
        <v>640072522</v>
      </c>
    </row>
    <row r="29" spans="1:27" ht="13.5">
      <c r="A29" s="5" t="s">
        <v>33</v>
      </c>
      <c r="B29" s="3"/>
      <c r="C29" s="22">
        <v>34327274</v>
      </c>
      <c r="D29" s="22"/>
      <c r="E29" s="23">
        <v>42015000</v>
      </c>
      <c r="F29" s="24">
        <v>39834522</v>
      </c>
      <c r="G29" s="24">
        <v>2806580</v>
      </c>
      <c r="H29" s="24">
        <v>3123396</v>
      </c>
      <c r="I29" s="24">
        <v>2675418</v>
      </c>
      <c r="J29" s="24">
        <v>8605394</v>
      </c>
      <c r="K29" s="24">
        <v>3240930</v>
      </c>
      <c r="L29" s="24">
        <v>2585357</v>
      </c>
      <c r="M29" s="24">
        <v>2289159</v>
      </c>
      <c r="N29" s="24">
        <v>8115446</v>
      </c>
      <c r="O29" s="24">
        <v>2251000</v>
      </c>
      <c r="P29" s="24">
        <v>2645420</v>
      </c>
      <c r="Q29" s="24">
        <v>3016816</v>
      </c>
      <c r="R29" s="24">
        <v>7913236</v>
      </c>
      <c r="S29" s="24"/>
      <c r="T29" s="24"/>
      <c r="U29" s="24"/>
      <c r="V29" s="24"/>
      <c r="W29" s="24">
        <v>24634076</v>
      </c>
      <c r="X29" s="24">
        <v>26141000</v>
      </c>
      <c r="Y29" s="24">
        <v>-1506924</v>
      </c>
      <c r="Z29" s="6">
        <v>-5.76</v>
      </c>
      <c r="AA29" s="22">
        <v>39834522</v>
      </c>
    </row>
    <row r="30" spans="1:27" ht="13.5">
      <c r="A30" s="5" t="s">
        <v>34</v>
      </c>
      <c r="B30" s="3"/>
      <c r="C30" s="25">
        <v>209342877</v>
      </c>
      <c r="D30" s="25"/>
      <c r="E30" s="26">
        <v>145689000</v>
      </c>
      <c r="F30" s="27">
        <v>203794000</v>
      </c>
      <c r="G30" s="27">
        <v>48230</v>
      </c>
      <c r="H30" s="27">
        <v>61645</v>
      </c>
      <c r="I30" s="27">
        <v>689620</v>
      </c>
      <c r="J30" s="27">
        <v>799495</v>
      </c>
      <c r="K30" s="27">
        <v>5135256</v>
      </c>
      <c r="L30" s="27">
        <v>631927</v>
      </c>
      <c r="M30" s="27">
        <v>67505092</v>
      </c>
      <c r="N30" s="27">
        <v>73272275</v>
      </c>
      <c r="O30" s="27">
        <v>103726</v>
      </c>
      <c r="P30" s="27">
        <v>3729002</v>
      </c>
      <c r="Q30" s="27">
        <v>863919</v>
      </c>
      <c r="R30" s="27">
        <v>4696647</v>
      </c>
      <c r="S30" s="27"/>
      <c r="T30" s="27"/>
      <c r="U30" s="27"/>
      <c r="V30" s="27"/>
      <c r="W30" s="27">
        <v>78768417</v>
      </c>
      <c r="X30" s="27">
        <v>75911000</v>
      </c>
      <c r="Y30" s="27">
        <v>2857417</v>
      </c>
      <c r="Z30" s="7">
        <v>3.76</v>
      </c>
      <c r="AA30" s="25">
        <v>203794000</v>
      </c>
    </row>
    <row r="31" spans="1:27" ht="13.5">
      <c r="A31" s="5" t="s">
        <v>35</v>
      </c>
      <c r="B31" s="3"/>
      <c r="C31" s="22">
        <v>367606582</v>
      </c>
      <c r="D31" s="22"/>
      <c r="E31" s="23">
        <v>382124000</v>
      </c>
      <c r="F31" s="24">
        <v>396444000</v>
      </c>
      <c r="G31" s="24">
        <v>29496097</v>
      </c>
      <c r="H31" s="24">
        <v>30840799</v>
      </c>
      <c r="I31" s="24">
        <v>29599196</v>
      </c>
      <c r="J31" s="24">
        <v>89936092</v>
      </c>
      <c r="K31" s="24">
        <v>30508599</v>
      </c>
      <c r="L31" s="24">
        <v>31317358</v>
      </c>
      <c r="M31" s="24">
        <v>48904062</v>
      </c>
      <c r="N31" s="24">
        <v>110730019</v>
      </c>
      <c r="O31" s="24">
        <v>29584148</v>
      </c>
      <c r="P31" s="24">
        <v>30745396</v>
      </c>
      <c r="Q31" s="24">
        <v>31964830</v>
      </c>
      <c r="R31" s="24">
        <v>92294374</v>
      </c>
      <c r="S31" s="24"/>
      <c r="T31" s="24"/>
      <c r="U31" s="24"/>
      <c r="V31" s="24"/>
      <c r="W31" s="24">
        <v>292960485</v>
      </c>
      <c r="X31" s="24">
        <v>285500000</v>
      </c>
      <c r="Y31" s="24">
        <v>7460485</v>
      </c>
      <c r="Z31" s="6">
        <v>2.61</v>
      </c>
      <c r="AA31" s="22">
        <v>396444000</v>
      </c>
    </row>
    <row r="32" spans="1:27" ht="13.5">
      <c r="A32" s="2" t="s">
        <v>36</v>
      </c>
      <c r="B32" s="3"/>
      <c r="C32" s="19">
        <f aca="true" t="shared" si="6" ref="C32:Y32">SUM(C33:C37)</f>
        <v>39150166</v>
      </c>
      <c r="D32" s="19">
        <f>SUM(D33:D37)</f>
        <v>0</v>
      </c>
      <c r="E32" s="20">
        <f t="shared" si="6"/>
        <v>54967000</v>
      </c>
      <c r="F32" s="21">
        <f t="shared" si="6"/>
        <v>52187714</v>
      </c>
      <c r="G32" s="21">
        <f t="shared" si="6"/>
        <v>2523592</v>
      </c>
      <c r="H32" s="21">
        <f t="shared" si="6"/>
        <v>2381937</v>
      </c>
      <c r="I32" s="21">
        <f t="shared" si="6"/>
        <v>3143864</v>
      </c>
      <c r="J32" s="21">
        <f t="shared" si="6"/>
        <v>8049393</v>
      </c>
      <c r="K32" s="21">
        <f t="shared" si="6"/>
        <v>3272336</v>
      </c>
      <c r="L32" s="21">
        <f t="shared" si="6"/>
        <v>3175601</v>
      </c>
      <c r="M32" s="21">
        <f t="shared" si="6"/>
        <v>2633124</v>
      </c>
      <c r="N32" s="21">
        <f t="shared" si="6"/>
        <v>9081061</v>
      </c>
      <c r="O32" s="21">
        <f t="shared" si="6"/>
        <v>0</v>
      </c>
      <c r="P32" s="21">
        <f t="shared" si="6"/>
        <v>5295327</v>
      </c>
      <c r="Q32" s="21">
        <f t="shared" si="6"/>
        <v>3627861</v>
      </c>
      <c r="R32" s="21">
        <f t="shared" si="6"/>
        <v>8923188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26053642</v>
      </c>
      <c r="X32" s="21">
        <f t="shared" si="6"/>
        <v>41938000</v>
      </c>
      <c r="Y32" s="21">
        <f t="shared" si="6"/>
        <v>-15884358</v>
      </c>
      <c r="Z32" s="4">
        <f>+IF(X32&lt;&gt;0,+(Y32/X32)*100,0)</f>
        <v>-37.87581191282369</v>
      </c>
      <c r="AA32" s="19">
        <f>SUM(AA33:AA37)</f>
        <v>52187714</v>
      </c>
    </row>
    <row r="33" spans="1:27" ht="13.5">
      <c r="A33" s="5" t="s">
        <v>37</v>
      </c>
      <c r="B33" s="3"/>
      <c r="C33" s="22">
        <v>32853640</v>
      </c>
      <c r="D33" s="22"/>
      <c r="E33" s="23">
        <v>46353000</v>
      </c>
      <c r="F33" s="24">
        <v>47047000</v>
      </c>
      <c r="G33" s="24">
        <v>2428442</v>
      </c>
      <c r="H33" s="24">
        <v>2373704</v>
      </c>
      <c r="I33" s="24">
        <v>2878665</v>
      </c>
      <c r="J33" s="24">
        <v>7680811</v>
      </c>
      <c r="K33" s="24">
        <v>3272336</v>
      </c>
      <c r="L33" s="24">
        <v>2996415</v>
      </c>
      <c r="M33" s="24">
        <v>2624177</v>
      </c>
      <c r="N33" s="24">
        <v>8892928</v>
      </c>
      <c r="O33" s="24"/>
      <c r="P33" s="24">
        <v>4990959</v>
      </c>
      <c r="Q33" s="24">
        <v>3200111</v>
      </c>
      <c r="R33" s="24">
        <v>8191070</v>
      </c>
      <c r="S33" s="24"/>
      <c r="T33" s="24"/>
      <c r="U33" s="24"/>
      <c r="V33" s="24"/>
      <c r="W33" s="24">
        <v>24764809</v>
      </c>
      <c r="X33" s="24">
        <v>33026000</v>
      </c>
      <c r="Y33" s="24">
        <v>-8261191</v>
      </c>
      <c r="Z33" s="6">
        <v>-25.01</v>
      </c>
      <c r="AA33" s="22">
        <v>47047000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>
        <v>320000</v>
      </c>
      <c r="Y34" s="24">
        <v>-320000</v>
      </c>
      <c r="Z34" s="6">
        <v>-100</v>
      </c>
      <c r="AA34" s="22"/>
    </row>
    <row r="35" spans="1:27" ht="13.5">
      <c r="A35" s="5" t="s">
        <v>39</v>
      </c>
      <c r="B35" s="3"/>
      <c r="C35" s="22">
        <v>6296526</v>
      </c>
      <c r="D35" s="22"/>
      <c r="E35" s="23">
        <v>8614000</v>
      </c>
      <c r="F35" s="24">
        <v>5140714</v>
      </c>
      <c r="G35" s="24">
        <v>95150</v>
      </c>
      <c r="H35" s="24">
        <v>8233</v>
      </c>
      <c r="I35" s="24">
        <v>265199</v>
      </c>
      <c r="J35" s="24">
        <v>368582</v>
      </c>
      <c r="K35" s="24"/>
      <c r="L35" s="24">
        <v>179186</v>
      </c>
      <c r="M35" s="24">
        <v>8947</v>
      </c>
      <c r="N35" s="24">
        <v>188133</v>
      </c>
      <c r="O35" s="24"/>
      <c r="P35" s="24">
        <v>304368</v>
      </c>
      <c r="Q35" s="24">
        <v>427750</v>
      </c>
      <c r="R35" s="24">
        <v>732118</v>
      </c>
      <c r="S35" s="24"/>
      <c r="T35" s="24"/>
      <c r="U35" s="24"/>
      <c r="V35" s="24"/>
      <c r="W35" s="24">
        <v>1288833</v>
      </c>
      <c r="X35" s="24">
        <v>5424000</v>
      </c>
      <c r="Y35" s="24">
        <v>-4135167</v>
      </c>
      <c r="Z35" s="6">
        <v>-76.24</v>
      </c>
      <c r="AA35" s="22">
        <v>5140714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3168000</v>
      </c>
      <c r="Y36" s="24">
        <v>-3168000</v>
      </c>
      <c r="Z36" s="6">
        <v>-100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18812275</v>
      </c>
      <c r="D38" s="19">
        <f>SUM(D39:D41)</f>
        <v>0</v>
      </c>
      <c r="E38" s="20">
        <f t="shared" si="7"/>
        <v>32918000</v>
      </c>
      <c r="F38" s="21">
        <f t="shared" si="7"/>
        <v>21635795</v>
      </c>
      <c r="G38" s="21">
        <f t="shared" si="7"/>
        <v>525868</v>
      </c>
      <c r="H38" s="21">
        <f t="shared" si="7"/>
        <v>1172061</v>
      </c>
      <c r="I38" s="21">
        <f t="shared" si="7"/>
        <v>599620</v>
      </c>
      <c r="J38" s="21">
        <f t="shared" si="7"/>
        <v>2297549</v>
      </c>
      <c r="K38" s="21">
        <f t="shared" si="7"/>
        <v>1388300</v>
      </c>
      <c r="L38" s="21">
        <f t="shared" si="7"/>
        <v>1884623</v>
      </c>
      <c r="M38" s="21">
        <f t="shared" si="7"/>
        <v>1507870</v>
      </c>
      <c r="N38" s="21">
        <f t="shared" si="7"/>
        <v>4780793</v>
      </c>
      <c r="O38" s="21">
        <f t="shared" si="7"/>
        <v>24561</v>
      </c>
      <c r="P38" s="21">
        <f t="shared" si="7"/>
        <v>481649</v>
      </c>
      <c r="Q38" s="21">
        <f t="shared" si="7"/>
        <v>4430943</v>
      </c>
      <c r="R38" s="21">
        <f t="shared" si="7"/>
        <v>4937153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12015495</v>
      </c>
      <c r="X38" s="21">
        <f t="shared" si="7"/>
        <v>16132000</v>
      </c>
      <c r="Y38" s="21">
        <f t="shared" si="7"/>
        <v>-4116505</v>
      </c>
      <c r="Z38" s="4">
        <f>+IF(X38&lt;&gt;0,+(Y38/X38)*100,0)</f>
        <v>-25.51763575502108</v>
      </c>
      <c r="AA38" s="19">
        <f>SUM(AA39:AA41)</f>
        <v>21635795</v>
      </c>
    </row>
    <row r="39" spans="1:27" ht="13.5">
      <c r="A39" s="5" t="s">
        <v>43</v>
      </c>
      <c r="B39" s="3"/>
      <c r="C39" s="22">
        <v>4668903</v>
      </c>
      <c r="D39" s="22"/>
      <c r="E39" s="23">
        <v>12560000</v>
      </c>
      <c r="F39" s="24">
        <v>10145000</v>
      </c>
      <c r="G39" s="24">
        <v>19750</v>
      </c>
      <c r="H39" s="24">
        <v>398929</v>
      </c>
      <c r="I39" s="24">
        <v>228197</v>
      </c>
      <c r="J39" s="24">
        <v>646876</v>
      </c>
      <c r="K39" s="24">
        <v>346129</v>
      </c>
      <c r="L39" s="24">
        <v>317446</v>
      </c>
      <c r="M39" s="24">
        <v>1490013</v>
      </c>
      <c r="N39" s="24">
        <v>2153588</v>
      </c>
      <c r="O39" s="24">
        <v>24561</v>
      </c>
      <c r="P39" s="24">
        <v>215951</v>
      </c>
      <c r="Q39" s="24">
        <v>3012088</v>
      </c>
      <c r="R39" s="24">
        <v>3252600</v>
      </c>
      <c r="S39" s="24"/>
      <c r="T39" s="24"/>
      <c r="U39" s="24"/>
      <c r="V39" s="24"/>
      <c r="W39" s="24">
        <v>6053064</v>
      </c>
      <c r="X39" s="24">
        <v>9117000</v>
      </c>
      <c r="Y39" s="24">
        <v>-3063936</v>
      </c>
      <c r="Z39" s="6">
        <v>-33.61</v>
      </c>
      <c r="AA39" s="22">
        <v>10145000</v>
      </c>
    </row>
    <row r="40" spans="1:27" ht="13.5">
      <c r="A40" s="5" t="s">
        <v>44</v>
      </c>
      <c r="B40" s="3"/>
      <c r="C40" s="22">
        <v>14143372</v>
      </c>
      <c r="D40" s="22"/>
      <c r="E40" s="23">
        <v>20358000</v>
      </c>
      <c r="F40" s="24">
        <v>11490795</v>
      </c>
      <c r="G40" s="24">
        <v>506118</v>
      </c>
      <c r="H40" s="24">
        <v>773132</v>
      </c>
      <c r="I40" s="24">
        <v>371423</v>
      </c>
      <c r="J40" s="24">
        <v>1650673</v>
      </c>
      <c r="K40" s="24">
        <v>1042171</v>
      </c>
      <c r="L40" s="24">
        <v>1567177</v>
      </c>
      <c r="M40" s="24">
        <v>17857</v>
      </c>
      <c r="N40" s="24">
        <v>2627205</v>
      </c>
      <c r="O40" s="24"/>
      <c r="P40" s="24">
        <v>265698</v>
      </c>
      <c r="Q40" s="24">
        <v>1418855</v>
      </c>
      <c r="R40" s="24">
        <v>1684553</v>
      </c>
      <c r="S40" s="24"/>
      <c r="T40" s="24"/>
      <c r="U40" s="24"/>
      <c r="V40" s="24"/>
      <c r="W40" s="24">
        <v>5962431</v>
      </c>
      <c r="X40" s="24">
        <v>7015000</v>
      </c>
      <c r="Y40" s="24">
        <v>-1052569</v>
      </c>
      <c r="Z40" s="6">
        <v>-15</v>
      </c>
      <c r="AA40" s="22">
        <v>11490795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288974853</v>
      </c>
      <c r="D42" s="19">
        <f>SUM(D43:D46)</f>
        <v>0</v>
      </c>
      <c r="E42" s="20">
        <f t="shared" si="8"/>
        <v>221747146</v>
      </c>
      <c r="F42" s="21">
        <f t="shared" si="8"/>
        <v>258173098</v>
      </c>
      <c r="G42" s="21">
        <f t="shared" si="8"/>
        <v>904892</v>
      </c>
      <c r="H42" s="21">
        <f t="shared" si="8"/>
        <v>33116409</v>
      </c>
      <c r="I42" s="21">
        <f t="shared" si="8"/>
        <v>491772</v>
      </c>
      <c r="J42" s="21">
        <f t="shared" si="8"/>
        <v>34513073</v>
      </c>
      <c r="K42" s="21">
        <f t="shared" si="8"/>
        <v>32722208</v>
      </c>
      <c r="L42" s="21">
        <f t="shared" si="8"/>
        <v>26464630</v>
      </c>
      <c r="M42" s="21">
        <f t="shared" si="8"/>
        <v>25327693</v>
      </c>
      <c r="N42" s="21">
        <f t="shared" si="8"/>
        <v>84514531</v>
      </c>
      <c r="O42" s="21">
        <f t="shared" si="8"/>
        <v>27769538</v>
      </c>
      <c r="P42" s="21">
        <f t="shared" si="8"/>
        <v>30364218</v>
      </c>
      <c r="Q42" s="21">
        <f t="shared" si="8"/>
        <v>26565630</v>
      </c>
      <c r="R42" s="21">
        <f t="shared" si="8"/>
        <v>84699386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203726990</v>
      </c>
      <c r="X42" s="21">
        <f t="shared" si="8"/>
        <v>156600000</v>
      </c>
      <c r="Y42" s="21">
        <f t="shared" si="8"/>
        <v>47126990</v>
      </c>
      <c r="Z42" s="4">
        <f>+IF(X42&lt;&gt;0,+(Y42/X42)*100,0)</f>
        <v>30.093863346104726</v>
      </c>
      <c r="AA42" s="19">
        <f>SUM(AA43:AA46)</f>
        <v>258173098</v>
      </c>
    </row>
    <row r="43" spans="1:27" ht="13.5">
      <c r="A43" s="5" t="s">
        <v>47</v>
      </c>
      <c r="B43" s="3"/>
      <c r="C43" s="22">
        <v>44899107</v>
      </c>
      <c r="D43" s="22"/>
      <c r="E43" s="23">
        <v>10386000</v>
      </c>
      <c r="F43" s="24">
        <v>20486000</v>
      </c>
      <c r="G43" s="24">
        <v>268000</v>
      </c>
      <c r="H43" s="24">
        <v>4383498</v>
      </c>
      <c r="I43" s="24">
        <v>353039</v>
      </c>
      <c r="J43" s="24">
        <v>5004537</v>
      </c>
      <c r="K43" s="24">
        <v>4064121</v>
      </c>
      <c r="L43" s="24">
        <v>3000087</v>
      </c>
      <c r="M43" s="24">
        <v>627000</v>
      </c>
      <c r="N43" s="24">
        <v>7691208</v>
      </c>
      <c r="O43" s="24">
        <v>2344185</v>
      </c>
      <c r="P43" s="24">
        <v>3104186</v>
      </c>
      <c r="Q43" s="24">
        <v>2107984</v>
      </c>
      <c r="R43" s="24">
        <v>7556355</v>
      </c>
      <c r="S43" s="24"/>
      <c r="T43" s="24"/>
      <c r="U43" s="24"/>
      <c r="V43" s="24"/>
      <c r="W43" s="24">
        <v>20252100</v>
      </c>
      <c r="X43" s="24"/>
      <c r="Y43" s="24">
        <v>20252100</v>
      </c>
      <c r="Z43" s="6">
        <v>0</v>
      </c>
      <c r="AA43" s="22">
        <v>20486000</v>
      </c>
    </row>
    <row r="44" spans="1:27" ht="13.5">
      <c r="A44" s="5" t="s">
        <v>48</v>
      </c>
      <c r="B44" s="3"/>
      <c r="C44" s="22">
        <v>238112823</v>
      </c>
      <c r="D44" s="22"/>
      <c r="E44" s="23">
        <v>203234000</v>
      </c>
      <c r="F44" s="24">
        <v>233784324</v>
      </c>
      <c r="G44" s="24">
        <v>552287</v>
      </c>
      <c r="H44" s="24">
        <v>28732911</v>
      </c>
      <c r="I44" s="24">
        <v>107733</v>
      </c>
      <c r="J44" s="24">
        <v>29392931</v>
      </c>
      <c r="K44" s="24">
        <v>28339799</v>
      </c>
      <c r="L44" s="24">
        <v>23464543</v>
      </c>
      <c r="M44" s="24">
        <v>24591844</v>
      </c>
      <c r="N44" s="24">
        <v>76396186</v>
      </c>
      <c r="O44" s="24">
        <v>24399009</v>
      </c>
      <c r="P44" s="24">
        <v>27304988</v>
      </c>
      <c r="Q44" s="24">
        <v>24457646</v>
      </c>
      <c r="R44" s="24">
        <v>76161643</v>
      </c>
      <c r="S44" s="24"/>
      <c r="T44" s="24"/>
      <c r="U44" s="24"/>
      <c r="V44" s="24"/>
      <c r="W44" s="24">
        <v>181950760</v>
      </c>
      <c r="X44" s="24">
        <v>150686000</v>
      </c>
      <c r="Y44" s="24">
        <v>31264760</v>
      </c>
      <c r="Z44" s="6">
        <v>20.75</v>
      </c>
      <c r="AA44" s="22">
        <v>233784324</v>
      </c>
    </row>
    <row r="45" spans="1:27" ht="13.5">
      <c r="A45" s="5" t="s">
        <v>49</v>
      </c>
      <c r="B45" s="3"/>
      <c r="C45" s="25">
        <v>5341491</v>
      </c>
      <c r="D45" s="25"/>
      <c r="E45" s="26">
        <v>6820000</v>
      </c>
      <c r="F45" s="27">
        <v>2946154</v>
      </c>
      <c r="G45" s="27">
        <v>84605</v>
      </c>
      <c r="H45" s="27"/>
      <c r="I45" s="27">
        <v>31000</v>
      </c>
      <c r="J45" s="27">
        <v>115605</v>
      </c>
      <c r="K45" s="27">
        <v>235008</v>
      </c>
      <c r="L45" s="27"/>
      <c r="M45" s="27">
        <v>75658</v>
      </c>
      <c r="N45" s="27">
        <v>310666</v>
      </c>
      <c r="O45" s="27">
        <v>1026344</v>
      </c>
      <c r="P45" s="27">
        <v>-44956</v>
      </c>
      <c r="Q45" s="27"/>
      <c r="R45" s="27">
        <v>981388</v>
      </c>
      <c r="S45" s="27"/>
      <c r="T45" s="27"/>
      <c r="U45" s="27"/>
      <c r="V45" s="27"/>
      <c r="W45" s="27">
        <v>1407659</v>
      </c>
      <c r="X45" s="27">
        <v>4995000</v>
      </c>
      <c r="Y45" s="27">
        <v>-3587341</v>
      </c>
      <c r="Z45" s="7">
        <v>-71.82</v>
      </c>
      <c r="AA45" s="25">
        <v>2946154</v>
      </c>
    </row>
    <row r="46" spans="1:27" ht="13.5">
      <c r="A46" s="5" t="s">
        <v>50</v>
      </c>
      <c r="B46" s="3"/>
      <c r="C46" s="22">
        <v>621432</v>
      </c>
      <c r="D46" s="22"/>
      <c r="E46" s="23">
        <v>1307146</v>
      </c>
      <c r="F46" s="24">
        <v>956620</v>
      </c>
      <c r="G46" s="24"/>
      <c r="H46" s="24"/>
      <c r="I46" s="24"/>
      <c r="J46" s="24"/>
      <c r="K46" s="24">
        <v>83280</v>
      </c>
      <c r="L46" s="24"/>
      <c r="M46" s="24">
        <v>33191</v>
      </c>
      <c r="N46" s="24">
        <v>116471</v>
      </c>
      <c r="O46" s="24"/>
      <c r="P46" s="24"/>
      <c r="Q46" s="24"/>
      <c r="R46" s="24"/>
      <c r="S46" s="24"/>
      <c r="T46" s="24"/>
      <c r="U46" s="24"/>
      <c r="V46" s="24"/>
      <c r="W46" s="24">
        <v>116471</v>
      </c>
      <c r="X46" s="24">
        <v>919000</v>
      </c>
      <c r="Y46" s="24">
        <v>-802529</v>
      </c>
      <c r="Z46" s="6">
        <v>-87.33</v>
      </c>
      <c r="AA46" s="22">
        <v>956620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958214027</v>
      </c>
      <c r="D48" s="40">
        <f>+D28+D32+D38+D42+D47</f>
        <v>0</v>
      </c>
      <c r="E48" s="41">
        <f t="shared" si="9"/>
        <v>879460146</v>
      </c>
      <c r="F48" s="42">
        <f t="shared" si="9"/>
        <v>972069129</v>
      </c>
      <c r="G48" s="42">
        <f t="shared" si="9"/>
        <v>36305259</v>
      </c>
      <c r="H48" s="42">
        <f t="shared" si="9"/>
        <v>70696247</v>
      </c>
      <c r="I48" s="42">
        <f t="shared" si="9"/>
        <v>37199490</v>
      </c>
      <c r="J48" s="42">
        <f t="shared" si="9"/>
        <v>144200996</v>
      </c>
      <c r="K48" s="42">
        <f t="shared" si="9"/>
        <v>76267629</v>
      </c>
      <c r="L48" s="42">
        <f t="shared" si="9"/>
        <v>66059496</v>
      </c>
      <c r="M48" s="42">
        <f t="shared" si="9"/>
        <v>148167000</v>
      </c>
      <c r="N48" s="42">
        <f t="shared" si="9"/>
        <v>290494125</v>
      </c>
      <c r="O48" s="42">
        <f t="shared" si="9"/>
        <v>59732973</v>
      </c>
      <c r="P48" s="42">
        <f t="shared" si="9"/>
        <v>73261012</v>
      </c>
      <c r="Q48" s="42">
        <f t="shared" si="9"/>
        <v>70469999</v>
      </c>
      <c r="R48" s="42">
        <f t="shared" si="9"/>
        <v>203463984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638159105</v>
      </c>
      <c r="X48" s="42">
        <f t="shared" si="9"/>
        <v>602222000</v>
      </c>
      <c r="Y48" s="42">
        <f t="shared" si="9"/>
        <v>35937105</v>
      </c>
      <c r="Z48" s="43">
        <f>+IF(X48&lt;&gt;0,+(Y48/X48)*100,0)</f>
        <v>5.967418161408915</v>
      </c>
      <c r="AA48" s="40">
        <f>+AA28+AA32+AA38+AA42+AA47</f>
        <v>972069129</v>
      </c>
    </row>
    <row r="49" spans="1:27" ht="13.5">
      <c r="A49" s="14" t="s">
        <v>58</v>
      </c>
      <c r="B49" s="15"/>
      <c r="C49" s="44">
        <f aca="true" t="shared" si="10" ref="C49:Y49">+C25-C48</f>
        <v>454934245</v>
      </c>
      <c r="D49" s="44">
        <f>+D25-D48</f>
        <v>0</v>
      </c>
      <c r="E49" s="45">
        <f t="shared" si="10"/>
        <v>737217394</v>
      </c>
      <c r="F49" s="46">
        <f t="shared" si="10"/>
        <v>626050491</v>
      </c>
      <c r="G49" s="46">
        <f t="shared" si="10"/>
        <v>337299405</v>
      </c>
      <c r="H49" s="46">
        <f t="shared" si="10"/>
        <v>74822968</v>
      </c>
      <c r="I49" s="46">
        <f t="shared" si="10"/>
        <v>66201920</v>
      </c>
      <c r="J49" s="46">
        <f t="shared" si="10"/>
        <v>478324293</v>
      </c>
      <c r="K49" s="46">
        <f t="shared" si="10"/>
        <v>81683284</v>
      </c>
      <c r="L49" s="46">
        <f t="shared" si="10"/>
        <v>12928249</v>
      </c>
      <c r="M49" s="46">
        <f t="shared" si="10"/>
        <v>181406163</v>
      </c>
      <c r="N49" s="46">
        <f t="shared" si="10"/>
        <v>276017696</v>
      </c>
      <c r="O49" s="46">
        <f t="shared" si="10"/>
        <v>-39771991</v>
      </c>
      <c r="P49" s="46">
        <f t="shared" si="10"/>
        <v>-24100717</v>
      </c>
      <c r="Q49" s="46">
        <f t="shared" si="10"/>
        <v>222427895</v>
      </c>
      <c r="R49" s="46">
        <f t="shared" si="10"/>
        <v>158555187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912897176</v>
      </c>
      <c r="X49" s="46">
        <f>IF(F25=F48,0,X25-X48)</f>
        <v>615362100</v>
      </c>
      <c r="Y49" s="46">
        <f t="shared" si="10"/>
        <v>297535076</v>
      </c>
      <c r="Z49" s="47">
        <f>+IF(X49&lt;&gt;0,+(Y49/X49)*100,0)</f>
        <v>48.35121890022151</v>
      </c>
      <c r="AA49" s="44">
        <f>+AA25-AA48</f>
        <v>626050491</v>
      </c>
    </row>
    <row r="50" spans="1:27" ht="13.5">
      <c r="A50" s="16" t="s">
        <v>79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309875563</v>
      </c>
      <c r="F5" s="21">
        <f t="shared" si="0"/>
        <v>334853046</v>
      </c>
      <c r="G5" s="21">
        <f t="shared" si="0"/>
        <v>102519303</v>
      </c>
      <c r="H5" s="21">
        <f t="shared" si="0"/>
        <v>0</v>
      </c>
      <c r="I5" s="21">
        <f t="shared" si="0"/>
        <v>2798119</v>
      </c>
      <c r="J5" s="21">
        <f t="shared" si="0"/>
        <v>105317422</v>
      </c>
      <c r="K5" s="21">
        <f t="shared" si="0"/>
        <v>64934055</v>
      </c>
      <c r="L5" s="21">
        <f t="shared" si="0"/>
        <v>20452735</v>
      </c>
      <c r="M5" s="21">
        <f t="shared" si="0"/>
        <v>71081476</v>
      </c>
      <c r="N5" s="21">
        <f t="shared" si="0"/>
        <v>156468266</v>
      </c>
      <c r="O5" s="21">
        <f t="shared" si="0"/>
        <v>7588733</v>
      </c>
      <c r="P5" s="21">
        <f t="shared" si="0"/>
        <v>0</v>
      </c>
      <c r="Q5" s="21">
        <f t="shared" si="0"/>
        <v>0</v>
      </c>
      <c r="R5" s="21">
        <f t="shared" si="0"/>
        <v>7588733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269374421</v>
      </c>
      <c r="X5" s="21">
        <f t="shared" si="0"/>
        <v>204621856</v>
      </c>
      <c r="Y5" s="21">
        <f t="shared" si="0"/>
        <v>64752565</v>
      </c>
      <c r="Z5" s="4">
        <f>+IF(X5&lt;&gt;0,+(Y5/X5)*100,0)</f>
        <v>31.644989575307147</v>
      </c>
      <c r="AA5" s="19">
        <f>SUM(AA6:AA8)</f>
        <v>334853046</v>
      </c>
    </row>
    <row r="6" spans="1:27" ht="13.5">
      <c r="A6" s="5" t="s">
        <v>33</v>
      </c>
      <c r="B6" s="3"/>
      <c r="C6" s="22"/>
      <c r="D6" s="22"/>
      <c r="E6" s="23"/>
      <c r="F6" s="24"/>
      <c r="G6" s="24">
        <v>1950</v>
      </c>
      <c r="H6" s="24"/>
      <c r="I6" s="24">
        <v>2720</v>
      </c>
      <c r="J6" s="24">
        <v>4670</v>
      </c>
      <c r="K6" s="24">
        <v>2720</v>
      </c>
      <c r="L6" s="24">
        <v>2720</v>
      </c>
      <c r="M6" s="24">
        <v>2777</v>
      </c>
      <c r="N6" s="24">
        <v>8217</v>
      </c>
      <c r="O6" s="24">
        <v>2777</v>
      </c>
      <c r="P6" s="24"/>
      <c r="Q6" s="24"/>
      <c r="R6" s="24">
        <v>2777</v>
      </c>
      <c r="S6" s="24"/>
      <c r="T6" s="24"/>
      <c r="U6" s="24"/>
      <c r="V6" s="24"/>
      <c r="W6" s="24">
        <v>15664</v>
      </c>
      <c r="X6" s="24"/>
      <c r="Y6" s="24">
        <v>15664</v>
      </c>
      <c r="Z6" s="6">
        <v>0</v>
      </c>
      <c r="AA6" s="22"/>
    </row>
    <row r="7" spans="1:27" ht="13.5">
      <c r="A7" s="5" t="s">
        <v>34</v>
      </c>
      <c r="B7" s="3"/>
      <c r="C7" s="25"/>
      <c r="D7" s="25"/>
      <c r="E7" s="26">
        <v>307915277</v>
      </c>
      <c r="F7" s="27">
        <v>332707126</v>
      </c>
      <c r="G7" s="27">
        <v>102183737</v>
      </c>
      <c r="H7" s="27"/>
      <c r="I7" s="27">
        <v>2642491</v>
      </c>
      <c r="J7" s="27">
        <v>104826228</v>
      </c>
      <c r="K7" s="27">
        <v>64787220</v>
      </c>
      <c r="L7" s="27">
        <v>20306139</v>
      </c>
      <c r="M7" s="27">
        <v>70818331</v>
      </c>
      <c r="N7" s="27">
        <v>155911690</v>
      </c>
      <c r="O7" s="27">
        <v>7341432</v>
      </c>
      <c r="P7" s="27"/>
      <c r="Q7" s="27"/>
      <c r="R7" s="27">
        <v>7341432</v>
      </c>
      <c r="S7" s="27"/>
      <c r="T7" s="27"/>
      <c r="U7" s="27"/>
      <c r="V7" s="27"/>
      <c r="W7" s="27">
        <v>268079350</v>
      </c>
      <c r="X7" s="27">
        <v>203315000</v>
      </c>
      <c r="Y7" s="27">
        <v>64764350</v>
      </c>
      <c r="Z7" s="7">
        <v>31.85</v>
      </c>
      <c r="AA7" s="25">
        <v>332707126</v>
      </c>
    </row>
    <row r="8" spans="1:27" ht="13.5">
      <c r="A8" s="5" t="s">
        <v>35</v>
      </c>
      <c r="B8" s="3"/>
      <c r="C8" s="22"/>
      <c r="D8" s="22"/>
      <c r="E8" s="23">
        <v>1960286</v>
      </c>
      <c r="F8" s="24">
        <v>2145920</v>
      </c>
      <c r="G8" s="24">
        <v>333616</v>
      </c>
      <c r="H8" s="24"/>
      <c r="I8" s="24">
        <v>152908</v>
      </c>
      <c r="J8" s="24">
        <v>486524</v>
      </c>
      <c r="K8" s="24">
        <v>144115</v>
      </c>
      <c r="L8" s="24">
        <v>143876</v>
      </c>
      <c r="M8" s="24">
        <v>260368</v>
      </c>
      <c r="N8" s="24">
        <v>548359</v>
      </c>
      <c r="O8" s="24">
        <v>244524</v>
      </c>
      <c r="P8" s="24"/>
      <c r="Q8" s="24"/>
      <c r="R8" s="24">
        <v>244524</v>
      </c>
      <c r="S8" s="24"/>
      <c r="T8" s="24"/>
      <c r="U8" s="24"/>
      <c r="V8" s="24"/>
      <c r="W8" s="24">
        <v>1279407</v>
      </c>
      <c r="X8" s="24">
        <v>1306856</v>
      </c>
      <c r="Y8" s="24">
        <v>-27449</v>
      </c>
      <c r="Z8" s="6">
        <v>-2.1</v>
      </c>
      <c r="AA8" s="22">
        <v>2145920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2075447</v>
      </c>
      <c r="F9" s="21">
        <f t="shared" si="1"/>
        <v>3026766</v>
      </c>
      <c r="G9" s="21">
        <f t="shared" si="1"/>
        <v>18746</v>
      </c>
      <c r="H9" s="21">
        <f t="shared" si="1"/>
        <v>0</v>
      </c>
      <c r="I9" s="21">
        <f t="shared" si="1"/>
        <v>10463</v>
      </c>
      <c r="J9" s="21">
        <f t="shared" si="1"/>
        <v>29209</v>
      </c>
      <c r="K9" s="21">
        <f t="shared" si="1"/>
        <v>259795</v>
      </c>
      <c r="L9" s="21">
        <f t="shared" si="1"/>
        <v>124737</v>
      </c>
      <c r="M9" s="21">
        <f t="shared" si="1"/>
        <v>520417</v>
      </c>
      <c r="N9" s="21">
        <f t="shared" si="1"/>
        <v>904949</v>
      </c>
      <c r="O9" s="21">
        <f t="shared" si="1"/>
        <v>2734669</v>
      </c>
      <c r="P9" s="21">
        <f t="shared" si="1"/>
        <v>0</v>
      </c>
      <c r="Q9" s="21">
        <f t="shared" si="1"/>
        <v>0</v>
      </c>
      <c r="R9" s="21">
        <f t="shared" si="1"/>
        <v>2734669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3668827</v>
      </c>
      <c r="X9" s="21">
        <f t="shared" si="1"/>
        <v>267832</v>
      </c>
      <c r="Y9" s="21">
        <f t="shared" si="1"/>
        <v>3400995</v>
      </c>
      <c r="Z9" s="4">
        <f>+IF(X9&lt;&gt;0,+(Y9/X9)*100,0)</f>
        <v>1269.8239941455838</v>
      </c>
      <c r="AA9" s="19">
        <f>SUM(AA10:AA14)</f>
        <v>3026766</v>
      </c>
    </row>
    <row r="10" spans="1:27" ht="13.5">
      <c r="A10" s="5" t="s">
        <v>37</v>
      </c>
      <c r="B10" s="3"/>
      <c r="C10" s="22"/>
      <c r="D10" s="22"/>
      <c r="E10" s="23">
        <v>82932</v>
      </c>
      <c r="F10" s="24">
        <v>92693</v>
      </c>
      <c r="G10" s="24">
        <v>10552</v>
      </c>
      <c r="H10" s="24"/>
      <c r="I10" s="24">
        <v>8063</v>
      </c>
      <c r="J10" s="24">
        <v>18615</v>
      </c>
      <c r="K10" s="24">
        <v>16535</v>
      </c>
      <c r="L10" s="24">
        <v>16535</v>
      </c>
      <c r="M10" s="24">
        <v>7162</v>
      </c>
      <c r="N10" s="24">
        <v>40232</v>
      </c>
      <c r="O10" s="24">
        <v>10087</v>
      </c>
      <c r="P10" s="24"/>
      <c r="Q10" s="24"/>
      <c r="R10" s="24">
        <v>10087</v>
      </c>
      <c r="S10" s="24"/>
      <c r="T10" s="24"/>
      <c r="U10" s="24"/>
      <c r="V10" s="24"/>
      <c r="W10" s="24">
        <v>68934</v>
      </c>
      <c r="X10" s="24">
        <v>55288</v>
      </c>
      <c r="Y10" s="24">
        <v>13646</v>
      </c>
      <c r="Z10" s="6">
        <v>24.68</v>
      </c>
      <c r="AA10" s="22">
        <v>92693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>
        <v>1992515</v>
      </c>
      <c r="F12" s="24">
        <v>2934073</v>
      </c>
      <c r="G12" s="24">
        <v>8194</v>
      </c>
      <c r="H12" s="24"/>
      <c r="I12" s="24">
        <v>2400</v>
      </c>
      <c r="J12" s="24">
        <v>10594</v>
      </c>
      <c r="K12" s="24">
        <v>243260</v>
      </c>
      <c r="L12" s="24">
        <v>108202</v>
      </c>
      <c r="M12" s="24">
        <v>513255</v>
      </c>
      <c r="N12" s="24">
        <v>864717</v>
      </c>
      <c r="O12" s="24">
        <v>2724582</v>
      </c>
      <c r="P12" s="24"/>
      <c r="Q12" s="24"/>
      <c r="R12" s="24">
        <v>2724582</v>
      </c>
      <c r="S12" s="24"/>
      <c r="T12" s="24"/>
      <c r="U12" s="24"/>
      <c r="V12" s="24"/>
      <c r="W12" s="24">
        <v>3599893</v>
      </c>
      <c r="X12" s="24">
        <v>212544</v>
      </c>
      <c r="Y12" s="24">
        <v>3387349</v>
      </c>
      <c r="Z12" s="6">
        <v>1593.72</v>
      </c>
      <c r="AA12" s="22">
        <v>2934073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3559452</v>
      </c>
      <c r="F15" s="21">
        <f t="shared" si="2"/>
        <v>3471946</v>
      </c>
      <c r="G15" s="21">
        <f t="shared" si="2"/>
        <v>175678</v>
      </c>
      <c r="H15" s="21">
        <f t="shared" si="2"/>
        <v>0</v>
      </c>
      <c r="I15" s="21">
        <f t="shared" si="2"/>
        <v>19970</v>
      </c>
      <c r="J15" s="21">
        <f t="shared" si="2"/>
        <v>195648</v>
      </c>
      <c r="K15" s="21">
        <f t="shared" si="2"/>
        <v>7575</v>
      </c>
      <c r="L15" s="21">
        <f t="shared" si="2"/>
        <v>7575</v>
      </c>
      <c r="M15" s="21">
        <f t="shared" si="2"/>
        <v>1613</v>
      </c>
      <c r="N15" s="21">
        <f t="shared" si="2"/>
        <v>16763</v>
      </c>
      <c r="O15" s="21">
        <f t="shared" si="2"/>
        <v>9277</v>
      </c>
      <c r="P15" s="21">
        <f t="shared" si="2"/>
        <v>0</v>
      </c>
      <c r="Q15" s="21">
        <f t="shared" si="2"/>
        <v>0</v>
      </c>
      <c r="R15" s="21">
        <f t="shared" si="2"/>
        <v>9277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221688</v>
      </c>
      <c r="X15" s="21">
        <f t="shared" si="2"/>
        <v>2372968</v>
      </c>
      <c r="Y15" s="21">
        <f t="shared" si="2"/>
        <v>-2151280</v>
      </c>
      <c r="Z15" s="4">
        <f>+IF(X15&lt;&gt;0,+(Y15/X15)*100,0)</f>
        <v>-90.65777541037215</v>
      </c>
      <c r="AA15" s="19">
        <f>SUM(AA16:AA18)</f>
        <v>3471946</v>
      </c>
    </row>
    <row r="16" spans="1:27" ht="13.5">
      <c r="A16" s="5" t="s">
        <v>43</v>
      </c>
      <c r="B16" s="3"/>
      <c r="C16" s="22"/>
      <c r="D16" s="22"/>
      <c r="E16" s="23">
        <v>255452</v>
      </c>
      <c r="F16" s="24">
        <v>167946</v>
      </c>
      <c r="G16" s="24">
        <v>3115</v>
      </c>
      <c r="H16" s="24"/>
      <c r="I16" s="24">
        <v>19970</v>
      </c>
      <c r="J16" s="24">
        <v>23085</v>
      </c>
      <c r="K16" s="24">
        <v>7575</v>
      </c>
      <c r="L16" s="24">
        <v>7575</v>
      </c>
      <c r="M16" s="24">
        <v>1613</v>
      </c>
      <c r="N16" s="24">
        <v>16763</v>
      </c>
      <c r="O16" s="24">
        <v>9277</v>
      </c>
      <c r="P16" s="24"/>
      <c r="Q16" s="24"/>
      <c r="R16" s="24">
        <v>9277</v>
      </c>
      <c r="S16" s="24"/>
      <c r="T16" s="24"/>
      <c r="U16" s="24"/>
      <c r="V16" s="24"/>
      <c r="W16" s="24">
        <v>49125</v>
      </c>
      <c r="X16" s="24">
        <v>170304</v>
      </c>
      <c r="Y16" s="24">
        <v>-121179</v>
      </c>
      <c r="Z16" s="6">
        <v>-71.15</v>
      </c>
      <c r="AA16" s="22">
        <v>167946</v>
      </c>
    </row>
    <row r="17" spans="1:27" ht="13.5">
      <c r="A17" s="5" t="s">
        <v>44</v>
      </c>
      <c r="B17" s="3"/>
      <c r="C17" s="22"/>
      <c r="D17" s="22"/>
      <c r="E17" s="23">
        <v>3304000</v>
      </c>
      <c r="F17" s="24">
        <v>3304000</v>
      </c>
      <c r="G17" s="24">
        <v>172563</v>
      </c>
      <c r="H17" s="24"/>
      <c r="I17" s="24"/>
      <c r="J17" s="24">
        <v>172563</v>
      </c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>
        <v>172563</v>
      </c>
      <c r="X17" s="24">
        <v>2202664</v>
      </c>
      <c r="Y17" s="24">
        <v>-2030101</v>
      </c>
      <c r="Z17" s="6">
        <v>-92.17</v>
      </c>
      <c r="AA17" s="22">
        <v>3304000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47313748</v>
      </c>
      <c r="F19" s="21">
        <f t="shared" si="3"/>
        <v>48974383</v>
      </c>
      <c r="G19" s="21">
        <f t="shared" si="3"/>
        <v>1328278</v>
      </c>
      <c r="H19" s="21">
        <f t="shared" si="3"/>
        <v>0</v>
      </c>
      <c r="I19" s="21">
        <f t="shared" si="3"/>
        <v>3407062</v>
      </c>
      <c r="J19" s="21">
        <f t="shared" si="3"/>
        <v>4735340</v>
      </c>
      <c r="K19" s="21">
        <f t="shared" si="3"/>
        <v>4012963</v>
      </c>
      <c r="L19" s="21">
        <f t="shared" si="3"/>
        <v>4286840</v>
      </c>
      <c r="M19" s="21">
        <f t="shared" si="3"/>
        <v>4874313</v>
      </c>
      <c r="N19" s="21">
        <f t="shared" si="3"/>
        <v>13174116</v>
      </c>
      <c r="O19" s="21">
        <f t="shared" si="3"/>
        <v>4290516</v>
      </c>
      <c r="P19" s="21">
        <f t="shared" si="3"/>
        <v>0</v>
      </c>
      <c r="Q19" s="21">
        <f t="shared" si="3"/>
        <v>0</v>
      </c>
      <c r="R19" s="21">
        <f t="shared" si="3"/>
        <v>4290516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22199972</v>
      </c>
      <c r="X19" s="21">
        <f t="shared" si="3"/>
        <v>31270280</v>
      </c>
      <c r="Y19" s="21">
        <f t="shared" si="3"/>
        <v>-9070308</v>
      </c>
      <c r="Z19" s="4">
        <f>+IF(X19&lt;&gt;0,+(Y19/X19)*100,0)</f>
        <v>-29.00616176126341</v>
      </c>
      <c r="AA19" s="19">
        <f>SUM(AA20:AA23)</f>
        <v>48974383</v>
      </c>
    </row>
    <row r="20" spans="1:27" ht="13.5">
      <c r="A20" s="5" t="s">
        <v>47</v>
      </c>
      <c r="B20" s="3"/>
      <c r="C20" s="22"/>
      <c r="D20" s="22"/>
      <c r="E20" s="23">
        <v>26800007</v>
      </c>
      <c r="F20" s="24">
        <v>26800008</v>
      </c>
      <c r="G20" s="24">
        <v>556570</v>
      </c>
      <c r="H20" s="24"/>
      <c r="I20" s="24">
        <v>1801090</v>
      </c>
      <c r="J20" s="24">
        <v>2357660</v>
      </c>
      <c r="K20" s="24">
        <v>2172776</v>
      </c>
      <c r="L20" s="24">
        <v>2446653</v>
      </c>
      <c r="M20" s="24">
        <v>3475748</v>
      </c>
      <c r="N20" s="24">
        <v>8095177</v>
      </c>
      <c r="O20" s="24">
        <v>2252771</v>
      </c>
      <c r="P20" s="24"/>
      <c r="Q20" s="24"/>
      <c r="R20" s="24">
        <v>2252771</v>
      </c>
      <c r="S20" s="24"/>
      <c r="T20" s="24"/>
      <c r="U20" s="24"/>
      <c r="V20" s="24"/>
      <c r="W20" s="24">
        <v>12705608</v>
      </c>
      <c r="X20" s="24">
        <v>17594456</v>
      </c>
      <c r="Y20" s="24">
        <v>-4888848</v>
      </c>
      <c r="Z20" s="6">
        <v>-27.79</v>
      </c>
      <c r="AA20" s="22">
        <v>26800008</v>
      </c>
    </row>
    <row r="21" spans="1:27" ht="13.5">
      <c r="A21" s="5" t="s">
        <v>48</v>
      </c>
      <c r="B21" s="3"/>
      <c r="C21" s="22"/>
      <c r="D21" s="22"/>
      <c r="E21" s="23">
        <v>6989319</v>
      </c>
      <c r="F21" s="24">
        <v>6989114</v>
      </c>
      <c r="G21" s="24">
        <v>755867</v>
      </c>
      <c r="H21" s="24"/>
      <c r="I21" s="24">
        <v>337399</v>
      </c>
      <c r="J21" s="24">
        <v>1093266</v>
      </c>
      <c r="K21" s="24">
        <v>585915</v>
      </c>
      <c r="L21" s="24">
        <v>585915</v>
      </c>
      <c r="M21" s="24">
        <v>117091</v>
      </c>
      <c r="N21" s="24">
        <v>1288921</v>
      </c>
      <c r="O21" s="24">
        <v>751186</v>
      </c>
      <c r="P21" s="24"/>
      <c r="Q21" s="24"/>
      <c r="R21" s="24">
        <v>751186</v>
      </c>
      <c r="S21" s="24"/>
      <c r="T21" s="24"/>
      <c r="U21" s="24"/>
      <c r="V21" s="24"/>
      <c r="W21" s="24">
        <v>3133373</v>
      </c>
      <c r="X21" s="24">
        <v>4659544</v>
      </c>
      <c r="Y21" s="24">
        <v>-1526171</v>
      </c>
      <c r="Z21" s="6">
        <v>-32.75</v>
      </c>
      <c r="AA21" s="22">
        <v>6989114</v>
      </c>
    </row>
    <row r="22" spans="1:27" ht="13.5">
      <c r="A22" s="5" t="s">
        <v>49</v>
      </c>
      <c r="B22" s="3"/>
      <c r="C22" s="25"/>
      <c r="D22" s="25"/>
      <c r="E22" s="26">
        <v>7027580</v>
      </c>
      <c r="F22" s="27">
        <v>7748690</v>
      </c>
      <c r="G22" s="27">
        <v>5874</v>
      </c>
      <c r="H22" s="27"/>
      <c r="I22" s="27">
        <v>645837</v>
      </c>
      <c r="J22" s="27">
        <v>651711</v>
      </c>
      <c r="K22" s="27">
        <v>648523</v>
      </c>
      <c r="L22" s="27">
        <v>648523</v>
      </c>
      <c r="M22" s="27">
        <v>651903</v>
      </c>
      <c r="N22" s="27">
        <v>1948949</v>
      </c>
      <c r="O22" s="27">
        <v>659671</v>
      </c>
      <c r="P22" s="27"/>
      <c r="Q22" s="27"/>
      <c r="R22" s="27">
        <v>659671</v>
      </c>
      <c r="S22" s="27"/>
      <c r="T22" s="27"/>
      <c r="U22" s="27"/>
      <c r="V22" s="27"/>
      <c r="W22" s="27">
        <v>3260331</v>
      </c>
      <c r="X22" s="27">
        <v>4685056</v>
      </c>
      <c r="Y22" s="27">
        <v>-1424725</v>
      </c>
      <c r="Z22" s="7">
        <v>-30.41</v>
      </c>
      <c r="AA22" s="25">
        <v>7748690</v>
      </c>
    </row>
    <row r="23" spans="1:27" ht="13.5">
      <c r="A23" s="5" t="s">
        <v>50</v>
      </c>
      <c r="B23" s="3"/>
      <c r="C23" s="22"/>
      <c r="D23" s="22"/>
      <c r="E23" s="23">
        <v>6496842</v>
      </c>
      <c r="F23" s="24">
        <v>7436571</v>
      </c>
      <c r="G23" s="24">
        <v>9967</v>
      </c>
      <c r="H23" s="24"/>
      <c r="I23" s="24">
        <v>622736</v>
      </c>
      <c r="J23" s="24">
        <v>632703</v>
      </c>
      <c r="K23" s="24">
        <v>605749</v>
      </c>
      <c r="L23" s="24">
        <v>605749</v>
      </c>
      <c r="M23" s="24">
        <v>629571</v>
      </c>
      <c r="N23" s="24">
        <v>1841069</v>
      </c>
      <c r="O23" s="24">
        <v>626888</v>
      </c>
      <c r="P23" s="24"/>
      <c r="Q23" s="24"/>
      <c r="R23" s="24">
        <v>626888</v>
      </c>
      <c r="S23" s="24"/>
      <c r="T23" s="24"/>
      <c r="U23" s="24"/>
      <c r="V23" s="24"/>
      <c r="W23" s="24">
        <v>3100660</v>
      </c>
      <c r="X23" s="24">
        <v>4331224</v>
      </c>
      <c r="Y23" s="24">
        <v>-1230564</v>
      </c>
      <c r="Z23" s="6">
        <v>-28.41</v>
      </c>
      <c r="AA23" s="22">
        <v>7436571</v>
      </c>
    </row>
    <row r="24" spans="1:27" ht="13.5">
      <c r="A24" s="2" t="s">
        <v>51</v>
      </c>
      <c r="B24" s="8" t="s">
        <v>52</v>
      </c>
      <c r="C24" s="19"/>
      <c r="D24" s="19"/>
      <c r="E24" s="20">
        <v>4509850</v>
      </c>
      <c r="F24" s="21">
        <v>6835832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>
        <v>3006568</v>
      </c>
      <c r="Y24" s="21">
        <v>-3006568</v>
      </c>
      <c r="Z24" s="4">
        <v>-100</v>
      </c>
      <c r="AA24" s="19">
        <v>6835832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367334060</v>
      </c>
      <c r="F25" s="42">
        <f t="shared" si="4"/>
        <v>397161973</v>
      </c>
      <c r="G25" s="42">
        <f t="shared" si="4"/>
        <v>104042005</v>
      </c>
      <c r="H25" s="42">
        <f t="shared" si="4"/>
        <v>0</v>
      </c>
      <c r="I25" s="42">
        <f t="shared" si="4"/>
        <v>6235614</v>
      </c>
      <c r="J25" s="42">
        <f t="shared" si="4"/>
        <v>110277619</v>
      </c>
      <c r="K25" s="42">
        <f t="shared" si="4"/>
        <v>69214388</v>
      </c>
      <c r="L25" s="42">
        <f t="shared" si="4"/>
        <v>24871887</v>
      </c>
      <c r="M25" s="42">
        <f t="shared" si="4"/>
        <v>76477819</v>
      </c>
      <c r="N25" s="42">
        <f t="shared" si="4"/>
        <v>170564094</v>
      </c>
      <c r="O25" s="42">
        <f t="shared" si="4"/>
        <v>14623195</v>
      </c>
      <c r="P25" s="42">
        <f t="shared" si="4"/>
        <v>0</v>
      </c>
      <c r="Q25" s="42">
        <f t="shared" si="4"/>
        <v>0</v>
      </c>
      <c r="R25" s="42">
        <f t="shared" si="4"/>
        <v>14623195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295464908</v>
      </c>
      <c r="X25" s="42">
        <f t="shared" si="4"/>
        <v>241539504</v>
      </c>
      <c r="Y25" s="42">
        <f t="shared" si="4"/>
        <v>53925404</v>
      </c>
      <c r="Z25" s="43">
        <f>+IF(X25&lt;&gt;0,+(Y25/X25)*100,0)</f>
        <v>22.325707847773007</v>
      </c>
      <c r="AA25" s="40">
        <f>+AA5+AA9+AA15+AA19+AA24</f>
        <v>397161973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154498311</v>
      </c>
      <c r="F28" s="21">
        <f t="shared" si="5"/>
        <v>155227721</v>
      </c>
      <c r="G28" s="21">
        <f t="shared" si="5"/>
        <v>9309116</v>
      </c>
      <c r="H28" s="21">
        <f t="shared" si="5"/>
        <v>0</v>
      </c>
      <c r="I28" s="21">
        <f t="shared" si="5"/>
        <v>8625001</v>
      </c>
      <c r="J28" s="21">
        <f t="shared" si="5"/>
        <v>17934117</v>
      </c>
      <c r="K28" s="21">
        <f t="shared" si="5"/>
        <v>7003631</v>
      </c>
      <c r="L28" s="21">
        <f t="shared" si="5"/>
        <v>6469065</v>
      </c>
      <c r="M28" s="21">
        <f t="shared" si="5"/>
        <v>11410990</v>
      </c>
      <c r="N28" s="21">
        <f t="shared" si="5"/>
        <v>24883686</v>
      </c>
      <c r="O28" s="21">
        <f t="shared" si="5"/>
        <v>14833643</v>
      </c>
      <c r="P28" s="21">
        <f t="shared" si="5"/>
        <v>0</v>
      </c>
      <c r="Q28" s="21">
        <f t="shared" si="5"/>
        <v>0</v>
      </c>
      <c r="R28" s="21">
        <f t="shared" si="5"/>
        <v>14833643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57651446</v>
      </c>
      <c r="X28" s="21">
        <f t="shared" si="5"/>
        <v>92747288</v>
      </c>
      <c r="Y28" s="21">
        <f t="shared" si="5"/>
        <v>-35095842</v>
      </c>
      <c r="Z28" s="4">
        <f>+IF(X28&lt;&gt;0,+(Y28/X28)*100,0)</f>
        <v>-37.840289195302404</v>
      </c>
      <c r="AA28" s="19">
        <f>SUM(AA29:AA31)</f>
        <v>155227721</v>
      </c>
    </row>
    <row r="29" spans="1:27" ht="13.5">
      <c r="A29" s="5" t="s">
        <v>33</v>
      </c>
      <c r="B29" s="3"/>
      <c r="C29" s="22"/>
      <c r="D29" s="22"/>
      <c r="E29" s="23">
        <v>43729322</v>
      </c>
      <c r="F29" s="24">
        <v>41302837</v>
      </c>
      <c r="G29" s="24">
        <v>2472755</v>
      </c>
      <c r="H29" s="24"/>
      <c r="I29" s="24">
        <v>4015475</v>
      </c>
      <c r="J29" s="24">
        <v>6488230</v>
      </c>
      <c r="K29" s="24">
        <v>2910435</v>
      </c>
      <c r="L29" s="24">
        <v>2872444</v>
      </c>
      <c r="M29" s="24">
        <v>3465423</v>
      </c>
      <c r="N29" s="24">
        <v>9248302</v>
      </c>
      <c r="O29" s="24">
        <v>3400213</v>
      </c>
      <c r="P29" s="24"/>
      <c r="Q29" s="24"/>
      <c r="R29" s="24">
        <v>3400213</v>
      </c>
      <c r="S29" s="24"/>
      <c r="T29" s="24"/>
      <c r="U29" s="24"/>
      <c r="V29" s="24"/>
      <c r="W29" s="24">
        <v>19136745</v>
      </c>
      <c r="X29" s="24">
        <v>29722576</v>
      </c>
      <c r="Y29" s="24">
        <v>-10585831</v>
      </c>
      <c r="Z29" s="6">
        <v>-35.62</v>
      </c>
      <c r="AA29" s="22">
        <v>41302837</v>
      </c>
    </row>
    <row r="30" spans="1:27" ht="13.5">
      <c r="A30" s="5" t="s">
        <v>34</v>
      </c>
      <c r="B30" s="3"/>
      <c r="C30" s="25"/>
      <c r="D30" s="25"/>
      <c r="E30" s="26">
        <v>85958540</v>
      </c>
      <c r="F30" s="27">
        <v>89694004</v>
      </c>
      <c r="G30" s="27">
        <v>5523265</v>
      </c>
      <c r="H30" s="27"/>
      <c r="I30" s="27">
        <v>3052194</v>
      </c>
      <c r="J30" s="27">
        <v>8575459</v>
      </c>
      <c r="K30" s="27">
        <v>1768618</v>
      </c>
      <c r="L30" s="27">
        <v>2104265</v>
      </c>
      <c r="M30" s="27">
        <v>6217404</v>
      </c>
      <c r="N30" s="27">
        <v>10090287</v>
      </c>
      <c r="O30" s="27">
        <v>2796111</v>
      </c>
      <c r="P30" s="27"/>
      <c r="Q30" s="27"/>
      <c r="R30" s="27">
        <v>2796111</v>
      </c>
      <c r="S30" s="27"/>
      <c r="T30" s="27"/>
      <c r="U30" s="27"/>
      <c r="V30" s="27"/>
      <c r="W30" s="27">
        <v>21461857</v>
      </c>
      <c r="X30" s="27">
        <v>46484416</v>
      </c>
      <c r="Y30" s="27">
        <v>-25022559</v>
      </c>
      <c r="Z30" s="7">
        <v>-53.83</v>
      </c>
      <c r="AA30" s="25">
        <v>89694004</v>
      </c>
    </row>
    <row r="31" spans="1:27" ht="13.5">
      <c r="A31" s="5" t="s">
        <v>35</v>
      </c>
      <c r="B31" s="3"/>
      <c r="C31" s="22"/>
      <c r="D31" s="22"/>
      <c r="E31" s="23">
        <v>24810449</v>
      </c>
      <c r="F31" s="24">
        <v>24230880</v>
      </c>
      <c r="G31" s="24">
        <v>1313096</v>
      </c>
      <c r="H31" s="24"/>
      <c r="I31" s="24">
        <v>1557332</v>
      </c>
      <c r="J31" s="24">
        <v>2870428</v>
      </c>
      <c r="K31" s="24">
        <v>2324578</v>
      </c>
      <c r="L31" s="24">
        <v>1492356</v>
      </c>
      <c r="M31" s="24">
        <v>1728163</v>
      </c>
      <c r="N31" s="24">
        <v>5545097</v>
      </c>
      <c r="O31" s="24">
        <v>8637319</v>
      </c>
      <c r="P31" s="24"/>
      <c r="Q31" s="24"/>
      <c r="R31" s="24">
        <v>8637319</v>
      </c>
      <c r="S31" s="24"/>
      <c r="T31" s="24"/>
      <c r="U31" s="24"/>
      <c r="V31" s="24"/>
      <c r="W31" s="24">
        <v>17052844</v>
      </c>
      <c r="X31" s="24">
        <v>16540296</v>
      </c>
      <c r="Y31" s="24">
        <v>512548</v>
      </c>
      <c r="Z31" s="6">
        <v>3.1</v>
      </c>
      <c r="AA31" s="22">
        <v>24230880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52576795</v>
      </c>
      <c r="F32" s="21">
        <f t="shared" si="6"/>
        <v>50715014</v>
      </c>
      <c r="G32" s="21">
        <f t="shared" si="6"/>
        <v>3951585</v>
      </c>
      <c r="H32" s="21">
        <f t="shared" si="6"/>
        <v>0</v>
      </c>
      <c r="I32" s="21">
        <f t="shared" si="6"/>
        <v>3938540</v>
      </c>
      <c r="J32" s="21">
        <f t="shared" si="6"/>
        <v>7890125</v>
      </c>
      <c r="K32" s="21">
        <f t="shared" si="6"/>
        <v>2416832</v>
      </c>
      <c r="L32" s="21">
        <f t="shared" si="6"/>
        <v>2416832</v>
      </c>
      <c r="M32" s="21">
        <f t="shared" si="6"/>
        <v>3350861</v>
      </c>
      <c r="N32" s="21">
        <f t="shared" si="6"/>
        <v>8184525</v>
      </c>
      <c r="O32" s="21">
        <f t="shared" si="6"/>
        <v>4567875</v>
      </c>
      <c r="P32" s="21">
        <f t="shared" si="6"/>
        <v>0</v>
      </c>
      <c r="Q32" s="21">
        <f t="shared" si="6"/>
        <v>0</v>
      </c>
      <c r="R32" s="21">
        <f t="shared" si="6"/>
        <v>4567875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20642525</v>
      </c>
      <c r="X32" s="21">
        <f t="shared" si="6"/>
        <v>35704011</v>
      </c>
      <c r="Y32" s="21">
        <f t="shared" si="6"/>
        <v>-15061486</v>
      </c>
      <c r="Z32" s="4">
        <f>+IF(X32&lt;&gt;0,+(Y32/X32)*100,0)</f>
        <v>-42.18429688473936</v>
      </c>
      <c r="AA32" s="19">
        <f>SUM(AA33:AA37)</f>
        <v>50715014</v>
      </c>
    </row>
    <row r="33" spans="1:27" ht="13.5">
      <c r="A33" s="5" t="s">
        <v>37</v>
      </c>
      <c r="B33" s="3"/>
      <c r="C33" s="22"/>
      <c r="D33" s="22"/>
      <c r="E33" s="23">
        <v>7833828</v>
      </c>
      <c r="F33" s="24">
        <v>7621635</v>
      </c>
      <c r="G33" s="24">
        <v>575682</v>
      </c>
      <c r="H33" s="24"/>
      <c r="I33" s="24">
        <v>716719</v>
      </c>
      <c r="J33" s="24">
        <v>1292401</v>
      </c>
      <c r="K33" s="24">
        <v>624852</v>
      </c>
      <c r="L33" s="24">
        <v>624852</v>
      </c>
      <c r="M33" s="24">
        <v>1109368</v>
      </c>
      <c r="N33" s="24">
        <v>2359072</v>
      </c>
      <c r="O33" s="24">
        <v>674860</v>
      </c>
      <c r="P33" s="24"/>
      <c r="Q33" s="24"/>
      <c r="R33" s="24">
        <v>674860</v>
      </c>
      <c r="S33" s="24"/>
      <c r="T33" s="24"/>
      <c r="U33" s="24"/>
      <c r="V33" s="24"/>
      <c r="W33" s="24">
        <v>4326333</v>
      </c>
      <c r="X33" s="24">
        <v>5875371</v>
      </c>
      <c r="Y33" s="24">
        <v>-1549038</v>
      </c>
      <c r="Z33" s="6">
        <v>-26.36</v>
      </c>
      <c r="AA33" s="22">
        <v>7621635</v>
      </c>
    </row>
    <row r="34" spans="1:27" ht="13.5">
      <c r="A34" s="5" t="s">
        <v>38</v>
      </c>
      <c r="B34" s="3"/>
      <c r="C34" s="22"/>
      <c r="D34" s="22"/>
      <c r="E34" s="23">
        <v>5018679</v>
      </c>
      <c r="F34" s="24">
        <v>4966326</v>
      </c>
      <c r="G34" s="24">
        <v>991888</v>
      </c>
      <c r="H34" s="24"/>
      <c r="I34" s="24">
        <v>349715</v>
      </c>
      <c r="J34" s="24">
        <v>1341603</v>
      </c>
      <c r="K34" s="24"/>
      <c r="L34" s="24"/>
      <c r="M34" s="24"/>
      <c r="N34" s="24"/>
      <c r="O34" s="24">
        <v>494510</v>
      </c>
      <c r="P34" s="24"/>
      <c r="Q34" s="24"/>
      <c r="R34" s="24">
        <v>494510</v>
      </c>
      <c r="S34" s="24"/>
      <c r="T34" s="24"/>
      <c r="U34" s="24"/>
      <c r="V34" s="24"/>
      <c r="W34" s="24">
        <v>1836113</v>
      </c>
      <c r="X34" s="24">
        <v>3345784</v>
      </c>
      <c r="Y34" s="24">
        <v>-1509671</v>
      </c>
      <c r="Z34" s="6">
        <v>-45.12</v>
      </c>
      <c r="AA34" s="22">
        <v>4966326</v>
      </c>
    </row>
    <row r="35" spans="1:27" ht="13.5">
      <c r="A35" s="5" t="s">
        <v>39</v>
      </c>
      <c r="B35" s="3"/>
      <c r="C35" s="22"/>
      <c r="D35" s="22"/>
      <c r="E35" s="23">
        <v>39724288</v>
      </c>
      <c r="F35" s="24">
        <v>38127053</v>
      </c>
      <c r="G35" s="24">
        <v>2384015</v>
      </c>
      <c r="H35" s="24"/>
      <c r="I35" s="24">
        <v>2872106</v>
      </c>
      <c r="J35" s="24">
        <v>5256121</v>
      </c>
      <c r="K35" s="24">
        <v>1791980</v>
      </c>
      <c r="L35" s="24">
        <v>1791980</v>
      </c>
      <c r="M35" s="24">
        <v>2241493</v>
      </c>
      <c r="N35" s="24">
        <v>5825453</v>
      </c>
      <c r="O35" s="24">
        <v>3398505</v>
      </c>
      <c r="P35" s="24"/>
      <c r="Q35" s="24"/>
      <c r="R35" s="24">
        <v>3398505</v>
      </c>
      <c r="S35" s="24"/>
      <c r="T35" s="24"/>
      <c r="U35" s="24"/>
      <c r="V35" s="24"/>
      <c r="W35" s="24">
        <v>14480079</v>
      </c>
      <c r="X35" s="24">
        <v>26482856</v>
      </c>
      <c r="Y35" s="24">
        <v>-12002777</v>
      </c>
      <c r="Z35" s="6">
        <v>-45.32</v>
      </c>
      <c r="AA35" s="22">
        <v>38127053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22739806</v>
      </c>
      <c r="F38" s="21">
        <f t="shared" si="7"/>
        <v>22133079</v>
      </c>
      <c r="G38" s="21">
        <f t="shared" si="7"/>
        <v>1150530</v>
      </c>
      <c r="H38" s="21">
        <f t="shared" si="7"/>
        <v>0</v>
      </c>
      <c r="I38" s="21">
        <f t="shared" si="7"/>
        <v>1631098</v>
      </c>
      <c r="J38" s="21">
        <f t="shared" si="7"/>
        <v>2781628</v>
      </c>
      <c r="K38" s="21">
        <f t="shared" si="7"/>
        <v>1267604</v>
      </c>
      <c r="L38" s="21">
        <f t="shared" si="7"/>
        <v>1409534</v>
      </c>
      <c r="M38" s="21">
        <f t="shared" si="7"/>
        <v>590184</v>
      </c>
      <c r="N38" s="21">
        <f t="shared" si="7"/>
        <v>3267322</v>
      </c>
      <c r="O38" s="21">
        <f t="shared" si="7"/>
        <v>596800</v>
      </c>
      <c r="P38" s="21">
        <f t="shared" si="7"/>
        <v>0</v>
      </c>
      <c r="Q38" s="21">
        <f t="shared" si="7"/>
        <v>0</v>
      </c>
      <c r="R38" s="21">
        <f t="shared" si="7"/>
        <v>596800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6645750</v>
      </c>
      <c r="X38" s="21">
        <f t="shared" si="7"/>
        <v>15948237</v>
      </c>
      <c r="Y38" s="21">
        <f t="shared" si="7"/>
        <v>-9302487</v>
      </c>
      <c r="Z38" s="4">
        <f>+IF(X38&lt;&gt;0,+(Y38/X38)*100,0)</f>
        <v>-58.32924980986927</v>
      </c>
      <c r="AA38" s="19">
        <f>SUM(AA39:AA41)</f>
        <v>22133079</v>
      </c>
    </row>
    <row r="39" spans="1:27" ht="13.5">
      <c r="A39" s="5" t="s">
        <v>43</v>
      </c>
      <c r="B39" s="3"/>
      <c r="C39" s="22"/>
      <c r="D39" s="22"/>
      <c r="E39" s="23">
        <v>9460376</v>
      </c>
      <c r="F39" s="24">
        <v>9550632</v>
      </c>
      <c r="G39" s="24">
        <v>476242</v>
      </c>
      <c r="H39" s="24"/>
      <c r="I39" s="24">
        <v>548551</v>
      </c>
      <c r="J39" s="24">
        <v>1024793</v>
      </c>
      <c r="K39" s="24">
        <v>500631</v>
      </c>
      <c r="L39" s="24">
        <v>499695</v>
      </c>
      <c r="M39" s="24">
        <v>590184</v>
      </c>
      <c r="N39" s="24">
        <v>1590510</v>
      </c>
      <c r="O39" s="24">
        <v>596800</v>
      </c>
      <c r="P39" s="24"/>
      <c r="Q39" s="24"/>
      <c r="R39" s="24">
        <v>596800</v>
      </c>
      <c r="S39" s="24"/>
      <c r="T39" s="24"/>
      <c r="U39" s="24"/>
      <c r="V39" s="24"/>
      <c r="W39" s="24">
        <v>3212103</v>
      </c>
      <c r="X39" s="24">
        <v>7095285</v>
      </c>
      <c r="Y39" s="24">
        <v>-3883182</v>
      </c>
      <c r="Z39" s="6">
        <v>-54.73</v>
      </c>
      <c r="AA39" s="22">
        <v>9550632</v>
      </c>
    </row>
    <row r="40" spans="1:27" ht="13.5">
      <c r="A40" s="5" t="s">
        <v>44</v>
      </c>
      <c r="B40" s="3"/>
      <c r="C40" s="22"/>
      <c r="D40" s="22"/>
      <c r="E40" s="23">
        <v>13279430</v>
      </c>
      <c r="F40" s="24">
        <v>12582447</v>
      </c>
      <c r="G40" s="24">
        <v>674288</v>
      </c>
      <c r="H40" s="24"/>
      <c r="I40" s="24">
        <v>1082547</v>
      </c>
      <c r="J40" s="24">
        <v>1756835</v>
      </c>
      <c r="K40" s="24">
        <v>766973</v>
      </c>
      <c r="L40" s="24">
        <v>909839</v>
      </c>
      <c r="M40" s="24"/>
      <c r="N40" s="24">
        <v>1676812</v>
      </c>
      <c r="O40" s="24"/>
      <c r="P40" s="24"/>
      <c r="Q40" s="24"/>
      <c r="R40" s="24"/>
      <c r="S40" s="24"/>
      <c r="T40" s="24"/>
      <c r="U40" s="24"/>
      <c r="V40" s="24"/>
      <c r="W40" s="24">
        <v>3433647</v>
      </c>
      <c r="X40" s="24">
        <v>8852952</v>
      </c>
      <c r="Y40" s="24">
        <v>-5419305</v>
      </c>
      <c r="Z40" s="6">
        <v>-61.21</v>
      </c>
      <c r="AA40" s="22">
        <v>12582447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144484798</v>
      </c>
      <c r="F42" s="21">
        <f t="shared" si="8"/>
        <v>148955800</v>
      </c>
      <c r="G42" s="21">
        <f t="shared" si="8"/>
        <v>4400102</v>
      </c>
      <c r="H42" s="21">
        <f t="shared" si="8"/>
        <v>0</v>
      </c>
      <c r="I42" s="21">
        <f t="shared" si="8"/>
        <v>5815826</v>
      </c>
      <c r="J42" s="21">
        <f t="shared" si="8"/>
        <v>10215928</v>
      </c>
      <c r="K42" s="21">
        <f t="shared" si="8"/>
        <v>4141860</v>
      </c>
      <c r="L42" s="21">
        <f t="shared" si="8"/>
        <v>7384729</v>
      </c>
      <c r="M42" s="21">
        <f t="shared" si="8"/>
        <v>8716958</v>
      </c>
      <c r="N42" s="21">
        <f t="shared" si="8"/>
        <v>20243547</v>
      </c>
      <c r="O42" s="21">
        <f t="shared" si="8"/>
        <v>32841194</v>
      </c>
      <c r="P42" s="21">
        <f t="shared" si="8"/>
        <v>0</v>
      </c>
      <c r="Q42" s="21">
        <f t="shared" si="8"/>
        <v>0</v>
      </c>
      <c r="R42" s="21">
        <f t="shared" si="8"/>
        <v>32841194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63300669</v>
      </c>
      <c r="X42" s="21">
        <f t="shared" si="8"/>
        <v>98725486</v>
      </c>
      <c r="Y42" s="21">
        <f t="shared" si="8"/>
        <v>-35424817</v>
      </c>
      <c r="Z42" s="4">
        <f>+IF(X42&lt;&gt;0,+(Y42/X42)*100,0)</f>
        <v>-35.882139896480226</v>
      </c>
      <c r="AA42" s="19">
        <f>SUM(AA43:AA46)</f>
        <v>148955800</v>
      </c>
    </row>
    <row r="43" spans="1:27" ht="13.5">
      <c r="A43" s="5" t="s">
        <v>47</v>
      </c>
      <c r="B43" s="3"/>
      <c r="C43" s="22"/>
      <c r="D43" s="22"/>
      <c r="E43" s="23">
        <v>83799924</v>
      </c>
      <c r="F43" s="24">
        <v>82503867</v>
      </c>
      <c r="G43" s="24">
        <v>613805</v>
      </c>
      <c r="H43" s="24"/>
      <c r="I43" s="24">
        <v>1843861</v>
      </c>
      <c r="J43" s="24">
        <v>2457666</v>
      </c>
      <c r="K43" s="24">
        <v>295214</v>
      </c>
      <c r="L43" s="24">
        <v>1451681</v>
      </c>
      <c r="M43" s="24">
        <v>4562130</v>
      </c>
      <c r="N43" s="24">
        <v>6309025</v>
      </c>
      <c r="O43" s="24">
        <v>24891082</v>
      </c>
      <c r="P43" s="24"/>
      <c r="Q43" s="24"/>
      <c r="R43" s="24">
        <v>24891082</v>
      </c>
      <c r="S43" s="24"/>
      <c r="T43" s="24"/>
      <c r="U43" s="24"/>
      <c r="V43" s="24"/>
      <c r="W43" s="24">
        <v>33657773</v>
      </c>
      <c r="X43" s="24">
        <v>58059846</v>
      </c>
      <c r="Y43" s="24">
        <v>-24402073</v>
      </c>
      <c r="Z43" s="6">
        <v>-42.03</v>
      </c>
      <c r="AA43" s="22">
        <v>82503867</v>
      </c>
    </row>
    <row r="44" spans="1:27" ht="13.5">
      <c r="A44" s="5" t="s">
        <v>48</v>
      </c>
      <c r="B44" s="3"/>
      <c r="C44" s="22"/>
      <c r="D44" s="22"/>
      <c r="E44" s="23">
        <v>45948114</v>
      </c>
      <c r="F44" s="24">
        <v>51191553</v>
      </c>
      <c r="G44" s="24">
        <v>3433929</v>
      </c>
      <c r="H44" s="24"/>
      <c r="I44" s="24">
        <v>3430258</v>
      </c>
      <c r="J44" s="24">
        <v>6864187</v>
      </c>
      <c r="K44" s="24">
        <v>3464224</v>
      </c>
      <c r="L44" s="24">
        <v>5550626</v>
      </c>
      <c r="M44" s="24">
        <v>2814563</v>
      </c>
      <c r="N44" s="24">
        <v>11829413</v>
      </c>
      <c r="O44" s="24">
        <v>6217233</v>
      </c>
      <c r="P44" s="24"/>
      <c r="Q44" s="24"/>
      <c r="R44" s="24">
        <v>6217233</v>
      </c>
      <c r="S44" s="24"/>
      <c r="T44" s="24"/>
      <c r="U44" s="24"/>
      <c r="V44" s="24"/>
      <c r="W44" s="24">
        <v>24910833</v>
      </c>
      <c r="X44" s="24">
        <v>30643272</v>
      </c>
      <c r="Y44" s="24">
        <v>-5732439</v>
      </c>
      <c r="Z44" s="6">
        <v>-18.71</v>
      </c>
      <c r="AA44" s="22">
        <v>51191553</v>
      </c>
    </row>
    <row r="45" spans="1:27" ht="13.5">
      <c r="A45" s="5" t="s">
        <v>49</v>
      </c>
      <c r="B45" s="3"/>
      <c r="C45" s="25"/>
      <c r="D45" s="25"/>
      <c r="E45" s="26">
        <v>5833119</v>
      </c>
      <c r="F45" s="27">
        <v>5878617</v>
      </c>
      <c r="G45" s="27">
        <v>145171</v>
      </c>
      <c r="H45" s="27"/>
      <c r="I45" s="27">
        <v>244017</v>
      </c>
      <c r="J45" s="27">
        <v>389188</v>
      </c>
      <c r="K45" s="27">
        <v>154862</v>
      </c>
      <c r="L45" s="27">
        <v>154862</v>
      </c>
      <c r="M45" s="27">
        <v>999035</v>
      </c>
      <c r="N45" s="27">
        <v>1308759</v>
      </c>
      <c r="O45" s="27">
        <v>1395904</v>
      </c>
      <c r="P45" s="27"/>
      <c r="Q45" s="27"/>
      <c r="R45" s="27">
        <v>1395904</v>
      </c>
      <c r="S45" s="27"/>
      <c r="T45" s="27"/>
      <c r="U45" s="27"/>
      <c r="V45" s="27"/>
      <c r="W45" s="27">
        <v>3093851</v>
      </c>
      <c r="X45" s="27">
        <v>3888744</v>
      </c>
      <c r="Y45" s="27">
        <v>-794893</v>
      </c>
      <c r="Z45" s="7">
        <v>-20.44</v>
      </c>
      <c r="AA45" s="25">
        <v>5878617</v>
      </c>
    </row>
    <row r="46" spans="1:27" ht="13.5">
      <c r="A46" s="5" t="s">
        <v>50</v>
      </c>
      <c r="B46" s="3"/>
      <c r="C46" s="22"/>
      <c r="D46" s="22"/>
      <c r="E46" s="23">
        <v>8903641</v>
      </c>
      <c r="F46" s="24">
        <v>9381763</v>
      </c>
      <c r="G46" s="24">
        <v>207197</v>
      </c>
      <c r="H46" s="24"/>
      <c r="I46" s="24">
        <v>297690</v>
      </c>
      <c r="J46" s="24">
        <v>504887</v>
      </c>
      <c r="K46" s="24">
        <v>227560</v>
      </c>
      <c r="L46" s="24">
        <v>227560</v>
      </c>
      <c r="M46" s="24">
        <v>341230</v>
      </c>
      <c r="N46" s="24">
        <v>796350</v>
      </c>
      <c r="O46" s="24">
        <v>336975</v>
      </c>
      <c r="P46" s="24"/>
      <c r="Q46" s="24"/>
      <c r="R46" s="24">
        <v>336975</v>
      </c>
      <c r="S46" s="24"/>
      <c r="T46" s="24"/>
      <c r="U46" s="24"/>
      <c r="V46" s="24"/>
      <c r="W46" s="24">
        <v>1638212</v>
      </c>
      <c r="X46" s="24">
        <v>6133624</v>
      </c>
      <c r="Y46" s="24">
        <v>-4495412</v>
      </c>
      <c r="Z46" s="6">
        <v>-73.29</v>
      </c>
      <c r="AA46" s="22">
        <v>9381763</v>
      </c>
    </row>
    <row r="47" spans="1:27" ht="13.5">
      <c r="A47" s="2" t="s">
        <v>51</v>
      </c>
      <c r="B47" s="8" t="s">
        <v>52</v>
      </c>
      <c r="C47" s="19"/>
      <c r="D47" s="19"/>
      <c r="E47" s="20">
        <v>7628462</v>
      </c>
      <c r="F47" s="21">
        <v>15864924</v>
      </c>
      <c r="G47" s="21">
        <v>616782</v>
      </c>
      <c r="H47" s="21"/>
      <c r="I47" s="21"/>
      <c r="J47" s="21">
        <v>616782</v>
      </c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>
        <v>616782</v>
      </c>
      <c r="X47" s="21">
        <v>4973408</v>
      </c>
      <c r="Y47" s="21">
        <v>-4356626</v>
      </c>
      <c r="Z47" s="4">
        <v>-87.6</v>
      </c>
      <c r="AA47" s="19">
        <v>15864924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381928172</v>
      </c>
      <c r="F48" s="42">
        <f t="shared" si="9"/>
        <v>392896538</v>
      </c>
      <c r="G48" s="42">
        <f t="shared" si="9"/>
        <v>19428115</v>
      </c>
      <c r="H48" s="42">
        <f t="shared" si="9"/>
        <v>0</v>
      </c>
      <c r="I48" s="42">
        <f t="shared" si="9"/>
        <v>20010465</v>
      </c>
      <c r="J48" s="42">
        <f t="shared" si="9"/>
        <v>39438580</v>
      </c>
      <c r="K48" s="42">
        <f t="shared" si="9"/>
        <v>14829927</v>
      </c>
      <c r="L48" s="42">
        <f t="shared" si="9"/>
        <v>17680160</v>
      </c>
      <c r="M48" s="42">
        <f t="shared" si="9"/>
        <v>24068993</v>
      </c>
      <c r="N48" s="42">
        <f t="shared" si="9"/>
        <v>56579080</v>
      </c>
      <c r="O48" s="42">
        <f t="shared" si="9"/>
        <v>52839512</v>
      </c>
      <c r="P48" s="42">
        <f t="shared" si="9"/>
        <v>0</v>
      </c>
      <c r="Q48" s="42">
        <f t="shared" si="9"/>
        <v>0</v>
      </c>
      <c r="R48" s="42">
        <f t="shared" si="9"/>
        <v>52839512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148857172</v>
      </c>
      <c r="X48" s="42">
        <f t="shared" si="9"/>
        <v>248098430</v>
      </c>
      <c r="Y48" s="42">
        <f t="shared" si="9"/>
        <v>-99241258</v>
      </c>
      <c r="Z48" s="43">
        <f>+IF(X48&lt;&gt;0,+(Y48/X48)*100,0)</f>
        <v>-40.000760182158345</v>
      </c>
      <c r="AA48" s="40">
        <f>+AA28+AA32+AA38+AA42+AA47</f>
        <v>392896538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-14594112</v>
      </c>
      <c r="F49" s="46">
        <f t="shared" si="10"/>
        <v>4265435</v>
      </c>
      <c r="G49" s="46">
        <f t="shared" si="10"/>
        <v>84613890</v>
      </c>
      <c r="H49" s="46">
        <f t="shared" si="10"/>
        <v>0</v>
      </c>
      <c r="I49" s="46">
        <f t="shared" si="10"/>
        <v>-13774851</v>
      </c>
      <c r="J49" s="46">
        <f t="shared" si="10"/>
        <v>70839039</v>
      </c>
      <c r="K49" s="46">
        <f t="shared" si="10"/>
        <v>54384461</v>
      </c>
      <c r="L49" s="46">
        <f t="shared" si="10"/>
        <v>7191727</v>
      </c>
      <c r="M49" s="46">
        <f t="shared" si="10"/>
        <v>52408826</v>
      </c>
      <c r="N49" s="46">
        <f t="shared" si="10"/>
        <v>113985014</v>
      </c>
      <c r="O49" s="46">
        <f t="shared" si="10"/>
        <v>-38216317</v>
      </c>
      <c r="P49" s="46">
        <f t="shared" si="10"/>
        <v>0</v>
      </c>
      <c r="Q49" s="46">
        <f t="shared" si="10"/>
        <v>0</v>
      </c>
      <c r="R49" s="46">
        <f t="shared" si="10"/>
        <v>-38216317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146607736</v>
      </c>
      <c r="X49" s="46">
        <f>IF(F25=F48,0,X25-X48)</f>
        <v>-6558926</v>
      </c>
      <c r="Y49" s="46">
        <f t="shared" si="10"/>
        <v>153166662</v>
      </c>
      <c r="Z49" s="47">
        <f>+IF(X49&lt;&gt;0,+(Y49/X49)*100,0)</f>
        <v>-2335.239976788883</v>
      </c>
      <c r="AA49" s="44">
        <f>+AA25-AA48</f>
        <v>4265435</v>
      </c>
    </row>
    <row r="50" spans="1:27" ht="13.5">
      <c r="A50" s="16" t="s">
        <v>79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1096330206</v>
      </c>
      <c r="F5" s="21">
        <f t="shared" si="0"/>
        <v>983922261</v>
      </c>
      <c r="G5" s="21">
        <f t="shared" si="0"/>
        <v>0</v>
      </c>
      <c r="H5" s="21">
        <f t="shared" si="0"/>
        <v>165964774</v>
      </c>
      <c r="I5" s="21">
        <f t="shared" si="0"/>
        <v>190117651</v>
      </c>
      <c r="J5" s="21">
        <f t="shared" si="0"/>
        <v>356082425</v>
      </c>
      <c r="K5" s="21">
        <f t="shared" si="0"/>
        <v>-49270976</v>
      </c>
      <c r="L5" s="21">
        <f t="shared" si="0"/>
        <v>0</v>
      </c>
      <c r="M5" s="21">
        <f t="shared" si="0"/>
        <v>191194074</v>
      </c>
      <c r="N5" s="21">
        <f t="shared" si="0"/>
        <v>141923098</v>
      </c>
      <c r="O5" s="21">
        <f t="shared" si="0"/>
        <v>91784583</v>
      </c>
      <c r="P5" s="21">
        <f t="shared" si="0"/>
        <v>42701324</v>
      </c>
      <c r="Q5" s="21">
        <f t="shared" si="0"/>
        <v>187068999</v>
      </c>
      <c r="R5" s="21">
        <f t="shared" si="0"/>
        <v>321554906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819560429</v>
      </c>
      <c r="X5" s="21">
        <f t="shared" si="0"/>
        <v>821705012</v>
      </c>
      <c r="Y5" s="21">
        <f t="shared" si="0"/>
        <v>-2144583</v>
      </c>
      <c r="Z5" s="4">
        <f>+IF(X5&lt;&gt;0,+(Y5/X5)*100,0)</f>
        <v>-0.26099183632580786</v>
      </c>
      <c r="AA5" s="19">
        <f>SUM(AA6:AA8)</f>
        <v>983922261</v>
      </c>
    </row>
    <row r="6" spans="1:27" ht="13.5">
      <c r="A6" s="5" t="s">
        <v>33</v>
      </c>
      <c r="B6" s="3"/>
      <c r="C6" s="22"/>
      <c r="D6" s="22"/>
      <c r="E6" s="23">
        <v>4068798</v>
      </c>
      <c r="F6" s="24">
        <v>4827344</v>
      </c>
      <c r="G6" s="24"/>
      <c r="H6" s="24"/>
      <c r="I6" s="24">
        <v>353556</v>
      </c>
      <c r="J6" s="24">
        <v>353556</v>
      </c>
      <c r="K6" s="24">
        <v>125659</v>
      </c>
      <c r="L6" s="24"/>
      <c r="M6" s="24"/>
      <c r="N6" s="24">
        <v>125659</v>
      </c>
      <c r="O6" s="24">
        <v>5062</v>
      </c>
      <c r="P6" s="24">
        <v>5072</v>
      </c>
      <c r="Q6" s="24">
        <v>5072</v>
      </c>
      <c r="R6" s="24">
        <v>15206</v>
      </c>
      <c r="S6" s="24"/>
      <c r="T6" s="24"/>
      <c r="U6" s="24"/>
      <c r="V6" s="24"/>
      <c r="W6" s="24">
        <v>494421</v>
      </c>
      <c r="X6" s="24">
        <v>39336</v>
      </c>
      <c r="Y6" s="24">
        <v>455085</v>
      </c>
      <c r="Z6" s="6">
        <v>1156.92</v>
      </c>
      <c r="AA6" s="22">
        <v>4827344</v>
      </c>
    </row>
    <row r="7" spans="1:27" ht="13.5">
      <c r="A7" s="5" t="s">
        <v>34</v>
      </c>
      <c r="B7" s="3"/>
      <c r="C7" s="25"/>
      <c r="D7" s="25"/>
      <c r="E7" s="26">
        <v>1082692252</v>
      </c>
      <c r="F7" s="27">
        <v>962550559</v>
      </c>
      <c r="G7" s="27"/>
      <c r="H7" s="27">
        <v>165964678</v>
      </c>
      <c r="I7" s="27">
        <v>188243075</v>
      </c>
      <c r="J7" s="27">
        <v>354207753</v>
      </c>
      <c r="K7" s="27">
        <v>-46843706</v>
      </c>
      <c r="L7" s="27"/>
      <c r="M7" s="27">
        <v>190900934</v>
      </c>
      <c r="N7" s="27">
        <v>144057228</v>
      </c>
      <c r="O7" s="27">
        <v>86648833</v>
      </c>
      <c r="P7" s="27">
        <v>42503630</v>
      </c>
      <c r="Q7" s="27">
        <v>184819551</v>
      </c>
      <c r="R7" s="27">
        <v>313972014</v>
      </c>
      <c r="S7" s="27"/>
      <c r="T7" s="27"/>
      <c r="U7" s="27"/>
      <c r="V7" s="27"/>
      <c r="W7" s="27">
        <v>812236995</v>
      </c>
      <c r="X7" s="27">
        <v>816165676</v>
      </c>
      <c r="Y7" s="27">
        <v>-3928681</v>
      </c>
      <c r="Z7" s="7">
        <v>-0.48</v>
      </c>
      <c r="AA7" s="25">
        <v>962550559</v>
      </c>
    </row>
    <row r="8" spans="1:27" ht="13.5">
      <c r="A8" s="5" t="s">
        <v>35</v>
      </c>
      <c r="B8" s="3"/>
      <c r="C8" s="22"/>
      <c r="D8" s="22"/>
      <c r="E8" s="23">
        <v>9569156</v>
      </c>
      <c r="F8" s="24">
        <v>16544358</v>
      </c>
      <c r="G8" s="24"/>
      <c r="H8" s="24">
        <v>96</v>
      </c>
      <c r="I8" s="24">
        <v>1521020</v>
      </c>
      <c r="J8" s="24">
        <v>1521116</v>
      </c>
      <c r="K8" s="24">
        <v>-2552929</v>
      </c>
      <c r="L8" s="24"/>
      <c r="M8" s="24">
        <v>293140</v>
      </c>
      <c r="N8" s="24">
        <v>-2259789</v>
      </c>
      <c r="O8" s="24">
        <v>5130688</v>
      </c>
      <c r="P8" s="24">
        <v>192622</v>
      </c>
      <c r="Q8" s="24">
        <v>2244376</v>
      </c>
      <c r="R8" s="24">
        <v>7567686</v>
      </c>
      <c r="S8" s="24"/>
      <c r="T8" s="24"/>
      <c r="U8" s="24"/>
      <c r="V8" s="24"/>
      <c r="W8" s="24">
        <v>6829013</v>
      </c>
      <c r="X8" s="24">
        <v>5500000</v>
      </c>
      <c r="Y8" s="24">
        <v>1329013</v>
      </c>
      <c r="Z8" s="6">
        <v>24.16</v>
      </c>
      <c r="AA8" s="22">
        <v>16544358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41467123</v>
      </c>
      <c r="F9" s="21">
        <f t="shared" si="1"/>
        <v>10584411</v>
      </c>
      <c r="G9" s="21">
        <f t="shared" si="1"/>
        <v>0</v>
      </c>
      <c r="H9" s="21">
        <f t="shared" si="1"/>
        <v>7442687</v>
      </c>
      <c r="I9" s="21">
        <f t="shared" si="1"/>
        <v>157213</v>
      </c>
      <c r="J9" s="21">
        <f t="shared" si="1"/>
        <v>7599900</v>
      </c>
      <c r="K9" s="21">
        <f t="shared" si="1"/>
        <v>-22829519</v>
      </c>
      <c r="L9" s="21">
        <f t="shared" si="1"/>
        <v>0</v>
      </c>
      <c r="M9" s="21">
        <f t="shared" si="1"/>
        <v>143526</v>
      </c>
      <c r="N9" s="21">
        <f t="shared" si="1"/>
        <v>-22685993</v>
      </c>
      <c r="O9" s="21">
        <f t="shared" si="1"/>
        <v>143260</v>
      </c>
      <c r="P9" s="21">
        <f t="shared" si="1"/>
        <v>144983</v>
      </c>
      <c r="Q9" s="21">
        <f t="shared" si="1"/>
        <v>4898443</v>
      </c>
      <c r="R9" s="21">
        <f t="shared" si="1"/>
        <v>5186686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-9899407</v>
      </c>
      <c r="X9" s="21">
        <f t="shared" si="1"/>
        <v>32170544</v>
      </c>
      <c r="Y9" s="21">
        <f t="shared" si="1"/>
        <v>-42069951</v>
      </c>
      <c r="Z9" s="4">
        <f>+IF(X9&lt;&gt;0,+(Y9/X9)*100,0)</f>
        <v>-130.77164936968427</v>
      </c>
      <c r="AA9" s="19">
        <f>SUM(AA10:AA14)</f>
        <v>10584411</v>
      </c>
    </row>
    <row r="10" spans="1:27" ht="13.5">
      <c r="A10" s="5" t="s">
        <v>37</v>
      </c>
      <c r="B10" s="3"/>
      <c r="C10" s="22"/>
      <c r="D10" s="22"/>
      <c r="E10" s="23">
        <v>2612362</v>
      </c>
      <c r="F10" s="24">
        <v>1226827</v>
      </c>
      <c r="G10" s="24"/>
      <c r="H10" s="24">
        <v>7432723</v>
      </c>
      <c r="I10" s="24">
        <v>106666</v>
      </c>
      <c r="J10" s="24">
        <v>7539389</v>
      </c>
      <c r="K10" s="24">
        <v>104456</v>
      </c>
      <c r="L10" s="24"/>
      <c r="M10" s="24">
        <v>128261</v>
      </c>
      <c r="N10" s="24">
        <v>232717</v>
      </c>
      <c r="O10" s="24">
        <v>134422</v>
      </c>
      <c r="P10" s="24">
        <v>126635</v>
      </c>
      <c r="Q10" s="24">
        <v>99334</v>
      </c>
      <c r="R10" s="24">
        <v>360391</v>
      </c>
      <c r="S10" s="24"/>
      <c r="T10" s="24"/>
      <c r="U10" s="24"/>
      <c r="V10" s="24"/>
      <c r="W10" s="24">
        <v>8132497</v>
      </c>
      <c r="X10" s="24">
        <v>1045544</v>
      </c>
      <c r="Y10" s="24">
        <v>7086953</v>
      </c>
      <c r="Z10" s="6">
        <v>677.82</v>
      </c>
      <c r="AA10" s="22">
        <v>1226827</v>
      </c>
    </row>
    <row r="11" spans="1:27" ht="13.5">
      <c r="A11" s="5" t="s">
        <v>38</v>
      </c>
      <c r="B11" s="3"/>
      <c r="C11" s="22"/>
      <c r="D11" s="22"/>
      <c r="E11" s="23">
        <v>13097965</v>
      </c>
      <c r="F11" s="24">
        <v>9123145</v>
      </c>
      <c r="G11" s="24"/>
      <c r="H11" s="24">
        <v>9964</v>
      </c>
      <c r="I11" s="24">
        <v>46249</v>
      </c>
      <c r="J11" s="24">
        <v>56213</v>
      </c>
      <c r="K11" s="24">
        <v>29243</v>
      </c>
      <c r="L11" s="24"/>
      <c r="M11" s="24">
        <v>2558</v>
      </c>
      <c r="N11" s="24">
        <v>31801</v>
      </c>
      <c r="O11" s="24">
        <v>3706</v>
      </c>
      <c r="P11" s="24">
        <v>11315</v>
      </c>
      <c r="Q11" s="24">
        <v>4282436</v>
      </c>
      <c r="R11" s="24">
        <v>4297457</v>
      </c>
      <c r="S11" s="24"/>
      <c r="T11" s="24"/>
      <c r="U11" s="24"/>
      <c r="V11" s="24"/>
      <c r="W11" s="24">
        <v>4385471</v>
      </c>
      <c r="X11" s="24">
        <v>10150000</v>
      </c>
      <c r="Y11" s="24">
        <v>-5764529</v>
      </c>
      <c r="Z11" s="6">
        <v>-56.79</v>
      </c>
      <c r="AA11" s="22">
        <v>9123145</v>
      </c>
    </row>
    <row r="12" spans="1:27" ht="13.5">
      <c r="A12" s="5" t="s">
        <v>39</v>
      </c>
      <c r="B12" s="3"/>
      <c r="C12" s="22"/>
      <c r="D12" s="22"/>
      <c r="E12" s="23">
        <v>25756796</v>
      </c>
      <c r="F12" s="24">
        <v>234439</v>
      </c>
      <c r="G12" s="24"/>
      <c r="H12" s="24"/>
      <c r="I12" s="24">
        <v>4298</v>
      </c>
      <c r="J12" s="24">
        <v>4298</v>
      </c>
      <c r="K12" s="24">
        <v>-22964095</v>
      </c>
      <c r="L12" s="24"/>
      <c r="M12" s="24">
        <v>12707</v>
      </c>
      <c r="N12" s="24">
        <v>-22951388</v>
      </c>
      <c r="O12" s="24">
        <v>5132</v>
      </c>
      <c r="P12" s="24">
        <v>7033</v>
      </c>
      <c r="Q12" s="24">
        <v>516673</v>
      </c>
      <c r="R12" s="24">
        <v>528838</v>
      </c>
      <c r="S12" s="24"/>
      <c r="T12" s="24"/>
      <c r="U12" s="24"/>
      <c r="V12" s="24"/>
      <c r="W12" s="24">
        <v>-22418252</v>
      </c>
      <c r="X12" s="24">
        <v>20975000</v>
      </c>
      <c r="Y12" s="24">
        <v>-43393252</v>
      </c>
      <c r="Z12" s="6">
        <v>-206.88</v>
      </c>
      <c r="AA12" s="22">
        <v>234439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>
        <v>877</v>
      </c>
      <c r="L13" s="24"/>
      <c r="M13" s="24"/>
      <c r="N13" s="24">
        <v>877</v>
      </c>
      <c r="O13" s="24"/>
      <c r="P13" s="24"/>
      <c r="Q13" s="24"/>
      <c r="R13" s="24"/>
      <c r="S13" s="24"/>
      <c r="T13" s="24"/>
      <c r="U13" s="24"/>
      <c r="V13" s="24"/>
      <c r="W13" s="24">
        <v>877</v>
      </c>
      <c r="X13" s="24"/>
      <c r="Y13" s="24">
        <v>877</v>
      </c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731025201</v>
      </c>
      <c r="F15" s="21">
        <f t="shared" si="2"/>
        <v>750312770</v>
      </c>
      <c r="G15" s="21">
        <f t="shared" si="2"/>
        <v>0</v>
      </c>
      <c r="H15" s="21">
        <f t="shared" si="2"/>
        <v>25089596</v>
      </c>
      <c r="I15" s="21">
        <f t="shared" si="2"/>
        <v>15304130</v>
      </c>
      <c r="J15" s="21">
        <f t="shared" si="2"/>
        <v>40393726</v>
      </c>
      <c r="K15" s="21">
        <f t="shared" si="2"/>
        <v>33358481</v>
      </c>
      <c r="L15" s="21">
        <f t="shared" si="2"/>
        <v>0</v>
      </c>
      <c r="M15" s="21">
        <f t="shared" si="2"/>
        <v>19963024</v>
      </c>
      <c r="N15" s="21">
        <f t="shared" si="2"/>
        <v>53321505</v>
      </c>
      <c r="O15" s="21">
        <f t="shared" si="2"/>
        <v>15235635</v>
      </c>
      <c r="P15" s="21">
        <f t="shared" si="2"/>
        <v>19672465</v>
      </c>
      <c r="Q15" s="21">
        <f t="shared" si="2"/>
        <v>17512892</v>
      </c>
      <c r="R15" s="21">
        <f t="shared" si="2"/>
        <v>52420992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146136223</v>
      </c>
      <c r="X15" s="21">
        <f t="shared" si="2"/>
        <v>550214920</v>
      </c>
      <c r="Y15" s="21">
        <f t="shared" si="2"/>
        <v>-404078697</v>
      </c>
      <c r="Z15" s="4">
        <f>+IF(X15&lt;&gt;0,+(Y15/X15)*100,0)</f>
        <v>-73.44015625748571</v>
      </c>
      <c r="AA15" s="19">
        <f>SUM(AA16:AA18)</f>
        <v>750312770</v>
      </c>
    </row>
    <row r="16" spans="1:27" ht="13.5">
      <c r="A16" s="5" t="s">
        <v>43</v>
      </c>
      <c r="B16" s="3"/>
      <c r="C16" s="22"/>
      <c r="D16" s="22"/>
      <c r="E16" s="23">
        <v>13567164</v>
      </c>
      <c r="F16" s="24">
        <v>538462104</v>
      </c>
      <c r="G16" s="24"/>
      <c r="H16" s="24">
        <v>530673</v>
      </c>
      <c r="I16" s="24">
        <v>780895</v>
      </c>
      <c r="J16" s="24">
        <v>1311568</v>
      </c>
      <c r="K16" s="24">
        <v>20901466</v>
      </c>
      <c r="L16" s="24"/>
      <c r="M16" s="24">
        <v>7627751</v>
      </c>
      <c r="N16" s="24">
        <v>28529217</v>
      </c>
      <c r="O16" s="24">
        <v>2206781</v>
      </c>
      <c r="P16" s="24">
        <v>881390</v>
      </c>
      <c r="Q16" s="24">
        <v>3346291</v>
      </c>
      <c r="R16" s="24">
        <v>6434462</v>
      </c>
      <c r="S16" s="24"/>
      <c r="T16" s="24"/>
      <c r="U16" s="24"/>
      <c r="V16" s="24"/>
      <c r="W16" s="24">
        <v>36275247</v>
      </c>
      <c r="X16" s="24">
        <v>6275000</v>
      </c>
      <c r="Y16" s="24">
        <v>30000247</v>
      </c>
      <c r="Z16" s="6">
        <v>478.09</v>
      </c>
      <c r="AA16" s="22">
        <v>538462104</v>
      </c>
    </row>
    <row r="17" spans="1:27" ht="13.5">
      <c r="A17" s="5" t="s">
        <v>44</v>
      </c>
      <c r="B17" s="3"/>
      <c r="C17" s="22"/>
      <c r="D17" s="22"/>
      <c r="E17" s="23">
        <v>717458037</v>
      </c>
      <c r="F17" s="24">
        <v>211850955</v>
      </c>
      <c r="G17" s="24"/>
      <c r="H17" s="24">
        <v>24559158</v>
      </c>
      <c r="I17" s="24">
        <v>14523235</v>
      </c>
      <c r="J17" s="24">
        <v>39082393</v>
      </c>
      <c r="K17" s="24">
        <v>12457015</v>
      </c>
      <c r="L17" s="24"/>
      <c r="M17" s="24">
        <v>12335273</v>
      </c>
      <c r="N17" s="24">
        <v>24792288</v>
      </c>
      <c r="O17" s="24">
        <v>13028854</v>
      </c>
      <c r="P17" s="24">
        <v>18791075</v>
      </c>
      <c r="Q17" s="24">
        <v>14166601</v>
      </c>
      <c r="R17" s="24">
        <v>45986530</v>
      </c>
      <c r="S17" s="24"/>
      <c r="T17" s="24"/>
      <c r="U17" s="24"/>
      <c r="V17" s="24"/>
      <c r="W17" s="24">
        <v>109861211</v>
      </c>
      <c r="X17" s="24">
        <v>543939920</v>
      </c>
      <c r="Y17" s="24">
        <v>-434078709</v>
      </c>
      <c r="Z17" s="6">
        <v>-79.8</v>
      </c>
      <c r="AA17" s="22">
        <v>211850955</v>
      </c>
    </row>
    <row r="18" spans="1:27" ht="13.5">
      <c r="A18" s="5" t="s">
        <v>45</v>
      </c>
      <c r="B18" s="3"/>
      <c r="C18" s="22"/>
      <c r="D18" s="22"/>
      <c r="E18" s="23"/>
      <c r="F18" s="24">
        <v>-289</v>
      </c>
      <c r="G18" s="24"/>
      <c r="H18" s="24">
        <v>-235</v>
      </c>
      <c r="I18" s="24"/>
      <c r="J18" s="24">
        <v>-235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>
        <v>-235</v>
      </c>
      <c r="X18" s="24"/>
      <c r="Y18" s="24">
        <v>-235</v>
      </c>
      <c r="Z18" s="6">
        <v>0</v>
      </c>
      <c r="AA18" s="22">
        <v>-289</v>
      </c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1337890226</v>
      </c>
      <c r="F19" s="21">
        <f t="shared" si="3"/>
        <v>1175355274</v>
      </c>
      <c r="G19" s="21">
        <f t="shared" si="3"/>
        <v>0</v>
      </c>
      <c r="H19" s="21">
        <f t="shared" si="3"/>
        <v>172616560</v>
      </c>
      <c r="I19" s="21">
        <f t="shared" si="3"/>
        <v>76753398</v>
      </c>
      <c r="J19" s="21">
        <f t="shared" si="3"/>
        <v>249369958</v>
      </c>
      <c r="K19" s="21">
        <f t="shared" si="3"/>
        <v>85424143</v>
      </c>
      <c r="L19" s="21">
        <f t="shared" si="3"/>
        <v>0</v>
      </c>
      <c r="M19" s="21">
        <f t="shared" si="3"/>
        <v>88883001</v>
      </c>
      <c r="N19" s="21">
        <f t="shared" si="3"/>
        <v>174307144</v>
      </c>
      <c r="O19" s="21">
        <f t="shared" si="3"/>
        <v>80444674</v>
      </c>
      <c r="P19" s="21">
        <f t="shared" si="3"/>
        <v>91939325</v>
      </c>
      <c r="Q19" s="21">
        <f t="shared" si="3"/>
        <v>86549153</v>
      </c>
      <c r="R19" s="21">
        <f t="shared" si="3"/>
        <v>258933152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682610254</v>
      </c>
      <c r="X19" s="21">
        <f t="shared" si="3"/>
        <v>753786698</v>
      </c>
      <c r="Y19" s="21">
        <f t="shared" si="3"/>
        <v>-71176444</v>
      </c>
      <c r="Z19" s="4">
        <f>+IF(X19&lt;&gt;0,+(Y19/X19)*100,0)</f>
        <v>-9.44251791506143</v>
      </c>
      <c r="AA19" s="19">
        <f>SUM(AA20:AA23)</f>
        <v>1175355274</v>
      </c>
    </row>
    <row r="20" spans="1:27" ht="13.5">
      <c r="A20" s="5" t="s">
        <v>47</v>
      </c>
      <c r="B20" s="3"/>
      <c r="C20" s="22"/>
      <c r="D20" s="22"/>
      <c r="E20" s="23">
        <v>943966561</v>
      </c>
      <c r="F20" s="24">
        <v>861504209</v>
      </c>
      <c r="G20" s="24"/>
      <c r="H20" s="24">
        <v>138401266</v>
      </c>
      <c r="I20" s="24">
        <v>60646652</v>
      </c>
      <c r="J20" s="24">
        <v>199047918</v>
      </c>
      <c r="K20" s="24">
        <v>65238920</v>
      </c>
      <c r="L20" s="24"/>
      <c r="M20" s="24">
        <v>71116522</v>
      </c>
      <c r="N20" s="24">
        <v>136355442</v>
      </c>
      <c r="O20" s="24">
        <v>62798625</v>
      </c>
      <c r="P20" s="24">
        <v>75400734</v>
      </c>
      <c r="Q20" s="24">
        <v>68196307</v>
      </c>
      <c r="R20" s="24">
        <v>206395666</v>
      </c>
      <c r="S20" s="24"/>
      <c r="T20" s="24"/>
      <c r="U20" s="24"/>
      <c r="V20" s="24"/>
      <c r="W20" s="24">
        <v>541799026</v>
      </c>
      <c r="X20" s="24">
        <v>589448689</v>
      </c>
      <c r="Y20" s="24">
        <v>-47649663</v>
      </c>
      <c r="Z20" s="6">
        <v>-8.08</v>
      </c>
      <c r="AA20" s="22">
        <v>861504209</v>
      </c>
    </row>
    <row r="21" spans="1:27" ht="13.5">
      <c r="A21" s="5" t="s">
        <v>48</v>
      </c>
      <c r="B21" s="3"/>
      <c r="C21" s="22"/>
      <c r="D21" s="22"/>
      <c r="E21" s="23">
        <v>257526786</v>
      </c>
      <c r="F21" s="24">
        <v>184987027</v>
      </c>
      <c r="G21" s="24"/>
      <c r="H21" s="24">
        <v>13161673</v>
      </c>
      <c r="I21" s="24">
        <v>5964559</v>
      </c>
      <c r="J21" s="24">
        <v>19126232</v>
      </c>
      <c r="K21" s="24">
        <v>8250757</v>
      </c>
      <c r="L21" s="24"/>
      <c r="M21" s="24">
        <v>6304940</v>
      </c>
      <c r="N21" s="24">
        <v>14555697</v>
      </c>
      <c r="O21" s="24">
        <v>7693502</v>
      </c>
      <c r="P21" s="24">
        <v>6561464</v>
      </c>
      <c r="Q21" s="24">
        <v>8345445</v>
      </c>
      <c r="R21" s="24">
        <v>22600411</v>
      </c>
      <c r="S21" s="24"/>
      <c r="T21" s="24"/>
      <c r="U21" s="24"/>
      <c r="V21" s="24"/>
      <c r="W21" s="24">
        <v>56282340</v>
      </c>
      <c r="X21" s="24">
        <v>87866013</v>
      </c>
      <c r="Y21" s="24">
        <v>-31583673</v>
      </c>
      <c r="Z21" s="6">
        <v>-35.95</v>
      </c>
      <c r="AA21" s="22">
        <v>184987027</v>
      </c>
    </row>
    <row r="22" spans="1:27" ht="13.5">
      <c r="A22" s="5" t="s">
        <v>49</v>
      </c>
      <c r="B22" s="3"/>
      <c r="C22" s="25"/>
      <c r="D22" s="25"/>
      <c r="E22" s="26">
        <v>25485845</v>
      </c>
      <c r="F22" s="27">
        <v>34266723</v>
      </c>
      <c r="G22" s="27"/>
      <c r="H22" s="27">
        <v>3183440</v>
      </c>
      <c r="I22" s="27">
        <v>1856902</v>
      </c>
      <c r="J22" s="27">
        <v>5040342</v>
      </c>
      <c r="K22" s="27">
        <v>3161804</v>
      </c>
      <c r="L22" s="27"/>
      <c r="M22" s="27">
        <v>2486049</v>
      </c>
      <c r="N22" s="27">
        <v>5647853</v>
      </c>
      <c r="O22" s="27">
        <v>2187471</v>
      </c>
      <c r="P22" s="27">
        <v>2191216</v>
      </c>
      <c r="Q22" s="27">
        <v>2252025</v>
      </c>
      <c r="R22" s="27">
        <v>6630712</v>
      </c>
      <c r="S22" s="27"/>
      <c r="T22" s="27"/>
      <c r="U22" s="27"/>
      <c r="V22" s="27"/>
      <c r="W22" s="27">
        <v>17318907</v>
      </c>
      <c r="X22" s="27">
        <v>14185575</v>
      </c>
      <c r="Y22" s="27">
        <v>3133332</v>
      </c>
      <c r="Z22" s="7">
        <v>22.09</v>
      </c>
      <c r="AA22" s="25">
        <v>34266723</v>
      </c>
    </row>
    <row r="23" spans="1:27" ht="13.5">
      <c r="A23" s="5" t="s">
        <v>50</v>
      </c>
      <c r="B23" s="3"/>
      <c r="C23" s="22"/>
      <c r="D23" s="22"/>
      <c r="E23" s="23">
        <v>110911034</v>
      </c>
      <c r="F23" s="24">
        <v>94597315</v>
      </c>
      <c r="G23" s="24"/>
      <c r="H23" s="24">
        <v>17870181</v>
      </c>
      <c r="I23" s="24">
        <v>8285285</v>
      </c>
      <c r="J23" s="24">
        <v>26155466</v>
      </c>
      <c r="K23" s="24">
        <v>8772662</v>
      </c>
      <c r="L23" s="24"/>
      <c r="M23" s="24">
        <v>8975490</v>
      </c>
      <c r="N23" s="24">
        <v>17748152</v>
      </c>
      <c r="O23" s="24">
        <v>7765076</v>
      </c>
      <c r="P23" s="24">
        <v>7785911</v>
      </c>
      <c r="Q23" s="24">
        <v>7755376</v>
      </c>
      <c r="R23" s="24">
        <v>23306363</v>
      </c>
      <c r="S23" s="24"/>
      <c r="T23" s="24"/>
      <c r="U23" s="24"/>
      <c r="V23" s="24"/>
      <c r="W23" s="24">
        <v>67209981</v>
      </c>
      <c r="X23" s="24">
        <v>62286421</v>
      </c>
      <c r="Y23" s="24">
        <v>4923560</v>
      </c>
      <c r="Z23" s="6">
        <v>7.9</v>
      </c>
      <c r="AA23" s="22">
        <v>94597315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3206712756</v>
      </c>
      <c r="F25" s="42">
        <f t="shared" si="4"/>
        <v>2920174716</v>
      </c>
      <c r="G25" s="42">
        <f t="shared" si="4"/>
        <v>0</v>
      </c>
      <c r="H25" s="42">
        <f t="shared" si="4"/>
        <v>371113617</v>
      </c>
      <c r="I25" s="42">
        <f t="shared" si="4"/>
        <v>282332392</v>
      </c>
      <c r="J25" s="42">
        <f t="shared" si="4"/>
        <v>653446009</v>
      </c>
      <c r="K25" s="42">
        <f t="shared" si="4"/>
        <v>46682129</v>
      </c>
      <c r="L25" s="42">
        <f t="shared" si="4"/>
        <v>0</v>
      </c>
      <c r="M25" s="42">
        <f t="shared" si="4"/>
        <v>300183625</v>
      </c>
      <c r="N25" s="42">
        <f t="shared" si="4"/>
        <v>346865754</v>
      </c>
      <c r="O25" s="42">
        <f t="shared" si="4"/>
        <v>187608152</v>
      </c>
      <c r="P25" s="42">
        <f t="shared" si="4"/>
        <v>154458097</v>
      </c>
      <c r="Q25" s="42">
        <f t="shared" si="4"/>
        <v>296029487</v>
      </c>
      <c r="R25" s="42">
        <f t="shared" si="4"/>
        <v>638095736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1638407499</v>
      </c>
      <c r="X25" s="42">
        <f t="shared" si="4"/>
        <v>2157877174</v>
      </c>
      <c r="Y25" s="42">
        <f t="shared" si="4"/>
        <v>-519469675</v>
      </c>
      <c r="Z25" s="43">
        <f>+IF(X25&lt;&gt;0,+(Y25/X25)*100,0)</f>
        <v>-24.07318086770772</v>
      </c>
      <c r="AA25" s="40">
        <f>+AA5+AA9+AA15+AA19+AA24</f>
        <v>2920174716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629470315</v>
      </c>
      <c r="F28" s="21">
        <f t="shared" si="5"/>
        <v>574777366</v>
      </c>
      <c r="G28" s="21">
        <f t="shared" si="5"/>
        <v>0</v>
      </c>
      <c r="H28" s="21">
        <f t="shared" si="5"/>
        <v>124677276</v>
      </c>
      <c r="I28" s="21">
        <f t="shared" si="5"/>
        <v>55900465</v>
      </c>
      <c r="J28" s="21">
        <f t="shared" si="5"/>
        <v>180577741</v>
      </c>
      <c r="K28" s="21">
        <f t="shared" si="5"/>
        <v>43500404</v>
      </c>
      <c r="L28" s="21">
        <f t="shared" si="5"/>
        <v>0</v>
      </c>
      <c r="M28" s="21">
        <f t="shared" si="5"/>
        <v>65854842</v>
      </c>
      <c r="N28" s="21">
        <f t="shared" si="5"/>
        <v>109355246</v>
      </c>
      <c r="O28" s="21">
        <f t="shared" si="5"/>
        <v>-27509216</v>
      </c>
      <c r="P28" s="21">
        <f t="shared" si="5"/>
        <v>22517712</v>
      </c>
      <c r="Q28" s="21">
        <f t="shared" si="5"/>
        <v>22535809</v>
      </c>
      <c r="R28" s="21">
        <f t="shared" si="5"/>
        <v>17544305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307477292</v>
      </c>
      <c r="X28" s="21">
        <f t="shared" si="5"/>
        <v>373768059</v>
      </c>
      <c r="Y28" s="21">
        <f t="shared" si="5"/>
        <v>-66290767</v>
      </c>
      <c r="Z28" s="4">
        <f>+IF(X28&lt;&gt;0,+(Y28/X28)*100,0)</f>
        <v>-17.73580310135597</v>
      </c>
      <c r="AA28" s="19">
        <f>SUM(AA29:AA31)</f>
        <v>574777366</v>
      </c>
    </row>
    <row r="29" spans="1:27" ht="13.5">
      <c r="A29" s="5" t="s">
        <v>33</v>
      </c>
      <c r="B29" s="3"/>
      <c r="C29" s="22"/>
      <c r="D29" s="22"/>
      <c r="E29" s="23">
        <v>252371204</v>
      </c>
      <c r="F29" s="24">
        <v>139384541</v>
      </c>
      <c r="G29" s="24"/>
      <c r="H29" s="24">
        <v>6533620</v>
      </c>
      <c r="I29" s="24">
        <v>16546769</v>
      </c>
      <c r="J29" s="24">
        <v>23080389</v>
      </c>
      <c r="K29" s="24">
        <v>15912451</v>
      </c>
      <c r="L29" s="24"/>
      <c r="M29" s="24">
        <v>18545239</v>
      </c>
      <c r="N29" s="24">
        <v>34457690</v>
      </c>
      <c r="O29" s="24">
        <v>10070860</v>
      </c>
      <c r="P29" s="24">
        <v>5046094</v>
      </c>
      <c r="Q29" s="24">
        <v>15444740</v>
      </c>
      <c r="R29" s="24">
        <v>30561694</v>
      </c>
      <c r="S29" s="24"/>
      <c r="T29" s="24"/>
      <c r="U29" s="24"/>
      <c r="V29" s="24"/>
      <c r="W29" s="24">
        <v>88099773</v>
      </c>
      <c r="X29" s="24">
        <v>144213798</v>
      </c>
      <c r="Y29" s="24">
        <v>-56114025</v>
      </c>
      <c r="Z29" s="6">
        <v>-38.91</v>
      </c>
      <c r="AA29" s="22">
        <v>139384541</v>
      </c>
    </row>
    <row r="30" spans="1:27" ht="13.5">
      <c r="A30" s="5" t="s">
        <v>34</v>
      </c>
      <c r="B30" s="3"/>
      <c r="C30" s="25"/>
      <c r="D30" s="25"/>
      <c r="E30" s="26">
        <v>213371244</v>
      </c>
      <c r="F30" s="27">
        <v>180396741</v>
      </c>
      <c r="G30" s="27"/>
      <c r="H30" s="27">
        <v>116270479</v>
      </c>
      <c r="I30" s="27">
        <v>17232850</v>
      </c>
      <c r="J30" s="27">
        <v>133503329</v>
      </c>
      <c r="K30" s="27">
        <v>16614703</v>
      </c>
      <c r="L30" s="27"/>
      <c r="M30" s="27">
        <v>12508529</v>
      </c>
      <c r="N30" s="27">
        <v>29123232</v>
      </c>
      <c r="O30" s="27">
        <v>-49913379</v>
      </c>
      <c r="P30" s="27">
        <v>5022164</v>
      </c>
      <c r="Q30" s="27">
        <v>19448511</v>
      </c>
      <c r="R30" s="27">
        <v>-25442704</v>
      </c>
      <c r="S30" s="27"/>
      <c r="T30" s="27"/>
      <c r="U30" s="27"/>
      <c r="V30" s="27"/>
      <c r="W30" s="27">
        <v>137183857</v>
      </c>
      <c r="X30" s="27">
        <v>112102951</v>
      </c>
      <c r="Y30" s="27">
        <v>25080906</v>
      </c>
      <c r="Z30" s="7">
        <v>22.37</v>
      </c>
      <c r="AA30" s="25">
        <v>180396741</v>
      </c>
    </row>
    <row r="31" spans="1:27" ht="13.5">
      <c r="A31" s="5" t="s">
        <v>35</v>
      </c>
      <c r="B31" s="3"/>
      <c r="C31" s="22"/>
      <c r="D31" s="22"/>
      <c r="E31" s="23">
        <v>163727867</v>
      </c>
      <c r="F31" s="24">
        <v>254996084</v>
      </c>
      <c r="G31" s="24"/>
      <c r="H31" s="24">
        <v>1873177</v>
      </c>
      <c r="I31" s="24">
        <v>22120846</v>
      </c>
      <c r="J31" s="24">
        <v>23994023</v>
      </c>
      <c r="K31" s="24">
        <v>10973250</v>
      </c>
      <c r="L31" s="24"/>
      <c r="M31" s="24">
        <v>34801074</v>
      </c>
      <c r="N31" s="24">
        <v>45774324</v>
      </c>
      <c r="O31" s="24">
        <v>12333303</v>
      </c>
      <c r="P31" s="24">
        <v>12449454</v>
      </c>
      <c r="Q31" s="24">
        <v>-12357442</v>
      </c>
      <c r="R31" s="24">
        <v>12425315</v>
      </c>
      <c r="S31" s="24"/>
      <c r="T31" s="24"/>
      <c r="U31" s="24"/>
      <c r="V31" s="24"/>
      <c r="W31" s="24">
        <v>82193662</v>
      </c>
      <c r="X31" s="24">
        <v>117451310</v>
      </c>
      <c r="Y31" s="24">
        <v>-35257648</v>
      </c>
      <c r="Z31" s="6">
        <v>-30.02</v>
      </c>
      <c r="AA31" s="22">
        <v>254996084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346913728</v>
      </c>
      <c r="F32" s="21">
        <f t="shared" si="6"/>
        <v>255945939</v>
      </c>
      <c r="G32" s="21">
        <f t="shared" si="6"/>
        <v>0</v>
      </c>
      <c r="H32" s="21">
        <f t="shared" si="6"/>
        <v>40555130</v>
      </c>
      <c r="I32" s="21">
        <f t="shared" si="6"/>
        <v>16230354</v>
      </c>
      <c r="J32" s="21">
        <f t="shared" si="6"/>
        <v>56785484</v>
      </c>
      <c r="K32" s="21">
        <f t="shared" si="6"/>
        <v>24259957</v>
      </c>
      <c r="L32" s="21">
        <f t="shared" si="6"/>
        <v>0</v>
      </c>
      <c r="M32" s="21">
        <f t="shared" si="6"/>
        <v>29448480</v>
      </c>
      <c r="N32" s="21">
        <f t="shared" si="6"/>
        <v>53708437</v>
      </c>
      <c r="O32" s="21">
        <f t="shared" si="6"/>
        <v>16583256</v>
      </c>
      <c r="P32" s="21">
        <f t="shared" si="6"/>
        <v>7001926</v>
      </c>
      <c r="Q32" s="21">
        <f t="shared" si="6"/>
        <v>27301326</v>
      </c>
      <c r="R32" s="21">
        <f t="shared" si="6"/>
        <v>50886508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161380429</v>
      </c>
      <c r="X32" s="21">
        <f t="shared" si="6"/>
        <v>226874543</v>
      </c>
      <c r="Y32" s="21">
        <f t="shared" si="6"/>
        <v>-65494114</v>
      </c>
      <c r="Z32" s="4">
        <f>+IF(X32&lt;&gt;0,+(Y32/X32)*100,0)</f>
        <v>-28.867987185322946</v>
      </c>
      <c r="AA32" s="19">
        <f>SUM(AA33:AA37)</f>
        <v>255945939</v>
      </c>
    </row>
    <row r="33" spans="1:27" ht="13.5">
      <c r="A33" s="5" t="s">
        <v>37</v>
      </c>
      <c r="B33" s="3"/>
      <c r="C33" s="22"/>
      <c r="D33" s="22"/>
      <c r="E33" s="23">
        <v>59000779</v>
      </c>
      <c r="F33" s="24">
        <v>39305338</v>
      </c>
      <c r="G33" s="24"/>
      <c r="H33" s="24">
        <v>49356</v>
      </c>
      <c r="I33" s="24">
        <v>3103277</v>
      </c>
      <c r="J33" s="24">
        <v>3152633</v>
      </c>
      <c r="K33" s="24">
        <v>4637572</v>
      </c>
      <c r="L33" s="24"/>
      <c r="M33" s="24">
        <v>5017730</v>
      </c>
      <c r="N33" s="24">
        <v>9655302</v>
      </c>
      <c r="O33" s="24">
        <v>2635419</v>
      </c>
      <c r="P33" s="24">
        <v>922241</v>
      </c>
      <c r="Q33" s="24">
        <v>4792511</v>
      </c>
      <c r="R33" s="24">
        <v>8350171</v>
      </c>
      <c r="S33" s="24"/>
      <c r="T33" s="24"/>
      <c r="U33" s="24"/>
      <c r="V33" s="24"/>
      <c r="W33" s="24">
        <v>21158106</v>
      </c>
      <c r="X33" s="24">
        <v>27604856</v>
      </c>
      <c r="Y33" s="24">
        <v>-6446750</v>
      </c>
      <c r="Z33" s="6">
        <v>-23.35</v>
      </c>
      <c r="AA33" s="22">
        <v>39305338</v>
      </c>
    </row>
    <row r="34" spans="1:27" ht="13.5">
      <c r="A34" s="5" t="s">
        <v>38</v>
      </c>
      <c r="B34" s="3"/>
      <c r="C34" s="22"/>
      <c r="D34" s="22"/>
      <c r="E34" s="23">
        <v>138834108</v>
      </c>
      <c r="F34" s="24">
        <v>161516559</v>
      </c>
      <c r="G34" s="24"/>
      <c r="H34" s="24">
        <v>177718</v>
      </c>
      <c r="I34" s="24">
        <v>7425672</v>
      </c>
      <c r="J34" s="24">
        <v>7603390</v>
      </c>
      <c r="K34" s="24">
        <v>12111893</v>
      </c>
      <c r="L34" s="24"/>
      <c r="M34" s="24">
        <v>18182446</v>
      </c>
      <c r="N34" s="24">
        <v>30294339</v>
      </c>
      <c r="O34" s="24">
        <v>9327565</v>
      </c>
      <c r="P34" s="24">
        <v>4581007</v>
      </c>
      <c r="Q34" s="24">
        <v>15684504</v>
      </c>
      <c r="R34" s="24">
        <v>29593076</v>
      </c>
      <c r="S34" s="24"/>
      <c r="T34" s="24"/>
      <c r="U34" s="24"/>
      <c r="V34" s="24"/>
      <c r="W34" s="24">
        <v>67490805</v>
      </c>
      <c r="X34" s="24">
        <v>100650547</v>
      </c>
      <c r="Y34" s="24">
        <v>-33159742</v>
      </c>
      <c r="Z34" s="6">
        <v>-32.95</v>
      </c>
      <c r="AA34" s="22">
        <v>161516559</v>
      </c>
    </row>
    <row r="35" spans="1:27" ht="13.5">
      <c r="A35" s="5" t="s">
        <v>39</v>
      </c>
      <c r="B35" s="3"/>
      <c r="C35" s="22"/>
      <c r="D35" s="22"/>
      <c r="E35" s="23">
        <v>119870549</v>
      </c>
      <c r="F35" s="24">
        <v>42927624</v>
      </c>
      <c r="G35" s="24"/>
      <c r="H35" s="24">
        <v>40328056</v>
      </c>
      <c r="I35" s="24">
        <v>4711371</v>
      </c>
      <c r="J35" s="24">
        <v>45039427</v>
      </c>
      <c r="K35" s="24">
        <v>5721912</v>
      </c>
      <c r="L35" s="24"/>
      <c r="M35" s="24">
        <v>5217085</v>
      </c>
      <c r="N35" s="24">
        <v>10938997</v>
      </c>
      <c r="O35" s="24">
        <v>3205409</v>
      </c>
      <c r="P35" s="24">
        <v>852644</v>
      </c>
      <c r="Q35" s="24">
        <v>4857323</v>
      </c>
      <c r="R35" s="24">
        <v>8915376</v>
      </c>
      <c r="S35" s="24"/>
      <c r="T35" s="24"/>
      <c r="U35" s="24"/>
      <c r="V35" s="24"/>
      <c r="W35" s="24">
        <v>64893800</v>
      </c>
      <c r="X35" s="24">
        <v>88726295</v>
      </c>
      <c r="Y35" s="24">
        <v>-23832495</v>
      </c>
      <c r="Z35" s="6">
        <v>-26.86</v>
      </c>
      <c r="AA35" s="22">
        <v>42927624</v>
      </c>
    </row>
    <row r="36" spans="1:27" ht="13.5">
      <c r="A36" s="5" t="s">
        <v>40</v>
      </c>
      <c r="B36" s="3"/>
      <c r="C36" s="22"/>
      <c r="D36" s="22"/>
      <c r="E36" s="23">
        <v>17866615</v>
      </c>
      <c r="F36" s="24">
        <v>9607209</v>
      </c>
      <c r="G36" s="24"/>
      <c r="H36" s="24"/>
      <c r="I36" s="24">
        <v>718859</v>
      </c>
      <c r="J36" s="24">
        <v>718859</v>
      </c>
      <c r="K36" s="24">
        <v>1313497</v>
      </c>
      <c r="L36" s="24"/>
      <c r="M36" s="24">
        <v>524557</v>
      </c>
      <c r="N36" s="24">
        <v>1838054</v>
      </c>
      <c r="O36" s="24">
        <v>1094888</v>
      </c>
      <c r="P36" s="24">
        <v>548335</v>
      </c>
      <c r="Q36" s="24">
        <v>1494892</v>
      </c>
      <c r="R36" s="24">
        <v>3138115</v>
      </c>
      <c r="S36" s="24"/>
      <c r="T36" s="24"/>
      <c r="U36" s="24"/>
      <c r="V36" s="24"/>
      <c r="W36" s="24">
        <v>5695028</v>
      </c>
      <c r="X36" s="24">
        <v>9892845</v>
      </c>
      <c r="Y36" s="24">
        <v>-4197817</v>
      </c>
      <c r="Z36" s="6">
        <v>-42.43</v>
      </c>
      <c r="AA36" s="22">
        <v>9607209</v>
      </c>
    </row>
    <row r="37" spans="1:27" ht="13.5">
      <c r="A37" s="5" t="s">
        <v>41</v>
      </c>
      <c r="B37" s="3"/>
      <c r="C37" s="25"/>
      <c r="D37" s="25"/>
      <c r="E37" s="26">
        <v>11341677</v>
      </c>
      <c r="F37" s="27">
        <v>2589209</v>
      </c>
      <c r="G37" s="27"/>
      <c r="H37" s="27"/>
      <c r="I37" s="27">
        <v>271175</v>
      </c>
      <c r="J37" s="27">
        <v>271175</v>
      </c>
      <c r="K37" s="27">
        <v>475083</v>
      </c>
      <c r="L37" s="27"/>
      <c r="M37" s="27">
        <v>506662</v>
      </c>
      <c r="N37" s="27">
        <v>981745</v>
      </c>
      <c r="O37" s="27">
        <v>319975</v>
      </c>
      <c r="P37" s="27">
        <v>97699</v>
      </c>
      <c r="Q37" s="27">
        <v>472096</v>
      </c>
      <c r="R37" s="27">
        <v>889770</v>
      </c>
      <c r="S37" s="27"/>
      <c r="T37" s="27"/>
      <c r="U37" s="27"/>
      <c r="V37" s="27"/>
      <c r="W37" s="27">
        <v>2142690</v>
      </c>
      <c r="X37" s="27"/>
      <c r="Y37" s="27">
        <v>2142690</v>
      </c>
      <c r="Z37" s="7">
        <v>0</v>
      </c>
      <c r="AA37" s="25">
        <v>2589209</v>
      </c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501071805</v>
      </c>
      <c r="F38" s="21">
        <f t="shared" si="7"/>
        <v>495285848</v>
      </c>
      <c r="G38" s="21">
        <f t="shared" si="7"/>
        <v>0</v>
      </c>
      <c r="H38" s="21">
        <f t="shared" si="7"/>
        <v>50694919</v>
      </c>
      <c r="I38" s="21">
        <f t="shared" si="7"/>
        <v>45246370</v>
      </c>
      <c r="J38" s="21">
        <f t="shared" si="7"/>
        <v>95941289</v>
      </c>
      <c r="K38" s="21">
        <f t="shared" si="7"/>
        <v>53520209</v>
      </c>
      <c r="L38" s="21">
        <f t="shared" si="7"/>
        <v>0</v>
      </c>
      <c r="M38" s="21">
        <f t="shared" si="7"/>
        <v>64614031</v>
      </c>
      <c r="N38" s="21">
        <f t="shared" si="7"/>
        <v>118134240</v>
      </c>
      <c r="O38" s="21">
        <f t="shared" si="7"/>
        <v>82444968</v>
      </c>
      <c r="P38" s="21">
        <f t="shared" si="7"/>
        <v>39893593</v>
      </c>
      <c r="Q38" s="21">
        <f t="shared" si="7"/>
        <v>79942148</v>
      </c>
      <c r="R38" s="21">
        <f t="shared" si="7"/>
        <v>202280709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416356238</v>
      </c>
      <c r="X38" s="21">
        <f t="shared" si="7"/>
        <v>378131481</v>
      </c>
      <c r="Y38" s="21">
        <f t="shared" si="7"/>
        <v>38224757</v>
      </c>
      <c r="Z38" s="4">
        <f>+IF(X38&lt;&gt;0,+(Y38/X38)*100,0)</f>
        <v>10.108853380552041</v>
      </c>
      <c r="AA38" s="19">
        <f>SUM(AA39:AA41)</f>
        <v>495285848</v>
      </c>
    </row>
    <row r="39" spans="1:27" ht="13.5">
      <c r="A39" s="5" t="s">
        <v>43</v>
      </c>
      <c r="B39" s="3"/>
      <c r="C39" s="22"/>
      <c r="D39" s="22"/>
      <c r="E39" s="23">
        <v>47922071</v>
      </c>
      <c r="F39" s="24">
        <v>133882629</v>
      </c>
      <c r="G39" s="24"/>
      <c r="H39" s="24">
        <v>65081</v>
      </c>
      <c r="I39" s="24">
        <v>10165701</v>
      </c>
      <c r="J39" s="24">
        <v>10230782</v>
      </c>
      <c r="K39" s="24">
        <v>12699526</v>
      </c>
      <c r="L39" s="24"/>
      <c r="M39" s="24">
        <v>26363304</v>
      </c>
      <c r="N39" s="24">
        <v>39062830</v>
      </c>
      <c r="O39" s="24">
        <v>14288436</v>
      </c>
      <c r="P39" s="24">
        <v>2375084</v>
      </c>
      <c r="Q39" s="24">
        <v>15817684</v>
      </c>
      <c r="R39" s="24">
        <v>32481204</v>
      </c>
      <c r="S39" s="24"/>
      <c r="T39" s="24"/>
      <c r="U39" s="24"/>
      <c r="V39" s="24"/>
      <c r="W39" s="24">
        <v>81774816</v>
      </c>
      <c r="X39" s="24">
        <v>38834190</v>
      </c>
      <c r="Y39" s="24">
        <v>42940626</v>
      </c>
      <c r="Z39" s="6">
        <v>110.57</v>
      </c>
      <c r="AA39" s="22">
        <v>133882629</v>
      </c>
    </row>
    <row r="40" spans="1:27" ht="13.5">
      <c r="A40" s="5" t="s">
        <v>44</v>
      </c>
      <c r="B40" s="3"/>
      <c r="C40" s="22"/>
      <c r="D40" s="22"/>
      <c r="E40" s="23">
        <v>450153834</v>
      </c>
      <c r="F40" s="24">
        <v>346306176</v>
      </c>
      <c r="G40" s="24"/>
      <c r="H40" s="24">
        <v>50627968</v>
      </c>
      <c r="I40" s="24">
        <v>34770569</v>
      </c>
      <c r="J40" s="24">
        <v>85398537</v>
      </c>
      <c r="K40" s="24">
        <v>38966231</v>
      </c>
      <c r="L40" s="24"/>
      <c r="M40" s="24">
        <v>36024363</v>
      </c>
      <c r="N40" s="24">
        <v>74990594</v>
      </c>
      <c r="O40" s="24">
        <v>67483193</v>
      </c>
      <c r="P40" s="24">
        <v>37514077</v>
      </c>
      <c r="Q40" s="24">
        <v>63644115</v>
      </c>
      <c r="R40" s="24">
        <v>168641385</v>
      </c>
      <c r="S40" s="24"/>
      <c r="T40" s="24"/>
      <c r="U40" s="24"/>
      <c r="V40" s="24"/>
      <c r="W40" s="24">
        <v>329030516</v>
      </c>
      <c r="X40" s="24">
        <v>337572291</v>
      </c>
      <c r="Y40" s="24">
        <v>-8541775</v>
      </c>
      <c r="Z40" s="6">
        <v>-2.53</v>
      </c>
      <c r="AA40" s="22">
        <v>346306176</v>
      </c>
    </row>
    <row r="41" spans="1:27" ht="13.5">
      <c r="A41" s="5" t="s">
        <v>45</v>
      </c>
      <c r="B41" s="3"/>
      <c r="C41" s="22"/>
      <c r="D41" s="22"/>
      <c r="E41" s="23">
        <v>2995900</v>
      </c>
      <c r="F41" s="24">
        <v>15097043</v>
      </c>
      <c r="G41" s="24"/>
      <c r="H41" s="24">
        <v>1870</v>
      </c>
      <c r="I41" s="24">
        <v>310100</v>
      </c>
      <c r="J41" s="24">
        <v>311970</v>
      </c>
      <c r="K41" s="24">
        <v>1854452</v>
      </c>
      <c r="L41" s="24"/>
      <c r="M41" s="24">
        <v>2226364</v>
      </c>
      <c r="N41" s="24">
        <v>4080816</v>
      </c>
      <c r="O41" s="24">
        <v>673339</v>
      </c>
      <c r="P41" s="24">
        <v>4432</v>
      </c>
      <c r="Q41" s="24">
        <v>480349</v>
      </c>
      <c r="R41" s="24">
        <v>1158120</v>
      </c>
      <c r="S41" s="24"/>
      <c r="T41" s="24"/>
      <c r="U41" s="24"/>
      <c r="V41" s="24"/>
      <c r="W41" s="24">
        <v>5550906</v>
      </c>
      <c r="X41" s="24">
        <v>1725000</v>
      </c>
      <c r="Y41" s="24">
        <v>3825906</v>
      </c>
      <c r="Z41" s="6">
        <v>221.79</v>
      </c>
      <c r="AA41" s="22">
        <v>15097043</v>
      </c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1193103539</v>
      </c>
      <c r="F42" s="21">
        <f t="shared" si="8"/>
        <v>1075482019</v>
      </c>
      <c r="G42" s="21">
        <f t="shared" si="8"/>
        <v>0</v>
      </c>
      <c r="H42" s="21">
        <f t="shared" si="8"/>
        <v>139297192</v>
      </c>
      <c r="I42" s="21">
        <f t="shared" si="8"/>
        <v>65123343</v>
      </c>
      <c r="J42" s="21">
        <f t="shared" si="8"/>
        <v>204420535</v>
      </c>
      <c r="K42" s="21">
        <f t="shared" si="8"/>
        <v>41092754</v>
      </c>
      <c r="L42" s="21">
        <f t="shared" si="8"/>
        <v>0</v>
      </c>
      <c r="M42" s="21">
        <f t="shared" si="8"/>
        <v>144029667</v>
      </c>
      <c r="N42" s="21">
        <f t="shared" si="8"/>
        <v>185122421</v>
      </c>
      <c r="O42" s="21">
        <f t="shared" si="8"/>
        <v>120947679</v>
      </c>
      <c r="P42" s="21">
        <f t="shared" si="8"/>
        <v>120855414</v>
      </c>
      <c r="Q42" s="21">
        <f t="shared" si="8"/>
        <v>133139963</v>
      </c>
      <c r="R42" s="21">
        <f t="shared" si="8"/>
        <v>374943056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764486012</v>
      </c>
      <c r="X42" s="21">
        <f t="shared" si="8"/>
        <v>695648412</v>
      </c>
      <c r="Y42" s="21">
        <f t="shared" si="8"/>
        <v>68837600</v>
      </c>
      <c r="Z42" s="4">
        <f>+IF(X42&lt;&gt;0,+(Y42/X42)*100,0)</f>
        <v>9.895458512165769</v>
      </c>
      <c r="AA42" s="19">
        <f>SUM(AA43:AA46)</f>
        <v>1075482019</v>
      </c>
    </row>
    <row r="43" spans="1:27" ht="13.5">
      <c r="A43" s="5" t="s">
        <v>47</v>
      </c>
      <c r="B43" s="3"/>
      <c r="C43" s="22"/>
      <c r="D43" s="22"/>
      <c r="E43" s="23">
        <v>713873248</v>
      </c>
      <c r="F43" s="24">
        <v>583673277</v>
      </c>
      <c r="G43" s="24"/>
      <c r="H43" s="24">
        <v>92363634</v>
      </c>
      <c r="I43" s="24">
        <v>29994695</v>
      </c>
      <c r="J43" s="24">
        <v>122358329</v>
      </c>
      <c r="K43" s="24">
        <v>-2441351</v>
      </c>
      <c r="L43" s="24"/>
      <c r="M43" s="24">
        <v>62926576</v>
      </c>
      <c r="N43" s="24">
        <v>60485225</v>
      </c>
      <c r="O43" s="24">
        <v>88196803</v>
      </c>
      <c r="P43" s="24">
        <v>68622932</v>
      </c>
      <c r="Q43" s="24">
        <v>65439583</v>
      </c>
      <c r="R43" s="24">
        <v>222259318</v>
      </c>
      <c r="S43" s="24"/>
      <c r="T43" s="24"/>
      <c r="U43" s="24"/>
      <c r="V43" s="24"/>
      <c r="W43" s="24">
        <v>405102872</v>
      </c>
      <c r="X43" s="24">
        <v>387178594</v>
      </c>
      <c r="Y43" s="24">
        <v>17924278</v>
      </c>
      <c r="Z43" s="6">
        <v>4.63</v>
      </c>
      <c r="AA43" s="22">
        <v>583673277</v>
      </c>
    </row>
    <row r="44" spans="1:27" ht="13.5">
      <c r="A44" s="5" t="s">
        <v>48</v>
      </c>
      <c r="B44" s="3"/>
      <c r="C44" s="22"/>
      <c r="D44" s="22"/>
      <c r="E44" s="23">
        <v>261546574</v>
      </c>
      <c r="F44" s="24">
        <v>216042204</v>
      </c>
      <c r="G44" s="24"/>
      <c r="H44" s="24">
        <v>67932</v>
      </c>
      <c r="I44" s="24">
        <v>20282498</v>
      </c>
      <c r="J44" s="24">
        <v>20350430</v>
      </c>
      <c r="K44" s="24">
        <v>18638058</v>
      </c>
      <c r="L44" s="24"/>
      <c r="M44" s="24">
        <v>33095142</v>
      </c>
      <c r="N44" s="24">
        <v>51733200</v>
      </c>
      <c r="O44" s="24">
        <v>12965842</v>
      </c>
      <c r="P44" s="24">
        <v>6148379</v>
      </c>
      <c r="Q44" s="24">
        <v>40482023</v>
      </c>
      <c r="R44" s="24">
        <v>59596244</v>
      </c>
      <c r="S44" s="24"/>
      <c r="T44" s="24"/>
      <c r="U44" s="24"/>
      <c r="V44" s="24"/>
      <c r="W44" s="24">
        <v>131679874</v>
      </c>
      <c r="X44" s="24">
        <v>147866660</v>
      </c>
      <c r="Y44" s="24">
        <v>-16186786</v>
      </c>
      <c r="Z44" s="6">
        <v>-10.95</v>
      </c>
      <c r="AA44" s="22">
        <v>216042204</v>
      </c>
    </row>
    <row r="45" spans="1:27" ht="13.5">
      <c r="A45" s="5" t="s">
        <v>49</v>
      </c>
      <c r="B45" s="3"/>
      <c r="C45" s="25"/>
      <c r="D45" s="25"/>
      <c r="E45" s="26">
        <v>34001250</v>
      </c>
      <c r="F45" s="27">
        <v>94921821</v>
      </c>
      <c r="G45" s="27"/>
      <c r="H45" s="27">
        <v>46571090</v>
      </c>
      <c r="I45" s="27">
        <v>1554019</v>
      </c>
      <c r="J45" s="27">
        <v>48125109</v>
      </c>
      <c r="K45" s="27">
        <v>2164591</v>
      </c>
      <c r="L45" s="27"/>
      <c r="M45" s="27">
        <v>23958739</v>
      </c>
      <c r="N45" s="27">
        <v>26123330</v>
      </c>
      <c r="O45" s="27">
        <v>1153661</v>
      </c>
      <c r="P45" s="27">
        <v>35867488</v>
      </c>
      <c r="Q45" s="27">
        <v>4219439</v>
      </c>
      <c r="R45" s="27">
        <v>41240588</v>
      </c>
      <c r="S45" s="27"/>
      <c r="T45" s="27"/>
      <c r="U45" s="27"/>
      <c r="V45" s="27"/>
      <c r="W45" s="27">
        <v>115489027</v>
      </c>
      <c r="X45" s="27">
        <v>20040392</v>
      </c>
      <c r="Y45" s="27">
        <v>95448635</v>
      </c>
      <c r="Z45" s="7">
        <v>476.28</v>
      </c>
      <c r="AA45" s="25">
        <v>94921821</v>
      </c>
    </row>
    <row r="46" spans="1:27" ht="13.5">
      <c r="A46" s="5" t="s">
        <v>50</v>
      </c>
      <c r="B46" s="3"/>
      <c r="C46" s="22"/>
      <c r="D46" s="22"/>
      <c r="E46" s="23">
        <v>183682467</v>
      </c>
      <c r="F46" s="24">
        <v>180844717</v>
      </c>
      <c r="G46" s="24"/>
      <c r="H46" s="24">
        <v>294536</v>
      </c>
      <c r="I46" s="24">
        <v>13292131</v>
      </c>
      <c r="J46" s="24">
        <v>13586667</v>
      </c>
      <c r="K46" s="24">
        <v>22731456</v>
      </c>
      <c r="L46" s="24"/>
      <c r="M46" s="24">
        <v>24049210</v>
      </c>
      <c r="N46" s="24">
        <v>46780666</v>
      </c>
      <c r="O46" s="24">
        <v>18631373</v>
      </c>
      <c r="P46" s="24">
        <v>10216615</v>
      </c>
      <c r="Q46" s="24">
        <v>22998918</v>
      </c>
      <c r="R46" s="24">
        <v>51846906</v>
      </c>
      <c r="S46" s="24"/>
      <c r="T46" s="24"/>
      <c r="U46" s="24"/>
      <c r="V46" s="24"/>
      <c r="W46" s="24">
        <v>112214239</v>
      </c>
      <c r="X46" s="24">
        <v>140562766</v>
      </c>
      <c r="Y46" s="24">
        <v>-28348527</v>
      </c>
      <c r="Z46" s="6">
        <v>-20.17</v>
      </c>
      <c r="AA46" s="22">
        <v>180844717</v>
      </c>
    </row>
    <row r="47" spans="1:27" ht="13.5">
      <c r="A47" s="2" t="s">
        <v>51</v>
      </c>
      <c r="B47" s="8" t="s">
        <v>52</v>
      </c>
      <c r="C47" s="19"/>
      <c r="D47" s="19"/>
      <c r="E47" s="20">
        <v>5035435</v>
      </c>
      <c r="F47" s="21">
        <v>1999805</v>
      </c>
      <c r="G47" s="21"/>
      <c r="H47" s="21"/>
      <c r="I47" s="21">
        <v>181107</v>
      </c>
      <c r="J47" s="21">
        <v>181107</v>
      </c>
      <c r="K47" s="21">
        <v>307939</v>
      </c>
      <c r="L47" s="21"/>
      <c r="M47" s="21">
        <v>286264</v>
      </c>
      <c r="N47" s="21">
        <v>594203</v>
      </c>
      <c r="O47" s="21">
        <v>143243</v>
      </c>
      <c r="P47" s="21"/>
      <c r="Q47" s="21">
        <v>287995</v>
      </c>
      <c r="R47" s="21">
        <v>431238</v>
      </c>
      <c r="S47" s="21"/>
      <c r="T47" s="21"/>
      <c r="U47" s="21"/>
      <c r="V47" s="21"/>
      <c r="W47" s="21">
        <v>1206548</v>
      </c>
      <c r="X47" s="21">
        <v>2500000</v>
      </c>
      <c r="Y47" s="21">
        <v>-1293452</v>
      </c>
      <c r="Z47" s="4">
        <v>-51.74</v>
      </c>
      <c r="AA47" s="19">
        <v>1999805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2675594822</v>
      </c>
      <c r="F48" s="42">
        <f t="shared" si="9"/>
        <v>2403490977</v>
      </c>
      <c r="G48" s="42">
        <f t="shared" si="9"/>
        <v>0</v>
      </c>
      <c r="H48" s="42">
        <f t="shared" si="9"/>
        <v>355224517</v>
      </c>
      <c r="I48" s="42">
        <f t="shared" si="9"/>
        <v>182681639</v>
      </c>
      <c r="J48" s="42">
        <f t="shared" si="9"/>
        <v>537906156</v>
      </c>
      <c r="K48" s="42">
        <f t="shared" si="9"/>
        <v>162681263</v>
      </c>
      <c r="L48" s="42">
        <f t="shared" si="9"/>
        <v>0</v>
      </c>
      <c r="M48" s="42">
        <f t="shared" si="9"/>
        <v>304233284</v>
      </c>
      <c r="N48" s="42">
        <f t="shared" si="9"/>
        <v>466914547</v>
      </c>
      <c r="O48" s="42">
        <f t="shared" si="9"/>
        <v>192609930</v>
      </c>
      <c r="P48" s="42">
        <f t="shared" si="9"/>
        <v>190268645</v>
      </c>
      <c r="Q48" s="42">
        <f t="shared" si="9"/>
        <v>263207241</v>
      </c>
      <c r="R48" s="42">
        <f t="shared" si="9"/>
        <v>646085816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1650906519</v>
      </c>
      <c r="X48" s="42">
        <f t="shared" si="9"/>
        <v>1676922495</v>
      </c>
      <c r="Y48" s="42">
        <f t="shared" si="9"/>
        <v>-26015976</v>
      </c>
      <c r="Z48" s="43">
        <f>+IF(X48&lt;&gt;0,+(Y48/X48)*100,0)</f>
        <v>-1.55141195121245</v>
      </c>
      <c r="AA48" s="40">
        <f>+AA28+AA32+AA38+AA42+AA47</f>
        <v>2403490977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531117934</v>
      </c>
      <c r="F49" s="46">
        <f t="shared" si="10"/>
        <v>516683739</v>
      </c>
      <c r="G49" s="46">
        <f t="shared" si="10"/>
        <v>0</v>
      </c>
      <c r="H49" s="46">
        <f t="shared" si="10"/>
        <v>15889100</v>
      </c>
      <c r="I49" s="46">
        <f t="shared" si="10"/>
        <v>99650753</v>
      </c>
      <c r="J49" s="46">
        <f t="shared" si="10"/>
        <v>115539853</v>
      </c>
      <c r="K49" s="46">
        <f t="shared" si="10"/>
        <v>-115999134</v>
      </c>
      <c r="L49" s="46">
        <f t="shared" si="10"/>
        <v>0</v>
      </c>
      <c r="M49" s="46">
        <f t="shared" si="10"/>
        <v>-4049659</v>
      </c>
      <c r="N49" s="46">
        <f t="shared" si="10"/>
        <v>-120048793</v>
      </c>
      <c r="O49" s="46">
        <f t="shared" si="10"/>
        <v>-5001778</v>
      </c>
      <c r="P49" s="46">
        <f t="shared" si="10"/>
        <v>-35810548</v>
      </c>
      <c r="Q49" s="46">
        <f t="shared" si="10"/>
        <v>32822246</v>
      </c>
      <c r="R49" s="46">
        <f t="shared" si="10"/>
        <v>-7990080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-12499020</v>
      </c>
      <c r="X49" s="46">
        <f>IF(F25=F48,0,X25-X48)</f>
        <v>480954679</v>
      </c>
      <c r="Y49" s="46">
        <f t="shared" si="10"/>
        <v>-493453699</v>
      </c>
      <c r="Z49" s="47">
        <f>+IF(X49&lt;&gt;0,+(Y49/X49)*100,0)</f>
        <v>-102.5987937212687</v>
      </c>
      <c r="AA49" s="44">
        <f>+AA25-AA48</f>
        <v>516683739</v>
      </c>
    </row>
    <row r="50" spans="1:27" ht="13.5">
      <c r="A50" s="16" t="s">
        <v>79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77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231873303</v>
      </c>
      <c r="D5" s="19">
        <f>SUM(D6:D8)</f>
        <v>0</v>
      </c>
      <c r="E5" s="20">
        <f t="shared" si="0"/>
        <v>236390880</v>
      </c>
      <c r="F5" s="21">
        <f t="shared" si="0"/>
        <v>236390880</v>
      </c>
      <c r="G5" s="21">
        <f t="shared" si="0"/>
        <v>92951013</v>
      </c>
      <c r="H5" s="21">
        <f t="shared" si="0"/>
        <v>2791676</v>
      </c>
      <c r="I5" s="21">
        <f t="shared" si="0"/>
        <v>669298</v>
      </c>
      <c r="J5" s="21">
        <f t="shared" si="0"/>
        <v>96411987</v>
      </c>
      <c r="K5" s="21">
        <f t="shared" si="0"/>
        <v>598746</v>
      </c>
      <c r="L5" s="21">
        <f t="shared" si="0"/>
        <v>427064</v>
      </c>
      <c r="M5" s="21">
        <f t="shared" si="0"/>
        <v>74313037</v>
      </c>
      <c r="N5" s="21">
        <f t="shared" si="0"/>
        <v>75338847</v>
      </c>
      <c r="O5" s="21">
        <f t="shared" si="0"/>
        <v>311433</v>
      </c>
      <c r="P5" s="21">
        <f t="shared" si="0"/>
        <v>252234</v>
      </c>
      <c r="Q5" s="21">
        <f t="shared" si="0"/>
        <v>55632652</v>
      </c>
      <c r="R5" s="21">
        <f t="shared" si="0"/>
        <v>56196319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227947153</v>
      </c>
      <c r="X5" s="21">
        <f t="shared" si="0"/>
        <v>233911997</v>
      </c>
      <c r="Y5" s="21">
        <f t="shared" si="0"/>
        <v>-5964844</v>
      </c>
      <c r="Z5" s="4">
        <f>+IF(X5&lt;&gt;0,+(Y5/X5)*100,0)</f>
        <v>-2.55003765369076</v>
      </c>
      <c r="AA5" s="19">
        <f>SUM(AA6:AA8)</f>
        <v>236390880</v>
      </c>
    </row>
    <row r="6" spans="1:27" ht="13.5">
      <c r="A6" s="5" t="s">
        <v>33</v>
      </c>
      <c r="B6" s="3"/>
      <c r="C6" s="22"/>
      <c r="D6" s="22"/>
      <c r="E6" s="23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6">
        <v>0</v>
      </c>
      <c r="AA6" s="22"/>
    </row>
    <row r="7" spans="1:27" ht="13.5">
      <c r="A7" s="5" t="s">
        <v>34</v>
      </c>
      <c r="B7" s="3"/>
      <c r="C7" s="25">
        <v>231873303</v>
      </c>
      <c r="D7" s="25"/>
      <c r="E7" s="26">
        <v>236390880</v>
      </c>
      <c r="F7" s="27">
        <v>236390880</v>
      </c>
      <c r="G7" s="27">
        <v>92951013</v>
      </c>
      <c r="H7" s="27">
        <v>2791676</v>
      </c>
      <c r="I7" s="27">
        <v>669298</v>
      </c>
      <c r="J7" s="27">
        <v>96411987</v>
      </c>
      <c r="K7" s="27">
        <v>598746</v>
      </c>
      <c r="L7" s="27">
        <v>427064</v>
      </c>
      <c r="M7" s="27">
        <v>74313037</v>
      </c>
      <c r="N7" s="27">
        <v>75338847</v>
      </c>
      <c r="O7" s="27">
        <v>311433</v>
      </c>
      <c r="P7" s="27">
        <v>252234</v>
      </c>
      <c r="Q7" s="27">
        <v>55632652</v>
      </c>
      <c r="R7" s="27">
        <v>56196319</v>
      </c>
      <c r="S7" s="27"/>
      <c r="T7" s="27"/>
      <c r="U7" s="27"/>
      <c r="V7" s="27"/>
      <c r="W7" s="27">
        <v>227947153</v>
      </c>
      <c r="X7" s="27">
        <v>233911997</v>
      </c>
      <c r="Y7" s="27">
        <v>-5964844</v>
      </c>
      <c r="Z7" s="7">
        <v>-2.55</v>
      </c>
      <c r="AA7" s="25">
        <v>236390880</v>
      </c>
    </row>
    <row r="8" spans="1:27" ht="13.5">
      <c r="A8" s="5" t="s">
        <v>35</v>
      </c>
      <c r="B8" s="3"/>
      <c r="C8" s="22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6">
        <v>0</v>
      </c>
      <c r="AA8" s="22"/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0</v>
      </c>
      <c r="F9" s="21">
        <f t="shared" si="1"/>
        <v>0</v>
      </c>
      <c r="G9" s="21">
        <f t="shared" si="1"/>
        <v>0</v>
      </c>
      <c r="H9" s="21">
        <f t="shared" si="1"/>
        <v>0</v>
      </c>
      <c r="I9" s="21">
        <f t="shared" si="1"/>
        <v>0</v>
      </c>
      <c r="J9" s="21">
        <f t="shared" si="1"/>
        <v>0</v>
      </c>
      <c r="K9" s="21">
        <f t="shared" si="1"/>
        <v>0</v>
      </c>
      <c r="L9" s="21">
        <f t="shared" si="1"/>
        <v>0</v>
      </c>
      <c r="M9" s="21">
        <f t="shared" si="1"/>
        <v>0</v>
      </c>
      <c r="N9" s="21">
        <f t="shared" si="1"/>
        <v>0</v>
      </c>
      <c r="O9" s="21">
        <f t="shared" si="1"/>
        <v>0</v>
      </c>
      <c r="P9" s="21">
        <f t="shared" si="1"/>
        <v>0</v>
      </c>
      <c r="Q9" s="21">
        <f t="shared" si="1"/>
        <v>0</v>
      </c>
      <c r="R9" s="21">
        <f t="shared" si="1"/>
        <v>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0</v>
      </c>
      <c r="X9" s="21">
        <f t="shared" si="1"/>
        <v>0</v>
      </c>
      <c r="Y9" s="21">
        <f t="shared" si="1"/>
        <v>0</v>
      </c>
      <c r="Z9" s="4">
        <f>+IF(X9&lt;&gt;0,+(Y9/X9)*100,0)</f>
        <v>0</v>
      </c>
      <c r="AA9" s="19">
        <f>SUM(AA10:AA14)</f>
        <v>0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1">
        <f t="shared" si="2"/>
        <v>0</v>
      </c>
      <c r="Q15" s="21">
        <f t="shared" si="2"/>
        <v>0</v>
      </c>
      <c r="R15" s="21">
        <f t="shared" si="2"/>
        <v>0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0</v>
      </c>
      <c r="X15" s="21">
        <f t="shared" si="2"/>
        <v>0</v>
      </c>
      <c r="Y15" s="21">
        <f t="shared" si="2"/>
        <v>0</v>
      </c>
      <c r="Z15" s="4">
        <f>+IF(X15&lt;&gt;0,+(Y15/X15)*100,0)</f>
        <v>0</v>
      </c>
      <c r="AA15" s="19">
        <f>SUM(AA16:AA18)</f>
        <v>0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231873303</v>
      </c>
      <c r="D25" s="40">
        <f>+D5+D9+D15+D19+D24</f>
        <v>0</v>
      </c>
      <c r="E25" s="41">
        <f t="shared" si="4"/>
        <v>236390880</v>
      </c>
      <c r="F25" s="42">
        <f t="shared" si="4"/>
        <v>236390880</v>
      </c>
      <c r="G25" s="42">
        <f t="shared" si="4"/>
        <v>92951013</v>
      </c>
      <c r="H25" s="42">
        <f t="shared" si="4"/>
        <v>2791676</v>
      </c>
      <c r="I25" s="42">
        <f t="shared" si="4"/>
        <v>669298</v>
      </c>
      <c r="J25" s="42">
        <f t="shared" si="4"/>
        <v>96411987</v>
      </c>
      <c r="K25" s="42">
        <f t="shared" si="4"/>
        <v>598746</v>
      </c>
      <c r="L25" s="42">
        <f t="shared" si="4"/>
        <v>427064</v>
      </c>
      <c r="M25" s="42">
        <f t="shared" si="4"/>
        <v>74313037</v>
      </c>
      <c r="N25" s="42">
        <f t="shared" si="4"/>
        <v>75338847</v>
      </c>
      <c r="O25" s="42">
        <f t="shared" si="4"/>
        <v>311433</v>
      </c>
      <c r="P25" s="42">
        <f t="shared" si="4"/>
        <v>252234</v>
      </c>
      <c r="Q25" s="42">
        <f t="shared" si="4"/>
        <v>55632652</v>
      </c>
      <c r="R25" s="42">
        <f t="shared" si="4"/>
        <v>56196319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227947153</v>
      </c>
      <c r="X25" s="42">
        <f t="shared" si="4"/>
        <v>233911997</v>
      </c>
      <c r="Y25" s="42">
        <f t="shared" si="4"/>
        <v>-5964844</v>
      </c>
      <c r="Z25" s="43">
        <f>+IF(X25&lt;&gt;0,+(Y25/X25)*100,0)</f>
        <v>-2.55003765369076</v>
      </c>
      <c r="AA25" s="40">
        <f>+AA5+AA9+AA15+AA19+AA24</f>
        <v>236390880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159587724</v>
      </c>
      <c r="D28" s="19">
        <f>SUM(D29:D31)</f>
        <v>0</v>
      </c>
      <c r="E28" s="20">
        <f t="shared" si="5"/>
        <v>146613953</v>
      </c>
      <c r="F28" s="21">
        <f t="shared" si="5"/>
        <v>146613953</v>
      </c>
      <c r="G28" s="21">
        <f t="shared" si="5"/>
        <v>8111204</v>
      </c>
      <c r="H28" s="21">
        <f t="shared" si="5"/>
        <v>8513977</v>
      </c>
      <c r="I28" s="21">
        <f t="shared" si="5"/>
        <v>7634963</v>
      </c>
      <c r="J28" s="21">
        <f t="shared" si="5"/>
        <v>24260144</v>
      </c>
      <c r="K28" s="21">
        <f t="shared" si="5"/>
        <v>7737911</v>
      </c>
      <c r="L28" s="21">
        <f t="shared" si="5"/>
        <v>9133571</v>
      </c>
      <c r="M28" s="21">
        <f t="shared" si="5"/>
        <v>20362962</v>
      </c>
      <c r="N28" s="21">
        <f t="shared" si="5"/>
        <v>37234444</v>
      </c>
      <c r="O28" s="21">
        <f t="shared" si="5"/>
        <v>7899766</v>
      </c>
      <c r="P28" s="21">
        <f t="shared" si="5"/>
        <v>8568280</v>
      </c>
      <c r="Q28" s="21">
        <f t="shared" si="5"/>
        <v>8747230</v>
      </c>
      <c r="R28" s="21">
        <f t="shared" si="5"/>
        <v>25215276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86709864</v>
      </c>
      <c r="X28" s="21">
        <f t="shared" si="5"/>
        <v>109961235</v>
      </c>
      <c r="Y28" s="21">
        <f t="shared" si="5"/>
        <v>-23251371</v>
      </c>
      <c r="Z28" s="4">
        <f>+IF(X28&lt;&gt;0,+(Y28/X28)*100,0)</f>
        <v>-21.14506171197513</v>
      </c>
      <c r="AA28" s="19">
        <f>SUM(AA29:AA31)</f>
        <v>146613953</v>
      </c>
    </row>
    <row r="29" spans="1:27" ht="13.5">
      <c r="A29" s="5" t="s">
        <v>33</v>
      </c>
      <c r="B29" s="3"/>
      <c r="C29" s="22">
        <v>50920156</v>
      </c>
      <c r="D29" s="22"/>
      <c r="E29" s="23">
        <v>59053893</v>
      </c>
      <c r="F29" s="24">
        <v>59053893</v>
      </c>
      <c r="G29" s="24">
        <v>3989345</v>
      </c>
      <c r="H29" s="24">
        <v>4998361</v>
      </c>
      <c r="I29" s="24">
        <v>3640079</v>
      </c>
      <c r="J29" s="24">
        <v>12627785</v>
      </c>
      <c r="K29" s="24">
        <v>3620680</v>
      </c>
      <c r="L29" s="24">
        <v>4082067</v>
      </c>
      <c r="M29" s="24">
        <v>4558651</v>
      </c>
      <c r="N29" s="24">
        <v>12261398</v>
      </c>
      <c r="O29" s="24">
        <v>4198633</v>
      </c>
      <c r="P29" s="24">
        <v>4620703</v>
      </c>
      <c r="Q29" s="24">
        <v>4151693</v>
      </c>
      <c r="R29" s="24">
        <v>12971029</v>
      </c>
      <c r="S29" s="24"/>
      <c r="T29" s="24"/>
      <c r="U29" s="24"/>
      <c r="V29" s="24"/>
      <c r="W29" s="24">
        <v>37860212</v>
      </c>
      <c r="X29" s="24">
        <v>44290494</v>
      </c>
      <c r="Y29" s="24">
        <v>-6430282</v>
      </c>
      <c r="Z29" s="6">
        <v>-14.52</v>
      </c>
      <c r="AA29" s="22">
        <v>59053893</v>
      </c>
    </row>
    <row r="30" spans="1:27" ht="13.5">
      <c r="A30" s="5" t="s">
        <v>34</v>
      </c>
      <c r="B30" s="3"/>
      <c r="C30" s="25">
        <v>83067273</v>
      </c>
      <c r="D30" s="25"/>
      <c r="E30" s="26">
        <v>59361537</v>
      </c>
      <c r="F30" s="27">
        <v>59361537</v>
      </c>
      <c r="G30" s="27">
        <v>2467573</v>
      </c>
      <c r="H30" s="27">
        <v>1409582</v>
      </c>
      <c r="I30" s="27">
        <v>1514954</v>
      </c>
      <c r="J30" s="27">
        <v>5392109</v>
      </c>
      <c r="K30" s="27">
        <v>2092714</v>
      </c>
      <c r="L30" s="27">
        <v>2660590</v>
      </c>
      <c r="M30" s="27">
        <v>13389236</v>
      </c>
      <c r="N30" s="27">
        <v>18142540</v>
      </c>
      <c r="O30" s="27">
        <v>1781540</v>
      </c>
      <c r="P30" s="27">
        <v>1798551</v>
      </c>
      <c r="Q30" s="27">
        <v>1946029</v>
      </c>
      <c r="R30" s="27">
        <v>5526120</v>
      </c>
      <c r="S30" s="27"/>
      <c r="T30" s="27"/>
      <c r="U30" s="27"/>
      <c r="V30" s="27"/>
      <c r="W30" s="27">
        <v>29060769</v>
      </c>
      <c r="X30" s="27">
        <v>44521497</v>
      </c>
      <c r="Y30" s="27">
        <v>-15460728</v>
      </c>
      <c r="Z30" s="7">
        <v>-34.73</v>
      </c>
      <c r="AA30" s="25">
        <v>59361537</v>
      </c>
    </row>
    <row r="31" spans="1:27" ht="13.5">
      <c r="A31" s="5" t="s">
        <v>35</v>
      </c>
      <c r="B31" s="3"/>
      <c r="C31" s="22">
        <v>25600295</v>
      </c>
      <c r="D31" s="22"/>
      <c r="E31" s="23">
        <v>28198523</v>
      </c>
      <c r="F31" s="24">
        <v>28198523</v>
      </c>
      <c r="G31" s="24">
        <v>1654286</v>
      </c>
      <c r="H31" s="24">
        <v>2106034</v>
      </c>
      <c r="I31" s="24">
        <v>2479930</v>
      </c>
      <c r="J31" s="24">
        <v>6240250</v>
      </c>
      <c r="K31" s="24">
        <v>2024517</v>
      </c>
      <c r="L31" s="24">
        <v>2390914</v>
      </c>
      <c r="M31" s="24">
        <v>2415075</v>
      </c>
      <c r="N31" s="24">
        <v>6830506</v>
      </c>
      <c r="O31" s="24">
        <v>1919593</v>
      </c>
      <c r="P31" s="24">
        <v>2149026</v>
      </c>
      <c r="Q31" s="24">
        <v>2649508</v>
      </c>
      <c r="R31" s="24">
        <v>6718127</v>
      </c>
      <c r="S31" s="24"/>
      <c r="T31" s="24"/>
      <c r="U31" s="24"/>
      <c r="V31" s="24"/>
      <c r="W31" s="24">
        <v>19788883</v>
      </c>
      <c r="X31" s="24">
        <v>21149244</v>
      </c>
      <c r="Y31" s="24">
        <v>-1360361</v>
      </c>
      <c r="Z31" s="6">
        <v>-6.43</v>
      </c>
      <c r="AA31" s="22">
        <v>28198523</v>
      </c>
    </row>
    <row r="32" spans="1:27" ht="13.5">
      <c r="A32" s="2" t="s">
        <v>36</v>
      </c>
      <c r="B32" s="3"/>
      <c r="C32" s="19">
        <f aca="true" t="shared" si="6" ref="C32:Y32">SUM(C33:C37)</f>
        <v>28340274</v>
      </c>
      <c r="D32" s="19">
        <f>SUM(D33:D37)</f>
        <v>0</v>
      </c>
      <c r="E32" s="20">
        <f t="shared" si="6"/>
        <v>35283826</v>
      </c>
      <c r="F32" s="21">
        <f t="shared" si="6"/>
        <v>35283826</v>
      </c>
      <c r="G32" s="21">
        <f t="shared" si="6"/>
        <v>3694775</v>
      </c>
      <c r="H32" s="21">
        <f t="shared" si="6"/>
        <v>2423002</v>
      </c>
      <c r="I32" s="21">
        <f t="shared" si="6"/>
        <v>1988562</v>
      </c>
      <c r="J32" s="21">
        <f t="shared" si="6"/>
        <v>8106339</v>
      </c>
      <c r="K32" s="21">
        <f t="shared" si="6"/>
        <v>2901111</v>
      </c>
      <c r="L32" s="21">
        <f t="shared" si="6"/>
        <v>2566275</v>
      </c>
      <c r="M32" s="21">
        <f t="shared" si="6"/>
        <v>2890979</v>
      </c>
      <c r="N32" s="21">
        <f t="shared" si="6"/>
        <v>8358365</v>
      </c>
      <c r="O32" s="21">
        <f t="shared" si="6"/>
        <v>2190531</v>
      </c>
      <c r="P32" s="21">
        <f t="shared" si="6"/>
        <v>2954705</v>
      </c>
      <c r="Q32" s="21">
        <f t="shared" si="6"/>
        <v>2306058</v>
      </c>
      <c r="R32" s="21">
        <f t="shared" si="6"/>
        <v>7451294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23915998</v>
      </c>
      <c r="X32" s="21">
        <f t="shared" si="6"/>
        <v>26462997</v>
      </c>
      <c r="Y32" s="21">
        <f t="shared" si="6"/>
        <v>-2546999</v>
      </c>
      <c r="Z32" s="4">
        <f>+IF(X32&lt;&gt;0,+(Y32/X32)*100,0)</f>
        <v>-9.624756409865444</v>
      </c>
      <c r="AA32" s="19">
        <f>SUM(AA33:AA37)</f>
        <v>35283826</v>
      </c>
    </row>
    <row r="33" spans="1:27" ht="13.5">
      <c r="A33" s="5" t="s">
        <v>37</v>
      </c>
      <c r="B33" s="3"/>
      <c r="C33" s="22">
        <v>8056445</v>
      </c>
      <c r="D33" s="22"/>
      <c r="E33" s="23">
        <v>8235735</v>
      </c>
      <c r="F33" s="24">
        <v>8235735</v>
      </c>
      <c r="G33" s="24">
        <v>536447</v>
      </c>
      <c r="H33" s="24">
        <v>675901</v>
      </c>
      <c r="I33" s="24">
        <v>491506</v>
      </c>
      <c r="J33" s="24">
        <v>1703854</v>
      </c>
      <c r="K33" s="24">
        <v>790205</v>
      </c>
      <c r="L33" s="24">
        <v>692408</v>
      </c>
      <c r="M33" s="24">
        <v>1318118</v>
      </c>
      <c r="N33" s="24">
        <v>2800731</v>
      </c>
      <c r="O33" s="24">
        <v>745126</v>
      </c>
      <c r="P33" s="24">
        <v>686163</v>
      </c>
      <c r="Q33" s="24">
        <v>650409</v>
      </c>
      <c r="R33" s="24">
        <v>2081698</v>
      </c>
      <c r="S33" s="24"/>
      <c r="T33" s="24"/>
      <c r="U33" s="24"/>
      <c r="V33" s="24"/>
      <c r="W33" s="24">
        <v>6586283</v>
      </c>
      <c r="X33" s="24">
        <v>6176997</v>
      </c>
      <c r="Y33" s="24">
        <v>409286</v>
      </c>
      <c r="Z33" s="6">
        <v>6.63</v>
      </c>
      <c r="AA33" s="22">
        <v>8235735</v>
      </c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>
        <v>9736355</v>
      </c>
      <c r="D35" s="22"/>
      <c r="E35" s="23">
        <v>13533248</v>
      </c>
      <c r="F35" s="24">
        <v>13533248</v>
      </c>
      <c r="G35" s="24">
        <v>2251444</v>
      </c>
      <c r="H35" s="24">
        <v>712908</v>
      </c>
      <c r="I35" s="24">
        <v>624300</v>
      </c>
      <c r="J35" s="24">
        <v>3588652</v>
      </c>
      <c r="K35" s="24">
        <v>983715</v>
      </c>
      <c r="L35" s="24">
        <v>861751</v>
      </c>
      <c r="M35" s="24">
        <v>641239</v>
      </c>
      <c r="N35" s="24">
        <v>2486705</v>
      </c>
      <c r="O35" s="24">
        <v>535098</v>
      </c>
      <c r="P35" s="24">
        <v>1052305</v>
      </c>
      <c r="Q35" s="24">
        <v>659753</v>
      </c>
      <c r="R35" s="24">
        <v>2247156</v>
      </c>
      <c r="S35" s="24"/>
      <c r="T35" s="24"/>
      <c r="U35" s="24"/>
      <c r="V35" s="24"/>
      <c r="W35" s="24">
        <v>8322513</v>
      </c>
      <c r="X35" s="24">
        <v>10149750</v>
      </c>
      <c r="Y35" s="24">
        <v>-1827237</v>
      </c>
      <c r="Z35" s="6">
        <v>-18</v>
      </c>
      <c r="AA35" s="22">
        <v>13533248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10547474</v>
      </c>
      <c r="D37" s="25"/>
      <c r="E37" s="26">
        <v>13514843</v>
      </c>
      <c r="F37" s="27">
        <v>13514843</v>
      </c>
      <c r="G37" s="27">
        <v>906884</v>
      </c>
      <c r="H37" s="27">
        <v>1034193</v>
      </c>
      <c r="I37" s="27">
        <v>872756</v>
      </c>
      <c r="J37" s="27">
        <v>2813833</v>
      </c>
      <c r="K37" s="27">
        <v>1127191</v>
      </c>
      <c r="L37" s="27">
        <v>1012116</v>
      </c>
      <c r="M37" s="27">
        <v>931622</v>
      </c>
      <c r="N37" s="27">
        <v>3070929</v>
      </c>
      <c r="O37" s="27">
        <v>910307</v>
      </c>
      <c r="P37" s="27">
        <v>1216237</v>
      </c>
      <c r="Q37" s="27">
        <v>995896</v>
      </c>
      <c r="R37" s="27">
        <v>3122440</v>
      </c>
      <c r="S37" s="27"/>
      <c r="T37" s="27"/>
      <c r="U37" s="27"/>
      <c r="V37" s="27"/>
      <c r="W37" s="27">
        <v>9007202</v>
      </c>
      <c r="X37" s="27">
        <v>10136250</v>
      </c>
      <c r="Y37" s="27">
        <v>-1129048</v>
      </c>
      <c r="Z37" s="7">
        <v>-11.14</v>
      </c>
      <c r="AA37" s="25">
        <v>13514843</v>
      </c>
    </row>
    <row r="38" spans="1:27" ht="13.5">
      <c r="A38" s="2" t="s">
        <v>42</v>
      </c>
      <c r="B38" s="8"/>
      <c r="C38" s="19">
        <f aca="true" t="shared" si="7" ref="C38:Y38">SUM(C39:C41)</f>
        <v>24337776</v>
      </c>
      <c r="D38" s="19">
        <f>SUM(D39:D41)</f>
        <v>0</v>
      </c>
      <c r="E38" s="20">
        <f t="shared" si="7"/>
        <v>28030589</v>
      </c>
      <c r="F38" s="21">
        <f t="shared" si="7"/>
        <v>28030589</v>
      </c>
      <c r="G38" s="21">
        <f t="shared" si="7"/>
        <v>1818961</v>
      </c>
      <c r="H38" s="21">
        <f t="shared" si="7"/>
        <v>2016566</v>
      </c>
      <c r="I38" s="21">
        <f t="shared" si="7"/>
        <v>2025014</v>
      </c>
      <c r="J38" s="21">
        <f t="shared" si="7"/>
        <v>5860541</v>
      </c>
      <c r="K38" s="21">
        <f t="shared" si="7"/>
        <v>2343034</v>
      </c>
      <c r="L38" s="21">
        <f t="shared" si="7"/>
        <v>1954015</v>
      </c>
      <c r="M38" s="21">
        <f t="shared" si="7"/>
        <v>2524379</v>
      </c>
      <c r="N38" s="21">
        <f t="shared" si="7"/>
        <v>6821428</v>
      </c>
      <c r="O38" s="21">
        <f t="shared" si="7"/>
        <v>2173296</v>
      </c>
      <c r="P38" s="21">
        <f t="shared" si="7"/>
        <v>1746933</v>
      </c>
      <c r="Q38" s="21">
        <f t="shared" si="7"/>
        <v>2067136</v>
      </c>
      <c r="R38" s="21">
        <f t="shared" si="7"/>
        <v>5987365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18669334</v>
      </c>
      <c r="X38" s="21">
        <f t="shared" si="7"/>
        <v>21023244</v>
      </c>
      <c r="Y38" s="21">
        <f t="shared" si="7"/>
        <v>-2353910</v>
      </c>
      <c r="Z38" s="4">
        <f>+IF(X38&lt;&gt;0,+(Y38/X38)*100,0)</f>
        <v>-11.196702088412236</v>
      </c>
      <c r="AA38" s="19">
        <f>SUM(AA39:AA41)</f>
        <v>28030589</v>
      </c>
    </row>
    <row r="39" spans="1:27" ht="13.5">
      <c r="A39" s="5" t="s">
        <v>43</v>
      </c>
      <c r="B39" s="3"/>
      <c r="C39" s="22">
        <v>24337776</v>
      </c>
      <c r="D39" s="22"/>
      <c r="E39" s="23">
        <v>28030589</v>
      </c>
      <c r="F39" s="24">
        <v>28030589</v>
      </c>
      <c r="G39" s="24">
        <v>1818961</v>
      </c>
      <c r="H39" s="24">
        <v>2016566</v>
      </c>
      <c r="I39" s="24">
        <v>2025014</v>
      </c>
      <c r="J39" s="24">
        <v>5860541</v>
      </c>
      <c r="K39" s="24">
        <v>2343034</v>
      </c>
      <c r="L39" s="24">
        <v>1954015</v>
      </c>
      <c r="M39" s="24">
        <v>2524379</v>
      </c>
      <c r="N39" s="24">
        <v>6821428</v>
      </c>
      <c r="O39" s="24">
        <v>2173296</v>
      </c>
      <c r="P39" s="24">
        <v>1746933</v>
      </c>
      <c r="Q39" s="24">
        <v>2067136</v>
      </c>
      <c r="R39" s="24">
        <v>5987365</v>
      </c>
      <c r="S39" s="24"/>
      <c r="T39" s="24"/>
      <c r="U39" s="24"/>
      <c r="V39" s="24"/>
      <c r="W39" s="24">
        <v>18669334</v>
      </c>
      <c r="X39" s="24">
        <v>21023244</v>
      </c>
      <c r="Y39" s="24">
        <v>-2353910</v>
      </c>
      <c r="Z39" s="6">
        <v>-11.2</v>
      </c>
      <c r="AA39" s="22">
        <v>28030589</v>
      </c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212265774</v>
      </c>
      <c r="D48" s="40">
        <f>+D28+D32+D38+D42+D47</f>
        <v>0</v>
      </c>
      <c r="E48" s="41">
        <f t="shared" si="9"/>
        <v>209928368</v>
      </c>
      <c r="F48" s="42">
        <f t="shared" si="9"/>
        <v>209928368</v>
      </c>
      <c r="G48" s="42">
        <f t="shared" si="9"/>
        <v>13624940</v>
      </c>
      <c r="H48" s="42">
        <f t="shared" si="9"/>
        <v>12953545</v>
      </c>
      <c r="I48" s="42">
        <f t="shared" si="9"/>
        <v>11648539</v>
      </c>
      <c r="J48" s="42">
        <f t="shared" si="9"/>
        <v>38227024</v>
      </c>
      <c r="K48" s="42">
        <f t="shared" si="9"/>
        <v>12982056</v>
      </c>
      <c r="L48" s="42">
        <f t="shared" si="9"/>
        <v>13653861</v>
      </c>
      <c r="M48" s="42">
        <f t="shared" si="9"/>
        <v>25778320</v>
      </c>
      <c r="N48" s="42">
        <f t="shared" si="9"/>
        <v>52414237</v>
      </c>
      <c r="O48" s="42">
        <f t="shared" si="9"/>
        <v>12263593</v>
      </c>
      <c r="P48" s="42">
        <f t="shared" si="9"/>
        <v>13269918</v>
      </c>
      <c r="Q48" s="42">
        <f t="shared" si="9"/>
        <v>13120424</v>
      </c>
      <c r="R48" s="42">
        <f t="shared" si="9"/>
        <v>38653935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129295196</v>
      </c>
      <c r="X48" s="42">
        <f t="shared" si="9"/>
        <v>157447476</v>
      </c>
      <c r="Y48" s="42">
        <f t="shared" si="9"/>
        <v>-28152280</v>
      </c>
      <c r="Z48" s="43">
        <f>+IF(X48&lt;&gt;0,+(Y48/X48)*100,0)</f>
        <v>-17.880426358819495</v>
      </c>
      <c r="AA48" s="40">
        <f>+AA28+AA32+AA38+AA42+AA47</f>
        <v>209928368</v>
      </c>
    </row>
    <row r="49" spans="1:27" ht="13.5">
      <c r="A49" s="14" t="s">
        <v>58</v>
      </c>
      <c r="B49" s="15"/>
      <c r="C49" s="44">
        <f aca="true" t="shared" si="10" ref="C49:Y49">+C25-C48</f>
        <v>19607529</v>
      </c>
      <c r="D49" s="44">
        <f>+D25-D48</f>
        <v>0</v>
      </c>
      <c r="E49" s="45">
        <f t="shared" si="10"/>
        <v>26462512</v>
      </c>
      <c r="F49" s="46">
        <f t="shared" si="10"/>
        <v>26462512</v>
      </c>
      <c r="G49" s="46">
        <f t="shared" si="10"/>
        <v>79326073</v>
      </c>
      <c r="H49" s="46">
        <f t="shared" si="10"/>
        <v>-10161869</v>
      </c>
      <c r="I49" s="46">
        <f t="shared" si="10"/>
        <v>-10979241</v>
      </c>
      <c r="J49" s="46">
        <f t="shared" si="10"/>
        <v>58184963</v>
      </c>
      <c r="K49" s="46">
        <f t="shared" si="10"/>
        <v>-12383310</v>
      </c>
      <c r="L49" s="46">
        <f t="shared" si="10"/>
        <v>-13226797</v>
      </c>
      <c r="M49" s="46">
        <f t="shared" si="10"/>
        <v>48534717</v>
      </c>
      <c r="N49" s="46">
        <f t="shared" si="10"/>
        <v>22924610</v>
      </c>
      <c r="O49" s="46">
        <f t="shared" si="10"/>
        <v>-11952160</v>
      </c>
      <c r="P49" s="46">
        <f t="shared" si="10"/>
        <v>-13017684</v>
      </c>
      <c r="Q49" s="46">
        <f t="shared" si="10"/>
        <v>42512228</v>
      </c>
      <c r="R49" s="46">
        <f t="shared" si="10"/>
        <v>17542384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98651957</v>
      </c>
      <c r="X49" s="46">
        <f>IF(F25=F48,0,X25-X48)</f>
        <v>76464521</v>
      </c>
      <c r="Y49" s="46">
        <f t="shared" si="10"/>
        <v>22187436</v>
      </c>
      <c r="Z49" s="47">
        <f>+IF(X49&lt;&gt;0,+(Y49/X49)*100,0)</f>
        <v>29.016641587279413</v>
      </c>
      <c r="AA49" s="44">
        <f>+AA25-AA48</f>
        <v>26462512</v>
      </c>
    </row>
    <row r="50" spans="1:27" ht="13.5">
      <c r="A50" s="16" t="s">
        <v>79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225608969</v>
      </c>
      <c r="D5" s="19">
        <f>SUM(D6:D8)</f>
        <v>0</v>
      </c>
      <c r="E5" s="20">
        <f t="shared" si="0"/>
        <v>312691705</v>
      </c>
      <c r="F5" s="21">
        <f t="shared" si="0"/>
        <v>312691705</v>
      </c>
      <c r="G5" s="21">
        <f t="shared" si="0"/>
        <v>60349089</v>
      </c>
      <c r="H5" s="21">
        <f t="shared" si="0"/>
        <v>9740598</v>
      </c>
      <c r="I5" s="21">
        <f t="shared" si="0"/>
        <v>11614565</v>
      </c>
      <c r="J5" s="21">
        <f t="shared" si="0"/>
        <v>81704252</v>
      </c>
      <c r="K5" s="21">
        <f t="shared" si="0"/>
        <v>9862633</v>
      </c>
      <c r="L5" s="21">
        <f t="shared" si="0"/>
        <v>9890851</v>
      </c>
      <c r="M5" s="21">
        <f t="shared" si="0"/>
        <v>50351191</v>
      </c>
      <c r="N5" s="21">
        <f t="shared" si="0"/>
        <v>70104675</v>
      </c>
      <c r="O5" s="21">
        <f t="shared" si="0"/>
        <v>10457538</v>
      </c>
      <c r="P5" s="21">
        <f t="shared" si="0"/>
        <v>9832712</v>
      </c>
      <c r="Q5" s="21">
        <f t="shared" si="0"/>
        <v>40216301</v>
      </c>
      <c r="R5" s="21">
        <f t="shared" si="0"/>
        <v>60506551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212315478</v>
      </c>
      <c r="X5" s="21">
        <f t="shared" si="0"/>
        <v>216198072</v>
      </c>
      <c r="Y5" s="21">
        <f t="shared" si="0"/>
        <v>-3882594</v>
      </c>
      <c r="Z5" s="4">
        <f>+IF(X5&lt;&gt;0,+(Y5/X5)*100,0)</f>
        <v>-1.7958504273803144</v>
      </c>
      <c r="AA5" s="19">
        <f>SUM(AA6:AA8)</f>
        <v>312691705</v>
      </c>
    </row>
    <row r="6" spans="1:27" ht="13.5">
      <c r="A6" s="5" t="s">
        <v>33</v>
      </c>
      <c r="B6" s="3"/>
      <c r="C6" s="22">
        <v>115560584</v>
      </c>
      <c r="D6" s="22"/>
      <c r="E6" s="23">
        <v>192185666</v>
      </c>
      <c r="F6" s="24">
        <v>192185666</v>
      </c>
      <c r="G6" s="24">
        <v>50693411</v>
      </c>
      <c r="H6" s="24">
        <v>59847</v>
      </c>
      <c r="I6" s="24">
        <v>72270</v>
      </c>
      <c r="J6" s="24">
        <v>50825528</v>
      </c>
      <c r="K6" s="24">
        <v>121098</v>
      </c>
      <c r="L6" s="24">
        <v>71169</v>
      </c>
      <c r="M6" s="24">
        <v>40445385</v>
      </c>
      <c r="N6" s="24">
        <v>40637652</v>
      </c>
      <c r="O6" s="24">
        <v>96258</v>
      </c>
      <c r="P6" s="24">
        <v>40226</v>
      </c>
      <c r="Q6" s="24">
        <v>30435282</v>
      </c>
      <c r="R6" s="24">
        <v>30571766</v>
      </c>
      <c r="S6" s="24"/>
      <c r="T6" s="24"/>
      <c r="U6" s="24"/>
      <c r="V6" s="24"/>
      <c r="W6" s="24">
        <v>122034946</v>
      </c>
      <c r="X6" s="24">
        <v>137273220</v>
      </c>
      <c r="Y6" s="24">
        <v>-15238274</v>
      </c>
      <c r="Z6" s="6">
        <v>-11.1</v>
      </c>
      <c r="AA6" s="22">
        <v>192185666</v>
      </c>
    </row>
    <row r="7" spans="1:27" ht="13.5">
      <c r="A7" s="5" t="s">
        <v>34</v>
      </c>
      <c r="B7" s="3"/>
      <c r="C7" s="25">
        <v>108789134</v>
      </c>
      <c r="D7" s="25"/>
      <c r="E7" s="26">
        <v>119133639</v>
      </c>
      <c r="F7" s="27">
        <v>119133639</v>
      </c>
      <c r="G7" s="27">
        <v>9568681</v>
      </c>
      <c r="H7" s="27">
        <v>9599186</v>
      </c>
      <c r="I7" s="27">
        <v>11465705</v>
      </c>
      <c r="J7" s="27">
        <v>30633572</v>
      </c>
      <c r="K7" s="27">
        <v>9653754</v>
      </c>
      <c r="L7" s="27">
        <v>9744280</v>
      </c>
      <c r="M7" s="27">
        <v>9828493</v>
      </c>
      <c r="N7" s="27">
        <v>29226527</v>
      </c>
      <c r="O7" s="27">
        <v>10285683</v>
      </c>
      <c r="P7" s="27">
        <v>9718310</v>
      </c>
      <c r="Q7" s="27">
        <v>9703685</v>
      </c>
      <c r="R7" s="27">
        <v>29707678</v>
      </c>
      <c r="S7" s="27"/>
      <c r="T7" s="27"/>
      <c r="U7" s="27"/>
      <c r="V7" s="27"/>
      <c r="W7" s="27">
        <v>89567777</v>
      </c>
      <c r="X7" s="27">
        <v>77668182</v>
      </c>
      <c r="Y7" s="27">
        <v>11899595</v>
      </c>
      <c r="Z7" s="7">
        <v>15.32</v>
      </c>
      <c r="AA7" s="25">
        <v>119133639</v>
      </c>
    </row>
    <row r="8" spans="1:27" ht="13.5">
      <c r="A8" s="5" t="s">
        <v>35</v>
      </c>
      <c r="B8" s="3"/>
      <c r="C8" s="22">
        <v>1259251</v>
      </c>
      <c r="D8" s="22"/>
      <c r="E8" s="23">
        <v>1372400</v>
      </c>
      <c r="F8" s="24">
        <v>1372400</v>
      </c>
      <c r="G8" s="24">
        <v>86997</v>
      </c>
      <c r="H8" s="24">
        <v>81565</v>
      </c>
      <c r="I8" s="24">
        <v>76590</v>
      </c>
      <c r="J8" s="24">
        <v>245152</v>
      </c>
      <c r="K8" s="24">
        <v>87781</v>
      </c>
      <c r="L8" s="24">
        <v>75402</v>
      </c>
      <c r="M8" s="24">
        <v>77313</v>
      </c>
      <c r="N8" s="24">
        <v>240496</v>
      </c>
      <c r="O8" s="24">
        <v>75597</v>
      </c>
      <c r="P8" s="24">
        <v>74176</v>
      </c>
      <c r="Q8" s="24">
        <v>77334</v>
      </c>
      <c r="R8" s="24">
        <v>227107</v>
      </c>
      <c r="S8" s="24"/>
      <c r="T8" s="24"/>
      <c r="U8" s="24"/>
      <c r="V8" s="24"/>
      <c r="W8" s="24">
        <v>712755</v>
      </c>
      <c r="X8" s="24">
        <v>1256670</v>
      </c>
      <c r="Y8" s="24">
        <v>-543915</v>
      </c>
      <c r="Z8" s="6">
        <v>-43.28</v>
      </c>
      <c r="AA8" s="22">
        <v>1372400</v>
      </c>
    </row>
    <row r="9" spans="1:27" ht="13.5">
      <c r="A9" s="2" t="s">
        <v>36</v>
      </c>
      <c r="B9" s="3"/>
      <c r="C9" s="19">
        <f aca="true" t="shared" si="1" ref="C9:Y9">SUM(C10:C14)</f>
        <v>21517812</v>
      </c>
      <c r="D9" s="19">
        <f>SUM(D10:D14)</f>
        <v>0</v>
      </c>
      <c r="E9" s="20">
        <f t="shared" si="1"/>
        <v>22011794</v>
      </c>
      <c r="F9" s="21">
        <f t="shared" si="1"/>
        <v>22011794</v>
      </c>
      <c r="G9" s="21">
        <f t="shared" si="1"/>
        <v>891072</v>
      </c>
      <c r="H9" s="21">
        <f t="shared" si="1"/>
        <v>1520992</v>
      </c>
      <c r="I9" s="21">
        <f t="shared" si="1"/>
        <v>645765</v>
      </c>
      <c r="J9" s="21">
        <f t="shared" si="1"/>
        <v>3057829</v>
      </c>
      <c r="K9" s="21">
        <f t="shared" si="1"/>
        <v>1675343</v>
      </c>
      <c r="L9" s="21">
        <f t="shared" si="1"/>
        <v>631736</v>
      </c>
      <c r="M9" s="21">
        <f t="shared" si="1"/>
        <v>968295</v>
      </c>
      <c r="N9" s="21">
        <f t="shared" si="1"/>
        <v>3275374</v>
      </c>
      <c r="O9" s="21">
        <f t="shared" si="1"/>
        <v>4716942</v>
      </c>
      <c r="P9" s="21">
        <f t="shared" si="1"/>
        <v>214841</v>
      </c>
      <c r="Q9" s="21">
        <f t="shared" si="1"/>
        <v>1770480</v>
      </c>
      <c r="R9" s="21">
        <f t="shared" si="1"/>
        <v>6702263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13035466</v>
      </c>
      <c r="X9" s="21">
        <f t="shared" si="1"/>
        <v>11792907</v>
      </c>
      <c r="Y9" s="21">
        <f t="shared" si="1"/>
        <v>1242559</v>
      </c>
      <c r="Z9" s="4">
        <f>+IF(X9&lt;&gt;0,+(Y9/X9)*100,0)</f>
        <v>10.536494521664592</v>
      </c>
      <c r="AA9" s="19">
        <f>SUM(AA10:AA14)</f>
        <v>22011794</v>
      </c>
    </row>
    <row r="10" spans="1:27" ht="13.5">
      <c r="A10" s="5" t="s">
        <v>37</v>
      </c>
      <c r="B10" s="3"/>
      <c r="C10" s="22">
        <v>720398</v>
      </c>
      <c r="D10" s="22"/>
      <c r="E10" s="23">
        <v>688660</v>
      </c>
      <c r="F10" s="24">
        <v>688660</v>
      </c>
      <c r="G10" s="24">
        <v>62055</v>
      </c>
      <c r="H10" s="24">
        <v>66781</v>
      </c>
      <c r="I10" s="24">
        <v>213716</v>
      </c>
      <c r="J10" s="24">
        <v>342552</v>
      </c>
      <c r="K10" s="24">
        <v>59401</v>
      </c>
      <c r="L10" s="24">
        <v>350225</v>
      </c>
      <c r="M10" s="24">
        <v>45242</v>
      </c>
      <c r="N10" s="24">
        <v>454868</v>
      </c>
      <c r="O10" s="24">
        <v>500128</v>
      </c>
      <c r="P10" s="24">
        <v>122540</v>
      </c>
      <c r="Q10" s="24">
        <v>-160162</v>
      </c>
      <c r="R10" s="24">
        <v>462506</v>
      </c>
      <c r="S10" s="24"/>
      <c r="T10" s="24"/>
      <c r="U10" s="24"/>
      <c r="V10" s="24"/>
      <c r="W10" s="24">
        <v>1259926</v>
      </c>
      <c r="X10" s="24">
        <v>374895</v>
      </c>
      <c r="Y10" s="24">
        <v>885031</v>
      </c>
      <c r="Z10" s="6">
        <v>236.07</v>
      </c>
      <c r="AA10" s="22">
        <v>688660</v>
      </c>
    </row>
    <row r="11" spans="1:27" ht="13.5">
      <c r="A11" s="5" t="s">
        <v>38</v>
      </c>
      <c r="B11" s="3"/>
      <c r="C11" s="22">
        <v>307269</v>
      </c>
      <c r="D11" s="22"/>
      <c r="E11" s="23">
        <v>360331</v>
      </c>
      <c r="F11" s="24">
        <v>360331</v>
      </c>
      <c r="G11" s="24">
        <v>28183</v>
      </c>
      <c r="H11" s="24">
        <v>31961</v>
      </c>
      <c r="I11" s="24">
        <v>23798</v>
      </c>
      <c r="J11" s="24">
        <v>83942</v>
      </c>
      <c r="K11" s="24">
        <v>24714</v>
      </c>
      <c r="L11" s="24">
        <v>21652</v>
      </c>
      <c r="M11" s="24">
        <v>21525</v>
      </c>
      <c r="N11" s="24">
        <v>67891</v>
      </c>
      <c r="O11" s="24">
        <v>20374</v>
      </c>
      <c r="P11" s="24">
        <v>25958</v>
      </c>
      <c r="Q11" s="24">
        <v>21900</v>
      </c>
      <c r="R11" s="24">
        <v>68232</v>
      </c>
      <c r="S11" s="24"/>
      <c r="T11" s="24"/>
      <c r="U11" s="24"/>
      <c r="V11" s="24"/>
      <c r="W11" s="24">
        <v>220065</v>
      </c>
      <c r="X11" s="24">
        <v>209340</v>
      </c>
      <c r="Y11" s="24">
        <v>10725</v>
      </c>
      <c r="Z11" s="6">
        <v>5.12</v>
      </c>
      <c r="AA11" s="22">
        <v>360331</v>
      </c>
    </row>
    <row r="12" spans="1:27" ht="13.5">
      <c r="A12" s="5" t="s">
        <v>39</v>
      </c>
      <c r="B12" s="3"/>
      <c r="C12" s="22">
        <v>18521960</v>
      </c>
      <c r="D12" s="22"/>
      <c r="E12" s="23">
        <v>17772975</v>
      </c>
      <c r="F12" s="24">
        <v>17772975</v>
      </c>
      <c r="G12" s="24">
        <v>31515</v>
      </c>
      <c r="H12" s="24">
        <v>1011065</v>
      </c>
      <c r="I12" s="24">
        <v>344401</v>
      </c>
      <c r="J12" s="24">
        <v>1386981</v>
      </c>
      <c r="K12" s="24">
        <v>1077525</v>
      </c>
      <c r="L12" s="24">
        <v>220643</v>
      </c>
      <c r="M12" s="24">
        <v>25604</v>
      </c>
      <c r="N12" s="24">
        <v>1323772</v>
      </c>
      <c r="O12" s="24">
        <v>4135457</v>
      </c>
      <c r="P12" s="24">
        <v>8724</v>
      </c>
      <c r="Q12" s="24">
        <v>1174256</v>
      </c>
      <c r="R12" s="24">
        <v>5318437</v>
      </c>
      <c r="S12" s="24"/>
      <c r="T12" s="24"/>
      <c r="U12" s="24"/>
      <c r="V12" s="24"/>
      <c r="W12" s="24">
        <v>8029190</v>
      </c>
      <c r="X12" s="24">
        <v>10659438</v>
      </c>
      <c r="Y12" s="24">
        <v>-2630248</v>
      </c>
      <c r="Z12" s="6">
        <v>-24.68</v>
      </c>
      <c r="AA12" s="22">
        <v>17772975</v>
      </c>
    </row>
    <row r="13" spans="1:27" ht="13.5">
      <c r="A13" s="5" t="s">
        <v>40</v>
      </c>
      <c r="B13" s="3"/>
      <c r="C13" s="22">
        <v>1968185</v>
      </c>
      <c r="D13" s="22"/>
      <c r="E13" s="23">
        <v>3189828</v>
      </c>
      <c r="F13" s="24">
        <v>3189828</v>
      </c>
      <c r="G13" s="24">
        <v>769319</v>
      </c>
      <c r="H13" s="24">
        <v>411185</v>
      </c>
      <c r="I13" s="24">
        <v>63850</v>
      </c>
      <c r="J13" s="24">
        <v>1244354</v>
      </c>
      <c r="K13" s="24">
        <v>513703</v>
      </c>
      <c r="L13" s="24">
        <v>39216</v>
      </c>
      <c r="M13" s="24">
        <v>875924</v>
      </c>
      <c r="N13" s="24">
        <v>1428843</v>
      </c>
      <c r="O13" s="24">
        <v>60983</v>
      </c>
      <c r="P13" s="24">
        <v>57619</v>
      </c>
      <c r="Q13" s="24">
        <v>734486</v>
      </c>
      <c r="R13" s="24">
        <v>853088</v>
      </c>
      <c r="S13" s="24"/>
      <c r="T13" s="24"/>
      <c r="U13" s="24"/>
      <c r="V13" s="24"/>
      <c r="W13" s="24">
        <v>3526285</v>
      </c>
      <c r="X13" s="24">
        <v>549234</v>
      </c>
      <c r="Y13" s="24">
        <v>2977051</v>
      </c>
      <c r="Z13" s="6">
        <v>542.04</v>
      </c>
      <c r="AA13" s="22">
        <v>3189828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3342657</v>
      </c>
      <c r="D15" s="19">
        <f>SUM(D16:D18)</f>
        <v>0</v>
      </c>
      <c r="E15" s="20">
        <f t="shared" si="2"/>
        <v>2883290</v>
      </c>
      <c r="F15" s="21">
        <f t="shared" si="2"/>
        <v>2883290</v>
      </c>
      <c r="G15" s="21">
        <f t="shared" si="2"/>
        <v>132</v>
      </c>
      <c r="H15" s="21">
        <f t="shared" si="2"/>
        <v>44</v>
      </c>
      <c r="I15" s="21">
        <f t="shared" si="2"/>
        <v>0</v>
      </c>
      <c r="J15" s="21">
        <f t="shared" si="2"/>
        <v>176</v>
      </c>
      <c r="K15" s="21">
        <f t="shared" si="2"/>
        <v>5487</v>
      </c>
      <c r="L15" s="21">
        <f t="shared" si="2"/>
        <v>-5948</v>
      </c>
      <c r="M15" s="21">
        <f t="shared" si="2"/>
        <v>550</v>
      </c>
      <c r="N15" s="21">
        <f t="shared" si="2"/>
        <v>89</v>
      </c>
      <c r="O15" s="21">
        <f t="shared" si="2"/>
        <v>50</v>
      </c>
      <c r="P15" s="21">
        <f t="shared" si="2"/>
        <v>0</v>
      </c>
      <c r="Q15" s="21">
        <f t="shared" si="2"/>
        <v>44</v>
      </c>
      <c r="R15" s="21">
        <f t="shared" si="2"/>
        <v>94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359</v>
      </c>
      <c r="X15" s="21">
        <f t="shared" si="2"/>
        <v>2759706</v>
      </c>
      <c r="Y15" s="21">
        <f t="shared" si="2"/>
        <v>-2759347</v>
      </c>
      <c r="Z15" s="4">
        <f>+IF(X15&lt;&gt;0,+(Y15/X15)*100,0)</f>
        <v>-99.98699136792108</v>
      </c>
      <c r="AA15" s="19">
        <f>SUM(AA16:AA18)</f>
        <v>2883290</v>
      </c>
    </row>
    <row r="16" spans="1:27" ht="13.5">
      <c r="A16" s="5" t="s">
        <v>43</v>
      </c>
      <c r="B16" s="3"/>
      <c r="C16" s="22">
        <v>6101</v>
      </c>
      <c r="D16" s="22"/>
      <c r="E16" s="23">
        <v>5000</v>
      </c>
      <c r="F16" s="24">
        <v>5000</v>
      </c>
      <c r="G16" s="24">
        <v>132</v>
      </c>
      <c r="H16" s="24">
        <v>44</v>
      </c>
      <c r="I16" s="24"/>
      <c r="J16" s="24">
        <v>176</v>
      </c>
      <c r="K16" s="24">
        <v>5487</v>
      </c>
      <c r="L16" s="24">
        <v>-5948</v>
      </c>
      <c r="M16" s="24">
        <v>550</v>
      </c>
      <c r="N16" s="24">
        <v>89</v>
      </c>
      <c r="O16" s="24">
        <v>44</v>
      </c>
      <c r="P16" s="24"/>
      <c r="Q16" s="24">
        <v>44</v>
      </c>
      <c r="R16" s="24">
        <v>88</v>
      </c>
      <c r="S16" s="24"/>
      <c r="T16" s="24"/>
      <c r="U16" s="24"/>
      <c r="V16" s="24"/>
      <c r="W16" s="24">
        <v>353</v>
      </c>
      <c r="X16" s="24">
        <v>735192</v>
      </c>
      <c r="Y16" s="24">
        <v>-734839</v>
      </c>
      <c r="Z16" s="6">
        <v>-99.95</v>
      </c>
      <c r="AA16" s="22">
        <v>5000</v>
      </c>
    </row>
    <row r="17" spans="1:27" ht="13.5">
      <c r="A17" s="5" t="s">
        <v>44</v>
      </c>
      <c r="B17" s="3"/>
      <c r="C17" s="22">
        <v>3336556</v>
      </c>
      <c r="D17" s="22"/>
      <c r="E17" s="23">
        <v>2878290</v>
      </c>
      <c r="F17" s="24">
        <v>2878290</v>
      </c>
      <c r="G17" s="24"/>
      <c r="H17" s="24"/>
      <c r="I17" s="24"/>
      <c r="J17" s="24"/>
      <c r="K17" s="24"/>
      <c r="L17" s="24"/>
      <c r="M17" s="24"/>
      <c r="N17" s="24"/>
      <c r="O17" s="24">
        <v>6</v>
      </c>
      <c r="P17" s="24"/>
      <c r="Q17" s="24"/>
      <c r="R17" s="24">
        <v>6</v>
      </c>
      <c r="S17" s="24"/>
      <c r="T17" s="24"/>
      <c r="U17" s="24"/>
      <c r="V17" s="24"/>
      <c r="W17" s="24">
        <v>6</v>
      </c>
      <c r="X17" s="24">
        <v>2024514</v>
      </c>
      <c r="Y17" s="24">
        <v>-2024508</v>
      </c>
      <c r="Z17" s="6">
        <v>-100</v>
      </c>
      <c r="AA17" s="22">
        <v>2878290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340427486</v>
      </c>
      <c r="D19" s="19">
        <f>SUM(D20:D23)</f>
        <v>0</v>
      </c>
      <c r="E19" s="20">
        <f t="shared" si="3"/>
        <v>318880260</v>
      </c>
      <c r="F19" s="21">
        <f t="shared" si="3"/>
        <v>318880260</v>
      </c>
      <c r="G19" s="21">
        <f t="shared" si="3"/>
        <v>27522777</v>
      </c>
      <c r="H19" s="21">
        <f t="shared" si="3"/>
        <v>28332365</v>
      </c>
      <c r="I19" s="21">
        <f t="shared" si="3"/>
        <v>24006544</v>
      </c>
      <c r="J19" s="21">
        <f t="shared" si="3"/>
        <v>79861686</v>
      </c>
      <c r="K19" s="21">
        <f t="shared" si="3"/>
        <v>24592123</v>
      </c>
      <c r="L19" s="21">
        <f t="shared" si="3"/>
        <v>30167451</v>
      </c>
      <c r="M19" s="21">
        <f t="shared" si="3"/>
        <v>13538283</v>
      </c>
      <c r="N19" s="21">
        <f t="shared" si="3"/>
        <v>68297857</v>
      </c>
      <c r="O19" s="21">
        <f t="shared" si="3"/>
        <v>24423008</v>
      </c>
      <c r="P19" s="21">
        <f t="shared" si="3"/>
        <v>24068434</v>
      </c>
      <c r="Q19" s="21">
        <f t="shared" si="3"/>
        <v>24920287</v>
      </c>
      <c r="R19" s="21">
        <f t="shared" si="3"/>
        <v>73411729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221571272</v>
      </c>
      <c r="X19" s="21">
        <f t="shared" si="3"/>
        <v>246625506</v>
      </c>
      <c r="Y19" s="21">
        <f t="shared" si="3"/>
        <v>-25054234</v>
      </c>
      <c r="Z19" s="4">
        <f>+IF(X19&lt;&gt;0,+(Y19/X19)*100,0)</f>
        <v>-10.158817068985558</v>
      </c>
      <c r="AA19" s="19">
        <f>SUM(AA20:AA23)</f>
        <v>318880260</v>
      </c>
    </row>
    <row r="20" spans="1:27" ht="13.5">
      <c r="A20" s="5" t="s">
        <v>47</v>
      </c>
      <c r="B20" s="3"/>
      <c r="C20" s="22">
        <v>211741073</v>
      </c>
      <c r="D20" s="22"/>
      <c r="E20" s="23">
        <v>228293153</v>
      </c>
      <c r="F20" s="24">
        <v>228293153</v>
      </c>
      <c r="G20" s="24">
        <v>18487698</v>
      </c>
      <c r="H20" s="24">
        <v>19738791</v>
      </c>
      <c r="I20" s="24">
        <v>15177600</v>
      </c>
      <c r="J20" s="24">
        <v>53404089</v>
      </c>
      <c r="K20" s="24">
        <v>15679683</v>
      </c>
      <c r="L20" s="24">
        <v>15112264</v>
      </c>
      <c r="M20" s="24">
        <v>14155700</v>
      </c>
      <c r="N20" s="24">
        <v>44947647</v>
      </c>
      <c r="O20" s="24">
        <v>16101384</v>
      </c>
      <c r="P20" s="24">
        <v>15822681</v>
      </c>
      <c r="Q20" s="24">
        <v>16817619</v>
      </c>
      <c r="R20" s="24">
        <v>48741684</v>
      </c>
      <c r="S20" s="24"/>
      <c r="T20" s="24"/>
      <c r="U20" s="24"/>
      <c r="V20" s="24"/>
      <c r="W20" s="24">
        <v>147093420</v>
      </c>
      <c r="X20" s="24">
        <v>169053984</v>
      </c>
      <c r="Y20" s="24">
        <v>-21960564</v>
      </c>
      <c r="Z20" s="6">
        <v>-12.99</v>
      </c>
      <c r="AA20" s="22">
        <v>228293153</v>
      </c>
    </row>
    <row r="21" spans="1:27" ht="13.5">
      <c r="A21" s="5" t="s">
        <v>48</v>
      </c>
      <c r="B21" s="3"/>
      <c r="C21" s="22">
        <v>89169863</v>
      </c>
      <c r="D21" s="22"/>
      <c r="E21" s="23">
        <v>47029815</v>
      </c>
      <c r="F21" s="24">
        <v>47029815</v>
      </c>
      <c r="G21" s="24">
        <v>5289012</v>
      </c>
      <c r="H21" s="24">
        <v>4832689</v>
      </c>
      <c r="I21" s="24">
        <v>5069821</v>
      </c>
      <c r="J21" s="24">
        <v>15191522</v>
      </c>
      <c r="K21" s="24">
        <v>5200290</v>
      </c>
      <c r="L21" s="24">
        <v>11104811</v>
      </c>
      <c r="M21" s="24">
        <v>-4207396</v>
      </c>
      <c r="N21" s="24">
        <v>12097705</v>
      </c>
      <c r="O21" s="24">
        <v>4550526</v>
      </c>
      <c r="P21" s="24">
        <v>4509701</v>
      </c>
      <c r="Q21" s="24">
        <v>4346675</v>
      </c>
      <c r="R21" s="24">
        <v>13406902</v>
      </c>
      <c r="S21" s="24"/>
      <c r="T21" s="24"/>
      <c r="U21" s="24"/>
      <c r="V21" s="24"/>
      <c r="W21" s="24">
        <v>40696129</v>
      </c>
      <c r="X21" s="24">
        <v>47105892</v>
      </c>
      <c r="Y21" s="24">
        <v>-6409763</v>
      </c>
      <c r="Z21" s="6">
        <v>-13.61</v>
      </c>
      <c r="AA21" s="22">
        <v>47029815</v>
      </c>
    </row>
    <row r="22" spans="1:27" ht="13.5">
      <c r="A22" s="5" t="s">
        <v>49</v>
      </c>
      <c r="B22" s="3"/>
      <c r="C22" s="25">
        <v>21153519</v>
      </c>
      <c r="D22" s="25"/>
      <c r="E22" s="26">
        <v>23698604</v>
      </c>
      <c r="F22" s="27">
        <v>23698604</v>
      </c>
      <c r="G22" s="27">
        <v>2000725</v>
      </c>
      <c r="H22" s="27">
        <v>2007946</v>
      </c>
      <c r="I22" s="27">
        <v>2007658</v>
      </c>
      <c r="J22" s="27">
        <v>6016329</v>
      </c>
      <c r="K22" s="27">
        <v>2010024</v>
      </c>
      <c r="L22" s="27">
        <v>2190181</v>
      </c>
      <c r="M22" s="27">
        <v>1834068</v>
      </c>
      <c r="N22" s="27">
        <v>6034273</v>
      </c>
      <c r="O22" s="27">
        <v>2020521</v>
      </c>
      <c r="P22" s="27">
        <v>2017521</v>
      </c>
      <c r="Q22" s="27">
        <v>2013063</v>
      </c>
      <c r="R22" s="27">
        <v>6051105</v>
      </c>
      <c r="S22" s="27"/>
      <c r="T22" s="27"/>
      <c r="U22" s="27"/>
      <c r="V22" s="27"/>
      <c r="W22" s="27">
        <v>18101707</v>
      </c>
      <c r="X22" s="27">
        <v>16244109</v>
      </c>
      <c r="Y22" s="27">
        <v>1857598</v>
      </c>
      <c r="Z22" s="7">
        <v>11.44</v>
      </c>
      <c r="AA22" s="25">
        <v>23698604</v>
      </c>
    </row>
    <row r="23" spans="1:27" ht="13.5">
      <c r="A23" s="5" t="s">
        <v>50</v>
      </c>
      <c r="B23" s="3"/>
      <c r="C23" s="22">
        <v>18363031</v>
      </c>
      <c r="D23" s="22"/>
      <c r="E23" s="23">
        <v>19858688</v>
      </c>
      <c r="F23" s="24">
        <v>19858688</v>
      </c>
      <c r="G23" s="24">
        <v>1745342</v>
      </c>
      <c r="H23" s="24">
        <v>1752939</v>
      </c>
      <c r="I23" s="24">
        <v>1751465</v>
      </c>
      <c r="J23" s="24">
        <v>5249746</v>
      </c>
      <c r="K23" s="24">
        <v>1702126</v>
      </c>
      <c r="L23" s="24">
        <v>1760195</v>
      </c>
      <c r="M23" s="24">
        <v>1755911</v>
      </c>
      <c r="N23" s="24">
        <v>5218232</v>
      </c>
      <c r="O23" s="24">
        <v>1750577</v>
      </c>
      <c r="P23" s="24">
        <v>1718531</v>
      </c>
      <c r="Q23" s="24">
        <v>1742930</v>
      </c>
      <c r="R23" s="24">
        <v>5212038</v>
      </c>
      <c r="S23" s="24"/>
      <c r="T23" s="24"/>
      <c r="U23" s="24"/>
      <c r="V23" s="24"/>
      <c r="W23" s="24">
        <v>15680016</v>
      </c>
      <c r="X23" s="24">
        <v>14221521</v>
      </c>
      <c r="Y23" s="24">
        <v>1458495</v>
      </c>
      <c r="Z23" s="6">
        <v>10.26</v>
      </c>
      <c r="AA23" s="22">
        <v>19858688</v>
      </c>
    </row>
    <row r="24" spans="1:27" ht="13.5">
      <c r="A24" s="2" t="s">
        <v>51</v>
      </c>
      <c r="B24" s="8" t="s">
        <v>52</v>
      </c>
      <c r="C24" s="19">
        <v>88266</v>
      </c>
      <c r="D24" s="19"/>
      <c r="E24" s="20">
        <v>97000</v>
      </c>
      <c r="F24" s="21">
        <v>97000</v>
      </c>
      <c r="G24" s="21">
        <v>7355</v>
      </c>
      <c r="H24" s="21">
        <v>7355</v>
      </c>
      <c r="I24" s="21">
        <v>7355</v>
      </c>
      <c r="J24" s="21">
        <v>22065</v>
      </c>
      <c r="K24" s="21">
        <v>7355</v>
      </c>
      <c r="L24" s="21">
        <v>7355</v>
      </c>
      <c r="M24" s="21">
        <v>7355</v>
      </c>
      <c r="N24" s="21">
        <v>22065</v>
      </c>
      <c r="O24" s="21">
        <v>7355</v>
      </c>
      <c r="P24" s="21">
        <v>7355</v>
      </c>
      <c r="Q24" s="21">
        <v>7355</v>
      </c>
      <c r="R24" s="21">
        <v>22065</v>
      </c>
      <c r="S24" s="21"/>
      <c r="T24" s="21"/>
      <c r="U24" s="21"/>
      <c r="V24" s="21"/>
      <c r="W24" s="21">
        <v>66195</v>
      </c>
      <c r="X24" s="21">
        <v>73548</v>
      </c>
      <c r="Y24" s="21">
        <v>-7353</v>
      </c>
      <c r="Z24" s="4">
        <v>-10</v>
      </c>
      <c r="AA24" s="19">
        <v>97000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590985190</v>
      </c>
      <c r="D25" s="40">
        <f>+D5+D9+D15+D19+D24</f>
        <v>0</v>
      </c>
      <c r="E25" s="41">
        <f t="shared" si="4"/>
        <v>656564049</v>
      </c>
      <c r="F25" s="42">
        <f t="shared" si="4"/>
        <v>656564049</v>
      </c>
      <c r="G25" s="42">
        <f t="shared" si="4"/>
        <v>88770425</v>
      </c>
      <c r="H25" s="42">
        <f t="shared" si="4"/>
        <v>39601354</v>
      </c>
      <c r="I25" s="42">
        <f t="shared" si="4"/>
        <v>36274229</v>
      </c>
      <c r="J25" s="42">
        <f t="shared" si="4"/>
        <v>164646008</v>
      </c>
      <c r="K25" s="42">
        <f t="shared" si="4"/>
        <v>36142941</v>
      </c>
      <c r="L25" s="42">
        <f t="shared" si="4"/>
        <v>40691445</v>
      </c>
      <c r="M25" s="42">
        <f t="shared" si="4"/>
        <v>64865674</v>
      </c>
      <c r="N25" s="42">
        <f t="shared" si="4"/>
        <v>141700060</v>
      </c>
      <c r="O25" s="42">
        <f t="shared" si="4"/>
        <v>39604893</v>
      </c>
      <c r="P25" s="42">
        <f t="shared" si="4"/>
        <v>34123342</v>
      </c>
      <c r="Q25" s="42">
        <f t="shared" si="4"/>
        <v>66914467</v>
      </c>
      <c r="R25" s="42">
        <f t="shared" si="4"/>
        <v>140642702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446988770</v>
      </c>
      <c r="X25" s="42">
        <f t="shared" si="4"/>
        <v>477449739</v>
      </c>
      <c r="Y25" s="42">
        <f t="shared" si="4"/>
        <v>-30460969</v>
      </c>
      <c r="Z25" s="43">
        <f>+IF(X25&lt;&gt;0,+(Y25/X25)*100,0)</f>
        <v>-6.379932066524807</v>
      </c>
      <c r="AA25" s="40">
        <f>+AA5+AA9+AA15+AA19+AA24</f>
        <v>656564049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146995926</v>
      </c>
      <c r="D28" s="19">
        <f>SUM(D29:D31)</f>
        <v>0</v>
      </c>
      <c r="E28" s="20">
        <f t="shared" si="5"/>
        <v>160487567</v>
      </c>
      <c r="F28" s="21">
        <f t="shared" si="5"/>
        <v>160487567</v>
      </c>
      <c r="G28" s="21">
        <f t="shared" si="5"/>
        <v>6469237</v>
      </c>
      <c r="H28" s="21">
        <f t="shared" si="5"/>
        <v>9234665</v>
      </c>
      <c r="I28" s="21">
        <f t="shared" si="5"/>
        <v>11496262</v>
      </c>
      <c r="J28" s="21">
        <f t="shared" si="5"/>
        <v>27200164</v>
      </c>
      <c r="K28" s="21">
        <f t="shared" si="5"/>
        <v>12300847</v>
      </c>
      <c r="L28" s="21">
        <f t="shared" si="5"/>
        <v>8426031</v>
      </c>
      <c r="M28" s="21">
        <f t="shared" si="5"/>
        <v>21152014</v>
      </c>
      <c r="N28" s="21">
        <f t="shared" si="5"/>
        <v>41878892</v>
      </c>
      <c r="O28" s="21">
        <f t="shared" si="5"/>
        <v>6731713</v>
      </c>
      <c r="P28" s="21">
        <f t="shared" si="5"/>
        <v>9683038</v>
      </c>
      <c r="Q28" s="21">
        <f t="shared" si="5"/>
        <v>9433728</v>
      </c>
      <c r="R28" s="21">
        <f t="shared" si="5"/>
        <v>25848479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94927535</v>
      </c>
      <c r="X28" s="21">
        <f t="shared" si="5"/>
        <v>120146337</v>
      </c>
      <c r="Y28" s="21">
        <f t="shared" si="5"/>
        <v>-25218802</v>
      </c>
      <c r="Z28" s="4">
        <f>+IF(X28&lt;&gt;0,+(Y28/X28)*100,0)</f>
        <v>-20.990071465932417</v>
      </c>
      <c r="AA28" s="19">
        <f>SUM(AA29:AA31)</f>
        <v>160487567</v>
      </c>
    </row>
    <row r="29" spans="1:27" ht="13.5">
      <c r="A29" s="5" t="s">
        <v>33</v>
      </c>
      <c r="B29" s="3"/>
      <c r="C29" s="22">
        <v>42022318</v>
      </c>
      <c r="D29" s="22"/>
      <c r="E29" s="23">
        <v>60448904</v>
      </c>
      <c r="F29" s="24">
        <v>60448904</v>
      </c>
      <c r="G29" s="24">
        <v>2537750</v>
      </c>
      <c r="H29" s="24">
        <v>4155109</v>
      </c>
      <c r="I29" s="24">
        <v>2700675</v>
      </c>
      <c r="J29" s="24">
        <v>9393534</v>
      </c>
      <c r="K29" s="24">
        <v>5170272</v>
      </c>
      <c r="L29" s="24">
        <v>3330846</v>
      </c>
      <c r="M29" s="24">
        <v>5197918</v>
      </c>
      <c r="N29" s="24">
        <v>13699036</v>
      </c>
      <c r="O29" s="24">
        <v>2440152</v>
      </c>
      <c r="P29" s="24">
        <v>3143428</v>
      </c>
      <c r="Q29" s="24">
        <v>3301370</v>
      </c>
      <c r="R29" s="24">
        <v>8884950</v>
      </c>
      <c r="S29" s="24"/>
      <c r="T29" s="24"/>
      <c r="U29" s="24"/>
      <c r="V29" s="24"/>
      <c r="W29" s="24">
        <v>31977520</v>
      </c>
      <c r="X29" s="24">
        <v>31616082</v>
      </c>
      <c r="Y29" s="24">
        <v>361438</v>
      </c>
      <c r="Z29" s="6">
        <v>1.14</v>
      </c>
      <c r="AA29" s="22">
        <v>60448904</v>
      </c>
    </row>
    <row r="30" spans="1:27" ht="13.5">
      <c r="A30" s="5" t="s">
        <v>34</v>
      </c>
      <c r="B30" s="3"/>
      <c r="C30" s="25">
        <v>67771085</v>
      </c>
      <c r="D30" s="25"/>
      <c r="E30" s="26">
        <v>72487209</v>
      </c>
      <c r="F30" s="27">
        <v>72487209</v>
      </c>
      <c r="G30" s="27">
        <v>2145623</v>
      </c>
      <c r="H30" s="27">
        <v>2591995</v>
      </c>
      <c r="I30" s="27">
        <v>5005993</v>
      </c>
      <c r="J30" s="27">
        <v>9743611</v>
      </c>
      <c r="K30" s="27">
        <v>4829039</v>
      </c>
      <c r="L30" s="27">
        <v>2969351</v>
      </c>
      <c r="M30" s="27">
        <v>13766827</v>
      </c>
      <c r="N30" s="27">
        <v>21565217</v>
      </c>
      <c r="O30" s="27">
        <v>2276542</v>
      </c>
      <c r="P30" s="27">
        <v>4384344</v>
      </c>
      <c r="Q30" s="27">
        <v>4064766</v>
      </c>
      <c r="R30" s="27">
        <v>10725652</v>
      </c>
      <c r="S30" s="27"/>
      <c r="T30" s="27"/>
      <c r="U30" s="27"/>
      <c r="V30" s="27"/>
      <c r="W30" s="27">
        <v>42034480</v>
      </c>
      <c r="X30" s="27">
        <v>51512895</v>
      </c>
      <c r="Y30" s="27">
        <v>-9478415</v>
      </c>
      <c r="Z30" s="7">
        <v>-18.4</v>
      </c>
      <c r="AA30" s="25">
        <v>72487209</v>
      </c>
    </row>
    <row r="31" spans="1:27" ht="13.5">
      <c r="A31" s="5" t="s">
        <v>35</v>
      </c>
      <c r="B31" s="3"/>
      <c r="C31" s="22">
        <v>37202523</v>
      </c>
      <c r="D31" s="22"/>
      <c r="E31" s="23">
        <v>27551454</v>
      </c>
      <c r="F31" s="24">
        <v>27551454</v>
      </c>
      <c r="G31" s="24">
        <v>1785864</v>
      </c>
      <c r="H31" s="24">
        <v>2487561</v>
      </c>
      <c r="I31" s="24">
        <v>3789594</v>
      </c>
      <c r="J31" s="24">
        <v>8063019</v>
      </c>
      <c r="K31" s="24">
        <v>2301536</v>
      </c>
      <c r="L31" s="24">
        <v>2125834</v>
      </c>
      <c r="M31" s="24">
        <v>2187269</v>
      </c>
      <c r="N31" s="24">
        <v>6614639</v>
      </c>
      <c r="O31" s="24">
        <v>2015019</v>
      </c>
      <c r="P31" s="24">
        <v>2155266</v>
      </c>
      <c r="Q31" s="24">
        <v>2067592</v>
      </c>
      <c r="R31" s="24">
        <v>6237877</v>
      </c>
      <c r="S31" s="24"/>
      <c r="T31" s="24"/>
      <c r="U31" s="24"/>
      <c r="V31" s="24"/>
      <c r="W31" s="24">
        <v>20915535</v>
      </c>
      <c r="X31" s="24">
        <v>37017360</v>
      </c>
      <c r="Y31" s="24">
        <v>-16101825</v>
      </c>
      <c r="Z31" s="6">
        <v>-43.5</v>
      </c>
      <c r="AA31" s="22">
        <v>27551454</v>
      </c>
    </row>
    <row r="32" spans="1:27" ht="13.5">
      <c r="A32" s="2" t="s">
        <v>36</v>
      </c>
      <c r="B32" s="3"/>
      <c r="C32" s="19">
        <f aca="true" t="shared" si="6" ref="C32:Y32">SUM(C33:C37)</f>
        <v>78113526</v>
      </c>
      <c r="D32" s="19">
        <f>SUM(D33:D37)</f>
        <v>0</v>
      </c>
      <c r="E32" s="20">
        <f t="shared" si="6"/>
        <v>79966553</v>
      </c>
      <c r="F32" s="21">
        <f t="shared" si="6"/>
        <v>79966553</v>
      </c>
      <c r="G32" s="21">
        <f t="shared" si="6"/>
        <v>5080074</v>
      </c>
      <c r="H32" s="21">
        <f t="shared" si="6"/>
        <v>5963993</v>
      </c>
      <c r="I32" s="21">
        <f t="shared" si="6"/>
        <v>6017581</v>
      </c>
      <c r="J32" s="21">
        <f t="shared" si="6"/>
        <v>17061648</v>
      </c>
      <c r="K32" s="21">
        <f t="shared" si="6"/>
        <v>6146081</v>
      </c>
      <c r="L32" s="21">
        <f t="shared" si="6"/>
        <v>6046357</v>
      </c>
      <c r="M32" s="21">
        <f t="shared" si="6"/>
        <v>10770791</v>
      </c>
      <c r="N32" s="21">
        <f t="shared" si="6"/>
        <v>22963229</v>
      </c>
      <c r="O32" s="21">
        <f t="shared" si="6"/>
        <v>5540162</v>
      </c>
      <c r="P32" s="21">
        <f t="shared" si="6"/>
        <v>4314013</v>
      </c>
      <c r="Q32" s="21">
        <f t="shared" si="6"/>
        <v>7211676</v>
      </c>
      <c r="R32" s="21">
        <f t="shared" si="6"/>
        <v>17065851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57090728</v>
      </c>
      <c r="X32" s="21">
        <f t="shared" si="6"/>
        <v>59988411</v>
      </c>
      <c r="Y32" s="21">
        <f t="shared" si="6"/>
        <v>-2897683</v>
      </c>
      <c r="Z32" s="4">
        <f>+IF(X32&lt;&gt;0,+(Y32/X32)*100,0)</f>
        <v>-4.830404659326615</v>
      </c>
      <c r="AA32" s="19">
        <f>SUM(AA33:AA37)</f>
        <v>79966553</v>
      </c>
    </row>
    <row r="33" spans="1:27" ht="13.5">
      <c r="A33" s="5" t="s">
        <v>37</v>
      </c>
      <c r="B33" s="3"/>
      <c r="C33" s="22">
        <v>7713128</v>
      </c>
      <c r="D33" s="22"/>
      <c r="E33" s="23">
        <v>8172447</v>
      </c>
      <c r="F33" s="24">
        <v>8172447</v>
      </c>
      <c r="G33" s="24">
        <v>588408</v>
      </c>
      <c r="H33" s="24">
        <v>679344</v>
      </c>
      <c r="I33" s="24">
        <v>691585</v>
      </c>
      <c r="J33" s="24">
        <v>1959337</v>
      </c>
      <c r="K33" s="24">
        <v>651335</v>
      </c>
      <c r="L33" s="24">
        <v>677794</v>
      </c>
      <c r="M33" s="24">
        <v>665696</v>
      </c>
      <c r="N33" s="24">
        <v>1994825</v>
      </c>
      <c r="O33" s="24">
        <v>631718</v>
      </c>
      <c r="P33" s="24">
        <v>714471</v>
      </c>
      <c r="Q33" s="24">
        <v>694334</v>
      </c>
      <c r="R33" s="24">
        <v>2040523</v>
      </c>
      <c r="S33" s="24"/>
      <c r="T33" s="24"/>
      <c r="U33" s="24"/>
      <c r="V33" s="24"/>
      <c r="W33" s="24">
        <v>5994685</v>
      </c>
      <c r="X33" s="24">
        <v>6606486</v>
      </c>
      <c r="Y33" s="24">
        <v>-611801</v>
      </c>
      <c r="Z33" s="6">
        <v>-9.26</v>
      </c>
      <c r="AA33" s="22">
        <v>8172447</v>
      </c>
    </row>
    <row r="34" spans="1:27" ht="13.5">
      <c r="A34" s="5" t="s">
        <v>38</v>
      </c>
      <c r="B34" s="3"/>
      <c r="C34" s="22">
        <v>14485424</v>
      </c>
      <c r="D34" s="22"/>
      <c r="E34" s="23">
        <v>15394569</v>
      </c>
      <c r="F34" s="24">
        <v>15394569</v>
      </c>
      <c r="G34" s="24">
        <v>780034</v>
      </c>
      <c r="H34" s="24">
        <v>923686</v>
      </c>
      <c r="I34" s="24">
        <v>1002690</v>
      </c>
      <c r="J34" s="24">
        <v>2706410</v>
      </c>
      <c r="K34" s="24">
        <v>961349</v>
      </c>
      <c r="L34" s="24">
        <v>964179</v>
      </c>
      <c r="M34" s="24">
        <v>2278922</v>
      </c>
      <c r="N34" s="24">
        <v>4204450</v>
      </c>
      <c r="O34" s="24">
        <v>826738</v>
      </c>
      <c r="P34" s="24">
        <v>1037059</v>
      </c>
      <c r="Q34" s="24">
        <v>778850</v>
      </c>
      <c r="R34" s="24">
        <v>2642647</v>
      </c>
      <c r="S34" s="24"/>
      <c r="T34" s="24"/>
      <c r="U34" s="24"/>
      <c r="V34" s="24"/>
      <c r="W34" s="24">
        <v>9553507</v>
      </c>
      <c r="X34" s="24">
        <v>10322640</v>
      </c>
      <c r="Y34" s="24">
        <v>-769133</v>
      </c>
      <c r="Z34" s="6">
        <v>-7.45</v>
      </c>
      <c r="AA34" s="22">
        <v>15394569</v>
      </c>
    </row>
    <row r="35" spans="1:27" ht="13.5">
      <c r="A35" s="5" t="s">
        <v>39</v>
      </c>
      <c r="B35" s="3"/>
      <c r="C35" s="22">
        <v>53402072</v>
      </c>
      <c r="D35" s="22"/>
      <c r="E35" s="23">
        <v>53661184</v>
      </c>
      <c r="F35" s="24">
        <v>53661184</v>
      </c>
      <c r="G35" s="24">
        <v>3518021</v>
      </c>
      <c r="H35" s="24">
        <v>4122850</v>
      </c>
      <c r="I35" s="24">
        <v>4115484</v>
      </c>
      <c r="J35" s="24">
        <v>11756355</v>
      </c>
      <c r="K35" s="24">
        <v>4337816</v>
      </c>
      <c r="L35" s="24">
        <v>4205528</v>
      </c>
      <c r="M35" s="24">
        <v>7528535</v>
      </c>
      <c r="N35" s="24">
        <v>16071879</v>
      </c>
      <c r="O35" s="24">
        <v>3865161</v>
      </c>
      <c r="P35" s="24">
        <v>2279483</v>
      </c>
      <c r="Q35" s="24">
        <v>5517690</v>
      </c>
      <c r="R35" s="24">
        <v>11662334</v>
      </c>
      <c r="S35" s="24"/>
      <c r="T35" s="24"/>
      <c r="U35" s="24"/>
      <c r="V35" s="24"/>
      <c r="W35" s="24">
        <v>39490568</v>
      </c>
      <c r="X35" s="24">
        <v>40761144</v>
      </c>
      <c r="Y35" s="24">
        <v>-1270576</v>
      </c>
      <c r="Z35" s="6">
        <v>-3.12</v>
      </c>
      <c r="AA35" s="22">
        <v>53661184</v>
      </c>
    </row>
    <row r="36" spans="1:27" ht="13.5">
      <c r="A36" s="5" t="s">
        <v>40</v>
      </c>
      <c r="B36" s="3"/>
      <c r="C36" s="22">
        <v>2458380</v>
      </c>
      <c r="D36" s="22"/>
      <c r="E36" s="23">
        <v>2646869</v>
      </c>
      <c r="F36" s="24">
        <v>2646869</v>
      </c>
      <c r="G36" s="24">
        <v>193369</v>
      </c>
      <c r="H36" s="24">
        <v>233958</v>
      </c>
      <c r="I36" s="24">
        <v>201804</v>
      </c>
      <c r="J36" s="24">
        <v>629131</v>
      </c>
      <c r="K36" s="24">
        <v>193693</v>
      </c>
      <c r="L36" s="24">
        <v>190061</v>
      </c>
      <c r="M36" s="24">
        <v>294303</v>
      </c>
      <c r="N36" s="24">
        <v>678057</v>
      </c>
      <c r="O36" s="24">
        <v>214450</v>
      </c>
      <c r="P36" s="24">
        <v>258905</v>
      </c>
      <c r="Q36" s="24">
        <v>215808</v>
      </c>
      <c r="R36" s="24">
        <v>689163</v>
      </c>
      <c r="S36" s="24"/>
      <c r="T36" s="24"/>
      <c r="U36" s="24"/>
      <c r="V36" s="24"/>
      <c r="W36" s="24">
        <v>1996351</v>
      </c>
      <c r="X36" s="24">
        <v>2220291</v>
      </c>
      <c r="Y36" s="24">
        <v>-223940</v>
      </c>
      <c r="Z36" s="6">
        <v>-10.09</v>
      </c>
      <c r="AA36" s="22">
        <v>2646869</v>
      </c>
    </row>
    <row r="37" spans="1:27" ht="13.5">
      <c r="A37" s="5" t="s">
        <v>41</v>
      </c>
      <c r="B37" s="3"/>
      <c r="C37" s="25">
        <v>54522</v>
      </c>
      <c r="D37" s="25"/>
      <c r="E37" s="26">
        <v>91484</v>
      </c>
      <c r="F37" s="27">
        <v>91484</v>
      </c>
      <c r="G37" s="27">
        <v>242</v>
      </c>
      <c r="H37" s="27">
        <v>4155</v>
      </c>
      <c r="I37" s="27">
        <v>6018</v>
      </c>
      <c r="J37" s="27">
        <v>10415</v>
      </c>
      <c r="K37" s="27">
        <v>1888</v>
      </c>
      <c r="L37" s="27">
        <v>8795</v>
      </c>
      <c r="M37" s="27">
        <v>3335</v>
      </c>
      <c r="N37" s="27">
        <v>14018</v>
      </c>
      <c r="O37" s="27">
        <v>2095</v>
      </c>
      <c r="P37" s="27">
        <v>24095</v>
      </c>
      <c r="Q37" s="27">
        <v>4994</v>
      </c>
      <c r="R37" s="27">
        <v>31184</v>
      </c>
      <c r="S37" s="27"/>
      <c r="T37" s="27"/>
      <c r="U37" s="27"/>
      <c r="V37" s="27"/>
      <c r="W37" s="27">
        <v>55617</v>
      </c>
      <c r="X37" s="27">
        <v>77850</v>
      </c>
      <c r="Y37" s="27">
        <v>-22233</v>
      </c>
      <c r="Z37" s="7">
        <v>-28.56</v>
      </c>
      <c r="AA37" s="25">
        <v>91484</v>
      </c>
    </row>
    <row r="38" spans="1:27" ht="13.5">
      <c r="A38" s="2" t="s">
        <v>42</v>
      </c>
      <c r="B38" s="8"/>
      <c r="C38" s="19">
        <f aca="true" t="shared" si="7" ref="C38:Y38">SUM(C39:C41)</f>
        <v>70021505</v>
      </c>
      <c r="D38" s="19">
        <f>SUM(D39:D41)</f>
        <v>0</v>
      </c>
      <c r="E38" s="20">
        <f t="shared" si="7"/>
        <v>70350028</v>
      </c>
      <c r="F38" s="21">
        <f t="shared" si="7"/>
        <v>70350028</v>
      </c>
      <c r="G38" s="21">
        <f t="shared" si="7"/>
        <v>1851241</v>
      </c>
      <c r="H38" s="21">
        <f t="shared" si="7"/>
        <v>1704412</v>
      </c>
      <c r="I38" s="21">
        <f t="shared" si="7"/>
        <v>1548612</v>
      </c>
      <c r="J38" s="21">
        <f t="shared" si="7"/>
        <v>5104265</v>
      </c>
      <c r="K38" s="21">
        <f t="shared" si="7"/>
        <v>1719991</v>
      </c>
      <c r="L38" s="21">
        <f t="shared" si="7"/>
        <v>1883232</v>
      </c>
      <c r="M38" s="21">
        <f t="shared" si="7"/>
        <v>24109549</v>
      </c>
      <c r="N38" s="21">
        <f t="shared" si="7"/>
        <v>27712772</v>
      </c>
      <c r="O38" s="21">
        <f t="shared" si="7"/>
        <v>1479201</v>
      </c>
      <c r="P38" s="21">
        <f t="shared" si="7"/>
        <v>1817999</v>
      </c>
      <c r="Q38" s="21">
        <f t="shared" si="7"/>
        <v>1497034</v>
      </c>
      <c r="R38" s="21">
        <f t="shared" si="7"/>
        <v>4794234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37611271</v>
      </c>
      <c r="X38" s="21">
        <f t="shared" si="7"/>
        <v>48004371</v>
      </c>
      <c r="Y38" s="21">
        <f t="shared" si="7"/>
        <v>-10393100</v>
      </c>
      <c r="Z38" s="4">
        <f>+IF(X38&lt;&gt;0,+(Y38/X38)*100,0)</f>
        <v>-21.65032013438943</v>
      </c>
      <c r="AA38" s="19">
        <f>SUM(AA39:AA41)</f>
        <v>70350028</v>
      </c>
    </row>
    <row r="39" spans="1:27" ht="13.5">
      <c r="A39" s="5" t="s">
        <v>43</v>
      </c>
      <c r="B39" s="3"/>
      <c r="C39" s="22">
        <v>7940577</v>
      </c>
      <c r="D39" s="22"/>
      <c r="E39" s="23">
        <v>1528993</v>
      </c>
      <c r="F39" s="24">
        <v>1528993</v>
      </c>
      <c r="G39" s="24">
        <v>119194</v>
      </c>
      <c r="H39" s="24">
        <v>136786</v>
      </c>
      <c r="I39" s="24">
        <v>120659</v>
      </c>
      <c r="J39" s="24">
        <v>376639</v>
      </c>
      <c r="K39" s="24">
        <v>117983</v>
      </c>
      <c r="L39" s="24">
        <v>118712</v>
      </c>
      <c r="M39" s="24">
        <v>128945</v>
      </c>
      <c r="N39" s="24">
        <v>365640</v>
      </c>
      <c r="O39" s="24">
        <v>117623</v>
      </c>
      <c r="P39" s="24">
        <v>153414</v>
      </c>
      <c r="Q39" s="24">
        <v>139038</v>
      </c>
      <c r="R39" s="24">
        <v>410075</v>
      </c>
      <c r="S39" s="24"/>
      <c r="T39" s="24"/>
      <c r="U39" s="24"/>
      <c r="V39" s="24"/>
      <c r="W39" s="24">
        <v>1152354</v>
      </c>
      <c r="X39" s="24">
        <v>4329666</v>
      </c>
      <c r="Y39" s="24">
        <v>-3177312</v>
      </c>
      <c r="Z39" s="6">
        <v>-73.38</v>
      </c>
      <c r="AA39" s="22">
        <v>1528993</v>
      </c>
    </row>
    <row r="40" spans="1:27" ht="13.5">
      <c r="A40" s="5" t="s">
        <v>44</v>
      </c>
      <c r="B40" s="3"/>
      <c r="C40" s="22">
        <v>62080928</v>
      </c>
      <c r="D40" s="22"/>
      <c r="E40" s="23">
        <v>68821035</v>
      </c>
      <c r="F40" s="24">
        <v>68821035</v>
      </c>
      <c r="G40" s="24">
        <v>1732047</v>
      </c>
      <c r="H40" s="24">
        <v>1567626</v>
      </c>
      <c r="I40" s="24">
        <v>1427953</v>
      </c>
      <c r="J40" s="24">
        <v>4727626</v>
      </c>
      <c r="K40" s="24">
        <v>1602008</v>
      </c>
      <c r="L40" s="24">
        <v>1764520</v>
      </c>
      <c r="M40" s="24">
        <v>23980604</v>
      </c>
      <c r="N40" s="24">
        <v>27347132</v>
      </c>
      <c r="O40" s="24">
        <v>1361578</v>
      </c>
      <c r="P40" s="24">
        <v>1664585</v>
      </c>
      <c r="Q40" s="24">
        <v>1357996</v>
      </c>
      <c r="R40" s="24">
        <v>4384159</v>
      </c>
      <c r="S40" s="24"/>
      <c r="T40" s="24"/>
      <c r="U40" s="24"/>
      <c r="V40" s="24"/>
      <c r="W40" s="24">
        <v>36458917</v>
      </c>
      <c r="X40" s="24">
        <v>43674705</v>
      </c>
      <c r="Y40" s="24">
        <v>-7215788</v>
      </c>
      <c r="Z40" s="6">
        <v>-16.52</v>
      </c>
      <c r="AA40" s="22">
        <v>68821035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419229071</v>
      </c>
      <c r="D42" s="19">
        <f>SUM(D43:D46)</f>
        <v>0</v>
      </c>
      <c r="E42" s="20">
        <f t="shared" si="8"/>
        <v>427245504</v>
      </c>
      <c r="F42" s="21">
        <f t="shared" si="8"/>
        <v>427245504</v>
      </c>
      <c r="G42" s="21">
        <f t="shared" si="8"/>
        <v>14724283</v>
      </c>
      <c r="H42" s="21">
        <f t="shared" si="8"/>
        <v>18433412</v>
      </c>
      <c r="I42" s="21">
        <f t="shared" si="8"/>
        <v>14907624</v>
      </c>
      <c r="J42" s="21">
        <f t="shared" si="8"/>
        <v>48065319</v>
      </c>
      <c r="K42" s="21">
        <f t="shared" si="8"/>
        <v>17300079</v>
      </c>
      <c r="L42" s="21">
        <f t="shared" si="8"/>
        <v>23772296</v>
      </c>
      <c r="M42" s="21">
        <f t="shared" si="8"/>
        <v>60051572</v>
      </c>
      <c r="N42" s="21">
        <f t="shared" si="8"/>
        <v>101123947</v>
      </c>
      <c r="O42" s="21">
        <f t="shared" si="8"/>
        <v>29564495</v>
      </c>
      <c r="P42" s="21">
        <f t="shared" si="8"/>
        <v>27010864</v>
      </c>
      <c r="Q42" s="21">
        <f t="shared" si="8"/>
        <v>34062126</v>
      </c>
      <c r="R42" s="21">
        <f t="shared" si="8"/>
        <v>90637485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239826751</v>
      </c>
      <c r="X42" s="21">
        <f t="shared" si="8"/>
        <v>299446668</v>
      </c>
      <c r="Y42" s="21">
        <f t="shared" si="8"/>
        <v>-59619917</v>
      </c>
      <c r="Z42" s="4">
        <f>+IF(X42&lt;&gt;0,+(Y42/X42)*100,0)</f>
        <v>-19.91002851966949</v>
      </c>
      <c r="AA42" s="19">
        <f>SUM(AA43:AA46)</f>
        <v>427245504</v>
      </c>
    </row>
    <row r="43" spans="1:27" ht="13.5">
      <c r="A43" s="5" t="s">
        <v>47</v>
      </c>
      <c r="B43" s="3"/>
      <c r="C43" s="22">
        <v>235582919</v>
      </c>
      <c r="D43" s="22"/>
      <c r="E43" s="23">
        <v>279187410</v>
      </c>
      <c r="F43" s="24">
        <v>279187410</v>
      </c>
      <c r="G43" s="24">
        <v>10111494</v>
      </c>
      <c r="H43" s="24">
        <v>13712259</v>
      </c>
      <c r="I43" s="24">
        <v>9578211</v>
      </c>
      <c r="J43" s="24">
        <v>33401964</v>
      </c>
      <c r="K43" s="24">
        <v>12549243</v>
      </c>
      <c r="L43" s="24">
        <v>18947327</v>
      </c>
      <c r="M43" s="24">
        <v>33385139</v>
      </c>
      <c r="N43" s="24">
        <v>64881709</v>
      </c>
      <c r="O43" s="24">
        <v>24989864</v>
      </c>
      <c r="P43" s="24">
        <v>21756596</v>
      </c>
      <c r="Q43" s="24">
        <v>28422062</v>
      </c>
      <c r="R43" s="24">
        <v>75168522</v>
      </c>
      <c r="S43" s="24"/>
      <c r="T43" s="24"/>
      <c r="U43" s="24"/>
      <c r="V43" s="24"/>
      <c r="W43" s="24">
        <v>173452195</v>
      </c>
      <c r="X43" s="24">
        <v>205652619</v>
      </c>
      <c r="Y43" s="24">
        <v>-32200424</v>
      </c>
      <c r="Z43" s="6">
        <v>-15.66</v>
      </c>
      <c r="AA43" s="22">
        <v>279187410</v>
      </c>
    </row>
    <row r="44" spans="1:27" ht="13.5">
      <c r="A44" s="5" t="s">
        <v>48</v>
      </c>
      <c r="B44" s="3"/>
      <c r="C44" s="22">
        <v>99802556</v>
      </c>
      <c r="D44" s="22"/>
      <c r="E44" s="23">
        <v>81834829</v>
      </c>
      <c r="F44" s="24">
        <v>81834829</v>
      </c>
      <c r="G44" s="24">
        <v>1362670</v>
      </c>
      <c r="H44" s="24">
        <v>1681066</v>
      </c>
      <c r="I44" s="24">
        <v>1897845</v>
      </c>
      <c r="J44" s="24">
        <v>4941581</v>
      </c>
      <c r="K44" s="24">
        <v>-6489658</v>
      </c>
      <c r="L44" s="24">
        <v>1374686</v>
      </c>
      <c r="M44" s="24">
        <v>11555588</v>
      </c>
      <c r="N44" s="24">
        <v>6440616</v>
      </c>
      <c r="O44" s="24">
        <v>1239050</v>
      </c>
      <c r="P44" s="24">
        <v>9686202</v>
      </c>
      <c r="Q44" s="24">
        <v>2030072</v>
      </c>
      <c r="R44" s="24">
        <v>12955324</v>
      </c>
      <c r="S44" s="24"/>
      <c r="T44" s="24"/>
      <c r="U44" s="24"/>
      <c r="V44" s="24"/>
      <c r="W44" s="24">
        <v>24337521</v>
      </c>
      <c r="X44" s="24">
        <v>46001232</v>
      </c>
      <c r="Y44" s="24">
        <v>-21663711</v>
      </c>
      <c r="Z44" s="6">
        <v>-47.09</v>
      </c>
      <c r="AA44" s="22">
        <v>81834829</v>
      </c>
    </row>
    <row r="45" spans="1:27" ht="13.5">
      <c r="A45" s="5" t="s">
        <v>49</v>
      </c>
      <c r="B45" s="3"/>
      <c r="C45" s="25">
        <v>41652450</v>
      </c>
      <c r="D45" s="25"/>
      <c r="E45" s="26">
        <v>32511547</v>
      </c>
      <c r="F45" s="27">
        <v>32511547</v>
      </c>
      <c r="G45" s="27">
        <v>1121439</v>
      </c>
      <c r="H45" s="27">
        <v>950444</v>
      </c>
      <c r="I45" s="27">
        <v>1108706</v>
      </c>
      <c r="J45" s="27">
        <v>3180589</v>
      </c>
      <c r="K45" s="27">
        <v>8881823</v>
      </c>
      <c r="L45" s="27">
        <v>964918</v>
      </c>
      <c r="M45" s="27">
        <v>10092181</v>
      </c>
      <c r="N45" s="27">
        <v>19938922</v>
      </c>
      <c r="O45" s="27">
        <v>915293</v>
      </c>
      <c r="P45" s="27">
        <v>-6959998</v>
      </c>
      <c r="Q45" s="27">
        <v>788453</v>
      </c>
      <c r="R45" s="27">
        <v>-5256252</v>
      </c>
      <c r="S45" s="27"/>
      <c r="T45" s="27"/>
      <c r="U45" s="27"/>
      <c r="V45" s="27"/>
      <c r="W45" s="27">
        <v>17863259</v>
      </c>
      <c r="X45" s="27">
        <v>24622794</v>
      </c>
      <c r="Y45" s="27">
        <v>-6759535</v>
      </c>
      <c r="Z45" s="7">
        <v>-27.45</v>
      </c>
      <c r="AA45" s="25">
        <v>32511547</v>
      </c>
    </row>
    <row r="46" spans="1:27" ht="13.5">
      <c r="A46" s="5" t="s">
        <v>50</v>
      </c>
      <c r="B46" s="3"/>
      <c r="C46" s="22">
        <v>42191146</v>
      </c>
      <c r="D46" s="22"/>
      <c r="E46" s="23">
        <v>33711718</v>
      </c>
      <c r="F46" s="24">
        <v>33711718</v>
      </c>
      <c r="G46" s="24">
        <v>2128680</v>
      </c>
      <c r="H46" s="24">
        <v>2089643</v>
      </c>
      <c r="I46" s="24">
        <v>2322862</v>
      </c>
      <c r="J46" s="24">
        <v>6541185</v>
      </c>
      <c r="K46" s="24">
        <v>2358671</v>
      </c>
      <c r="L46" s="24">
        <v>2485365</v>
      </c>
      <c r="M46" s="24">
        <v>5018664</v>
      </c>
      <c r="N46" s="24">
        <v>9862700</v>
      </c>
      <c r="O46" s="24">
        <v>2420288</v>
      </c>
      <c r="P46" s="24">
        <v>2528064</v>
      </c>
      <c r="Q46" s="24">
        <v>2821539</v>
      </c>
      <c r="R46" s="24">
        <v>7769891</v>
      </c>
      <c r="S46" s="24"/>
      <c r="T46" s="24"/>
      <c r="U46" s="24"/>
      <c r="V46" s="24"/>
      <c r="W46" s="24">
        <v>24173776</v>
      </c>
      <c r="X46" s="24">
        <v>23170023</v>
      </c>
      <c r="Y46" s="24">
        <v>1003753</v>
      </c>
      <c r="Z46" s="6">
        <v>4.33</v>
      </c>
      <c r="AA46" s="22">
        <v>33711718</v>
      </c>
    </row>
    <row r="47" spans="1:27" ht="13.5">
      <c r="A47" s="2" t="s">
        <v>51</v>
      </c>
      <c r="B47" s="8" t="s">
        <v>52</v>
      </c>
      <c r="C47" s="19">
        <v>43949</v>
      </c>
      <c r="D47" s="19"/>
      <c r="E47" s="20">
        <v>174190</v>
      </c>
      <c r="F47" s="21">
        <v>174190</v>
      </c>
      <c r="G47" s="21">
        <v>5033</v>
      </c>
      <c r="H47" s="21">
        <v>6275</v>
      </c>
      <c r="I47" s="21">
        <v>4008</v>
      </c>
      <c r="J47" s="21">
        <v>15316</v>
      </c>
      <c r="K47" s="21">
        <v>4957</v>
      </c>
      <c r="L47" s="21">
        <v>5128</v>
      </c>
      <c r="M47" s="21">
        <v>67428</v>
      </c>
      <c r="N47" s="21">
        <v>77513</v>
      </c>
      <c r="O47" s="21">
        <v>4196</v>
      </c>
      <c r="P47" s="21">
        <v>3812</v>
      </c>
      <c r="Q47" s="21">
        <v>4177</v>
      </c>
      <c r="R47" s="21">
        <v>12185</v>
      </c>
      <c r="S47" s="21"/>
      <c r="T47" s="21"/>
      <c r="U47" s="21"/>
      <c r="V47" s="21"/>
      <c r="W47" s="21">
        <v>105014</v>
      </c>
      <c r="X47" s="21">
        <v>160038</v>
      </c>
      <c r="Y47" s="21">
        <v>-55024</v>
      </c>
      <c r="Z47" s="4">
        <v>-34.38</v>
      </c>
      <c r="AA47" s="19">
        <v>174190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714403977</v>
      </c>
      <c r="D48" s="40">
        <f>+D28+D32+D38+D42+D47</f>
        <v>0</v>
      </c>
      <c r="E48" s="41">
        <f t="shared" si="9"/>
        <v>738223842</v>
      </c>
      <c r="F48" s="42">
        <f t="shared" si="9"/>
        <v>738223842</v>
      </c>
      <c r="G48" s="42">
        <f t="shared" si="9"/>
        <v>28129868</v>
      </c>
      <c r="H48" s="42">
        <f t="shared" si="9"/>
        <v>35342757</v>
      </c>
      <c r="I48" s="42">
        <f t="shared" si="9"/>
        <v>33974087</v>
      </c>
      <c r="J48" s="42">
        <f t="shared" si="9"/>
        <v>97446712</v>
      </c>
      <c r="K48" s="42">
        <f t="shared" si="9"/>
        <v>37471955</v>
      </c>
      <c r="L48" s="42">
        <f t="shared" si="9"/>
        <v>40133044</v>
      </c>
      <c r="M48" s="42">
        <f t="shared" si="9"/>
        <v>116151354</v>
      </c>
      <c r="N48" s="42">
        <f t="shared" si="9"/>
        <v>193756353</v>
      </c>
      <c r="O48" s="42">
        <f t="shared" si="9"/>
        <v>43319767</v>
      </c>
      <c r="P48" s="42">
        <f t="shared" si="9"/>
        <v>42829726</v>
      </c>
      <c r="Q48" s="42">
        <f t="shared" si="9"/>
        <v>52208741</v>
      </c>
      <c r="R48" s="42">
        <f t="shared" si="9"/>
        <v>138358234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429561299</v>
      </c>
      <c r="X48" s="42">
        <f t="shared" si="9"/>
        <v>527745825</v>
      </c>
      <c r="Y48" s="42">
        <f t="shared" si="9"/>
        <v>-98184526</v>
      </c>
      <c r="Z48" s="43">
        <f>+IF(X48&lt;&gt;0,+(Y48/X48)*100,0)</f>
        <v>-18.60451022990092</v>
      </c>
      <c r="AA48" s="40">
        <f>+AA28+AA32+AA38+AA42+AA47</f>
        <v>738223842</v>
      </c>
    </row>
    <row r="49" spans="1:27" ht="13.5">
      <c r="A49" s="14" t="s">
        <v>58</v>
      </c>
      <c r="B49" s="15"/>
      <c r="C49" s="44">
        <f aca="true" t="shared" si="10" ref="C49:Y49">+C25-C48</f>
        <v>-123418787</v>
      </c>
      <c r="D49" s="44">
        <f>+D25-D48</f>
        <v>0</v>
      </c>
      <c r="E49" s="45">
        <f t="shared" si="10"/>
        <v>-81659793</v>
      </c>
      <c r="F49" s="46">
        <f t="shared" si="10"/>
        <v>-81659793</v>
      </c>
      <c r="G49" s="46">
        <f t="shared" si="10"/>
        <v>60640557</v>
      </c>
      <c r="H49" s="46">
        <f t="shared" si="10"/>
        <v>4258597</v>
      </c>
      <c r="I49" s="46">
        <f t="shared" si="10"/>
        <v>2300142</v>
      </c>
      <c r="J49" s="46">
        <f t="shared" si="10"/>
        <v>67199296</v>
      </c>
      <c r="K49" s="46">
        <f t="shared" si="10"/>
        <v>-1329014</v>
      </c>
      <c r="L49" s="46">
        <f t="shared" si="10"/>
        <v>558401</v>
      </c>
      <c r="M49" s="46">
        <f t="shared" si="10"/>
        <v>-51285680</v>
      </c>
      <c r="N49" s="46">
        <f t="shared" si="10"/>
        <v>-52056293</v>
      </c>
      <c r="O49" s="46">
        <f t="shared" si="10"/>
        <v>-3714874</v>
      </c>
      <c r="P49" s="46">
        <f t="shared" si="10"/>
        <v>-8706384</v>
      </c>
      <c r="Q49" s="46">
        <f t="shared" si="10"/>
        <v>14705726</v>
      </c>
      <c r="R49" s="46">
        <f t="shared" si="10"/>
        <v>2284468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17427471</v>
      </c>
      <c r="X49" s="46">
        <f>IF(F25=F48,0,X25-X48)</f>
        <v>-50296086</v>
      </c>
      <c r="Y49" s="46">
        <f t="shared" si="10"/>
        <v>67723557</v>
      </c>
      <c r="Z49" s="47">
        <f>+IF(X49&lt;&gt;0,+(Y49/X49)*100,0)</f>
        <v>-134.64975584780098</v>
      </c>
      <c r="AA49" s="44">
        <f>+AA25-AA48</f>
        <v>-81659793</v>
      </c>
    </row>
    <row r="50" spans="1:27" ht="13.5">
      <c r="A50" s="16" t="s">
        <v>79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316462379</v>
      </c>
      <c r="D5" s="19">
        <f>SUM(D6:D8)</f>
        <v>0</v>
      </c>
      <c r="E5" s="20">
        <f t="shared" si="0"/>
        <v>294420621</v>
      </c>
      <c r="F5" s="21">
        <f t="shared" si="0"/>
        <v>327170627</v>
      </c>
      <c r="G5" s="21">
        <f t="shared" si="0"/>
        <v>69045831</v>
      </c>
      <c r="H5" s="21">
        <f t="shared" si="0"/>
        <v>7231509</v>
      </c>
      <c r="I5" s="21">
        <f t="shared" si="0"/>
        <v>5111931</v>
      </c>
      <c r="J5" s="21">
        <f t="shared" si="0"/>
        <v>81389271</v>
      </c>
      <c r="K5" s="21">
        <f t="shared" si="0"/>
        <v>5008313</v>
      </c>
      <c r="L5" s="21">
        <f t="shared" si="0"/>
        <v>4879768</v>
      </c>
      <c r="M5" s="21">
        <f t="shared" si="0"/>
        <v>56479087</v>
      </c>
      <c r="N5" s="21">
        <f t="shared" si="0"/>
        <v>66367168</v>
      </c>
      <c r="O5" s="21">
        <f t="shared" si="0"/>
        <v>3598418</v>
      </c>
      <c r="P5" s="21">
        <f t="shared" si="0"/>
        <v>4449977</v>
      </c>
      <c r="Q5" s="21">
        <f t="shared" si="0"/>
        <v>43258788</v>
      </c>
      <c r="R5" s="21">
        <f t="shared" si="0"/>
        <v>51307183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199063622</v>
      </c>
      <c r="X5" s="21">
        <f t="shared" si="0"/>
        <v>212951484</v>
      </c>
      <c r="Y5" s="21">
        <f t="shared" si="0"/>
        <v>-13887862</v>
      </c>
      <c r="Z5" s="4">
        <f>+IF(X5&lt;&gt;0,+(Y5/X5)*100,0)</f>
        <v>-6.521608461765874</v>
      </c>
      <c r="AA5" s="19">
        <f>SUM(AA6:AA8)</f>
        <v>327170627</v>
      </c>
    </row>
    <row r="6" spans="1:27" ht="13.5">
      <c r="A6" s="5" t="s">
        <v>33</v>
      </c>
      <c r="B6" s="3"/>
      <c r="C6" s="22">
        <v>254563599</v>
      </c>
      <c r="D6" s="22"/>
      <c r="E6" s="23">
        <v>233993070</v>
      </c>
      <c r="F6" s="24">
        <v>260565705</v>
      </c>
      <c r="G6" s="24">
        <v>64563554</v>
      </c>
      <c r="H6" s="24"/>
      <c r="I6" s="24"/>
      <c r="J6" s="24">
        <v>64563554</v>
      </c>
      <c r="K6" s="24"/>
      <c r="L6" s="24"/>
      <c r="M6" s="24">
        <v>51645301</v>
      </c>
      <c r="N6" s="24">
        <v>51645301</v>
      </c>
      <c r="O6" s="24"/>
      <c r="P6" s="24"/>
      <c r="Q6" s="24">
        <v>38817305</v>
      </c>
      <c r="R6" s="24">
        <v>38817305</v>
      </c>
      <c r="S6" s="24"/>
      <c r="T6" s="24"/>
      <c r="U6" s="24"/>
      <c r="V6" s="24"/>
      <c r="W6" s="24">
        <v>155026160</v>
      </c>
      <c r="X6" s="24">
        <v>174069054</v>
      </c>
      <c r="Y6" s="24">
        <v>-19042894</v>
      </c>
      <c r="Z6" s="6">
        <v>-10.94</v>
      </c>
      <c r="AA6" s="22">
        <v>260565705</v>
      </c>
    </row>
    <row r="7" spans="1:27" ht="13.5">
      <c r="A7" s="5" t="s">
        <v>34</v>
      </c>
      <c r="B7" s="3"/>
      <c r="C7" s="25">
        <v>61650383</v>
      </c>
      <c r="D7" s="25"/>
      <c r="E7" s="26">
        <v>60324704</v>
      </c>
      <c r="F7" s="27">
        <v>65647369</v>
      </c>
      <c r="G7" s="27">
        <v>4482277</v>
      </c>
      <c r="H7" s="27">
        <v>7177651</v>
      </c>
      <c r="I7" s="27">
        <v>4851931</v>
      </c>
      <c r="J7" s="27">
        <v>16511859</v>
      </c>
      <c r="K7" s="27">
        <v>4965274</v>
      </c>
      <c r="L7" s="27">
        <v>4771768</v>
      </c>
      <c r="M7" s="27">
        <v>4833786</v>
      </c>
      <c r="N7" s="27">
        <v>14570828</v>
      </c>
      <c r="O7" s="27">
        <v>3510252</v>
      </c>
      <c r="P7" s="27">
        <v>4449977</v>
      </c>
      <c r="Q7" s="27">
        <v>4649511</v>
      </c>
      <c r="R7" s="27">
        <v>12609740</v>
      </c>
      <c r="S7" s="27"/>
      <c r="T7" s="27"/>
      <c r="U7" s="27"/>
      <c r="V7" s="27"/>
      <c r="W7" s="27">
        <v>43692427</v>
      </c>
      <c r="X7" s="27">
        <v>38805291</v>
      </c>
      <c r="Y7" s="27">
        <v>4887136</v>
      </c>
      <c r="Z7" s="7">
        <v>12.59</v>
      </c>
      <c r="AA7" s="25">
        <v>65647369</v>
      </c>
    </row>
    <row r="8" spans="1:27" ht="13.5">
      <c r="A8" s="5" t="s">
        <v>35</v>
      </c>
      <c r="B8" s="3"/>
      <c r="C8" s="22">
        <v>248397</v>
      </c>
      <c r="D8" s="22"/>
      <c r="E8" s="23">
        <v>102847</v>
      </c>
      <c r="F8" s="24">
        <v>957553</v>
      </c>
      <c r="G8" s="24"/>
      <c r="H8" s="24">
        <v>53858</v>
      </c>
      <c r="I8" s="24">
        <v>260000</v>
      </c>
      <c r="J8" s="24">
        <v>313858</v>
      </c>
      <c r="K8" s="24">
        <v>43039</v>
      </c>
      <c r="L8" s="24">
        <v>108000</v>
      </c>
      <c r="M8" s="24"/>
      <c r="N8" s="24">
        <v>151039</v>
      </c>
      <c r="O8" s="24">
        <v>88166</v>
      </c>
      <c r="P8" s="24"/>
      <c r="Q8" s="24">
        <v>-208028</v>
      </c>
      <c r="R8" s="24">
        <v>-119862</v>
      </c>
      <c r="S8" s="24"/>
      <c r="T8" s="24"/>
      <c r="U8" s="24"/>
      <c r="V8" s="24"/>
      <c r="W8" s="24">
        <v>345035</v>
      </c>
      <c r="X8" s="24">
        <v>77139</v>
      </c>
      <c r="Y8" s="24">
        <v>267896</v>
      </c>
      <c r="Z8" s="6">
        <v>347.29</v>
      </c>
      <c r="AA8" s="22">
        <v>957553</v>
      </c>
    </row>
    <row r="9" spans="1:27" ht="13.5">
      <c r="A9" s="2" t="s">
        <v>36</v>
      </c>
      <c r="B9" s="3"/>
      <c r="C9" s="19">
        <f aca="true" t="shared" si="1" ref="C9:Y9">SUM(C10:C14)</f>
        <v>18168315</v>
      </c>
      <c r="D9" s="19">
        <f>SUM(D10:D14)</f>
        <v>0</v>
      </c>
      <c r="E9" s="20">
        <f t="shared" si="1"/>
        <v>9616409</v>
      </c>
      <c r="F9" s="21">
        <f t="shared" si="1"/>
        <v>9661654</v>
      </c>
      <c r="G9" s="21">
        <f t="shared" si="1"/>
        <v>74412</v>
      </c>
      <c r="H9" s="21">
        <f t="shared" si="1"/>
        <v>148279</v>
      </c>
      <c r="I9" s="21">
        <f t="shared" si="1"/>
        <v>83578</v>
      </c>
      <c r="J9" s="21">
        <f t="shared" si="1"/>
        <v>306269</v>
      </c>
      <c r="K9" s="21">
        <f t="shared" si="1"/>
        <v>79440</v>
      </c>
      <c r="L9" s="21">
        <f t="shared" si="1"/>
        <v>67502</v>
      </c>
      <c r="M9" s="21">
        <f t="shared" si="1"/>
        <v>92038</v>
      </c>
      <c r="N9" s="21">
        <f t="shared" si="1"/>
        <v>238980</v>
      </c>
      <c r="O9" s="21">
        <f t="shared" si="1"/>
        <v>80920</v>
      </c>
      <c r="P9" s="21">
        <f t="shared" si="1"/>
        <v>49485</v>
      </c>
      <c r="Q9" s="21">
        <f t="shared" si="1"/>
        <v>76568</v>
      </c>
      <c r="R9" s="21">
        <f t="shared" si="1"/>
        <v>206973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752222</v>
      </c>
      <c r="X9" s="21">
        <f t="shared" si="1"/>
        <v>8076843</v>
      </c>
      <c r="Y9" s="21">
        <f t="shared" si="1"/>
        <v>-7324621</v>
      </c>
      <c r="Z9" s="4">
        <f>+IF(X9&lt;&gt;0,+(Y9/X9)*100,0)</f>
        <v>-90.68668290320859</v>
      </c>
      <c r="AA9" s="19">
        <f>SUM(AA10:AA14)</f>
        <v>9661654</v>
      </c>
    </row>
    <row r="10" spans="1:27" ht="13.5">
      <c r="A10" s="5" t="s">
        <v>37</v>
      </c>
      <c r="B10" s="3"/>
      <c r="C10" s="22">
        <v>162444</v>
      </c>
      <c r="D10" s="22"/>
      <c r="E10" s="23">
        <v>172390</v>
      </c>
      <c r="F10" s="24">
        <v>172390</v>
      </c>
      <c r="G10" s="24">
        <v>15534</v>
      </c>
      <c r="H10" s="24">
        <v>21578</v>
      </c>
      <c r="I10" s="24">
        <v>15865</v>
      </c>
      <c r="J10" s="24">
        <v>52977</v>
      </c>
      <c r="K10" s="24">
        <v>17475</v>
      </c>
      <c r="L10" s="24">
        <v>23850</v>
      </c>
      <c r="M10" s="24">
        <v>10688</v>
      </c>
      <c r="N10" s="24">
        <v>52013</v>
      </c>
      <c r="O10" s="24">
        <v>22356</v>
      </c>
      <c r="P10" s="24">
        <v>21235</v>
      </c>
      <c r="Q10" s="24">
        <v>27627</v>
      </c>
      <c r="R10" s="24">
        <v>71218</v>
      </c>
      <c r="S10" s="24"/>
      <c r="T10" s="24"/>
      <c r="U10" s="24"/>
      <c r="V10" s="24"/>
      <c r="W10" s="24">
        <v>176208</v>
      </c>
      <c r="X10" s="24">
        <v>129870</v>
      </c>
      <c r="Y10" s="24">
        <v>46338</v>
      </c>
      <c r="Z10" s="6">
        <v>35.68</v>
      </c>
      <c r="AA10" s="22">
        <v>172390</v>
      </c>
    </row>
    <row r="11" spans="1:27" ht="13.5">
      <c r="A11" s="5" t="s">
        <v>38</v>
      </c>
      <c r="B11" s="3"/>
      <c r="C11" s="22">
        <v>2859788</v>
      </c>
      <c r="D11" s="22"/>
      <c r="E11" s="23">
        <v>23431</v>
      </c>
      <c r="F11" s="24">
        <v>23431</v>
      </c>
      <c r="G11" s="24">
        <v>1620</v>
      </c>
      <c r="H11" s="24">
        <v>1500</v>
      </c>
      <c r="I11" s="24">
        <v>1500</v>
      </c>
      <c r="J11" s="24">
        <v>4620</v>
      </c>
      <c r="K11" s="24">
        <v>2733</v>
      </c>
      <c r="L11" s="24">
        <v>1500</v>
      </c>
      <c r="M11" s="24"/>
      <c r="N11" s="24">
        <v>4233</v>
      </c>
      <c r="O11" s="24">
        <v>1500</v>
      </c>
      <c r="P11" s="24">
        <v>1500</v>
      </c>
      <c r="Q11" s="24">
        <v>1500</v>
      </c>
      <c r="R11" s="24">
        <v>4500</v>
      </c>
      <c r="S11" s="24"/>
      <c r="T11" s="24"/>
      <c r="U11" s="24"/>
      <c r="V11" s="24"/>
      <c r="W11" s="24">
        <v>13353</v>
      </c>
      <c r="X11" s="24"/>
      <c r="Y11" s="24">
        <v>13353</v>
      </c>
      <c r="Z11" s="6">
        <v>0</v>
      </c>
      <c r="AA11" s="22">
        <v>23431</v>
      </c>
    </row>
    <row r="12" spans="1:27" ht="13.5">
      <c r="A12" s="5" t="s">
        <v>39</v>
      </c>
      <c r="B12" s="3"/>
      <c r="C12" s="22">
        <v>14723677</v>
      </c>
      <c r="D12" s="22"/>
      <c r="E12" s="23">
        <v>9085331</v>
      </c>
      <c r="F12" s="24">
        <v>9084318</v>
      </c>
      <c r="G12" s="24">
        <v>57258</v>
      </c>
      <c r="H12" s="24">
        <v>125201</v>
      </c>
      <c r="I12" s="24">
        <v>66213</v>
      </c>
      <c r="J12" s="24">
        <v>248672</v>
      </c>
      <c r="K12" s="24">
        <v>59232</v>
      </c>
      <c r="L12" s="24">
        <v>42152</v>
      </c>
      <c r="M12" s="24">
        <v>29213</v>
      </c>
      <c r="N12" s="24">
        <v>130597</v>
      </c>
      <c r="O12" s="24">
        <v>57064</v>
      </c>
      <c r="P12" s="24">
        <v>26750</v>
      </c>
      <c r="Q12" s="24">
        <v>47441</v>
      </c>
      <c r="R12" s="24">
        <v>131255</v>
      </c>
      <c r="S12" s="24"/>
      <c r="T12" s="24"/>
      <c r="U12" s="24"/>
      <c r="V12" s="24"/>
      <c r="W12" s="24">
        <v>510524</v>
      </c>
      <c r="X12" s="24">
        <v>7577793</v>
      </c>
      <c r="Y12" s="24">
        <v>-7067269</v>
      </c>
      <c r="Z12" s="6">
        <v>-93.26</v>
      </c>
      <c r="AA12" s="22">
        <v>9084318</v>
      </c>
    </row>
    <row r="13" spans="1:27" ht="13.5">
      <c r="A13" s="5" t="s">
        <v>40</v>
      </c>
      <c r="B13" s="3"/>
      <c r="C13" s="22">
        <v>422406</v>
      </c>
      <c r="D13" s="22"/>
      <c r="E13" s="23">
        <v>335257</v>
      </c>
      <c r="F13" s="24">
        <v>381515</v>
      </c>
      <c r="G13" s="24"/>
      <c r="H13" s="24"/>
      <c r="I13" s="24"/>
      <c r="J13" s="24"/>
      <c r="K13" s="24"/>
      <c r="L13" s="24"/>
      <c r="M13" s="24">
        <v>52137</v>
      </c>
      <c r="N13" s="24">
        <v>52137</v>
      </c>
      <c r="O13" s="24"/>
      <c r="P13" s="24"/>
      <c r="Q13" s="24"/>
      <c r="R13" s="24"/>
      <c r="S13" s="24"/>
      <c r="T13" s="24"/>
      <c r="U13" s="24"/>
      <c r="V13" s="24"/>
      <c r="W13" s="24">
        <v>52137</v>
      </c>
      <c r="X13" s="24">
        <v>369180</v>
      </c>
      <c r="Y13" s="24">
        <v>-317043</v>
      </c>
      <c r="Z13" s="6">
        <v>-85.88</v>
      </c>
      <c r="AA13" s="22">
        <v>381515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3485762</v>
      </c>
      <c r="D15" s="19">
        <f>SUM(D16:D18)</f>
        <v>0</v>
      </c>
      <c r="E15" s="20">
        <f t="shared" si="2"/>
        <v>7164854</v>
      </c>
      <c r="F15" s="21">
        <f t="shared" si="2"/>
        <v>5081950</v>
      </c>
      <c r="G15" s="21">
        <f t="shared" si="2"/>
        <v>88236</v>
      </c>
      <c r="H15" s="21">
        <f t="shared" si="2"/>
        <v>686701</v>
      </c>
      <c r="I15" s="21">
        <f t="shared" si="2"/>
        <v>75161</v>
      </c>
      <c r="J15" s="21">
        <f t="shared" si="2"/>
        <v>850098</v>
      </c>
      <c r="K15" s="21">
        <f t="shared" si="2"/>
        <v>101545</v>
      </c>
      <c r="L15" s="21">
        <f t="shared" si="2"/>
        <v>1187077</v>
      </c>
      <c r="M15" s="21">
        <f t="shared" si="2"/>
        <v>16431</v>
      </c>
      <c r="N15" s="21">
        <f t="shared" si="2"/>
        <v>1305053</v>
      </c>
      <c r="O15" s="21">
        <f t="shared" si="2"/>
        <v>92256</v>
      </c>
      <c r="P15" s="21">
        <f t="shared" si="2"/>
        <v>797567</v>
      </c>
      <c r="Q15" s="21">
        <f t="shared" si="2"/>
        <v>138328</v>
      </c>
      <c r="R15" s="21">
        <f t="shared" si="2"/>
        <v>1028151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3183302</v>
      </c>
      <c r="X15" s="21">
        <f t="shared" si="2"/>
        <v>5373639</v>
      </c>
      <c r="Y15" s="21">
        <f t="shared" si="2"/>
        <v>-2190337</v>
      </c>
      <c r="Z15" s="4">
        <f>+IF(X15&lt;&gt;0,+(Y15/X15)*100,0)</f>
        <v>-40.76077682181479</v>
      </c>
      <c r="AA15" s="19">
        <f>SUM(AA16:AA18)</f>
        <v>5081950</v>
      </c>
    </row>
    <row r="16" spans="1:27" ht="13.5">
      <c r="A16" s="5" t="s">
        <v>43</v>
      </c>
      <c r="B16" s="3"/>
      <c r="C16" s="22">
        <v>1137762</v>
      </c>
      <c r="D16" s="22"/>
      <c r="E16" s="23">
        <v>1212854</v>
      </c>
      <c r="F16" s="24">
        <v>1212854</v>
      </c>
      <c r="G16" s="24">
        <v>75908</v>
      </c>
      <c r="H16" s="24">
        <v>61383</v>
      </c>
      <c r="I16" s="24">
        <v>62843</v>
      </c>
      <c r="J16" s="24">
        <v>200134</v>
      </c>
      <c r="K16" s="24">
        <v>89227</v>
      </c>
      <c r="L16" s="24">
        <v>71759</v>
      </c>
      <c r="M16" s="24">
        <v>16431</v>
      </c>
      <c r="N16" s="24">
        <v>177417</v>
      </c>
      <c r="O16" s="24">
        <v>79588</v>
      </c>
      <c r="P16" s="24">
        <v>49249</v>
      </c>
      <c r="Q16" s="24">
        <v>126010</v>
      </c>
      <c r="R16" s="24">
        <v>254847</v>
      </c>
      <c r="S16" s="24"/>
      <c r="T16" s="24"/>
      <c r="U16" s="24"/>
      <c r="V16" s="24"/>
      <c r="W16" s="24">
        <v>632398</v>
      </c>
      <c r="X16" s="24">
        <v>909639</v>
      </c>
      <c r="Y16" s="24">
        <v>-277241</v>
      </c>
      <c r="Z16" s="6">
        <v>-30.48</v>
      </c>
      <c r="AA16" s="22">
        <v>1212854</v>
      </c>
    </row>
    <row r="17" spans="1:27" ht="13.5">
      <c r="A17" s="5" t="s">
        <v>44</v>
      </c>
      <c r="B17" s="3"/>
      <c r="C17" s="22">
        <v>2348000</v>
      </c>
      <c r="D17" s="22"/>
      <c r="E17" s="23">
        <v>5952000</v>
      </c>
      <c r="F17" s="24">
        <v>3869096</v>
      </c>
      <c r="G17" s="24">
        <v>12328</v>
      </c>
      <c r="H17" s="24">
        <v>625318</v>
      </c>
      <c r="I17" s="24">
        <v>12318</v>
      </c>
      <c r="J17" s="24">
        <v>649964</v>
      </c>
      <c r="K17" s="24">
        <v>12318</v>
      </c>
      <c r="L17" s="24">
        <v>1115318</v>
      </c>
      <c r="M17" s="24"/>
      <c r="N17" s="24">
        <v>1127636</v>
      </c>
      <c r="O17" s="24">
        <v>12668</v>
      </c>
      <c r="P17" s="24">
        <v>748318</v>
      </c>
      <c r="Q17" s="24">
        <v>12318</v>
      </c>
      <c r="R17" s="24">
        <v>773304</v>
      </c>
      <c r="S17" s="24"/>
      <c r="T17" s="24"/>
      <c r="U17" s="24"/>
      <c r="V17" s="24"/>
      <c r="W17" s="24">
        <v>2550904</v>
      </c>
      <c r="X17" s="24">
        <v>4464000</v>
      </c>
      <c r="Y17" s="24">
        <v>-1913096</v>
      </c>
      <c r="Z17" s="6">
        <v>-42.86</v>
      </c>
      <c r="AA17" s="22">
        <v>3869096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240152549</v>
      </c>
      <c r="D19" s="19">
        <f>SUM(D20:D23)</f>
        <v>0</v>
      </c>
      <c r="E19" s="20">
        <f t="shared" si="3"/>
        <v>139302066</v>
      </c>
      <c r="F19" s="21">
        <f t="shared" si="3"/>
        <v>147913457</v>
      </c>
      <c r="G19" s="21">
        <f t="shared" si="3"/>
        <v>17596418</v>
      </c>
      <c r="H19" s="21">
        <f t="shared" si="3"/>
        <v>13620642</v>
      </c>
      <c r="I19" s="21">
        <f t="shared" si="3"/>
        <v>11435792</v>
      </c>
      <c r="J19" s="21">
        <f t="shared" si="3"/>
        <v>42652852</v>
      </c>
      <c r="K19" s="21">
        <f t="shared" si="3"/>
        <v>21533284</v>
      </c>
      <c r="L19" s="21">
        <f t="shared" si="3"/>
        <v>25362011</v>
      </c>
      <c r="M19" s="21">
        <f t="shared" si="3"/>
        <v>4635763</v>
      </c>
      <c r="N19" s="21">
        <f t="shared" si="3"/>
        <v>51531058</v>
      </c>
      <c r="O19" s="21">
        <f t="shared" si="3"/>
        <v>11715248</v>
      </c>
      <c r="P19" s="21">
        <f t="shared" si="3"/>
        <v>12309188</v>
      </c>
      <c r="Q19" s="21">
        <f t="shared" si="3"/>
        <v>14057644</v>
      </c>
      <c r="R19" s="21">
        <f t="shared" si="3"/>
        <v>38082080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132265990</v>
      </c>
      <c r="X19" s="21">
        <f t="shared" si="3"/>
        <v>113210397</v>
      </c>
      <c r="Y19" s="21">
        <f t="shared" si="3"/>
        <v>19055593</v>
      </c>
      <c r="Z19" s="4">
        <f>+IF(X19&lt;&gt;0,+(Y19/X19)*100,0)</f>
        <v>16.83201676255936</v>
      </c>
      <c r="AA19" s="19">
        <f>SUM(AA20:AA23)</f>
        <v>147913457</v>
      </c>
    </row>
    <row r="20" spans="1:27" ht="13.5">
      <c r="A20" s="5" t="s">
        <v>47</v>
      </c>
      <c r="B20" s="3"/>
      <c r="C20" s="22">
        <v>99281225</v>
      </c>
      <c r="D20" s="22"/>
      <c r="E20" s="23">
        <v>101476268</v>
      </c>
      <c r="F20" s="24">
        <v>108226261</v>
      </c>
      <c r="G20" s="24">
        <v>12921976</v>
      </c>
      <c r="H20" s="24">
        <v>10602104</v>
      </c>
      <c r="I20" s="24">
        <v>8260065</v>
      </c>
      <c r="J20" s="24">
        <v>31784145</v>
      </c>
      <c r="K20" s="24">
        <v>18253102</v>
      </c>
      <c r="L20" s="24">
        <v>19247250</v>
      </c>
      <c r="M20" s="24">
        <v>-729980</v>
      </c>
      <c r="N20" s="24">
        <v>36770372</v>
      </c>
      <c r="O20" s="24">
        <v>7199568</v>
      </c>
      <c r="P20" s="24">
        <v>9969636</v>
      </c>
      <c r="Q20" s="24">
        <v>10295722</v>
      </c>
      <c r="R20" s="24">
        <v>27464926</v>
      </c>
      <c r="S20" s="24"/>
      <c r="T20" s="24"/>
      <c r="U20" s="24"/>
      <c r="V20" s="24"/>
      <c r="W20" s="24">
        <v>96019443</v>
      </c>
      <c r="X20" s="24">
        <v>86124771</v>
      </c>
      <c r="Y20" s="24">
        <v>9894672</v>
      </c>
      <c r="Z20" s="6">
        <v>11.49</v>
      </c>
      <c r="AA20" s="22">
        <v>108226261</v>
      </c>
    </row>
    <row r="21" spans="1:27" ht="13.5">
      <c r="A21" s="5" t="s">
        <v>48</v>
      </c>
      <c r="B21" s="3"/>
      <c r="C21" s="22">
        <v>124457755</v>
      </c>
      <c r="D21" s="22"/>
      <c r="E21" s="23">
        <v>20084266</v>
      </c>
      <c r="F21" s="24">
        <v>20084266</v>
      </c>
      <c r="G21" s="24">
        <v>3141760</v>
      </c>
      <c r="H21" s="24">
        <v>1493063</v>
      </c>
      <c r="I21" s="24">
        <v>1584671</v>
      </c>
      <c r="J21" s="24">
        <v>6219494</v>
      </c>
      <c r="K21" s="24">
        <v>1593636</v>
      </c>
      <c r="L21" s="24">
        <v>4405733</v>
      </c>
      <c r="M21" s="24">
        <v>3658094</v>
      </c>
      <c r="N21" s="24">
        <v>9657463</v>
      </c>
      <c r="O21" s="24">
        <v>3382328</v>
      </c>
      <c r="P21" s="24">
        <v>748938</v>
      </c>
      <c r="Q21" s="24">
        <v>2218724</v>
      </c>
      <c r="R21" s="24">
        <v>6349990</v>
      </c>
      <c r="S21" s="24"/>
      <c r="T21" s="24"/>
      <c r="U21" s="24"/>
      <c r="V21" s="24"/>
      <c r="W21" s="24">
        <v>22226947</v>
      </c>
      <c r="X21" s="24">
        <v>14578830</v>
      </c>
      <c r="Y21" s="24">
        <v>7648117</v>
      </c>
      <c r="Z21" s="6">
        <v>52.46</v>
      </c>
      <c r="AA21" s="22">
        <v>20084266</v>
      </c>
    </row>
    <row r="22" spans="1:27" ht="13.5">
      <c r="A22" s="5" t="s">
        <v>49</v>
      </c>
      <c r="B22" s="3"/>
      <c r="C22" s="25">
        <v>7702908</v>
      </c>
      <c r="D22" s="25"/>
      <c r="E22" s="26">
        <v>8489170</v>
      </c>
      <c r="F22" s="27">
        <v>9522820</v>
      </c>
      <c r="G22" s="27">
        <v>718556</v>
      </c>
      <c r="H22" s="27">
        <v>716935</v>
      </c>
      <c r="I22" s="27">
        <v>771357</v>
      </c>
      <c r="J22" s="27">
        <v>2206848</v>
      </c>
      <c r="K22" s="27">
        <v>824988</v>
      </c>
      <c r="L22" s="27">
        <v>843169</v>
      </c>
      <c r="M22" s="27">
        <v>836406</v>
      </c>
      <c r="N22" s="27">
        <v>2504563</v>
      </c>
      <c r="O22" s="27">
        <v>391395</v>
      </c>
      <c r="P22" s="27">
        <v>749753</v>
      </c>
      <c r="Q22" s="27">
        <v>706712</v>
      </c>
      <c r="R22" s="27">
        <v>1847860</v>
      </c>
      <c r="S22" s="27"/>
      <c r="T22" s="27"/>
      <c r="U22" s="27"/>
      <c r="V22" s="27"/>
      <c r="W22" s="27">
        <v>6559271</v>
      </c>
      <c r="X22" s="27">
        <v>5933925</v>
      </c>
      <c r="Y22" s="27">
        <v>625346</v>
      </c>
      <c r="Z22" s="7">
        <v>10.54</v>
      </c>
      <c r="AA22" s="25">
        <v>9522820</v>
      </c>
    </row>
    <row r="23" spans="1:27" ht="13.5">
      <c r="A23" s="5" t="s">
        <v>50</v>
      </c>
      <c r="B23" s="3"/>
      <c r="C23" s="22">
        <v>8710661</v>
      </c>
      <c r="D23" s="22"/>
      <c r="E23" s="23">
        <v>9252362</v>
      </c>
      <c r="F23" s="24">
        <v>10080110</v>
      </c>
      <c r="G23" s="24">
        <v>814126</v>
      </c>
      <c r="H23" s="24">
        <v>808540</v>
      </c>
      <c r="I23" s="24">
        <v>819699</v>
      </c>
      <c r="J23" s="24">
        <v>2442365</v>
      </c>
      <c r="K23" s="24">
        <v>861558</v>
      </c>
      <c r="L23" s="24">
        <v>865859</v>
      </c>
      <c r="M23" s="24">
        <v>871243</v>
      </c>
      <c r="N23" s="24">
        <v>2598660</v>
      </c>
      <c r="O23" s="24">
        <v>741957</v>
      </c>
      <c r="P23" s="24">
        <v>840861</v>
      </c>
      <c r="Q23" s="24">
        <v>836486</v>
      </c>
      <c r="R23" s="24">
        <v>2419304</v>
      </c>
      <c r="S23" s="24"/>
      <c r="T23" s="24"/>
      <c r="U23" s="24"/>
      <c r="V23" s="24"/>
      <c r="W23" s="24">
        <v>7460329</v>
      </c>
      <c r="X23" s="24">
        <v>6572871</v>
      </c>
      <c r="Y23" s="24">
        <v>887458</v>
      </c>
      <c r="Z23" s="6">
        <v>13.5</v>
      </c>
      <c r="AA23" s="22">
        <v>10080110</v>
      </c>
    </row>
    <row r="24" spans="1:27" ht="13.5">
      <c r="A24" s="2" t="s">
        <v>51</v>
      </c>
      <c r="B24" s="8" t="s">
        <v>52</v>
      </c>
      <c r="C24" s="19">
        <v>217805</v>
      </c>
      <c r="D24" s="19"/>
      <c r="E24" s="20">
        <v>22632828</v>
      </c>
      <c r="F24" s="21">
        <v>21932652</v>
      </c>
      <c r="G24" s="21">
        <v>633499</v>
      </c>
      <c r="H24" s="21">
        <v>220132</v>
      </c>
      <c r="I24" s="21">
        <v>47444</v>
      </c>
      <c r="J24" s="21">
        <v>901075</v>
      </c>
      <c r="K24" s="21"/>
      <c r="L24" s="21">
        <v>7626</v>
      </c>
      <c r="M24" s="21"/>
      <c r="N24" s="21">
        <v>7626</v>
      </c>
      <c r="O24" s="21"/>
      <c r="P24" s="21"/>
      <c r="Q24" s="21">
        <v>12934646</v>
      </c>
      <c r="R24" s="21">
        <v>12934646</v>
      </c>
      <c r="S24" s="21"/>
      <c r="T24" s="21"/>
      <c r="U24" s="21"/>
      <c r="V24" s="21"/>
      <c r="W24" s="21">
        <v>13843347</v>
      </c>
      <c r="X24" s="21">
        <v>16974621</v>
      </c>
      <c r="Y24" s="21">
        <v>-3131274</v>
      </c>
      <c r="Z24" s="4">
        <v>-18.45</v>
      </c>
      <c r="AA24" s="19">
        <v>21932652</v>
      </c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578486810</v>
      </c>
      <c r="D25" s="40">
        <f>+D5+D9+D15+D19+D24</f>
        <v>0</v>
      </c>
      <c r="E25" s="41">
        <f t="shared" si="4"/>
        <v>473136778</v>
      </c>
      <c r="F25" s="42">
        <f t="shared" si="4"/>
        <v>511760340</v>
      </c>
      <c r="G25" s="42">
        <f t="shared" si="4"/>
        <v>87438396</v>
      </c>
      <c r="H25" s="42">
        <f t="shared" si="4"/>
        <v>21907263</v>
      </c>
      <c r="I25" s="42">
        <f t="shared" si="4"/>
        <v>16753906</v>
      </c>
      <c r="J25" s="42">
        <f t="shared" si="4"/>
        <v>126099565</v>
      </c>
      <c r="K25" s="42">
        <f t="shared" si="4"/>
        <v>26722582</v>
      </c>
      <c r="L25" s="42">
        <f t="shared" si="4"/>
        <v>31503984</v>
      </c>
      <c r="M25" s="42">
        <f t="shared" si="4"/>
        <v>61223319</v>
      </c>
      <c r="N25" s="42">
        <f t="shared" si="4"/>
        <v>119449885</v>
      </c>
      <c r="O25" s="42">
        <f t="shared" si="4"/>
        <v>15486842</v>
      </c>
      <c r="P25" s="42">
        <f t="shared" si="4"/>
        <v>17606217</v>
      </c>
      <c r="Q25" s="42">
        <f t="shared" si="4"/>
        <v>70465974</v>
      </c>
      <c r="R25" s="42">
        <f t="shared" si="4"/>
        <v>103559033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349108483</v>
      </c>
      <c r="X25" s="42">
        <f t="shared" si="4"/>
        <v>356586984</v>
      </c>
      <c r="Y25" s="42">
        <f t="shared" si="4"/>
        <v>-7478501</v>
      </c>
      <c r="Z25" s="43">
        <f>+IF(X25&lt;&gt;0,+(Y25/X25)*100,0)</f>
        <v>-2.097244525335787</v>
      </c>
      <c r="AA25" s="40">
        <f>+AA5+AA9+AA15+AA19+AA24</f>
        <v>511760340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212235642</v>
      </c>
      <c r="D28" s="19">
        <f>SUM(D29:D31)</f>
        <v>0</v>
      </c>
      <c r="E28" s="20">
        <f t="shared" si="5"/>
        <v>210139909</v>
      </c>
      <c r="F28" s="21">
        <f t="shared" si="5"/>
        <v>228430876</v>
      </c>
      <c r="G28" s="21">
        <f t="shared" si="5"/>
        <v>7147023</v>
      </c>
      <c r="H28" s="21">
        <f t="shared" si="5"/>
        <v>14599517</v>
      </c>
      <c r="I28" s="21">
        <f t="shared" si="5"/>
        <v>8167628</v>
      </c>
      <c r="J28" s="21">
        <f t="shared" si="5"/>
        <v>29914168</v>
      </c>
      <c r="K28" s="21">
        <f t="shared" si="5"/>
        <v>8402701</v>
      </c>
      <c r="L28" s="21">
        <f t="shared" si="5"/>
        <v>17104190</v>
      </c>
      <c r="M28" s="21">
        <f t="shared" si="5"/>
        <v>8541278</v>
      </c>
      <c r="N28" s="21">
        <f t="shared" si="5"/>
        <v>34048169</v>
      </c>
      <c r="O28" s="21">
        <f t="shared" si="5"/>
        <v>12350662</v>
      </c>
      <c r="P28" s="21">
        <f t="shared" si="5"/>
        <v>13037288</v>
      </c>
      <c r="Q28" s="21">
        <f t="shared" si="5"/>
        <v>16229436</v>
      </c>
      <c r="R28" s="21">
        <f t="shared" si="5"/>
        <v>41617386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105579723</v>
      </c>
      <c r="X28" s="21">
        <f t="shared" si="5"/>
        <v>158136831</v>
      </c>
      <c r="Y28" s="21">
        <f t="shared" si="5"/>
        <v>-52557108</v>
      </c>
      <c r="Z28" s="4">
        <f>+IF(X28&lt;&gt;0,+(Y28/X28)*100,0)</f>
        <v>-33.23521008208392</v>
      </c>
      <c r="AA28" s="19">
        <f>SUM(AA29:AA31)</f>
        <v>228430876</v>
      </c>
    </row>
    <row r="29" spans="1:27" ht="13.5">
      <c r="A29" s="5" t="s">
        <v>33</v>
      </c>
      <c r="B29" s="3"/>
      <c r="C29" s="22">
        <v>115102702</v>
      </c>
      <c r="D29" s="22"/>
      <c r="E29" s="23">
        <v>110724984</v>
      </c>
      <c r="F29" s="24">
        <v>113389305</v>
      </c>
      <c r="G29" s="24">
        <v>1608827</v>
      </c>
      <c r="H29" s="24">
        <v>2462004</v>
      </c>
      <c r="I29" s="24">
        <v>1910860</v>
      </c>
      <c r="J29" s="24">
        <v>5981691</v>
      </c>
      <c r="K29" s="24">
        <v>2039241</v>
      </c>
      <c r="L29" s="24">
        <v>3485057</v>
      </c>
      <c r="M29" s="24">
        <v>2276848</v>
      </c>
      <c r="N29" s="24">
        <v>7801146</v>
      </c>
      <c r="O29" s="24">
        <v>3927539</v>
      </c>
      <c r="P29" s="24">
        <v>3095826</v>
      </c>
      <c r="Q29" s="24">
        <v>4631822</v>
      </c>
      <c r="R29" s="24">
        <v>11655187</v>
      </c>
      <c r="S29" s="24"/>
      <c r="T29" s="24"/>
      <c r="U29" s="24"/>
      <c r="V29" s="24"/>
      <c r="W29" s="24">
        <v>25438024</v>
      </c>
      <c r="X29" s="24">
        <v>84302316</v>
      </c>
      <c r="Y29" s="24">
        <v>-58864292</v>
      </c>
      <c r="Z29" s="6">
        <v>-69.83</v>
      </c>
      <c r="AA29" s="22">
        <v>113389305</v>
      </c>
    </row>
    <row r="30" spans="1:27" ht="13.5">
      <c r="A30" s="5" t="s">
        <v>34</v>
      </c>
      <c r="B30" s="3"/>
      <c r="C30" s="25">
        <v>67704691</v>
      </c>
      <c r="D30" s="25"/>
      <c r="E30" s="26">
        <v>75206267</v>
      </c>
      <c r="F30" s="27">
        <v>88207287</v>
      </c>
      <c r="G30" s="27">
        <v>3950662</v>
      </c>
      <c r="H30" s="27">
        <v>9194669</v>
      </c>
      <c r="I30" s="27">
        <v>2570114</v>
      </c>
      <c r="J30" s="27">
        <v>15715445</v>
      </c>
      <c r="K30" s="27">
        <v>1585827</v>
      </c>
      <c r="L30" s="27">
        <v>10534173</v>
      </c>
      <c r="M30" s="27">
        <v>2459840</v>
      </c>
      <c r="N30" s="27">
        <v>14579840</v>
      </c>
      <c r="O30" s="27">
        <v>4958148</v>
      </c>
      <c r="P30" s="27">
        <v>6686767</v>
      </c>
      <c r="Q30" s="27">
        <v>7976728</v>
      </c>
      <c r="R30" s="27">
        <v>19621643</v>
      </c>
      <c r="S30" s="27"/>
      <c r="T30" s="27"/>
      <c r="U30" s="27"/>
      <c r="V30" s="27"/>
      <c r="W30" s="27">
        <v>49916928</v>
      </c>
      <c r="X30" s="27">
        <v>55678023</v>
      </c>
      <c r="Y30" s="27">
        <v>-5761095</v>
      </c>
      <c r="Z30" s="7">
        <v>-10.35</v>
      </c>
      <c r="AA30" s="25">
        <v>88207287</v>
      </c>
    </row>
    <row r="31" spans="1:27" ht="13.5">
      <c r="A31" s="5" t="s">
        <v>35</v>
      </c>
      <c r="B31" s="3"/>
      <c r="C31" s="22">
        <v>29428249</v>
      </c>
      <c r="D31" s="22"/>
      <c r="E31" s="23">
        <v>24208658</v>
      </c>
      <c r="F31" s="24">
        <v>26834284</v>
      </c>
      <c r="G31" s="24">
        <v>1587534</v>
      </c>
      <c r="H31" s="24">
        <v>2942844</v>
      </c>
      <c r="I31" s="24">
        <v>3686654</v>
      </c>
      <c r="J31" s="24">
        <v>8217032</v>
      </c>
      <c r="K31" s="24">
        <v>4777633</v>
      </c>
      <c r="L31" s="24">
        <v>3084960</v>
      </c>
      <c r="M31" s="24">
        <v>3804590</v>
      </c>
      <c r="N31" s="24">
        <v>11667183</v>
      </c>
      <c r="O31" s="24">
        <v>3464975</v>
      </c>
      <c r="P31" s="24">
        <v>3254695</v>
      </c>
      <c r="Q31" s="24">
        <v>3620886</v>
      </c>
      <c r="R31" s="24">
        <v>10340556</v>
      </c>
      <c r="S31" s="24"/>
      <c r="T31" s="24"/>
      <c r="U31" s="24"/>
      <c r="V31" s="24"/>
      <c r="W31" s="24">
        <v>30224771</v>
      </c>
      <c r="X31" s="24">
        <v>18156492</v>
      </c>
      <c r="Y31" s="24">
        <v>12068279</v>
      </c>
      <c r="Z31" s="6">
        <v>66.47</v>
      </c>
      <c r="AA31" s="22">
        <v>26834284</v>
      </c>
    </row>
    <row r="32" spans="1:27" ht="13.5">
      <c r="A32" s="2" t="s">
        <v>36</v>
      </c>
      <c r="B32" s="3"/>
      <c r="C32" s="19">
        <f aca="true" t="shared" si="6" ref="C32:Y32">SUM(C33:C37)</f>
        <v>41805716</v>
      </c>
      <c r="D32" s="19">
        <f>SUM(D33:D37)</f>
        <v>0</v>
      </c>
      <c r="E32" s="20">
        <f t="shared" si="6"/>
        <v>42856450</v>
      </c>
      <c r="F32" s="21">
        <f t="shared" si="6"/>
        <v>45093279</v>
      </c>
      <c r="G32" s="21">
        <f t="shared" si="6"/>
        <v>2219485</v>
      </c>
      <c r="H32" s="21">
        <f t="shared" si="6"/>
        <v>1330165</v>
      </c>
      <c r="I32" s="21">
        <f t="shared" si="6"/>
        <v>3085261</v>
      </c>
      <c r="J32" s="21">
        <f t="shared" si="6"/>
        <v>6634911</v>
      </c>
      <c r="K32" s="21">
        <f t="shared" si="6"/>
        <v>3027592</v>
      </c>
      <c r="L32" s="21">
        <f t="shared" si="6"/>
        <v>3560898</v>
      </c>
      <c r="M32" s="21">
        <f t="shared" si="6"/>
        <v>2296076</v>
      </c>
      <c r="N32" s="21">
        <f t="shared" si="6"/>
        <v>8884566</v>
      </c>
      <c r="O32" s="21">
        <f t="shared" si="6"/>
        <v>3391847</v>
      </c>
      <c r="P32" s="21">
        <f t="shared" si="6"/>
        <v>2543224</v>
      </c>
      <c r="Q32" s="21">
        <f t="shared" si="6"/>
        <v>3903951</v>
      </c>
      <c r="R32" s="21">
        <f t="shared" si="6"/>
        <v>9839022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25358499</v>
      </c>
      <c r="X32" s="21">
        <f t="shared" si="6"/>
        <v>32742342</v>
      </c>
      <c r="Y32" s="21">
        <f t="shared" si="6"/>
        <v>-7383843</v>
      </c>
      <c r="Z32" s="4">
        <f>+IF(X32&lt;&gt;0,+(Y32/X32)*100,0)</f>
        <v>-22.55135872687421</v>
      </c>
      <c r="AA32" s="19">
        <f>SUM(AA33:AA37)</f>
        <v>45093279</v>
      </c>
    </row>
    <row r="33" spans="1:27" ht="13.5">
      <c r="A33" s="5" t="s">
        <v>37</v>
      </c>
      <c r="B33" s="3"/>
      <c r="C33" s="22">
        <v>17333547</v>
      </c>
      <c r="D33" s="22"/>
      <c r="E33" s="23">
        <v>2339257</v>
      </c>
      <c r="F33" s="24">
        <v>2523076</v>
      </c>
      <c r="G33" s="24">
        <v>503217</v>
      </c>
      <c r="H33" s="24">
        <v>369095</v>
      </c>
      <c r="I33" s="24">
        <v>689640</v>
      </c>
      <c r="J33" s="24">
        <v>1561952</v>
      </c>
      <c r="K33" s="24">
        <v>688854</v>
      </c>
      <c r="L33" s="24">
        <v>781172</v>
      </c>
      <c r="M33" s="24">
        <v>364046</v>
      </c>
      <c r="N33" s="24">
        <v>1834072</v>
      </c>
      <c r="O33" s="24">
        <v>363227</v>
      </c>
      <c r="P33" s="24">
        <v>408768</v>
      </c>
      <c r="Q33" s="24">
        <v>916543</v>
      </c>
      <c r="R33" s="24">
        <v>1688538</v>
      </c>
      <c r="S33" s="24"/>
      <c r="T33" s="24"/>
      <c r="U33" s="24"/>
      <c r="V33" s="24"/>
      <c r="W33" s="24">
        <v>5084562</v>
      </c>
      <c r="X33" s="24">
        <v>1754442</v>
      </c>
      <c r="Y33" s="24">
        <v>3330120</v>
      </c>
      <c r="Z33" s="6">
        <v>189.81</v>
      </c>
      <c r="AA33" s="22">
        <v>2523076</v>
      </c>
    </row>
    <row r="34" spans="1:27" ht="13.5">
      <c r="A34" s="5" t="s">
        <v>38</v>
      </c>
      <c r="B34" s="3"/>
      <c r="C34" s="22">
        <v>7040388</v>
      </c>
      <c r="D34" s="22"/>
      <c r="E34" s="23">
        <v>5121330</v>
      </c>
      <c r="F34" s="24">
        <v>5268336</v>
      </c>
      <c r="G34" s="24">
        <v>35800</v>
      </c>
      <c r="H34" s="24">
        <v>-105544</v>
      </c>
      <c r="I34" s="24">
        <v>446951</v>
      </c>
      <c r="J34" s="24">
        <v>377207</v>
      </c>
      <c r="K34" s="24">
        <v>408946</v>
      </c>
      <c r="L34" s="24">
        <v>524569</v>
      </c>
      <c r="M34" s="24">
        <v>416647</v>
      </c>
      <c r="N34" s="24">
        <v>1350162</v>
      </c>
      <c r="O34" s="24">
        <v>420909</v>
      </c>
      <c r="P34" s="24">
        <v>40315</v>
      </c>
      <c r="Q34" s="24">
        <v>644584</v>
      </c>
      <c r="R34" s="24">
        <v>1105808</v>
      </c>
      <c r="S34" s="24"/>
      <c r="T34" s="24"/>
      <c r="U34" s="24"/>
      <c r="V34" s="24"/>
      <c r="W34" s="24">
        <v>2833177</v>
      </c>
      <c r="X34" s="24">
        <v>3863502</v>
      </c>
      <c r="Y34" s="24">
        <v>-1030325</v>
      </c>
      <c r="Z34" s="6">
        <v>-26.67</v>
      </c>
      <c r="AA34" s="22">
        <v>5268336</v>
      </c>
    </row>
    <row r="35" spans="1:27" ht="13.5">
      <c r="A35" s="5" t="s">
        <v>39</v>
      </c>
      <c r="B35" s="3"/>
      <c r="C35" s="22">
        <v>17217557</v>
      </c>
      <c r="D35" s="22"/>
      <c r="E35" s="23">
        <v>19572895</v>
      </c>
      <c r="F35" s="24">
        <v>22227767</v>
      </c>
      <c r="G35" s="24">
        <v>1680468</v>
      </c>
      <c r="H35" s="24">
        <v>1066614</v>
      </c>
      <c r="I35" s="24">
        <v>1948670</v>
      </c>
      <c r="J35" s="24">
        <v>4695752</v>
      </c>
      <c r="K35" s="24">
        <v>1929792</v>
      </c>
      <c r="L35" s="24">
        <v>2255157</v>
      </c>
      <c r="M35" s="24">
        <v>1515383</v>
      </c>
      <c r="N35" s="24">
        <v>5700332</v>
      </c>
      <c r="O35" s="24">
        <v>2607711</v>
      </c>
      <c r="P35" s="24">
        <v>2094141</v>
      </c>
      <c r="Q35" s="24">
        <v>2342824</v>
      </c>
      <c r="R35" s="24">
        <v>7044676</v>
      </c>
      <c r="S35" s="24"/>
      <c r="T35" s="24"/>
      <c r="U35" s="24"/>
      <c r="V35" s="24"/>
      <c r="W35" s="24">
        <v>17440760</v>
      </c>
      <c r="X35" s="24">
        <v>15407172</v>
      </c>
      <c r="Y35" s="24">
        <v>2033588</v>
      </c>
      <c r="Z35" s="6">
        <v>13.2</v>
      </c>
      <c r="AA35" s="22">
        <v>22227767</v>
      </c>
    </row>
    <row r="36" spans="1:27" ht="13.5">
      <c r="A36" s="5" t="s">
        <v>40</v>
      </c>
      <c r="B36" s="3"/>
      <c r="C36" s="22">
        <v>214224</v>
      </c>
      <c r="D36" s="22"/>
      <c r="E36" s="23">
        <v>131518</v>
      </c>
      <c r="F36" s="24">
        <v>325511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>
        <v>98640</v>
      </c>
      <c r="Y36" s="24">
        <v>-98640</v>
      </c>
      <c r="Z36" s="6">
        <v>-100</v>
      </c>
      <c r="AA36" s="22">
        <v>325511</v>
      </c>
    </row>
    <row r="37" spans="1:27" ht="13.5">
      <c r="A37" s="5" t="s">
        <v>41</v>
      </c>
      <c r="B37" s="3"/>
      <c r="C37" s="25"/>
      <c r="D37" s="25"/>
      <c r="E37" s="26">
        <v>15691450</v>
      </c>
      <c r="F37" s="27">
        <v>14748589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>
        <v>11618586</v>
      </c>
      <c r="Y37" s="27">
        <v>-11618586</v>
      </c>
      <c r="Z37" s="7">
        <v>-100</v>
      </c>
      <c r="AA37" s="25">
        <v>14748589</v>
      </c>
    </row>
    <row r="38" spans="1:27" ht="13.5">
      <c r="A38" s="2" t="s">
        <v>42</v>
      </c>
      <c r="B38" s="8"/>
      <c r="C38" s="19">
        <f aca="true" t="shared" si="7" ref="C38:Y38">SUM(C39:C41)</f>
        <v>40954176</v>
      </c>
      <c r="D38" s="19">
        <f>SUM(D39:D41)</f>
        <v>0</v>
      </c>
      <c r="E38" s="20">
        <f t="shared" si="7"/>
        <v>32786479</v>
      </c>
      <c r="F38" s="21">
        <f t="shared" si="7"/>
        <v>39603831</v>
      </c>
      <c r="G38" s="21">
        <f t="shared" si="7"/>
        <v>1797050</v>
      </c>
      <c r="H38" s="21">
        <f t="shared" si="7"/>
        <v>3485727</v>
      </c>
      <c r="I38" s="21">
        <f t="shared" si="7"/>
        <v>1000609</v>
      </c>
      <c r="J38" s="21">
        <f t="shared" si="7"/>
        <v>6283386</v>
      </c>
      <c r="K38" s="21">
        <f t="shared" si="7"/>
        <v>1541187</v>
      </c>
      <c r="L38" s="21">
        <f t="shared" si="7"/>
        <v>4434070</v>
      </c>
      <c r="M38" s="21">
        <f t="shared" si="7"/>
        <v>2218250</v>
      </c>
      <c r="N38" s="21">
        <f t="shared" si="7"/>
        <v>8193507</v>
      </c>
      <c r="O38" s="21">
        <f t="shared" si="7"/>
        <v>2849089</v>
      </c>
      <c r="P38" s="21">
        <f t="shared" si="7"/>
        <v>2598264</v>
      </c>
      <c r="Q38" s="21">
        <f t="shared" si="7"/>
        <v>2374930</v>
      </c>
      <c r="R38" s="21">
        <f t="shared" si="7"/>
        <v>7822283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22299176</v>
      </c>
      <c r="X38" s="21">
        <f t="shared" si="7"/>
        <v>24589854</v>
      </c>
      <c r="Y38" s="21">
        <f t="shared" si="7"/>
        <v>-2290678</v>
      </c>
      <c r="Z38" s="4">
        <f>+IF(X38&lt;&gt;0,+(Y38/X38)*100,0)</f>
        <v>-9.315541279748956</v>
      </c>
      <c r="AA38" s="19">
        <f>SUM(AA39:AA41)</f>
        <v>39603831</v>
      </c>
    </row>
    <row r="39" spans="1:27" ht="13.5">
      <c r="A39" s="5" t="s">
        <v>43</v>
      </c>
      <c r="B39" s="3"/>
      <c r="C39" s="22">
        <v>4030042</v>
      </c>
      <c r="D39" s="22"/>
      <c r="E39" s="23">
        <v>4725930</v>
      </c>
      <c r="F39" s="24">
        <v>6698448</v>
      </c>
      <c r="G39" s="24">
        <v>33345</v>
      </c>
      <c r="H39" s="24">
        <v>633583</v>
      </c>
      <c r="I39" s="24">
        <v>38490</v>
      </c>
      <c r="J39" s="24">
        <v>705418</v>
      </c>
      <c r="K39" s="24">
        <v>62661</v>
      </c>
      <c r="L39" s="24">
        <v>412409</v>
      </c>
      <c r="M39" s="24">
        <v>380715</v>
      </c>
      <c r="N39" s="24">
        <v>855785</v>
      </c>
      <c r="O39" s="24">
        <v>351039</v>
      </c>
      <c r="P39" s="24">
        <v>368568</v>
      </c>
      <c r="Q39" s="24">
        <v>480910</v>
      </c>
      <c r="R39" s="24">
        <v>1200517</v>
      </c>
      <c r="S39" s="24"/>
      <c r="T39" s="24"/>
      <c r="U39" s="24"/>
      <c r="V39" s="24"/>
      <c r="W39" s="24">
        <v>2761720</v>
      </c>
      <c r="X39" s="24">
        <v>3544443</v>
      </c>
      <c r="Y39" s="24">
        <v>-782723</v>
      </c>
      <c r="Z39" s="6">
        <v>-22.08</v>
      </c>
      <c r="AA39" s="22">
        <v>6698448</v>
      </c>
    </row>
    <row r="40" spans="1:27" ht="13.5">
      <c r="A40" s="5" t="s">
        <v>44</v>
      </c>
      <c r="B40" s="3"/>
      <c r="C40" s="22">
        <v>36924134</v>
      </c>
      <c r="D40" s="22"/>
      <c r="E40" s="23">
        <v>28060549</v>
      </c>
      <c r="F40" s="24">
        <v>32905383</v>
      </c>
      <c r="G40" s="24">
        <v>1763705</v>
      </c>
      <c r="H40" s="24">
        <v>2852144</v>
      </c>
      <c r="I40" s="24">
        <v>962119</v>
      </c>
      <c r="J40" s="24">
        <v>5577968</v>
      </c>
      <c r="K40" s="24">
        <v>1478526</v>
      </c>
      <c r="L40" s="24">
        <v>4021661</v>
      </c>
      <c r="M40" s="24">
        <v>1837535</v>
      </c>
      <c r="N40" s="24">
        <v>7337722</v>
      </c>
      <c r="O40" s="24">
        <v>2498050</v>
      </c>
      <c r="P40" s="24">
        <v>2229696</v>
      </c>
      <c r="Q40" s="24">
        <v>1894020</v>
      </c>
      <c r="R40" s="24">
        <v>6621766</v>
      </c>
      <c r="S40" s="24"/>
      <c r="T40" s="24"/>
      <c r="U40" s="24"/>
      <c r="V40" s="24"/>
      <c r="W40" s="24">
        <v>19537456</v>
      </c>
      <c r="X40" s="24">
        <v>21045411</v>
      </c>
      <c r="Y40" s="24">
        <v>-1507955</v>
      </c>
      <c r="Z40" s="6">
        <v>-7.17</v>
      </c>
      <c r="AA40" s="22">
        <v>32905383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179812336</v>
      </c>
      <c r="D42" s="19">
        <f>SUM(D43:D46)</f>
        <v>0</v>
      </c>
      <c r="E42" s="20">
        <f t="shared" si="8"/>
        <v>179578905</v>
      </c>
      <c r="F42" s="21">
        <f t="shared" si="8"/>
        <v>187323290</v>
      </c>
      <c r="G42" s="21">
        <f t="shared" si="8"/>
        <v>22798072</v>
      </c>
      <c r="H42" s="21">
        <f t="shared" si="8"/>
        <v>20356105</v>
      </c>
      <c r="I42" s="21">
        <f t="shared" si="8"/>
        <v>19099092</v>
      </c>
      <c r="J42" s="21">
        <f t="shared" si="8"/>
        <v>62253269</v>
      </c>
      <c r="K42" s="21">
        <f t="shared" si="8"/>
        <v>9097659</v>
      </c>
      <c r="L42" s="21">
        <f t="shared" si="8"/>
        <v>15463785</v>
      </c>
      <c r="M42" s="21">
        <f t="shared" si="8"/>
        <v>37178117</v>
      </c>
      <c r="N42" s="21">
        <f t="shared" si="8"/>
        <v>61739561</v>
      </c>
      <c r="O42" s="21">
        <f t="shared" si="8"/>
        <v>13580377</v>
      </c>
      <c r="P42" s="21">
        <f t="shared" si="8"/>
        <v>14260281</v>
      </c>
      <c r="Q42" s="21">
        <f t="shared" si="8"/>
        <v>33125907</v>
      </c>
      <c r="R42" s="21">
        <f t="shared" si="8"/>
        <v>60966565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184959395</v>
      </c>
      <c r="X42" s="21">
        <f t="shared" si="8"/>
        <v>138434175</v>
      </c>
      <c r="Y42" s="21">
        <f t="shared" si="8"/>
        <v>46525220</v>
      </c>
      <c r="Z42" s="4">
        <f>+IF(X42&lt;&gt;0,+(Y42/X42)*100,0)</f>
        <v>33.60818959624673</v>
      </c>
      <c r="AA42" s="19">
        <f>SUM(AA43:AA46)</f>
        <v>187323290</v>
      </c>
    </row>
    <row r="43" spans="1:27" ht="13.5">
      <c r="A43" s="5" t="s">
        <v>47</v>
      </c>
      <c r="B43" s="3"/>
      <c r="C43" s="22">
        <v>117746945</v>
      </c>
      <c r="D43" s="22"/>
      <c r="E43" s="23">
        <v>130867408</v>
      </c>
      <c r="F43" s="24">
        <v>132983415</v>
      </c>
      <c r="G43" s="24">
        <v>16239254</v>
      </c>
      <c r="H43" s="24">
        <v>15720566</v>
      </c>
      <c r="I43" s="24">
        <v>12519849</v>
      </c>
      <c r="J43" s="24">
        <v>44479669</v>
      </c>
      <c r="K43" s="24">
        <v>2960773</v>
      </c>
      <c r="L43" s="24">
        <v>9787678</v>
      </c>
      <c r="M43" s="24">
        <v>32765659</v>
      </c>
      <c r="N43" s="24">
        <v>45514110</v>
      </c>
      <c r="O43" s="24">
        <v>11396926</v>
      </c>
      <c r="P43" s="24">
        <v>8823392</v>
      </c>
      <c r="Q43" s="24">
        <v>27098789</v>
      </c>
      <c r="R43" s="24">
        <v>47319107</v>
      </c>
      <c r="S43" s="24"/>
      <c r="T43" s="24"/>
      <c r="U43" s="24"/>
      <c r="V43" s="24"/>
      <c r="W43" s="24">
        <v>137312886</v>
      </c>
      <c r="X43" s="24">
        <v>101900556</v>
      </c>
      <c r="Y43" s="24">
        <v>35412330</v>
      </c>
      <c r="Z43" s="6">
        <v>34.75</v>
      </c>
      <c r="AA43" s="22">
        <v>132983415</v>
      </c>
    </row>
    <row r="44" spans="1:27" ht="13.5">
      <c r="A44" s="5" t="s">
        <v>48</v>
      </c>
      <c r="B44" s="3"/>
      <c r="C44" s="22">
        <v>35497617</v>
      </c>
      <c r="D44" s="22"/>
      <c r="E44" s="23">
        <v>31452053</v>
      </c>
      <c r="F44" s="24">
        <v>37318100</v>
      </c>
      <c r="G44" s="24">
        <v>4883645</v>
      </c>
      <c r="H44" s="24">
        <v>1769849</v>
      </c>
      <c r="I44" s="24">
        <v>4864616</v>
      </c>
      <c r="J44" s="24">
        <v>11518110</v>
      </c>
      <c r="K44" s="24">
        <v>4274521</v>
      </c>
      <c r="L44" s="24">
        <v>4550602</v>
      </c>
      <c r="M44" s="24">
        <v>3479875</v>
      </c>
      <c r="N44" s="24">
        <v>12304998</v>
      </c>
      <c r="O44" s="24">
        <v>1098373</v>
      </c>
      <c r="P44" s="24">
        <v>4091751</v>
      </c>
      <c r="Q44" s="24">
        <v>4400328</v>
      </c>
      <c r="R44" s="24">
        <v>9590452</v>
      </c>
      <c r="S44" s="24"/>
      <c r="T44" s="24"/>
      <c r="U44" s="24"/>
      <c r="V44" s="24"/>
      <c r="W44" s="24">
        <v>33413560</v>
      </c>
      <c r="X44" s="24">
        <v>23589036</v>
      </c>
      <c r="Y44" s="24">
        <v>9824524</v>
      </c>
      <c r="Z44" s="6">
        <v>41.65</v>
      </c>
      <c r="AA44" s="22">
        <v>37318100</v>
      </c>
    </row>
    <row r="45" spans="1:27" ht="13.5">
      <c r="A45" s="5" t="s">
        <v>49</v>
      </c>
      <c r="B45" s="3"/>
      <c r="C45" s="25">
        <v>2996297</v>
      </c>
      <c r="D45" s="25"/>
      <c r="E45" s="26">
        <v>3068690</v>
      </c>
      <c r="F45" s="27">
        <v>3083080</v>
      </c>
      <c r="G45" s="27">
        <v>117590</v>
      </c>
      <c r="H45" s="27">
        <v>1184320</v>
      </c>
      <c r="I45" s="27">
        <v>426537</v>
      </c>
      <c r="J45" s="27">
        <v>1728447</v>
      </c>
      <c r="K45" s="27">
        <v>843881</v>
      </c>
      <c r="L45" s="27">
        <v>123660</v>
      </c>
      <c r="M45" s="27">
        <v>85052</v>
      </c>
      <c r="N45" s="27">
        <v>1052593</v>
      </c>
      <c r="O45" s="27">
        <v>94030</v>
      </c>
      <c r="P45" s="27">
        <v>433526</v>
      </c>
      <c r="Q45" s="27">
        <v>241477</v>
      </c>
      <c r="R45" s="27">
        <v>769033</v>
      </c>
      <c r="S45" s="27"/>
      <c r="T45" s="27"/>
      <c r="U45" s="27"/>
      <c r="V45" s="27"/>
      <c r="W45" s="27">
        <v>3550073</v>
      </c>
      <c r="X45" s="27">
        <v>2301516</v>
      </c>
      <c r="Y45" s="27">
        <v>1248557</v>
      </c>
      <c r="Z45" s="7">
        <v>54.25</v>
      </c>
      <c r="AA45" s="25">
        <v>3083080</v>
      </c>
    </row>
    <row r="46" spans="1:27" ht="13.5">
      <c r="A46" s="5" t="s">
        <v>50</v>
      </c>
      <c r="B46" s="3"/>
      <c r="C46" s="22">
        <v>23571477</v>
      </c>
      <c r="D46" s="22"/>
      <c r="E46" s="23">
        <v>14190754</v>
      </c>
      <c r="F46" s="24">
        <v>13938695</v>
      </c>
      <c r="G46" s="24">
        <v>1557583</v>
      </c>
      <c r="H46" s="24">
        <v>1681370</v>
      </c>
      <c r="I46" s="24">
        <v>1288090</v>
      </c>
      <c r="J46" s="24">
        <v>4527043</v>
      </c>
      <c r="K46" s="24">
        <v>1018484</v>
      </c>
      <c r="L46" s="24">
        <v>1001845</v>
      </c>
      <c r="M46" s="24">
        <v>847531</v>
      </c>
      <c r="N46" s="24">
        <v>2867860</v>
      </c>
      <c r="O46" s="24">
        <v>991048</v>
      </c>
      <c r="P46" s="24">
        <v>911612</v>
      </c>
      <c r="Q46" s="24">
        <v>1385313</v>
      </c>
      <c r="R46" s="24">
        <v>3287973</v>
      </c>
      <c r="S46" s="24"/>
      <c r="T46" s="24"/>
      <c r="U46" s="24"/>
      <c r="V46" s="24"/>
      <c r="W46" s="24">
        <v>10682876</v>
      </c>
      <c r="X46" s="24">
        <v>10643067</v>
      </c>
      <c r="Y46" s="24">
        <v>39809</v>
      </c>
      <c r="Z46" s="6">
        <v>0.37</v>
      </c>
      <c r="AA46" s="22">
        <v>13938695</v>
      </c>
    </row>
    <row r="47" spans="1:27" ht="13.5">
      <c r="A47" s="2" t="s">
        <v>51</v>
      </c>
      <c r="B47" s="8" t="s">
        <v>52</v>
      </c>
      <c r="C47" s="19">
        <v>11900028</v>
      </c>
      <c r="D47" s="19"/>
      <c r="E47" s="20">
        <v>14072384</v>
      </c>
      <c r="F47" s="21">
        <v>14896981</v>
      </c>
      <c r="G47" s="21">
        <v>2628867</v>
      </c>
      <c r="H47" s="21">
        <v>201545</v>
      </c>
      <c r="I47" s="21">
        <v>1093715</v>
      </c>
      <c r="J47" s="21">
        <v>3924127</v>
      </c>
      <c r="K47" s="21">
        <v>694079</v>
      </c>
      <c r="L47" s="21">
        <v>395795</v>
      </c>
      <c r="M47" s="21">
        <v>827851</v>
      </c>
      <c r="N47" s="21">
        <v>1917725</v>
      </c>
      <c r="O47" s="21">
        <v>386537</v>
      </c>
      <c r="P47" s="21">
        <v>566987</v>
      </c>
      <c r="Q47" s="21">
        <v>3625647</v>
      </c>
      <c r="R47" s="21">
        <v>4579171</v>
      </c>
      <c r="S47" s="21"/>
      <c r="T47" s="21"/>
      <c r="U47" s="21"/>
      <c r="V47" s="21"/>
      <c r="W47" s="21">
        <v>10421023</v>
      </c>
      <c r="X47" s="21">
        <v>10554291</v>
      </c>
      <c r="Y47" s="21">
        <v>-133268</v>
      </c>
      <c r="Z47" s="4">
        <v>-1.26</v>
      </c>
      <c r="AA47" s="19">
        <v>14896981</v>
      </c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486707898</v>
      </c>
      <c r="D48" s="40">
        <f>+D28+D32+D38+D42+D47</f>
        <v>0</v>
      </c>
      <c r="E48" s="41">
        <f t="shared" si="9"/>
        <v>479434127</v>
      </c>
      <c r="F48" s="42">
        <f t="shared" si="9"/>
        <v>515348257</v>
      </c>
      <c r="G48" s="42">
        <f t="shared" si="9"/>
        <v>36590497</v>
      </c>
      <c r="H48" s="42">
        <f t="shared" si="9"/>
        <v>39973059</v>
      </c>
      <c r="I48" s="42">
        <f t="shared" si="9"/>
        <v>32446305</v>
      </c>
      <c r="J48" s="42">
        <f t="shared" si="9"/>
        <v>109009861</v>
      </c>
      <c r="K48" s="42">
        <f t="shared" si="9"/>
        <v>22763218</v>
      </c>
      <c r="L48" s="42">
        <f t="shared" si="9"/>
        <v>40958738</v>
      </c>
      <c r="M48" s="42">
        <f t="shared" si="9"/>
        <v>51061572</v>
      </c>
      <c r="N48" s="42">
        <f t="shared" si="9"/>
        <v>114783528</v>
      </c>
      <c r="O48" s="42">
        <f t="shared" si="9"/>
        <v>32558512</v>
      </c>
      <c r="P48" s="42">
        <f t="shared" si="9"/>
        <v>33006044</v>
      </c>
      <c r="Q48" s="42">
        <f t="shared" si="9"/>
        <v>59259871</v>
      </c>
      <c r="R48" s="42">
        <f t="shared" si="9"/>
        <v>124824427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348617816</v>
      </c>
      <c r="X48" s="42">
        <f t="shared" si="9"/>
        <v>364457493</v>
      </c>
      <c r="Y48" s="42">
        <f t="shared" si="9"/>
        <v>-15839677</v>
      </c>
      <c r="Z48" s="43">
        <f>+IF(X48&lt;&gt;0,+(Y48/X48)*100,0)</f>
        <v>-4.346097227859711</v>
      </c>
      <c r="AA48" s="40">
        <f>+AA28+AA32+AA38+AA42+AA47</f>
        <v>515348257</v>
      </c>
    </row>
    <row r="49" spans="1:27" ht="13.5">
      <c r="A49" s="14" t="s">
        <v>58</v>
      </c>
      <c r="B49" s="15"/>
      <c r="C49" s="44">
        <f aca="true" t="shared" si="10" ref="C49:Y49">+C25-C48</f>
        <v>91778912</v>
      </c>
      <c r="D49" s="44">
        <f>+D25-D48</f>
        <v>0</v>
      </c>
      <c r="E49" s="45">
        <f t="shared" si="10"/>
        <v>-6297349</v>
      </c>
      <c r="F49" s="46">
        <f t="shared" si="10"/>
        <v>-3587917</v>
      </c>
      <c r="G49" s="46">
        <f t="shared" si="10"/>
        <v>50847899</v>
      </c>
      <c r="H49" s="46">
        <f t="shared" si="10"/>
        <v>-18065796</v>
      </c>
      <c r="I49" s="46">
        <f t="shared" si="10"/>
        <v>-15692399</v>
      </c>
      <c r="J49" s="46">
        <f t="shared" si="10"/>
        <v>17089704</v>
      </c>
      <c r="K49" s="46">
        <f t="shared" si="10"/>
        <v>3959364</v>
      </c>
      <c r="L49" s="46">
        <f t="shared" si="10"/>
        <v>-9454754</v>
      </c>
      <c r="M49" s="46">
        <f t="shared" si="10"/>
        <v>10161747</v>
      </c>
      <c r="N49" s="46">
        <f t="shared" si="10"/>
        <v>4666357</v>
      </c>
      <c r="O49" s="46">
        <f t="shared" si="10"/>
        <v>-17071670</v>
      </c>
      <c r="P49" s="46">
        <f t="shared" si="10"/>
        <v>-15399827</v>
      </c>
      <c r="Q49" s="46">
        <f t="shared" si="10"/>
        <v>11206103</v>
      </c>
      <c r="R49" s="46">
        <f t="shared" si="10"/>
        <v>-21265394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490667</v>
      </c>
      <c r="X49" s="46">
        <f>IF(F25=F48,0,X25-X48)</f>
        <v>-7870509</v>
      </c>
      <c r="Y49" s="46">
        <f t="shared" si="10"/>
        <v>8361176</v>
      </c>
      <c r="Z49" s="47">
        <f>+IF(X49&lt;&gt;0,+(Y49/X49)*100,0)</f>
        <v>-106.23424736570404</v>
      </c>
      <c r="AA49" s="44">
        <f>+AA25-AA48</f>
        <v>-3587917</v>
      </c>
    </row>
    <row r="50" spans="1:27" ht="13.5">
      <c r="A50" s="16" t="s">
        <v>79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161662181</v>
      </c>
      <c r="D5" s="19">
        <f>SUM(D6:D8)</f>
        <v>0</v>
      </c>
      <c r="E5" s="20">
        <f t="shared" si="0"/>
        <v>166253494</v>
      </c>
      <c r="F5" s="21">
        <f t="shared" si="0"/>
        <v>166253494</v>
      </c>
      <c r="G5" s="21">
        <f t="shared" si="0"/>
        <v>52193541</v>
      </c>
      <c r="H5" s="21">
        <f t="shared" si="0"/>
        <v>5124570</v>
      </c>
      <c r="I5" s="21">
        <f t="shared" si="0"/>
        <v>7164340</v>
      </c>
      <c r="J5" s="21">
        <f t="shared" si="0"/>
        <v>64482451</v>
      </c>
      <c r="K5" s="21">
        <f t="shared" si="0"/>
        <v>5299987</v>
      </c>
      <c r="L5" s="21">
        <f t="shared" si="0"/>
        <v>6583126</v>
      </c>
      <c r="M5" s="21">
        <f t="shared" si="0"/>
        <v>27908044</v>
      </c>
      <c r="N5" s="21">
        <f t="shared" si="0"/>
        <v>39791157</v>
      </c>
      <c r="O5" s="21">
        <f t="shared" si="0"/>
        <v>5928557</v>
      </c>
      <c r="P5" s="21">
        <f t="shared" si="0"/>
        <v>6006907</v>
      </c>
      <c r="Q5" s="21">
        <f t="shared" si="0"/>
        <v>29561663</v>
      </c>
      <c r="R5" s="21">
        <f t="shared" si="0"/>
        <v>41497127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145770735</v>
      </c>
      <c r="X5" s="21">
        <f t="shared" si="0"/>
        <v>124690149</v>
      </c>
      <c r="Y5" s="21">
        <f t="shared" si="0"/>
        <v>21080586</v>
      </c>
      <c r="Z5" s="4">
        <f>+IF(X5&lt;&gt;0,+(Y5/X5)*100,0)</f>
        <v>16.90637646122309</v>
      </c>
      <c r="AA5" s="19">
        <f>SUM(AA6:AA8)</f>
        <v>166253494</v>
      </c>
    </row>
    <row r="6" spans="1:27" ht="13.5">
      <c r="A6" s="5" t="s">
        <v>33</v>
      </c>
      <c r="B6" s="3"/>
      <c r="C6" s="22">
        <v>93819913</v>
      </c>
      <c r="D6" s="22"/>
      <c r="E6" s="23">
        <v>92195574</v>
      </c>
      <c r="F6" s="24">
        <v>92195574</v>
      </c>
      <c r="G6" s="24">
        <v>38366182</v>
      </c>
      <c r="H6" s="24">
        <v>-33278</v>
      </c>
      <c r="I6" s="24">
        <v>8946</v>
      </c>
      <c r="J6" s="24">
        <v>38341850</v>
      </c>
      <c r="K6" s="24">
        <v>4593</v>
      </c>
      <c r="L6" s="24">
        <v>1642</v>
      </c>
      <c r="M6" s="24">
        <v>22436000</v>
      </c>
      <c r="N6" s="24">
        <v>22442235</v>
      </c>
      <c r="O6" s="24">
        <v>316481</v>
      </c>
      <c r="P6" s="24">
        <v>4467</v>
      </c>
      <c r="Q6" s="24">
        <v>23792866</v>
      </c>
      <c r="R6" s="24">
        <v>24113814</v>
      </c>
      <c r="S6" s="24"/>
      <c r="T6" s="24"/>
      <c r="U6" s="24"/>
      <c r="V6" s="24"/>
      <c r="W6" s="24">
        <v>84897899</v>
      </c>
      <c r="X6" s="24">
        <v>69146703</v>
      </c>
      <c r="Y6" s="24">
        <v>15751196</v>
      </c>
      <c r="Z6" s="6">
        <v>22.78</v>
      </c>
      <c r="AA6" s="22">
        <v>92195574</v>
      </c>
    </row>
    <row r="7" spans="1:27" ht="13.5">
      <c r="A7" s="5" t="s">
        <v>34</v>
      </c>
      <c r="B7" s="3"/>
      <c r="C7" s="25">
        <v>67832172</v>
      </c>
      <c r="D7" s="25"/>
      <c r="E7" s="26">
        <v>74043200</v>
      </c>
      <c r="F7" s="27">
        <v>74043200</v>
      </c>
      <c r="G7" s="27">
        <v>13827083</v>
      </c>
      <c r="H7" s="27">
        <v>5155795</v>
      </c>
      <c r="I7" s="27">
        <v>7153626</v>
      </c>
      <c r="J7" s="27">
        <v>26136504</v>
      </c>
      <c r="K7" s="27">
        <v>5295148</v>
      </c>
      <c r="L7" s="27">
        <v>6579331</v>
      </c>
      <c r="M7" s="27">
        <v>5472044</v>
      </c>
      <c r="N7" s="27">
        <v>17346523</v>
      </c>
      <c r="O7" s="27">
        <v>5611683</v>
      </c>
      <c r="P7" s="27">
        <v>6002440</v>
      </c>
      <c r="Q7" s="27">
        <v>5768797</v>
      </c>
      <c r="R7" s="27">
        <v>17382920</v>
      </c>
      <c r="S7" s="27"/>
      <c r="T7" s="27"/>
      <c r="U7" s="27"/>
      <c r="V7" s="27"/>
      <c r="W7" s="27">
        <v>60865947</v>
      </c>
      <c r="X7" s="27">
        <v>55532403</v>
      </c>
      <c r="Y7" s="27">
        <v>5333544</v>
      </c>
      <c r="Z7" s="7">
        <v>9.6</v>
      </c>
      <c r="AA7" s="25">
        <v>74043200</v>
      </c>
    </row>
    <row r="8" spans="1:27" ht="13.5">
      <c r="A8" s="5" t="s">
        <v>35</v>
      </c>
      <c r="B8" s="3"/>
      <c r="C8" s="22">
        <v>10096</v>
      </c>
      <c r="D8" s="22"/>
      <c r="E8" s="23">
        <v>14720</v>
      </c>
      <c r="F8" s="24">
        <v>14720</v>
      </c>
      <c r="G8" s="24">
        <v>276</v>
      </c>
      <c r="H8" s="24">
        <v>2053</v>
      </c>
      <c r="I8" s="24">
        <v>1768</v>
      </c>
      <c r="J8" s="24">
        <v>4097</v>
      </c>
      <c r="K8" s="24">
        <v>246</v>
      </c>
      <c r="L8" s="24">
        <v>2153</v>
      </c>
      <c r="M8" s="24"/>
      <c r="N8" s="24">
        <v>2399</v>
      </c>
      <c r="O8" s="24">
        <v>393</v>
      </c>
      <c r="P8" s="24"/>
      <c r="Q8" s="24"/>
      <c r="R8" s="24">
        <v>393</v>
      </c>
      <c r="S8" s="24"/>
      <c r="T8" s="24"/>
      <c r="U8" s="24"/>
      <c r="V8" s="24"/>
      <c r="W8" s="24">
        <v>6889</v>
      </c>
      <c r="X8" s="24">
        <v>11043</v>
      </c>
      <c r="Y8" s="24">
        <v>-4154</v>
      </c>
      <c r="Z8" s="6">
        <v>-37.62</v>
      </c>
      <c r="AA8" s="22">
        <v>14720</v>
      </c>
    </row>
    <row r="9" spans="1:27" ht="13.5">
      <c r="A9" s="2" t="s">
        <v>36</v>
      </c>
      <c r="B9" s="3"/>
      <c r="C9" s="19">
        <f aca="true" t="shared" si="1" ref="C9:Y9">SUM(C10:C14)</f>
        <v>284761</v>
      </c>
      <c r="D9" s="19">
        <f>SUM(D10:D14)</f>
        <v>0</v>
      </c>
      <c r="E9" s="20">
        <f t="shared" si="1"/>
        <v>713884</v>
      </c>
      <c r="F9" s="21">
        <f t="shared" si="1"/>
        <v>713884</v>
      </c>
      <c r="G9" s="21">
        <f t="shared" si="1"/>
        <v>33781</v>
      </c>
      <c r="H9" s="21">
        <f t="shared" si="1"/>
        <v>29648</v>
      </c>
      <c r="I9" s="21">
        <f t="shared" si="1"/>
        <v>9365</v>
      </c>
      <c r="J9" s="21">
        <f t="shared" si="1"/>
        <v>72794</v>
      </c>
      <c r="K9" s="21">
        <f t="shared" si="1"/>
        <v>11889</v>
      </c>
      <c r="L9" s="21">
        <f t="shared" si="1"/>
        <v>15672</v>
      </c>
      <c r="M9" s="21">
        <f t="shared" si="1"/>
        <v>9949</v>
      </c>
      <c r="N9" s="21">
        <f t="shared" si="1"/>
        <v>37510</v>
      </c>
      <c r="O9" s="21">
        <f t="shared" si="1"/>
        <v>16018</v>
      </c>
      <c r="P9" s="21">
        <f t="shared" si="1"/>
        <v>26997</v>
      </c>
      <c r="Q9" s="21">
        <f t="shared" si="1"/>
        <v>13177</v>
      </c>
      <c r="R9" s="21">
        <f t="shared" si="1"/>
        <v>56192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166496</v>
      </c>
      <c r="X9" s="21">
        <f t="shared" si="1"/>
        <v>532989</v>
      </c>
      <c r="Y9" s="21">
        <f t="shared" si="1"/>
        <v>-366493</v>
      </c>
      <c r="Z9" s="4">
        <f>+IF(X9&lt;&gt;0,+(Y9/X9)*100,0)</f>
        <v>-68.76183185769312</v>
      </c>
      <c r="AA9" s="19">
        <f>SUM(AA10:AA14)</f>
        <v>713884</v>
      </c>
    </row>
    <row r="10" spans="1:27" ht="13.5">
      <c r="A10" s="5" t="s">
        <v>37</v>
      </c>
      <c r="B10" s="3"/>
      <c r="C10" s="22">
        <v>84904</v>
      </c>
      <c r="D10" s="22"/>
      <c r="E10" s="23">
        <v>86565</v>
      </c>
      <c r="F10" s="24">
        <v>86565</v>
      </c>
      <c r="G10" s="24">
        <v>7173</v>
      </c>
      <c r="H10" s="24">
        <v>8692</v>
      </c>
      <c r="I10" s="24">
        <v>7247</v>
      </c>
      <c r="J10" s="24">
        <v>23112</v>
      </c>
      <c r="K10" s="24">
        <v>5265</v>
      </c>
      <c r="L10" s="24">
        <v>5854</v>
      </c>
      <c r="M10" s="24">
        <v>6278</v>
      </c>
      <c r="N10" s="24">
        <v>17397</v>
      </c>
      <c r="O10" s="24">
        <v>8782</v>
      </c>
      <c r="P10" s="24">
        <v>11587</v>
      </c>
      <c r="Q10" s="24">
        <v>7353</v>
      </c>
      <c r="R10" s="24">
        <v>27722</v>
      </c>
      <c r="S10" s="24"/>
      <c r="T10" s="24"/>
      <c r="U10" s="24"/>
      <c r="V10" s="24"/>
      <c r="W10" s="24">
        <v>68231</v>
      </c>
      <c r="X10" s="24">
        <v>64926</v>
      </c>
      <c r="Y10" s="24">
        <v>3305</v>
      </c>
      <c r="Z10" s="6">
        <v>5.09</v>
      </c>
      <c r="AA10" s="22">
        <v>86565</v>
      </c>
    </row>
    <row r="11" spans="1:27" ht="13.5">
      <c r="A11" s="5" t="s">
        <v>38</v>
      </c>
      <c r="B11" s="3"/>
      <c r="C11" s="22">
        <v>12197</v>
      </c>
      <c r="D11" s="22"/>
      <c r="E11" s="23">
        <v>19668</v>
      </c>
      <c r="F11" s="24">
        <v>19668</v>
      </c>
      <c r="G11" s="24"/>
      <c r="H11" s="24"/>
      <c r="I11" s="24"/>
      <c r="J11" s="24"/>
      <c r="K11" s="24">
        <v>640</v>
      </c>
      <c r="L11" s="24">
        <v>568</v>
      </c>
      <c r="M11" s="24">
        <v>2021</v>
      </c>
      <c r="N11" s="24">
        <v>3229</v>
      </c>
      <c r="O11" s="24">
        <v>3936</v>
      </c>
      <c r="P11" s="24">
        <v>273</v>
      </c>
      <c r="Q11" s="24">
        <v>474</v>
      </c>
      <c r="R11" s="24">
        <v>4683</v>
      </c>
      <c r="S11" s="24"/>
      <c r="T11" s="24"/>
      <c r="U11" s="24"/>
      <c r="V11" s="24"/>
      <c r="W11" s="24">
        <v>7912</v>
      </c>
      <c r="X11" s="24">
        <v>14751</v>
      </c>
      <c r="Y11" s="24">
        <v>-6839</v>
      </c>
      <c r="Z11" s="6">
        <v>-46.36</v>
      </c>
      <c r="AA11" s="22">
        <v>19668</v>
      </c>
    </row>
    <row r="12" spans="1:27" ht="13.5">
      <c r="A12" s="5" t="s">
        <v>39</v>
      </c>
      <c r="B12" s="3"/>
      <c r="C12" s="22">
        <v>187660</v>
      </c>
      <c r="D12" s="22"/>
      <c r="E12" s="23">
        <v>607651</v>
      </c>
      <c r="F12" s="24">
        <v>607651</v>
      </c>
      <c r="G12" s="24">
        <v>26608</v>
      </c>
      <c r="H12" s="24">
        <v>20956</v>
      </c>
      <c r="I12" s="24">
        <v>2118</v>
      </c>
      <c r="J12" s="24">
        <v>49682</v>
      </c>
      <c r="K12" s="24">
        <v>5984</v>
      </c>
      <c r="L12" s="24">
        <v>9250</v>
      </c>
      <c r="M12" s="24">
        <v>1650</v>
      </c>
      <c r="N12" s="24">
        <v>16884</v>
      </c>
      <c r="O12" s="24">
        <v>3300</v>
      </c>
      <c r="P12" s="24">
        <v>15137</v>
      </c>
      <c r="Q12" s="24">
        <v>5350</v>
      </c>
      <c r="R12" s="24">
        <v>23787</v>
      </c>
      <c r="S12" s="24"/>
      <c r="T12" s="24"/>
      <c r="U12" s="24"/>
      <c r="V12" s="24"/>
      <c r="W12" s="24">
        <v>90353</v>
      </c>
      <c r="X12" s="24">
        <v>453312</v>
      </c>
      <c r="Y12" s="24">
        <v>-362959</v>
      </c>
      <c r="Z12" s="6">
        <v>-80.07</v>
      </c>
      <c r="AA12" s="22">
        <v>607651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25633260</v>
      </c>
      <c r="D15" s="19">
        <f>SUM(D16:D18)</f>
        <v>0</v>
      </c>
      <c r="E15" s="20">
        <f t="shared" si="2"/>
        <v>11022156</v>
      </c>
      <c r="F15" s="21">
        <f t="shared" si="2"/>
        <v>11022156</v>
      </c>
      <c r="G15" s="21">
        <f t="shared" si="2"/>
        <v>1853708</v>
      </c>
      <c r="H15" s="21">
        <f t="shared" si="2"/>
        <v>712676</v>
      </c>
      <c r="I15" s="21">
        <f t="shared" si="2"/>
        <v>355774</v>
      </c>
      <c r="J15" s="21">
        <f t="shared" si="2"/>
        <v>2922158</v>
      </c>
      <c r="K15" s="21">
        <f t="shared" si="2"/>
        <v>709805</v>
      </c>
      <c r="L15" s="21">
        <f t="shared" si="2"/>
        <v>385005</v>
      </c>
      <c r="M15" s="21">
        <f t="shared" si="2"/>
        <v>-31542</v>
      </c>
      <c r="N15" s="21">
        <f t="shared" si="2"/>
        <v>1063268</v>
      </c>
      <c r="O15" s="21">
        <f t="shared" si="2"/>
        <v>1291858</v>
      </c>
      <c r="P15" s="21">
        <f t="shared" si="2"/>
        <v>-18809</v>
      </c>
      <c r="Q15" s="21">
        <f t="shared" si="2"/>
        <v>855072</v>
      </c>
      <c r="R15" s="21">
        <f t="shared" si="2"/>
        <v>2128121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6113547</v>
      </c>
      <c r="X15" s="21">
        <f t="shared" si="2"/>
        <v>8266599</v>
      </c>
      <c r="Y15" s="21">
        <f t="shared" si="2"/>
        <v>-2153052</v>
      </c>
      <c r="Z15" s="4">
        <f>+IF(X15&lt;&gt;0,+(Y15/X15)*100,0)</f>
        <v>-26.045197063508223</v>
      </c>
      <c r="AA15" s="19">
        <f>SUM(AA16:AA18)</f>
        <v>11022156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>
        <v>351118</v>
      </c>
      <c r="J16" s="24">
        <v>351118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>
        <v>351118</v>
      </c>
      <c r="X16" s="24"/>
      <c r="Y16" s="24">
        <v>351118</v>
      </c>
      <c r="Z16" s="6">
        <v>0</v>
      </c>
      <c r="AA16" s="22"/>
    </row>
    <row r="17" spans="1:27" ht="13.5">
      <c r="A17" s="5" t="s">
        <v>44</v>
      </c>
      <c r="B17" s="3"/>
      <c r="C17" s="22">
        <v>25633260</v>
      </c>
      <c r="D17" s="22"/>
      <c r="E17" s="23">
        <v>11022156</v>
      </c>
      <c r="F17" s="24">
        <v>11022156</v>
      </c>
      <c r="G17" s="24">
        <v>1853708</v>
      </c>
      <c r="H17" s="24">
        <v>712676</v>
      </c>
      <c r="I17" s="24">
        <v>4656</v>
      </c>
      <c r="J17" s="24">
        <v>2571040</v>
      </c>
      <c r="K17" s="24">
        <v>709805</v>
      </c>
      <c r="L17" s="24">
        <v>385005</v>
      </c>
      <c r="M17" s="24">
        <v>-31542</v>
      </c>
      <c r="N17" s="24">
        <v>1063268</v>
      </c>
      <c r="O17" s="24">
        <v>1291858</v>
      </c>
      <c r="P17" s="24">
        <v>-18809</v>
      </c>
      <c r="Q17" s="24">
        <v>855072</v>
      </c>
      <c r="R17" s="24">
        <v>2128121</v>
      </c>
      <c r="S17" s="24"/>
      <c r="T17" s="24"/>
      <c r="U17" s="24"/>
      <c r="V17" s="24"/>
      <c r="W17" s="24">
        <v>5762429</v>
      </c>
      <c r="X17" s="24">
        <v>8266599</v>
      </c>
      <c r="Y17" s="24">
        <v>-2504170</v>
      </c>
      <c r="Z17" s="6">
        <v>-30.29</v>
      </c>
      <c r="AA17" s="22">
        <v>11022156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105525335</v>
      </c>
      <c r="D19" s="19">
        <f>SUM(D20:D23)</f>
        <v>0</v>
      </c>
      <c r="E19" s="20">
        <f t="shared" si="3"/>
        <v>106414817</v>
      </c>
      <c r="F19" s="21">
        <f t="shared" si="3"/>
        <v>106414817</v>
      </c>
      <c r="G19" s="21">
        <f t="shared" si="3"/>
        <v>8552065</v>
      </c>
      <c r="H19" s="21">
        <f t="shared" si="3"/>
        <v>9200204</v>
      </c>
      <c r="I19" s="21">
        <f t="shared" si="3"/>
        <v>8445058</v>
      </c>
      <c r="J19" s="21">
        <f t="shared" si="3"/>
        <v>26197327</v>
      </c>
      <c r="K19" s="21">
        <f t="shared" si="3"/>
        <v>9018070</v>
      </c>
      <c r="L19" s="21">
        <f t="shared" si="3"/>
        <v>8467040</v>
      </c>
      <c r="M19" s="21">
        <f t="shared" si="3"/>
        <v>5828759</v>
      </c>
      <c r="N19" s="21">
        <f t="shared" si="3"/>
        <v>23313869</v>
      </c>
      <c r="O19" s="21">
        <f t="shared" si="3"/>
        <v>9543110</v>
      </c>
      <c r="P19" s="21">
        <f t="shared" si="3"/>
        <v>7679735</v>
      </c>
      <c r="Q19" s="21">
        <f t="shared" si="3"/>
        <v>7629101</v>
      </c>
      <c r="R19" s="21">
        <f t="shared" si="3"/>
        <v>24851946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74363142</v>
      </c>
      <c r="X19" s="21">
        <f t="shared" si="3"/>
        <v>79811073</v>
      </c>
      <c r="Y19" s="21">
        <f t="shared" si="3"/>
        <v>-5447931</v>
      </c>
      <c r="Z19" s="4">
        <f>+IF(X19&lt;&gt;0,+(Y19/X19)*100,0)</f>
        <v>-6.826034026631868</v>
      </c>
      <c r="AA19" s="19">
        <f>SUM(AA20:AA23)</f>
        <v>106414817</v>
      </c>
    </row>
    <row r="20" spans="1:27" ht="13.5">
      <c r="A20" s="5" t="s">
        <v>47</v>
      </c>
      <c r="B20" s="3"/>
      <c r="C20" s="22">
        <v>59231448</v>
      </c>
      <c r="D20" s="22"/>
      <c r="E20" s="23">
        <v>50257413</v>
      </c>
      <c r="F20" s="24">
        <v>50257413</v>
      </c>
      <c r="G20" s="24">
        <v>4253520</v>
      </c>
      <c r="H20" s="24">
        <v>5184560</v>
      </c>
      <c r="I20" s="24">
        <v>4334085</v>
      </c>
      <c r="J20" s="24">
        <v>13772165</v>
      </c>
      <c r="K20" s="24">
        <v>4428318</v>
      </c>
      <c r="L20" s="24">
        <v>5036244</v>
      </c>
      <c r="M20" s="24">
        <v>1842458</v>
      </c>
      <c r="N20" s="24">
        <v>11307020</v>
      </c>
      <c r="O20" s="24">
        <v>5108286</v>
      </c>
      <c r="P20" s="24">
        <v>3716153</v>
      </c>
      <c r="Q20" s="24">
        <v>3849723</v>
      </c>
      <c r="R20" s="24">
        <v>12674162</v>
      </c>
      <c r="S20" s="24"/>
      <c r="T20" s="24"/>
      <c r="U20" s="24"/>
      <c r="V20" s="24"/>
      <c r="W20" s="24">
        <v>37753347</v>
      </c>
      <c r="X20" s="24">
        <v>37693017</v>
      </c>
      <c r="Y20" s="24">
        <v>60330</v>
      </c>
      <c r="Z20" s="6">
        <v>0.16</v>
      </c>
      <c r="AA20" s="22">
        <v>50257413</v>
      </c>
    </row>
    <row r="21" spans="1:27" ht="13.5">
      <c r="A21" s="5" t="s">
        <v>48</v>
      </c>
      <c r="B21" s="3"/>
      <c r="C21" s="22">
        <v>23482393</v>
      </c>
      <c r="D21" s="22"/>
      <c r="E21" s="23">
        <v>32951469</v>
      </c>
      <c r="F21" s="24">
        <v>32951469</v>
      </c>
      <c r="G21" s="24">
        <v>2494651</v>
      </c>
      <c r="H21" s="24">
        <v>2211938</v>
      </c>
      <c r="I21" s="24">
        <v>2305155</v>
      </c>
      <c r="J21" s="24">
        <v>7011744</v>
      </c>
      <c r="K21" s="24">
        <v>2782692</v>
      </c>
      <c r="L21" s="24">
        <v>1522195</v>
      </c>
      <c r="M21" s="24">
        <v>2155954</v>
      </c>
      <c r="N21" s="24">
        <v>6460841</v>
      </c>
      <c r="O21" s="24">
        <v>2633020</v>
      </c>
      <c r="P21" s="24">
        <v>2140182</v>
      </c>
      <c r="Q21" s="24">
        <v>1976540</v>
      </c>
      <c r="R21" s="24">
        <v>6749742</v>
      </c>
      <c r="S21" s="24"/>
      <c r="T21" s="24"/>
      <c r="U21" s="24"/>
      <c r="V21" s="24"/>
      <c r="W21" s="24">
        <v>20222327</v>
      </c>
      <c r="X21" s="24">
        <v>24713604</v>
      </c>
      <c r="Y21" s="24">
        <v>-4491277</v>
      </c>
      <c r="Z21" s="6">
        <v>-18.17</v>
      </c>
      <c r="AA21" s="22">
        <v>32951469</v>
      </c>
    </row>
    <row r="22" spans="1:27" ht="13.5">
      <c r="A22" s="5" t="s">
        <v>49</v>
      </c>
      <c r="B22" s="3"/>
      <c r="C22" s="25">
        <v>12729421</v>
      </c>
      <c r="D22" s="25"/>
      <c r="E22" s="26">
        <v>13552492</v>
      </c>
      <c r="F22" s="27">
        <v>13552492</v>
      </c>
      <c r="G22" s="27">
        <v>1127297</v>
      </c>
      <c r="H22" s="27">
        <v>1129158</v>
      </c>
      <c r="I22" s="27">
        <v>1131078</v>
      </c>
      <c r="J22" s="27">
        <v>3387533</v>
      </c>
      <c r="K22" s="27">
        <v>1130749</v>
      </c>
      <c r="L22" s="27">
        <v>1135225</v>
      </c>
      <c r="M22" s="27">
        <v>1128213</v>
      </c>
      <c r="N22" s="27">
        <v>3394187</v>
      </c>
      <c r="O22" s="27">
        <v>1129934</v>
      </c>
      <c r="P22" s="27">
        <v>1130189</v>
      </c>
      <c r="Q22" s="27">
        <v>1107403</v>
      </c>
      <c r="R22" s="27">
        <v>3367526</v>
      </c>
      <c r="S22" s="27"/>
      <c r="T22" s="27"/>
      <c r="U22" s="27"/>
      <c r="V22" s="27"/>
      <c r="W22" s="27">
        <v>10149246</v>
      </c>
      <c r="X22" s="27">
        <v>10164366</v>
      </c>
      <c r="Y22" s="27">
        <v>-15120</v>
      </c>
      <c r="Z22" s="7">
        <v>-0.15</v>
      </c>
      <c r="AA22" s="25">
        <v>13552492</v>
      </c>
    </row>
    <row r="23" spans="1:27" ht="13.5">
      <c r="A23" s="5" t="s">
        <v>50</v>
      </c>
      <c r="B23" s="3"/>
      <c r="C23" s="22">
        <v>10082073</v>
      </c>
      <c r="D23" s="22"/>
      <c r="E23" s="23">
        <v>9653443</v>
      </c>
      <c r="F23" s="24">
        <v>9653443</v>
      </c>
      <c r="G23" s="24">
        <v>676597</v>
      </c>
      <c r="H23" s="24">
        <v>674548</v>
      </c>
      <c r="I23" s="24">
        <v>674740</v>
      </c>
      <c r="J23" s="24">
        <v>2025885</v>
      </c>
      <c r="K23" s="24">
        <v>676311</v>
      </c>
      <c r="L23" s="24">
        <v>773376</v>
      </c>
      <c r="M23" s="24">
        <v>702134</v>
      </c>
      <c r="N23" s="24">
        <v>2151821</v>
      </c>
      <c r="O23" s="24">
        <v>671870</v>
      </c>
      <c r="P23" s="24">
        <v>693211</v>
      </c>
      <c r="Q23" s="24">
        <v>695435</v>
      </c>
      <c r="R23" s="24">
        <v>2060516</v>
      </c>
      <c r="S23" s="24"/>
      <c r="T23" s="24"/>
      <c r="U23" s="24"/>
      <c r="V23" s="24"/>
      <c r="W23" s="24">
        <v>6238222</v>
      </c>
      <c r="X23" s="24">
        <v>7240086</v>
      </c>
      <c r="Y23" s="24">
        <v>-1001864</v>
      </c>
      <c r="Z23" s="6">
        <v>-13.84</v>
      </c>
      <c r="AA23" s="22">
        <v>9653443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293105537</v>
      </c>
      <c r="D25" s="40">
        <f>+D5+D9+D15+D19+D24</f>
        <v>0</v>
      </c>
      <c r="E25" s="41">
        <f t="shared" si="4"/>
        <v>284404351</v>
      </c>
      <c r="F25" s="42">
        <f t="shared" si="4"/>
        <v>284404351</v>
      </c>
      <c r="G25" s="42">
        <f t="shared" si="4"/>
        <v>62633095</v>
      </c>
      <c r="H25" s="42">
        <f t="shared" si="4"/>
        <v>15067098</v>
      </c>
      <c r="I25" s="42">
        <f t="shared" si="4"/>
        <v>15974537</v>
      </c>
      <c r="J25" s="42">
        <f t="shared" si="4"/>
        <v>93674730</v>
      </c>
      <c r="K25" s="42">
        <f t="shared" si="4"/>
        <v>15039751</v>
      </c>
      <c r="L25" s="42">
        <f t="shared" si="4"/>
        <v>15450843</v>
      </c>
      <c r="M25" s="42">
        <f t="shared" si="4"/>
        <v>33715210</v>
      </c>
      <c r="N25" s="42">
        <f t="shared" si="4"/>
        <v>64205804</v>
      </c>
      <c r="O25" s="42">
        <f t="shared" si="4"/>
        <v>16779543</v>
      </c>
      <c r="P25" s="42">
        <f t="shared" si="4"/>
        <v>13694830</v>
      </c>
      <c r="Q25" s="42">
        <f t="shared" si="4"/>
        <v>38059013</v>
      </c>
      <c r="R25" s="42">
        <f t="shared" si="4"/>
        <v>68533386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226413920</v>
      </c>
      <c r="X25" s="42">
        <f t="shared" si="4"/>
        <v>213300810</v>
      </c>
      <c r="Y25" s="42">
        <f t="shared" si="4"/>
        <v>13113110</v>
      </c>
      <c r="Z25" s="43">
        <f>+IF(X25&lt;&gt;0,+(Y25/X25)*100,0)</f>
        <v>6.147707549727542</v>
      </c>
      <c r="AA25" s="40">
        <f>+AA5+AA9+AA15+AA19+AA24</f>
        <v>284404351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106863768</v>
      </c>
      <c r="D28" s="19">
        <f>SUM(D29:D31)</f>
        <v>0</v>
      </c>
      <c r="E28" s="20">
        <f t="shared" si="5"/>
        <v>87212916</v>
      </c>
      <c r="F28" s="21">
        <f t="shared" si="5"/>
        <v>87212916</v>
      </c>
      <c r="G28" s="21">
        <f t="shared" si="5"/>
        <v>7018665</v>
      </c>
      <c r="H28" s="21">
        <f t="shared" si="5"/>
        <v>4300478</v>
      </c>
      <c r="I28" s="21">
        <f t="shared" si="5"/>
        <v>4716142</v>
      </c>
      <c r="J28" s="21">
        <f t="shared" si="5"/>
        <v>16035285</v>
      </c>
      <c r="K28" s="21">
        <f t="shared" si="5"/>
        <v>4682556</v>
      </c>
      <c r="L28" s="21">
        <f t="shared" si="5"/>
        <v>4612208</v>
      </c>
      <c r="M28" s="21">
        <f t="shared" si="5"/>
        <v>5962956</v>
      </c>
      <c r="N28" s="21">
        <f t="shared" si="5"/>
        <v>15257720</v>
      </c>
      <c r="O28" s="21">
        <f t="shared" si="5"/>
        <v>5264698</v>
      </c>
      <c r="P28" s="21">
        <f t="shared" si="5"/>
        <v>5103862</v>
      </c>
      <c r="Q28" s="21">
        <f t="shared" si="5"/>
        <v>4850492</v>
      </c>
      <c r="R28" s="21">
        <f t="shared" si="5"/>
        <v>15219052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46512057</v>
      </c>
      <c r="X28" s="21">
        <f t="shared" si="5"/>
        <v>65409687</v>
      </c>
      <c r="Y28" s="21">
        <f t="shared" si="5"/>
        <v>-18897630</v>
      </c>
      <c r="Z28" s="4">
        <f>+IF(X28&lt;&gt;0,+(Y28/X28)*100,0)</f>
        <v>-28.891179375311793</v>
      </c>
      <c r="AA28" s="19">
        <f>SUM(AA29:AA31)</f>
        <v>87212916</v>
      </c>
    </row>
    <row r="29" spans="1:27" ht="13.5">
      <c r="A29" s="5" t="s">
        <v>33</v>
      </c>
      <c r="B29" s="3"/>
      <c r="C29" s="22">
        <v>26972680</v>
      </c>
      <c r="D29" s="22"/>
      <c r="E29" s="23">
        <v>22816217</v>
      </c>
      <c r="F29" s="24">
        <v>22816217</v>
      </c>
      <c r="G29" s="24">
        <v>1704612</v>
      </c>
      <c r="H29" s="24">
        <v>1182241</v>
      </c>
      <c r="I29" s="24">
        <v>1206363</v>
      </c>
      <c r="J29" s="24">
        <v>4093216</v>
      </c>
      <c r="K29" s="24">
        <v>1626960</v>
      </c>
      <c r="L29" s="24">
        <v>1445171</v>
      </c>
      <c r="M29" s="24">
        <v>1805364</v>
      </c>
      <c r="N29" s="24">
        <v>4877495</v>
      </c>
      <c r="O29" s="24">
        <v>1973246</v>
      </c>
      <c r="P29" s="24">
        <v>2099593</v>
      </c>
      <c r="Q29" s="24">
        <v>2263865</v>
      </c>
      <c r="R29" s="24">
        <v>6336704</v>
      </c>
      <c r="S29" s="24"/>
      <c r="T29" s="24"/>
      <c r="U29" s="24"/>
      <c r="V29" s="24"/>
      <c r="W29" s="24">
        <v>15307415</v>
      </c>
      <c r="X29" s="24">
        <v>17112159</v>
      </c>
      <c r="Y29" s="24">
        <v>-1804744</v>
      </c>
      <c r="Z29" s="6">
        <v>-10.55</v>
      </c>
      <c r="AA29" s="22">
        <v>22816217</v>
      </c>
    </row>
    <row r="30" spans="1:27" ht="13.5">
      <c r="A30" s="5" t="s">
        <v>34</v>
      </c>
      <c r="B30" s="3"/>
      <c r="C30" s="25">
        <v>65475213</v>
      </c>
      <c r="D30" s="25"/>
      <c r="E30" s="26">
        <v>50863833</v>
      </c>
      <c r="F30" s="27">
        <v>50863833</v>
      </c>
      <c r="G30" s="27">
        <v>3348314</v>
      </c>
      <c r="H30" s="27">
        <v>1767212</v>
      </c>
      <c r="I30" s="27">
        <v>2674575</v>
      </c>
      <c r="J30" s="27">
        <v>7790101</v>
      </c>
      <c r="K30" s="27">
        <v>1935913</v>
      </c>
      <c r="L30" s="27">
        <v>2127310</v>
      </c>
      <c r="M30" s="27">
        <v>3167663</v>
      </c>
      <c r="N30" s="27">
        <v>7230886</v>
      </c>
      <c r="O30" s="27">
        <v>2450998</v>
      </c>
      <c r="P30" s="27">
        <v>2055735</v>
      </c>
      <c r="Q30" s="27">
        <v>1838587</v>
      </c>
      <c r="R30" s="27">
        <v>6345320</v>
      </c>
      <c r="S30" s="27"/>
      <c r="T30" s="27"/>
      <c r="U30" s="27"/>
      <c r="V30" s="27"/>
      <c r="W30" s="27">
        <v>21366307</v>
      </c>
      <c r="X30" s="27">
        <v>38147877</v>
      </c>
      <c r="Y30" s="27">
        <v>-16781570</v>
      </c>
      <c r="Z30" s="7">
        <v>-43.99</v>
      </c>
      <c r="AA30" s="25">
        <v>50863833</v>
      </c>
    </row>
    <row r="31" spans="1:27" ht="13.5">
      <c r="A31" s="5" t="s">
        <v>35</v>
      </c>
      <c r="B31" s="3"/>
      <c r="C31" s="22">
        <v>14415875</v>
      </c>
      <c r="D31" s="22"/>
      <c r="E31" s="23">
        <v>13532866</v>
      </c>
      <c r="F31" s="24">
        <v>13532866</v>
      </c>
      <c r="G31" s="24">
        <v>1965739</v>
      </c>
      <c r="H31" s="24">
        <v>1351025</v>
      </c>
      <c r="I31" s="24">
        <v>835204</v>
      </c>
      <c r="J31" s="24">
        <v>4151968</v>
      </c>
      <c r="K31" s="24">
        <v>1119683</v>
      </c>
      <c r="L31" s="24">
        <v>1039727</v>
      </c>
      <c r="M31" s="24">
        <v>989929</v>
      </c>
      <c r="N31" s="24">
        <v>3149339</v>
      </c>
      <c r="O31" s="24">
        <v>840454</v>
      </c>
      <c r="P31" s="24">
        <v>948534</v>
      </c>
      <c r="Q31" s="24">
        <v>748040</v>
      </c>
      <c r="R31" s="24">
        <v>2537028</v>
      </c>
      <c r="S31" s="24"/>
      <c r="T31" s="24"/>
      <c r="U31" s="24"/>
      <c r="V31" s="24"/>
      <c r="W31" s="24">
        <v>9838335</v>
      </c>
      <c r="X31" s="24">
        <v>10149651</v>
      </c>
      <c r="Y31" s="24">
        <v>-311316</v>
      </c>
      <c r="Z31" s="6">
        <v>-3.07</v>
      </c>
      <c r="AA31" s="22">
        <v>13532866</v>
      </c>
    </row>
    <row r="32" spans="1:27" ht="13.5">
      <c r="A32" s="2" t="s">
        <v>36</v>
      </c>
      <c r="B32" s="3"/>
      <c r="C32" s="19">
        <f aca="true" t="shared" si="6" ref="C32:Y32">SUM(C33:C37)</f>
        <v>11987694</v>
      </c>
      <c r="D32" s="19">
        <f>SUM(D33:D37)</f>
        <v>0</v>
      </c>
      <c r="E32" s="20">
        <f t="shared" si="6"/>
        <v>20584082</v>
      </c>
      <c r="F32" s="21">
        <f t="shared" si="6"/>
        <v>20584082</v>
      </c>
      <c r="G32" s="21">
        <f t="shared" si="6"/>
        <v>1643910</v>
      </c>
      <c r="H32" s="21">
        <f t="shared" si="6"/>
        <v>942638</v>
      </c>
      <c r="I32" s="21">
        <f t="shared" si="6"/>
        <v>1130809</v>
      </c>
      <c r="J32" s="21">
        <f t="shared" si="6"/>
        <v>3717357</v>
      </c>
      <c r="K32" s="21">
        <f t="shared" si="6"/>
        <v>1443472</v>
      </c>
      <c r="L32" s="21">
        <f t="shared" si="6"/>
        <v>1466703</v>
      </c>
      <c r="M32" s="21">
        <f t="shared" si="6"/>
        <v>1473200</v>
      </c>
      <c r="N32" s="21">
        <f t="shared" si="6"/>
        <v>4383375</v>
      </c>
      <c r="O32" s="21">
        <f t="shared" si="6"/>
        <v>1463974</v>
      </c>
      <c r="P32" s="21">
        <f t="shared" si="6"/>
        <v>1435350</v>
      </c>
      <c r="Q32" s="21">
        <f t="shared" si="6"/>
        <v>1385746</v>
      </c>
      <c r="R32" s="21">
        <f t="shared" si="6"/>
        <v>4285070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12385802</v>
      </c>
      <c r="X32" s="21">
        <f t="shared" si="6"/>
        <v>15438060</v>
      </c>
      <c r="Y32" s="21">
        <f t="shared" si="6"/>
        <v>-3052258</v>
      </c>
      <c r="Z32" s="4">
        <f>+IF(X32&lt;&gt;0,+(Y32/X32)*100,0)</f>
        <v>-19.770994542060336</v>
      </c>
      <c r="AA32" s="19">
        <f>SUM(AA33:AA37)</f>
        <v>20584082</v>
      </c>
    </row>
    <row r="33" spans="1:27" ht="13.5">
      <c r="A33" s="5" t="s">
        <v>37</v>
      </c>
      <c r="B33" s="3"/>
      <c r="C33" s="22">
        <v>2849871</v>
      </c>
      <c r="D33" s="22"/>
      <c r="E33" s="23">
        <v>4612861</v>
      </c>
      <c r="F33" s="24">
        <v>4612861</v>
      </c>
      <c r="G33" s="24">
        <v>331327</v>
      </c>
      <c r="H33" s="24">
        <v>312254</v>
      </c>
      <c r="I33" s="24">
        <v>310898</v>
      </c>
      <c r="J33" s="24">
        <v>954479</v>
      </c>
      <c r="K33" s="24">
        <v>348683</v>
      </c>
      <c r="L33" s="24">
        <v>334524</v>
      </c>
      <c r="M33" s="24">
        <v>388247</v>
      </c>
      <c r="N33" s="24">
        <v>1071454</v>
      </c>
      <c r="O33" s="24">
        <v>373750</v>
      </c>
      <c r="P33" s="24">
        <v>296883</v>
      </c>
      <c r="Q33" s="24">
        <v>299130</v>
      </c>
      <c r="R33" s="24">
        <v>969763</v>
      </c>
      <c r="S33" s="24"/>
      <c r="T33" s="24"/>
      <c r="U33" s="24"/>
      <c r="V33" s="24"/>
      <c r="W33" s="24">
        <v>2995696</v>
      </c>
      <c r="X33" s="24">
        <v>3459645</v>
      </c>
      <c r="Y33" s="24">
        <v>-463949</v>
      </c>
      <c r="Z33" s="6">
        <v>-13.41</v>
      </c>
      <c r="AA33" s="22">
        <v>4612861</v>
      </c>
    </row>
    <row r="34" spans="1:27" ht="13.5">
      <c r="A34" s="5" t="s">
        <v>38</v>
      </c>
      <c r="B34" s="3"/>
      <c r="C34" s="22">
        <v>3443404</v>
      </c>
      <c r="D34" s="22"/>
      <c r="E34" s="23">
        <v>4130710</v>
      </c>
      <c r="F34" s="24">
        <v>4130710</v>
      </c>
      <c r="G34" s="24">
        <v>299359</v>
      </c>
      <c r="H34" s="24"/>
      <c r="I34" s="24">
        <v>291729</v>
      </c>
      <c r="J34" s="24">
        <v>591088</v>
      </c>
      <c r="K34" s="24">
        <v>270994</v>
      </c>
      <c r="L34" s="24">
        <v>293552</v>
      </c>
      <c r="M34" s="24">
        <v>308628</v>
      </c>
      <c r="N34" s="24">
        <v>873174</v>
      </c>
      <c r="O34" s="24">
        <v>283653</v>
      </c>
      <c r="P34" s="24">
        <v>533349</v>
      </c>
      <c r="Q34" s="24">
        <v>324605</v>
      </c>
      <c r="R34" s="24">
        <v>1141607</v>
      </c>
      <c r="S34" s="24"/>
      <c r="T34" s="24"/>
      <c r="U34" s="24"/>
      <c r="V34" s="24"/>
      <c r="W34" s="24">
        <v>2605869</v>
      </c>
      <c r="X34" s="24">
        <v>3098034</v>
      </c>
      <c r="Y34" s="24">
        <v>-492165</v>
      </c>
      <c r="Z34" s="6">
        <v>-15.89</v>
      </c>
      <c r="AA34" s="22">
        <v>4130710</v>
      </c>
    </row>
    <row r="35" spans="1:27" ht="13.5">
      <c r="A35" s="5" t="s">
        <v>39</v>
      </c>
      <c r="B35" s="3"/>
      <c r="C35" s="22">
        <v>5694419</v>
      </c>
      <c r="D35" s="22"/>
      <c r="E35" s="23">
        <v>11840511</v>
      </c>
      <c r="F35" s="24">
        <v>11840511</v>
      </c>
      <c r="G35" s="24">
        <v>1013224</v>
      </c>
      <c r="H35" s="24">
        <v>630384</v>
      </c>
      <c r="I35" s="24">
        <v>528182</v>
      </c>
      <c r="J35" s="24">
        <v>2171790</v>
      </c>
      <c r="K35" s="24">
        <v>823795</v>
      </c>
      <c r="L35" s="24">
        <v>838627</v>
      </c>
      <c r="M35" s="24">
        <v>776325</v>
      </c>
      <c r="N35" s="24">
        <v>2438747</v>
      </c>
      <c r="O35" s="24">
        <v>806571</v>
      </c>
      <c r="P35" s="24">
        <v>605118</v>
      </c>
      <c r="Q35" s="24">
        <v>762011</v>
      </c>
      <c r="R35" s="24">
        <v>2173700</v>
      </c>
      <c r="S35" s="24"/>
      <c r="T35" s="24"/>
      <c r="U35" s="24"/>
      <c r="V35" s="24"/>
      <c r="W35" s="24">
        <v>6784237</v>
      </c>
      <c r="X35" s="24">
        <v>8880381</v>
      </c>
      <c r="Y35" s="24">
        <v>-2096144</v>
      </c>
      <c r="Z35" s="6">
        <v>-23.6</v>
      </c>
      <c r="AA35" s="22">
        <v>11840511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13159177</v>
      </c>
      <c r="D38" s="19">
        <f>SUM(D39:D41)</f>
        <v>0</v>
      </c>
      <c r="E38" s="20">
        <f t="shared" si="7"/>
        <v>26454714</v>
      </c>
      <c r="F38" s="21">
        <f t="shared" si="7"/>
        <v>26454714</v>
      </c>
      <c r="G38" s="21">
        <f t="shared" si="7"/>
        <v>1451073</v>
      </c>
      <c r="H38" s="21">
        <f t="shared" si="7"/>
        <v>1260770</v>
      </c>
      <c r="I38" s="21">
        <f t="shared" si="7"/>
        <v>1472895</v>
      </c>
      <c r="J38" s="21">
        <f t="shared" si="7"/>
        <v>4184738</v>
      </c>
      <c r="K38" s="21">
        <f t="shared" si="7"/>
        <v>1287240</v>
      </c>
      <c r="L38" s="21">
        <f t="shared" si="7"/>
        <v>1349067</v>
      </c>
      <c r="M38" s="21">
        <f t="shared" si="7"/>
        <v>1393015</v>
      </c>
      <c r="N38" s="21">
        <f t="shared" si="7"/>
        <v>4029322</v>
      </c>
      <c r="O38" s="21">
        <f t="shared" si="7"/>
        <v>1450784</v>
      </c>
      <c r="P38" s="21">
        <f t="shared" si="7"/>
        <v>1252413</v>
      </c>
      <c r="Q38" s="21">
        <f t="shared" si="7"/>
        <v>1245812</v>
      </c>
      <c r="R38" s="21">
        <f t="shared" si="7"/>
        <v>3949009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12163069</v>
      </c>
      <c r="X38" s="21">
        <f t="shared" si="7"/>
        <v>19841040</v>
      </c>
      <c r="Y38" s="21">
        <f t="shared" si="7"/>
        <v>-7677971</v>
      </c>
      <c r="Z38" s="4">
        <f>+IF(X38&lt;&gt;0,+(Y38/X38)*100,0)</f>
        <v>-38.69742211093774</v>
      </c>
      <c r="AA38" s="19">
        <f>SUM(AA39:AA41)</f>
        <v>26454714</v>
      </c>
    </row>
    <row r="39" spans="1:27" ht="13.5">
      <c r="A39" s="5" t="s">
        <v>43</v>
      </c>
      <c r="B39" s="3"/>
      <c r="C39" s="22">
        <v>1585831</v>
      </c>
      <c r="D39" s="22"/>
      <c r="E39" s="23">
        <v>1835384</v>
      </c>
      <c r="F39" s="24">
        <v>1835384</v>
      </c>
      <c r="G39" s="24">
        <v>162597</v>
      </c>
      <c r="H39" s="24">
        <v>125489</v>
      </c>
      <c r="I39" s="24">
        <v>97989</v>
      </c>
      <c r="J39" s="24">
        <v>386075</v>
      </c>
      <c r="K39" s="24">
        <v>76899</v>
      </c>
      <c r="L39" s="24">
        <v>260172</v>
      </c>
      <c r="M39" s="24">
        <v>103814</v>
      </c>
      <c r="N39" s="24">
        <v>440885</v>
      </c>
      <c r="O39" s="24">
        <v>129121</v>
      </c>
      <c r="P39" s="24">
        <v>102062</v>
      </c>
      <c r="Q39" s="24">
        <v>94264</v>
      </c>
      <c r="R39" s="24">
        <v>325447</v>
      </c>
      <c r="S39" s="24"/>
      <c r="T39" s="24"/>
      <c r="U39" s="24"/>
      <c r="V39" s="24"/>
      <c r="W39" s="24">
        <v>1152407</v>
      </c>
      <c r="X39" s="24">
        <v>1376541</v>
      </c>
      <c r="Y39" s="24">
        <v>-224134</v>
      </c>
      <c r="Z39" s="6">
        <v>-16.28</v>
      </c>
      <c r="AA39" s="22">
        <v>1835384</v>
      </c>
    </row>
    <row r="40" spans="1:27" ht="13.5">
      <c r="A40" s="5" t="s">
        <v>44</v>
      </c>
      <c r="B40" s="3"/>
      <c r="C40" s="22">
        <v>11573346</v>
      </c>
      <c r="D40" s="22"/>
      <c r="E40" s="23">
        <v>24619330</v>
      </c>
      <c r="F40" s="24">
        <v>24619330</v>
      </c>
      <c r="G40" s="24">
        <v>1288476</v>
      </c>
      <c r="H40" s="24">
        <v>1135281</v>
      </c>
      <c r="I40" s="24">
        <v>1374906</v>
      </c>
      <c r="J40" s="24">
        <v>3798663</v>
      </c>
      <c r="K40" s="24">
        <v>1210341</v>
      </c>
      <c r="L40" s="24">
        <v>1088895</v>
      </c>
      <c r="M40" s="24">
        <v>1289201</v>
      </c>
      <c r="N40" s="24">
        <v>3588437</v>
      </c>
      <c r="O40" s="24">
        <v>1321663</v>
      </c>
      <c r="P40" s="24">
        <v>1150351</v>
      </c>
      <c r="Q40" s="24">
        <v>1151548</v>
      </c>
      <c r="R40" s="24">
        <v>3623562</v>
      </c>
      <c r="S40" s="24"/>
      <c r="T40" s="24"/>
      <c r="U40" s="24"/>
      <c r="V40" s="24"/>
      <c r="W40" s="24">
        <v>11010662</v>
      </c>
      <c r="X40" s="24">
        <v>18464499</v>
      </c>
      <c r="Y40" s="24">
        <v>-7453837</v>
      </c>
      <c r="Z40" s="6">
        <v>-40.37</v>
      </c>
      <c r="AA40" s="22">
        <v>24619330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121770569</v>
      </c>
      <c r="D42" s="19">
        <f>SUM(D43:D46)</f>
        <v>0</v>
      </c>
      <c r="E42" s="20">
        <f t="shared" si="8"/>
        <v>170491543</v>
      </c>
      <c r="F42" s="21">
        <f t="shared" si="8"/>
        <v>170491543</v>
      </c>
      <c r="G42" s="21">
        <f t="shared" si="8"/>
        <v>2467085</v>
      </c>
      <c r="H42" s="21">
        <f t="shared" si="8"/>
        <v>12179080</v>
      </c>
      <c r="I42" s="21">
        <f t="shared" si="8"/>
        <v>10193709</v>
      </c>
      <c r="J42" s="21">
        <f t="shared" si="8"/>
        <v>24839874</v>
      </c>
      <c r="K42" s="21">
        <f t="shared" si="8"/>
        <v>12513409</v>
      </c>
      <c r="L42" s="21">
        <f t="shared" si="8"/>
        <v>7485124</v>
      </c>
      <c r="M42" s="21">
        <f t="shared" si="8"/>
        <v>7956082</v>
      </c>
      <c r="N42" s="21">
        <f t="shared" si="8"/>
        <v>27954615</v>
      </c>
      <c r="O42" s="21">
        <f t="shared" si="8"/>
        <v>6234075</v>
      </c>
      <c r="P42" s="21">
        <f t="shared" si="8"/>
        <v>10968981</v>
      </c>
      <c r="Q42" s="21">
        <f t="shared" si="8"/>
        <v>5673840</v>
      </c>
      <c r="R42" s="21">
        <f t="shared" si="8"/>
        <v>22876896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75671385</v>
      </c>
      <c r="X42" s="21">
        <f t="shared" si="8"/>
        <v>127868652</v>
      </c>
      <c r="Y42" s="21">
        <f t="shared" si="8"/>
        <v>-52197267</v>
      </c>
      <c r="Z42" s="4">
        <f>+IF(X42&lt;&gt;0,+(Y42/X42)*100,0)</f>
        <v>-40.821003571696366</v>
      </c>
      <c r="AA42" s="19">
        <f>SUM(AA43:AA46)</f>
        <v>170491543</v>
      </c>
    </row>
    <row r="43" spans="1:27" ht="13.5">
      <c r="A43" s="5" t="s">
        <v>47</v>
      </c>
      <c r="B43" s="3"/>
      <c r="C43" s="22">
        <v>52749511</v>
      </c>
      <c r="D43" s="22"/>
      <c r="E43" s="23">
        <v>90015538</v>
      </c>
      <c r="F43" s="24">
        <v>90015538</v>
      </c>
      <c r="G43" s="24">
        <v>537802</v>
      </c>
      <c r="H43" s="24">
        <v>7961943</v>
      </c>
      <c r="I43" s="24">
        <v>6210731</v>
      </c>
      <c r="J43" s="24">
        <v>14710476</v>
      </c>
      <c r="K43" s="24">
        <v>4280687</v>
      </c>
      <c r="L43" s="24">
        <v>4306538</v>
      </c>
      <c r="M43" s="24">
        <v>3512044</v>
      </c>
      <c r="N43" s="24">
        <v>12099269</v>
      </c>
      <c r="O43" s="24">
        <v>4152213</v>
      </c>
      <c r="P43" s="24">
        <v>6477026</v>
      </c>
      <c r="Q43" s="24">
        <v>1912215</v>
      </c>
      <c r="R43" s="24">
        <v>12541454</v>
      </c>
      <c r="S43" s="24"/>
      <c r="T43" s="24"/>
      <c r="U43" s="24"/>
      <c r="V43" s="24"/>
      <c r="W43" s="24">
        <v>39351199</v>
      </c>
      <c r="X43" s="24">
        <v>67511574</v>
      </c>
      <c r="Y43" s="24">
        <v>-28160375</v>
      </c>
      <c r="Z43" s="6">
        <v>-41.71</v>
      </c>
      <c r="AA43" s="22">
        <v>90015538</v>
      </c>
    </row>
    <row r="44" spans="1:27" ht="13.5">
      <c r="A44" s="5" t="s">
        <v>48</v>
      </c>
      <c r="B44" s="3"/>
      <c r="C44" s="22">
        <v>37493480</v>
      </c>
      <c r="D44" s="22"/>
      <c r="E44" s="23">
        <v>42149319</v>
      </c>
      <c r="F44" s="24">
        <v>42149319</v>
      </c>
      <c r="G44" s="24">
        <v>785212</v>
      </c>
      <c r="H44" s="24">
        <v>2830642</v>
      </c>
      <c r="I44" s="24">
        <v>2398885</v>
      </c>
      <c r="J44" s="24">
        <v>6014739</v>
      </c>
      <c r="K44" s="24">
        <v>5376381</v>
      </c>
      <c r="L44" s="24">
        <v>1704300</v>
      </c>
      <c r="M44" s="24">
        <v>2285076</v>
      </c>
      <c r="N44" s="24">
        <v>9365757</v>
      </c>
      <c r="O44" s="24">
        <v>911780</v>
      </c>
      <c r="P44" s="24">
        <v>2128205</v>
      </c>
      <c r="Q44" s="24">
        <v>1705501</v>
      </c>
      <c r="R44" s="24">
        <v>4745486</v>
      </c>
      <c r="S44" s="24"/>
      <c r="T44" s="24"/>
      <c r="U44" s="24"/>
      <c r="V44" s="24"/>
      <c r="W44" s="24">
        <v>20125982</v>
      </c>
      <c r="X44" s="24">
        <v>31612068</v>
      </c>
      <c r="Y44" s="24">
        <v>-11486086</v>
      </c>
      <c r="Z44" s="6">
        <v>-36.33</v>
      </c>
      <c r="AA44" s="22">
        <v>42149319</v>
      </c>
    </row>
    <row r="45" spans="1:27" ht="13.5">
      <c r="A45" s="5" t="s">
        <v>49</v>
      </c>
      <c r="B45" s="3"/>
      <c r="C45" s="25">
        <v>12520756</v>
      </c>
      <c r="D45" s="25"/>
      <c r="E45" s="26">
        <v>16307835</v>
      </c>
      <c r="F45" s="27">
        <v>16307835</v>
      </c>
      <c r="G45" s="27">
        <v>484209</v>
      </c>
      <c r="H45" s="27">
        <v>765456</v>
      </c>
      <c r="I45" s="27">
        <v>444541</v>
      </c>
      <c r="J45" s="27">
        <v>1694206</v>
      </c>
      <c r="K45" s="27">
        <v>497184</v>
      </c>
      <c r="L45" s="27">
        <v>657403</v>
      </c>
      <c r="M45" s="27">
        <v>406039</v>
      </c>
      <c r="N45" s="27">
        <v>1560626</v>
      </c>
      <c r="O45" s="27">
        <v>548888</v>
      </c>
      <c r="P45" s="27">
        <v>515905</v>
      </c>
      <c r="Q45" s="27">
        <v>481016</v>
      </c>
      <c r="R45" s="27">
        <v>1545809</v>
      </c>
      <c r="S45" s="27"/>
      <c r="T45" s="27"/>
      <c r="U45" s="27"/>
      <c r="V45" s="27"/>
      <c r="W45" s="27">
        <v>4800641</v>
      </c>
      <c r="X45" s="27">
        <v>12230874</v>
      </c>
      <c r="Y45" s="27">
        <v>-7430233</v>
      </c>
      <c r="Z45" s="7">
        <v>-60.75</v>
      </c>
      <c r="AA45" s="25">
        <v>16307835</v>
      </c>
    </row>
    <row r="46" spans="1:27" ht="13.5">
      <c r="A46" s="5" t="s">
        <v>50</v>
      </c>
      <c r="B46" s="3"/>
      <c r="C46" s="22">
        <v>19006822</v>
      </c>
      <c r="D46" s="22"/>
      <c r="E46" s="23">
        <v>22018851</v>
      </c>
      <c r="F46" s="24">
        <v>22018851</v>
      </c>
      <c r="G46" s="24">
        <v>659862</v>
      </c>
      <c r="H46" s="24">
        <v>621039</v>
      </c>
      <c r="I46" s="24">
        <v>1139552</v>
      </c>
      <c r="J46" s="24">
        <v>2420453</v>
      </c>
      <c r="K46" s="24">
        <v>2359157</v>
      </c>
      <c r="L46" s="24">
        <v>816883</v>
      </c>
      <c r="M46" s="24">
        <v>1752923</v>
      </c>
      <c r="N46" s="24">
        <v>4928963</v>
      </c>
      <c r="O46" s="24">
        <v>621194</v>
      </c>
      <c r="P46" s="24">
        <v>1847845</v>
      </c>
      <c r="Q46" s="24">
        <v>1575108</v>
      </c>
      <c r="R46" s="24">
        <v>4044147</v>
      </c>
      <c r="S46" s="24"/>
      <c r="T46" s="24"/>
      <c r="U46" s="24"/>
      <c r="V46" s="24"/>
      <c r="W46" s="24">
        <v>11393563</v>
      </c>
      <c r="X46" s="24">
        <v>16514136</v>
      </c>
      <c r="Y46" s="24">
        <v>-5120573</v>
      </c>
      <c r="Z46" s="6">
        <v>-31.01</v>
      </c>
      <c r="AA46" s="22">
        <v>22018851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253781208</v>
      </c>
      <c r="D48" s="40">
        <f>+D28+D32+D38+D42+D47</f>
        <v>0</v>
      </c>
      <c r="E48" s="41">
        <f t="shared" si="9"/>
        <v>304743255</v>
      </c>
      <c r="F48" s="42">
        <f t="shared" si="9"/>
        <v>304743255</v>
      </c>
      <c r="G48" s="42">
        <f t="shared" si="9"/>
        <v>12580733</v>
      </c>
      <c r="H48" s="42">
        <f t="shared" si="9"/>
        <v>18682966</v>
      </c>
      <c r="I48" s="42">
        <f t="shared" si="9"/>
        <v>17513555</v>
      </c>
      <c r="J48" s="42">
        <f t="shared" si="9"/>
        <v>48777254</v>
      </c>
      <c r="K48" s="42">
        <f t="shared" si="9"/>
        <v>19926677</v>
      </c>
      <c r="L48" s="42">
        <f t="shared" si="9"/>
        <v>14913102</v>
      </c>
      <c r="M48" s="42">
        <f t="shared" si="9"/>
        <v>16785253</v>
      </c>
      <c r="N48" s="42">
        <f t="shared" si="9"/>
        <v>51625032</v>
      </c>
      <c r="O48" s="42">
        <f t="shared" si="9"/>
        <v>14413531</v>
      </c>
      <c r="P48" s="42">
        <f t="shared" si="9"/>
        <v>18760606</v>
      </c>
      <c r="Q48" s="42">
        <f t="shared" si="9"/>
        <v>13155890</v>
      </c>
      <c r="R48" s="42">
        <f t="shared" si="9"/>
        <v>46330027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146732313</v>
      </c>
      <c r="X48" s="42">
        <f t="shared" si="9"/>
        <v>228557439</v>
      </c>
      <c r="Y48" s="42">
        <f t="shared" si="9"/>
        <v>-81825126</v>
      </c>
      <c r="Z48" s="43">
        <f>+IF(X48&lt;&gt;0,+(Y48/X48)*100,0)</f>
        <v>-35.80068378347554</v>
      </c>
      <c r="AA48" s="40">
        <f>+AA28+AA32+AA38+AA42+AA47</f>
        <v>304743255</v>
      </c>
    </row>
    <row r="49" spans="1:27" ht="13.5">
      <c r="A49" s="14" t="s">
        <v>58</v>
      </c>
      <c r="B49" s="15"/>
      <c r="C49" s="44">
        <f aca="true" t="shared" si="10" ref="C49:Y49">+C25-C48</f>
        <v>39324329</v>
      </c>
      <c r="D49" s="44">
        <f>+D25-D48</f>
        <v>0</v>
      </c>
      <c r="E49" s="45">
        <f t="shared" si="10"/>
        <v>-20338904</v>
      </c>
      <c r="F49" s="46">
        <f t="shared" si="10"/>
        <v>-20338904</v>
      </c>
      <c r="G49" s="46">
        <f t="shared" si="10"/>
        <v>50052362</v>
      </c>
      <c r="H49" s="46">
        <f t="shared" si="10"/>
        <v>-3615868</v>
      </c>
      <c r="I49" s="46">
        <f t="shared" si="10"/>
        <v>-1539018</v>
      </c>
      <c r="J49" s="46">
        <f t="shared" si="10"/>
        <v>44897476</v>
      </c>
      <c r="K49" s="46">
        <f t="shared" si="10"/>
        <v>-4886926</v>
      </c>
      <c r="L49" s="46">
        <f t="shared" si="10"/>
        <v>537741</v>
      </c>
      <c r="M49" s="46">
        <f t="shared" si="10"/>
        <v>16929957</v>
      </c>
      <c r="N49" s="46">
        <f t="shared" si="10"/>
        <v>12580772</v>
      </c>
      <c r="O49" s="46">
        <f t="shared" si="10"/>
        <v>2366012</v>
      </c>
      <c r="P49" s="46">
        <f t="shared" si="10"/>
        <v>-5065776</v>
      </c>
      <c r="Q49" s="46">
        <f t="shared" si="10"/>
        <v>24903123</v>
      </c>
      <c r="R49" s="46">
        <f t="shared" si="10"/>
        <v>22203359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79681607</v>
      </c>
      <c r="X49" s="46">
        <f>IF(F25=F48,0,X25-X48)</f>
        <v>-15256629</v>
      </c>
      <c r="Y49" s="46">
        <f t="shared" si="10"/>
        <v>94938236</v>
      </c>
      <c r="Z49" s="47">
        <f>+IF(X49&lt;&gt;0,+(Y49/X49)*100,0)</f>
        <v>-622.2753138979784</v>
      </c>
      <c r="AA49" s="44">
        <f>+AA25-AA48</f>
        <v>-20338904</v>
      </c>
    </row>
    <row r="50" spans="1:27" ht="13.5">
      <c r="A50" s="16" t="s">
        <v>79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194664555</v>
      </c>
      <c r="F5" s="21">
        <f t="shared" si="0"/>
        <v>187546883</v>
      </c>
      <c r="G5" s="21">
        <f t="shared" si="0"/>
        <v>41261594</v>
      </c>
      <c r="H5" s="21">
        <f t="shared" si="0"/>
        <v>9087466</v>
      </c>
      <c r="I5" s="21">
        <f t="shared" si="0"/>
        <v>8720677</v>
      </c>
      <c r="J5" s="21">
        <f t="shared" si="0"/>
        <v>59069737</v>
      </c>
      <c r="K5" s="21">
        <f t="shared" si="0"/>
        <v>12222496</v>
      </c>
      <c r="L5" s="21">
        <f t="shared" si="0"/>
        <v>8814660</v>
      </c>
      <c r="M5" s="21">
        <f t="shared" si="0"/>
        <v>0</v>
      </c>
      <c r="N5" s="21">
        <f t="shared" si="0"/>
        <v>21037156</v>
      </c>
      <c r="O5" s="21">
        <f t="shared" si="0"/>
        <v>7828173</v>
      </c>
      <c r="P5" s="21">
        <f t="shared" si="0"/>
        <v>8535009</v>
      </c>
      <c r="Q5" s="21">
        <f t="shared" si="0"/>
        <v>30987145</v>
      </c>
      <c r="R5" s="21">
        <f t="shared" si="0"/>
        <v>47350327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127457220</v>
      </c>
      <c r="X5" s="21">
        <f t="shared" si="0"/>
        <v>145998000</v>
      </c>
      <c r="Y5" s="21">
        <f t="shared" si="0"/>
        <v>-18540780</v>
      </c>
      <c r="Z5" s="4">
        <f>+IF(X5&lt;&gt;0,+(Y5/X5)*100,0)</f>
        <v>-12.699338347100644</v>
      </c>
      <c r="AA5" s="19">
        <f>SUM(AA6:AA8)</f>
        <v>187546883</v>
      </c>
    </row>
    <row r="6" spans="1:27" ht="13.5">
      <c r="A6" s="5" t="s">
        <v>33</v>
      </c>
      <c r="B6" s="3"/>
      <c r="C6" s="22"/>
      <c r="D6" s="22"/>
      <c r="E6" s="23">
        <v>89086000</v>
      </c>
      <c r="F6" s="24">
        <v>86073121</v>
      </c>
      <c r="G6" s="24">
        <v>35933000</v>
      </c>
      <c r="H6" s="24"/>
      <c r="I6" s="24">
        <v>542</v>
      </c>
      <c r="J6" s="24">
        <v>35933542</v>
      </c>
      <c r="K6" s="24">
        <v>541</v>
      </c>
      <c r="L6" s="24">
        <v>542</v>
      </c>
      <c r="M6" s="24"/>
      <c r="N6" s="24">
        <v>1083</v>
      </c>
      <c r="O6" s="24">
        <v>542</v>
      </c>
      <c r="P6" s="24">
        <v>542</v>
      </c>
      <c r="Q6" s="24">
        <v>21560541</v>
      </c>
      <c r="R6" s="24">
        <v>21561625</v>
      </c>
      <c r="S6" s="24"/>
      <c r="T6" s="24"/>
      <c r="U6" s="24"/>
      <c r="V6" s="24"/>
      <c r="W6" s="24">
        <v>57496250</v>
      </c>
      <c r="X6" s="24">
        <v>66814470</v>
      </c>
      <c r="Y6" s="24">
        <v>-9318220</v>
      </c>
      <c r="Z6" s="6">
        <v>-13.95</v>
      </c>
      <c r="AA6" s="22">
        <v>86073121</v>
      </c>
    </row>
    <row r="7" spans="1:27" ht="13.5">
      <c r="A7" s="5" t="s">
        <v>34</v>
      </c>
      <c r="B7" s="3"/>
      <c r="C7" s="25"/>
      <c r="D7" s="25"/>
      <c r="E7" s="26">
        <v>104172443</v>
      </c>
      <c r="F7" s="27">
        <v>101047491</v>
      </c>
      <c r="G7" s="27">
        <v>5294341</v>
      </c>
      <c r="H7" s="27">
        <v>9052072</v>
      </c>
      <c r="I7" s="27">
        <v>8685283</v>
      </c>
      <c r="J7" s="27">
        <v>23031696</v>
      </c>
      <c r="K7" s="27">
        <v>12187645</v>
      </c>
      <c r="L7" s="27">
        <v>8778241</v>
      </c>
      <c r="M7" s="27"/>
      <c r="N7" s="27">
        <v>20965886</v>
      </c>
      <c r="O7" s="27">
        <v>7789621</v>
      </c>
      <c r="P7" s="27">
        <v>8495615</v>
      </c>
      <c r="Q7" s="27">
        <v>9293874</v>
      </c>
      <c r="R7" s="27">
        <v>25579110</v>
      </c>
      <c r="S7" s="27"/>
      <c r="T7" s="27"/>
      <c r="U7" s="27"/>
      <c r="V7" s="27"/>
      <c r="W7" s="27">
        <v>69576692</v>
      </c>
      <c r="X7" s="27">
        <v>78129000</v>
      </c>
      <c r="Y7" s="27">
        <v>-8552308</v>
      </c>
      <c r="Z7" s="7">
        <v>-10.95</v>
      </c>
      <c r="AA7" s="25">
        <v>101047491</v>
      </c>
    </row>
    <row r="8" spans="1:27" ht="13.5">
      <c r="A8" s="5" t="s">
        <v>35</v>
      </c>
      <c r="B8" s="3"/>
      <c r="C8" s="22"/>
      <c r="D8" s="22"/>
      <c r="E8" s="23">
        <v>1406112</v>
      </c>
      <c r="F8" s="24">
        <v>426271</v>
      </c>
      <c r="G8" s="24">
        <v>34253</v>
      </c>
      <c r="H8" s="24">
        <v>35394</v>
      </c>
      <c r="I8" s="24">
        <v>34852</v>
      </c>
      <c r="J8" s="24">
        <v>104499</v>
      </c>
      <c r="K8" s="24">
        <v>34310</v>
      </c>
      <c r="L8" s="24">
        <v>35877</v>
      </c>
      <c r="M8" s="24"/>
      <c r="N8" s="24">
        <v>70187</v>
      </c>
      <c r="O8" s="24">
        <v>38010</v>
      </c>
      <c r="P8" s="24">
        <v>38852</v>
      </c>
      <c r="Q8" s="24">
        <v>132730</v>
      </c>
      <c r="R8" s="24">
        <v>209592</v>
      </c>
      <c r="S8" s="24"/>
      <c r="T8" s="24"/>
      <c r="U8" s="24"/>
      <c r="V8" s="24"/>
      <c r="W8" s="24">
        <v>384278</v>
      </c>
      <c r="X8" s="24">
        <v>1054530</v>
      </c>
      <c r="Y8" s="24">
        <v>-670252</v>
      </c>
      <c r="Z8" s="6">
        <v>-63.56</v>
      </c>
      <c r="AA8" s="22">
        <v>426271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862406</v>
      </c>
      <c r="F9" s="21">
        <f t="shared" si="1"/>
        <v>616560</v>
      </c>
      <c r="G9" s="21">
        <f t="shared" si="1"/>
        <v>41072</v>
      </c>
      <c r="H9" s="21">
        <f t="shared" si="1"/>
        <v>72293</v>
      </c>
      <c r="I9" s="21">
        <f t="shared" si="1"/>
        <v>76180</v>
      </c>
      <c r="J9" s="21">
        <f t="shared" si="1"/>
        <v>189545</v>
      </c>
      <c r="K9" s="21">
        <f t="shared" si="1"/>
        <v>50235</v>
      </c>
      <c r="L9" s="21">
        <f t="shared" si="1"/>
        <v>39549</v>
      </c>
      <c r="M9" s="21">
        <f t="shared" si="1"/>
        <v>0</v>
      </c>
      <c r="N9" s="21">
        <f t="shared" si="1"/>
        <v>89784</v>
      </c>
      <c r="O9" s="21">
        <f t="shared" si="1"/>
        <v>34671</v>
      </c>
      <c r="P9" s="21">
        <f t="shared" si="1"/>
        <v>26197</v>
      </c>
      <c r="Q9" s="21">
        <f t="shared" si="1"/>
        <v>43121</v>
      </c>
      <c r="R9" s="21">
        <f t="shared" si="1"/>
        <v>103989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383318</v>
      </c>
      <c r="X9" s="21">
        <f t="shared" si="1"/>
        <v>647280</v>
      </c>
      <c r="Y9" s="21">
        <f t="shared" si="1"/>
        <v>-263962</v>
      </c>
      <c r="Z9" s="4">
        <f>+IF(X9&lt;&gt;0,+(Y9/X9)*100,0)</f>
        <v>-40.78018786305772</v>
      </c>
      <c r="AA9" s="19">
        <f>SUM(AA10:AA14)</f>
        <v>616560</v>
      </c>
    </row>
    <row r="10" spans="1:27" ht="13.5">
      <c r="A10" s="5" t="s">
        <v>37</v>
      </c>
      <c r="B10" s="3"/>
      <c r="C10" s="22"/>
      <c r="D10" s="22"/>
      <c r="E10" s="23">
        <v>325528</v>
      </c>
      <c r="F10" s="24">
        <v>319234</v>
      </c>
      <c r="G10" s="24">
        <v>30367</v>
      </c>
      <c r="H10" s="24">
        <v>33736</v>
      </c>
      <c r="I10" s="24">
        <v>21892</v>
      </c>
      <c r="J10" s="24">
        <v>85995</v>
      </c>
      <c r="K10" s="24">
        <v>20936</v>
      </c>
      <c r="L10" s="24">
        <v>32083</v>
      </c>
      <c r="M10" s="24"/>
      <c r="N10" s="24">
        <v>53019</v>
      </c>
      <c r="O10" s="24">
        <v>21615</v>
      </c>
      <c r="P10" s="24">
        <v>22740</v>
      </c>
      <c r="Q10" s="24">
        <v>40998</v>
      </c>
      <c r="R10" s="24">
        <v>85353</v>
      </c>
      <c r="S10" s="24"/>
      <c r="T10" s="24"/>
      <c r="U10" s="24"/>
      <c r="V10" s="24"/>
      <c r="W10" s="24">
        <v>224367</v>
      </c>
      <c r="X10" s="24">
        <v>244530</v>
      </c>
      <c r="Y10" s="24">
        <v>-20163</v>
      </c>
      <c r="Z10" s="6">
        <v>-8.25</v>
      </c>
      <c r="AA10" s="22">
        <v>319234</v>
      </c>
    </row>
    <row r="11" spans="1:27" ht="13.5">
      <c r="A11" s="5" t="s">
        <v>38</v>
      </c>
      <c r="B11" s="3"/>
      <c r="C11" s="22"/>
      <c r="D11" s="22"/>
      <c r="E11" s="23">
        <v>40878</v>
      </c>
      <c r="F11" s="24">
        <v>46421</v>
      </c>
      <c r="G11" s="24">
        <v>1140</v>
      </c>
      <c r="H11" s="24">
        <v>2193</v>
      </c>
      <c r="I11" s="24">
        <v>10667</v>
      </c>
      <c r="J11" s="24">
        <v>14000</v>
      </c>
      <c r="K11" s="24">
        <v>1842</v>
      </c>
      <c r="L11" s="24">
        <v>5594</v>
      </c>
      <c r="M11" s="24"/>
      <c r="N11" s="24">
        <v>7436</v>
      </c>
      <c r="O11" s="24">
        <v>5974</v>
      </c>
      <c r="P11" s="24">
        <v>1202</v>
      </c>
      <c r="Q11" s="24">
        <v>1553</v>
      </c>
      <c r="R11" s="24">
        <v>8729</v>
      </c>
      <c r="S11" s="24"/>
      <c r="T11" s="24"/>
      <c r="U11" s="24"/>
      <c r="V11" s="24"/>
      <c r="W11" s="24">
        <v>30165</v>
      </c>
      <c r="X11" s="24">
        <v>30780</v>
      </c>
      <c r="Y11" s="24">
        <v>-615</v>
      </c>
      <c r="Z11" s="6">
        <v>-2</v>
      </c>
      <c r="AA11" s="22">
        <v>46421</v>
      </c>
    </row>
    <row r="12" spans="1:27" ht="13.5">
      <c r="A12" s="5" t="s">
        <v>39</v>
      </c>
      <c r="B12" s="3"/>
      <c r="C12" s="22"/>
      <c r="D12" s="22"/>
      <c r="E12" s="23">
        <v>496000</v>
      </c>
      <c r="F12" s="24">
        <v>250905</v>
      </c>
      <c r="G12" s="24">
        <v>9565</v>
      </c>
      <c r="H12" s="24">
        <v>36364</v>
      </c>
      <c r="I12" s="24">
        <v>43621</v>
      </c>
      <c r="J12" s="24">
        <v>89550</v>
      </c>
      <c r="K12" s="24">
        <v>27457</v>
      </c>
      <c r="L12" s="24">
        <v>1872</v>
      </c>
      <c r="M12" s="24"/>
      <c r="N12" s="24">
        <v>29329</v>
      </c>
      <c r="O12" s="24">
        <v>7082</v>
      </c>
      <c r="P12" s="24">
        <v>2255</v>
      </c>
      <c r="Q12" s="24">
        <v>570</v>
      </c>
      <c r="R12" s="24">
        <v>9907</v>
      </c>
      <c r="S12" s="24"/>
      <c r="T12" s="24"/>
      <c r="U12" s="24"/>
      <c r="V12" s="24"/>
      <c r="W12" s="24">
        <v>128786</v>
      </c>
      <c r="X12" s="24">
        <v>371970</v>
      </c>
      <c r="Y12" s="24">
        <v>-243184</v>
      </c>
      <c r="Z12" s="6">
        <v>-65.38</v>
      </c>
      <c r="AA12" s="22">
        <v>250905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19960585</v>
      </c>
      <c r="F15" s="21">
        <f t="shared" si="2"/>
        <v>19805400</v>
      </c>
      <c r="G15" s="21">
        <f t="shared" si="2"/>
        <v>1501372</v>
      </c>
      <c r="H15" s="21">
        <f t="shared" si="2"/>
        <v>787507</v>
      </c>
      <c r="I15" s="21">
        <f t="shared" si="2"/>
        <v>13965779</v>
      </c>
      <c r="J15" s="21">
        <f t="shared" si="2"/>
        <v>16254658</v>
      </c>
      <c r="K15" s="21">
        <f t="shared" si="2"/>
        <v>6888323</v>
      </c>
      <c r="L15" s="21">
        <f t="shared" si="2"/>
        <v>6674493</v>
      </c>
      <c r="M15" s="21">
        <f t="shared" si="2"/>
        <v>0</v>
      </c>
      <c r="N15" s="21">
        <f t="shared" si="2"/>
        <v>13562816</v>
      </c>
      <c r="O15" s="21">
        <f t="shared" si="2"/>
        <v>475249</v>
      </c>
      <c r="P15" s="21">
        <f t="shared" si="2"/>
        <v>2165703</v>
      </c>
      <c r="Q15" s="21">
        <f t="shared" si="2"/>
        <v>15484631</v>
      </c>
      <c r="R15" s="21">
        <f t="shared" si="2"/>
        <v>18125583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47943057</v>
      </c>
      <c r="X15" s="21">
        <f t="shared" si="2"/>
        <v>14970780</v>
      </c>
      <c r="Y15" s="21">
        <f t="shared" si="2"/>
        <v>32972277</v>
      </c>
      <c r="Z15" s="4">
        <f>+IF(X15&lt;&gt;0,+(Y15/X15)*100,0)</f>
        <v>220.2442157322464</v>
      </c>
      <c r="AA15" s="19">
        <f>SUM(AA16:AA18)</f>
        <v>19805400</v>
      </c>
    </row>
    <row r="16" spans="1:27" ht="13.5">
      <c r="A16" s="5" t="s">
        <v>43</v>
      </c>
      <c r="B16" s="3"/>
      <c r="C16" s="22"/>
      <c r="D16" s="22"/>
      <c r="E16" s="23">
        <v>1930636</v>
      </c>
      <c r="F16" s="24">
        <v>1943106</v>
      </c>
      <c r="G16" s="24">
        <v>3728</v>
      </c>
      <c r="H16" s="24"/>
      <c r="I16" s="24">
        <v>6241</v>
      </c>
      <c r="J16" s="24">
        <v>9969</v>
      </c>
      <c r="K16" s="24">
        <v>6324</v>
      </c>
      <c r="L16" s="24">
        <v>2285</v>
      </c>
      <c r="M16" s="24"/>
      <c r="N16" s="24">
        <v>8609</v>
      </c>
      <c r="O16" s="24">
        <v>2535</v>
      </c>
      <c r="P16" s="24">
        <v>7298</v>
      </c>
      <c r="Q16" s="24">
        <v>3429</v>
      </c>
      <c r="R16" s="24">
        <v>13262</v>
      </c>
      <c r="S16" s="24"/>
      <c r="T16" s="24"/>
      <c r="U16" s="24"/>
      <c r="V16" s="24"/>
      <c r="W16" s="24">
        <v>31840</v>
      </c>
      <c r="X16" s="24">
        <v>1448280</v>
      </c>
      <c r="Y16" s="24">
        <v>-1416440</v>
      </c>
      <c r="Z16" s="6">
        <v>-97.8</v>
      </c>
      <c r="AA16" s="22">
        <v>1943106</v>
      </c>
    </row>
    <row r="17" spans="1:27" ht="13.5">
      <c r="A17" s="5" t="s">
        <v>44</v>
      </c>
      <c r="B17" s="3"/>
      <c r="C17" s="22"/>
      <c r="D17" s="22"/>
      <c r="E17" s="23">
        <v>18029949</v>
      </c>
      <c r="F17" s="24">
        <v>17862294</v>
      </c>
      <c r="G17" s="24">
        <v>1497644</v>
      </c>
      <c r="H17" s="24">
        <v>787507</v>
      </c>
      <c r="I17" s="24">
        <v>13959538</v>
      </c>
      <c r="J17" s="24">
        <v>16244689</v>
      </c>
      <c r="K17" s="24">
        <v>6881999</v>
      </c>
      <c r="L17" s="24">
        <v>6672208</v>
      </c>
      <c r="M17" s="24"/>
      <c r="N17" s="24">
        <v>13554207</v>
      </c>
      <c r="O17" s="24">
        <v>472714</v>
      </c>
      <c r="P17" s="24">
        <v>2158405</v>
      </c>
      <c r="Q17" s="24">
        <v>15481202</v>
      </c>
      <c r="R17" s="24">
        <v>18112321</v>
      </c>
      <c r="S17" s="24"/>
      <c r="T17" s="24"/>
      <c r="U17" s="24"/>
      <c r="V17" s="24"/>
      <c r="W17" s="24">
        <v>47911217</v>
      </c>
      <c r="X17" s="24">
        <v>13522500</v>
      </c>
      <c r="Y17" s="24">
        <v>34388717</v>
      </c>
      <c r="Z17" s="6">
        <v>254.31</v>
      </c>
      <c r="AA17" s="22">
        <v>17862294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381354980</v>
      </c>
      <c r="F19" s="21">
        <f t="shared" si="3"/>
        <v>367997381</v>
      </c>
      <c r="G19" s="21">
        <f t="shared" si="3"/>
        <v>32337870</v>
      </c>
      <c r="H19" s="21">
        <f t="shared" si="3"/>
        <v>32495721</v>
      </c>
      <c r="I19" s="21">
        <f t="shared" si="3"/>
        <v>27596858</v>
      </c>
      <c r="J19" s="21">
        <f t="shared" si="3"/>
        <v>92430449</v>
      </c>
      <c r="K19" s="21">
        <f t="shared" si="3"/>
        <v>28247254</v>
      </c>
      <c r="L19" s="21">
        <f t="shared" si="3"/>
        <v>30010706</v>
      </c>
      <c r="M19" s="21">
        <f t="shared" si="3"/>
        <v>0</v>
      </c>
      <c r="N19" s="21">
        <f t="shared" si="3"/>
        <v>58257960</v>
      </c>
      <c r="O19" s="21">
        <f t="shared" si="3"/>
        <v>32096667</v>
      </c>
      <c r="P19" s="21">
        <f t="shared" si="3"/>
        <v>21119519</v>
      </c>
      <c r="Q19" s="21">
        <f t="shared" si="3"/>
        <v>32532580</v>
      </c>
      <c r="R19" s="21">
        <f t="shared" si="3"/>
        <v>85748766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236437175</v>
      </c>
      <c r="X19" s="21">
        <f t="shared" si="3"/>
        <v>286015500</v>
      </c>
      <c r="Y19" s="21">
        <f t="shared" si="3"/>
        <v>-49578325</v>
      </c>
      <c r="Z19" s="4">
        <f>+IF(X19&lt;&gt;0,+(Y19/X19)*100,0)</f>
        <v>-17.334139233712857</v>
      </c>
      <c r="AA19" s="19">
        <f>SUM(AA20:AA23)</f>
        <v>367997381</v>
      </c>
    </row>
    <row r="20" spans="1:27" ht="13.5">
      <c r="A20" s="5" t="s">
        <v>47</v>
      </c>
      <c r="B20" s="3"/>
      <c r="C20" s="22"/>
      <c r="D20" s="22"/>
      <c r="E20" s="23">
        <v>293458992</v>
      </c>
      <c r="F20" s="24">
        <v>256735298</v>
      </c>
      <c r="G20" s="24">
        <v>24043050</v>
      </c>
      <c r="H20" s="24">
        <v>24211058</v>
      </c>
      <c r="I20" s="24">
        <v>18627666</v>
      </c>
      <c r="J20" s="24">
        <v>66881774</v>
      </c>
      <c r="K20" s="24">
        <v>20459456</v>
      </c>
      <c r="L20" s="24">
        <v>21855103</v>
      </c>
      <c r="M20" s="24"/>
      <c r="N20" s="24">
        <v>42314559</v>
      </c>
      <c r="O20" s="24">
        <v>19996016</v>
      </c>
      <c r="P20" s="24">
        <v>17272912</v>
      </c>
      <c r="Q20" s="24">
        <v>20751221</v>
      </c>
      <c r="R20" s="24">
        <v>58020149</v>
      </c>
      <c r="S20" s="24"/>
      <c r="T20" s="24"/>
      <c r="U20" s="24"/>
      <c r="V20" s="24"/>
      <c r="W20" s="24">
        <v>167216482</v>
      </c>
      <c r="X20" s="24">
        <v>220094280</v>
      </c>
      <c r="Y20" s="24">
        <v>-52877798</v>
      </c>
      <c r="Z20" s="6">
        <v>-24.03</v>
      </c>
      <c r="AA20" s="22">
        <v>256735298</v>
      </c>
    </row>
    <row r="21" spans="1:27" ht="13.5">
      <c r="A21" s="5" t="s">
        <v>48</v>
      </c>
      <c r="B21" s="3"/>
      <c r="C21" s="22"/>
      <c r="D21" s="22"/>
      <c r="E21" s="23">
        <v>50159340</v>
      </c>
      <c r="F21" s="24">
        <v>67947848</v>
      </c>
      <c r="G21" s="24">
        <v>4738476</v>
      </c>
      <c r="H21" s="24">
        <v>4767404</v>
      </c>
      <c r="I21" s="24">
        <v>5631614</v>
      </c>
      <c r="J21" s="24">
        <v>15137494</v>
      </c>
      <c r="K21" s="24">
        <v>4391737</v>
      </c>
      <c r="L21" s="24">
        <v>4667327</v>
      </c>
      <c r="M21" s="24"/>
      <c r="N21" s="24">
        <v>9059064</v>
      </c>
      <c r="O21" s="24">
        <v>8480371</v>
      </c>
      <c r="P21" s="24">
        <v>1991810</v>
      </c>
      <c r="Q21" s="24">
        <v>6778854</v>
      </c>
      <c r="R21" s="24">
        <v>17251035</v>
      </c>
      <c r="S21" s="24"/>
      <c r="T21" s="24"/>
      <c r="U21" s="24"/>
      <c r="V21" s="24"/>
      <c r="W21" s="24">
        <v>41447593</v>
      </c>
      <c r="X21" s="24">
        <v>37619280</v>
      </c>
      <c r="Y21" s="24">
        <v>3828313</v>
      </c>
      <c r="Z21" s="6">
        <v>10.18</v>
      </c>
      <c r="AA21" s="22">
        <v>67947848</v>
      </c>
    </row>
    <row r="22" spans="1:27" ht="13.5">
      <c r="A22" s="5" t="s">
        <v>49</v>
      </c>
      <c r="B22" s="3"/>
      <c r="C22" s="25"/>
      <c r="D22" s="25"/>
      <c r="E22" s="26">
        <v>22885150</v>
      </c>
      <c r="F22" s="27">
        <v>27255484</v>
      </c>
      <c r="G22" s="27">
        <v>2134676</v>
      </c>
      <c r="H22" s="27">
        <v>2130190</v>
      </c>
      <c r="I22" s="27">
        <v>1998473</v>
      </c>
      <c r="J22" s="27">
        <v>6263339</v>
      </c>
      <c r="K22" s="27">
        <v>2083184</v>
      </c>
      <c r="L22" s="27">
        <v>2162310</v>
      </c>
      <c r="M22" s="27"/>
      <c r="N22" s="27">
        <v>4245494</v>
      </c>
      <c r="O22" s="27">
        <v>2341851</v>
      </c>
      <c r="P22" s="27">
        <v>582607</v>
      </c>
      <c r="Q22" s="27">
        <v>3766759</v>
      </c>
      <c r="R22" s="27">
        <v>6691217</v>
      </c>
      <c r="S22" s="27"/>
      <c r="T22" s="27"/>
      <c r="U22" s="27"/>
      <c r="V22" s="27"/>
      <c r="W22" s="27">
        <v>17200050</v>
      </c>
      <c r="X22" s="27">
        <v>17163720</v>
      </c>
      <c r="Y22" s="27">
        <v>36330</v>
      </c>
      <c r="Z22" s="7">
        <v>0.21</v>
      </c>
      <c r="AA22" s="25">
        <v>27255484</v>
      </c>
    </row>
    <row r="23" spans="1:27" ht="13.5">
      <c r="A23" s="5" t="s">
        <v>50</v>
      </c>
      <c r="B23" s="3"/>
      <c r="C23" s="22"/>
      <c r="D23" s="22"/>
      <c r="E23" s="23">
        <v>14851498</v>
      </c>
      <c r="F23" s="24">
        <v>16058751</v>
      </c>
      <c r="G23" s="24">
        <v>1421668</v>
      </c>
      <c r="H23" s="24">
        <v>1387069</v>
      </c>
      <c r="I23" s="24">
        <v>1339105</v>
      </c>
      <c r="J23" s="24">
        <v>4147842</v>
      </c>
      <c r="K23" s="24">
        <v>1312877</v>
      </c>
      <c r="L23" s="24">
        <v>1325966</v>
      </c>
      <c r="M23" s="24"/>
      <c r="N23" s="24">
        <v>2638843</v>
      </c>
      <c r="O23" s="24">
        <v>1278429</v>
      </c>
      <c r="P23" s="24">
        <v>1272190</v>
      </c>
      <c r="Q23" s="24">
        <v>1235746</v>
      </c>
      <c r="R23" s="24">
        <v>3786365</v>
      </c>
      <c r="S23" s="24"/>
      <c r="T23" s="24"/>
      <c r="U23" s="24"/>
      <c r="V23" s="24"/>
      <c r="W23" s="24">
        <v>10573050</v>
      </c>
      <c r="X23" s="24">
        <v>11138220</v>
      </c>
      <c r="Y23" s="24">
        <v>-565170</v>
      </c>
      <c r="Z23" s="6">
        <v>-5.07</v>
      </c>
      <c r="AA23" s="22">
        <v>16058751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596842526</v>
      </c>
      <c r="F25" s="42">
        <f t="shared" si="4"/>
        <v>575966224</v>
      </c>
      <c r="G25" s="42">
        <f t="shared" si="4"/>
        <v>75141908</v>
      </c>
      <c r="H25" s="42">
        <f t="shared" si="4"/>
        <v>42442987</v>
      </c>
      <c r="I25" s="42">
        <f t="shared" si="4"/>
        <v>50359494</v>
      </c>
      <c r="J25" s="42">
        <f t="shared" si="4"/>
        <v>167944389</v>
      </c>
      <c r="K25" s="42">
        <f t="shared" si="4"/>
        <v>47408308</v>
      </c>
      <c r="L25" s="42">
        <f t="shared" si="4"/>
        <v>45539408</v>
      </c>
      <c r="M25" s="42">
        <f t="shared" si="4"/>
        <v>0</v>
      </c>
      <c r="N25" s="42">
        <f t="shared" si="4"/>
        <v>92947716</v>
      </c>
      <c r="O25" s="42">
        <f t="shared" si="4"/>
        <v>40434760</v>
      </c>
      <c r="P25" s="42">
        <f t="shared" si="4"/>
        <v>31846428</v>
      </c>
      <c r="Q25" s="42">
        <f t="shared" si="4"/>
        <v>79047477</v>
      </c>
      <c r="R25" s="42">
        <f t="shared" si="4"/>
        <v>151328665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412220770</v>
      </c>
      <c r="X25" s="42">
        <f t="shared" si="4"/>
        <v>447631560</v>
      </c>
      <c r="Y25" s="42">
        <f t="shared" si="4"/>
        <v>-35410790</v>
      </c>
      <c r="Z25" s="43">
        <f>+IF(X25&lt;&gt;0,+(Y25/X25)*100,0)</f>
        <v>-7.910700040899708</v>
      </c>
      <c r="AA25" s="40">
        <f>+AA5+AA9+AA15+AA19+AA24</f>
        <v>575966224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366886000</v>
      </c>
      <c r="F28" s="21">
        <f t="shared" si="5"/>
        <v>263867976</v>
      </c>
      <c r="G28" s="21">
        <f t="shared" si="5"/>
        <v>5804384</v>
      </c>
      <c r="H28" s="21">
        <f t="shared" si="5"/>
        <v>7437126</v>
      </c>
      <c r="I28" s="21">
        <f t="shared" si="5"/>
        <v>9634298</v>
      </c>
      <c r="J28" s="21">
        <f t="shared" si="5"/>
        <v>22875808</v>
      </c>
      <c r="K28" s="21">
        <f t="shared" si="5"/>
        <v>8440524</v>
      </c>
      <c r="L28" s="21">
        <f t="shared" si="5"/>
        <v>11330209</v>
      </c>
      <c r="M28" s="21">
        <f t="shared" si="5"/>
        <v>0</v>
      </c>
      <c r="N28" s="21">
        <f t="shared" si="5"/>
        <v>19770733</v>
      </c>
      <c r="O28" s="21">
        <f t="shared" si="5"/>
        <v>6872942</v>
      </c>
      <c r="P28" s="21">
        <f t="shared" si="5"/>
        <v>4334128</v>
      </c>
      <c r="Q28" s="21">
        <f t="shared" si="5"/>
        <v>8809515</v>
      </c>
      <c r="R28" s="21">
        <f t="shared" si="5"/>
        <v>20016585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62663126</v>
      </c>
      <c r="X28" s="21">
        <f t="shared" si="5"/>
        <v>275164560</v>
      </c>
      <c r="Y28" s="21">
        <f t="shared" si="5"/>
        <v>-212501434</v>
      </c>
      <c r="Z28" s="4">
        <f>+IF(X28&lt;&gt;0,+(Y28/X28)*100,0)</f>
        <v>-77.2270360688891</v>
      </c>
      <c r="AA28" s="19">
        <f>SUM(AA29:AA31)</f>
        <v>263867976</v>
      </c>
    </row>
    <row r="29" spans="1:27" ht="13.5">
      <c r="A29" s="5" t="s">
        <v>33</v>
      </c>
      <c r="B29" s="3"/>
      <c r="C29" s="22"/>
      <c r="D29" s="22"/>
      <c r="E29" s="23">
        <v>149840000</v>
      </c>
      <c r="F29" s="24">
        <v>167276268</v>
      </c>
      <c r="G29" s="24">
        <v>1735650</v>
      </c>
      <c r="H29" s="24">
        <v>3497062</v>
      </c>
      <c r="I29" s="24">
        <v>3995084</v>
      </c>
      <c r="J29" s="24">
        <v>9227796</v>
      </c>
      <c r="K29" s="24">
        <v>3353489</v>
      </c>
      <c r="L29" s="24">
        <v>4167603</v>
      </c>
      <c r="M29" s="24"/>
      <c r="N29" s="24">
        <v>7521092</v>
      </c>
      <c r="O29" s="24">
        <v>2036407</v>
      </c>
      <c r="P29" s="24">
        <v>1421143</v>
      </c>
      <c r="Q29" s="24">
        <v>1897499</v>
      </c>
      <c r="R29" s="24">
        <v>5355049</v>
      </c>
      <c r="S29" s="24"/>
      <c r="T29" s="24"/>
      <c r="U29" s="24"/>
      <c r="V29" s="24"/>
      <c r="W29" s="24">
        <v>22103937</v>
      </c>
      <c r="X29" s="24">
        <v>112380030</v>
      </c>
      <c r="Y29" s="24">
        <v>-90276093</v>
      </c>
      <c r="Z29" s="6">
        <v>-80.33</v>
      </c>
      <c r="AA29" s="22">
        <v>167276268</v>
      </c>
    </row>
    <row r="30" spans="1:27" ht="13.5">
      <c r="A30" s="5" t="s">
        <v>34</v>
      </c>
      <c r="B30" s="3"/>
      <c r="C30" s="25"/>
      <c r="D30" s="25"/>
      <c r="E30" s="26">
        <v>195855000</v>
      </c>
      <c r="F30" s="27">
        <v>68382100</v>
      </c>
      <c r="G30" s="27">
        <v>2469705</v>
      </c>
      <c r="H30" s="27">
        <v>2178276</v>
      </c>
      <c r="I30" s="27">
        <v>3484889</v>
      </c>
      <c r="J30" s="27">
        <v>8132870</v>
      </c>
      <c r="K30" s="27">
        <v>2816044</v>
      </c>
      <c r="L30" s="27">
        <v>4322307</v>
      </c>
      <c r="M30" s="27"/>
      <c r="N30" s="27">
        <v>7138351</v>
      </c>
      <c r="O30" s="27">
        <v>2822265</v>
      </c>
      <c r="P30" s="27">
        <v>1239658</v>
      </c>
      <c r="Q30" s="27">
        <v>3900887</v>
      </c>
      <c r="R30" s="27">
        <v>7962810</v>
      </c>
      <c r="S30" s="27"/>
      <c r="T30" s="27"/>
      <c r="U30" s="27"/>
      <c r="V30" s="27"/>
      <c r="W30" s="27">
        <v>23234031</v>
      </c>
      <c r="X30" s="27">
        <v>146891250</v>
      </c>
      <c r="Y30" s="27">
        <v>-123657219</v>
      </c>
      <c r="Z30" s="7">
        <v>-84.18</v>
      </c>
      <c r="AA30" s="25">
        <v>68382100</v>
      </c>
    </row>
    <row r="31" spans="1:27" ht="13.5">
      <c r="A31" s="5" t="s">
        <v>35</v>
      </c>
      <c r="B31" s="3"/>
      <c r="C31" s="22"/>
      <c r="D31" s="22"/>
      <c r="E31" s="23">
        <v>21191000</v>
      </c>
      <c r="F31" s="24">
        <v>28209608</v>
      </c>
      <c r="G31" s="24">
        <v>1599029</v>
      </c>
      <c r="H31" s="24">
        <v>1761788</v>
      </c>
      <c r="I31" s="24">
        <v>2154325</v>
      </c>
      <c r="J31" s="24">
        <v>5515142</v>
      </c>
      <c r="K31" s="24">
        <v>2270991</v>
      </c>
      <c r="L31" s="24">
        <v>2840299</v>
      </c>
      <c r="M31" s="24"/>
      <c r="N31" s="24">
        <v>5111290</v>
      </c>
      <c r="O31" s="24">
        <v>2014270</v>
      </c>
      <c r="P31" s="24">
        <v>1673327</v>
      </c>
      <c r="Q31" s="24">
        <v>3011129</v>
      </c>
      <c r="R31" s="24">
        <v>6698726</v>
      </c>
      <c r="S31" s="24"/>
      <c r="T31" s="24"/>
      <c r="U31" s="24"/>
      <c r="V31" s="24"/>
      <c r="W31" s="24">
        <v>17325158</v>
      </c>
      <c r="X31" s="24">
        <v>15893280</v>
      </c>
      <c r="Y31" s="24">
        <v>1431878</v>
      </c>
      <c r="Z31" s="6">
        <v>9.01</v>
      </c>
      <c r="AA31" s="22">
        <v>28209608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41521652</v>
      </c>
      <c r="F32" s="21">
        <f t="shared" si="6"/>
        <v>54997787</v>
      </c>
      <c r="G32" s="21">
        <f t="shared" si="6"/>
        <v>4689034</v>
      </c>
      <c r="H32" s="21">
        <f t="shared" si="6"/>
        <v>3022060</v>
      </c>
      <c r="I32" s="21">
        <f t="shared" si="6"/>
        <v>6085334</v>
      </c>
      <c r="J32" s="21">
        <f t="shared" si="6"/>
        <v>13796428</v>
      </c>
      <c r="K32" s="21">
        <f t="shared" si="6"/>
        <v>3715203</v>
      </c>
      <c r="L32" s="21">
        <f t="shared" si="6"/>
        <v>3975554</v>
      </c>
      <c r="M32" s="21">
        <f t="shared" si="6"/>
        <v>0</v>
      </c>
      <c r="N32" s="21">
        <f t="shared" si="6"/>
        <v>7690757</v>
      </c>
      <c r="O32" s="21">
        <f t="shared" si="6"/>
        <v>4191946</v>
      </c>
      <c r="P32" s="21">
        <f t="shared" si="6"/>
        <v>4455898</v>
      </c>
      <c r="Q32" s="21">
        <f t="shared" si="6"/>
        <v>5260698</v>
      </c>
      <c r="R32" s="21">
        <f t="shared" si="6"/>
        <v>13908542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35395727</v>
      </c>
      <c r="X32" s="21">
        <f t="shared" si="6"/>
        <v>31140810</v>
      </c>
      <c r="Y32" s="21">
        <f t="shared" si="6"/>
        <v>4254917</v>
      </c>
      <c r="Z32" s="4">
        <f>+IF(X32&lt;&gt;0,+(Y32/X32)*100,0)</f>
        <v>13.66347567709382</v>
      </c>
      <c r="AA32" s="19">
        <f>SUM(AA33:AA37)</f>
        <v>54997787</v>
      </c>
    </row>
    <row r="33" spans="1:27" ht="13.5">
      <c r="A33" s="5" t="s">
        <v>37</v>
      </c>
      <c r="B33" s="3"/>
      <c r="C33" s="22"/>
      <c r="D33" s="22"/>
      <c r="E33" s="23">
        <v>14541000</v>
      </c>
      <c r="F33" s="24">
        <v>17843114</v>
      </c>
      <c r="G33" s="24">
        <v>1724773</v>
      </c>
      <c r="H33" s="24">
        <v>435954</v>
      </c>
      <c r="I33" s="24">
        <v>2842733</v>
      </c>
      <c r="J33" s="24">
        <v>5003460</v>
      </c>
      <c r="K33" s="24">
        <v>564070</v>
      </c>
      <c r="L33" s="24">
        <v>934313</v>
      </c>
      <c r="M33" s="24"/>
      <c r="N33" s="24">
        <v>1498383</v>
      </c>
      <c r="O33" s="24">
        <v>714115</v>
      </c>
      <c r="P33" s="24">
        <v>2667754</v>
      </c>
      <c r="Q33" s="24">
        <v>2122580</v>
      </c>
      <c r="R33" s="24">
        <v>5504449</v>
      </c>
      <c r="S33" s="24"/>
      <c r="T33" s="24"/>
      <c r="U33" s="24"/>
      <c r="V33" s="24"/>
      <c r="W33" s="24">
        <v>12006292</v>
      </c>
      <c r="X33" s="24">
        <v>10905750</v>
      </c>
      <c r="Y33" s="24">
        <v>1100542</v>
      </c>
      <c r="Z33" s="6">
        <v>10.09</v>
      </c>
      <c r="AA33" s="22">
        <v>17843114</v>
      </c>
    </row>
    <row r="34" spans="1:27" ht="13.5">
      <c r="A34" s="5" t="s">
        <v>38</v>
      </c>
      <c r="B34" s="3"/>
      <c r="C34" s="22"/>
      <c r="D34" s="22"/>
      <c r="E34" s="23">
        <v>7662000</v>
      </c>
      <c r="F34" s="24">
        <v>8861000</v>
      </c>
      <c r="G34" s="24">
        <v>711750</v>
      </c>
      <c r="H34" s="24">
        <v>602959</v>
      </c>
      <c r="I34" s="24">
        <v>906856</v>
      </c>
      <c r="J34" s="24">
        <v>2221565</v>
      </c>
      <c r="K34" s="24">
        <v>715775</v>
      </c>
      <c r="L34" s="24">
        <v>761272</v>
      </c>
      <c r="M34" s="24"/>
      <c r="N34" s="24">
        <v>1477047</v>
      </c>
      <c r="O34" s="24">
        <v>785538</v>
      </c>
      <c r="P34" s="24">
        <v>626064</v>
      </c>
      <c r="Q34" s="24">
        <v>728665</v>
      </c>
      <c r="R34" s="24">
        <v>2140267</v>
      </c>
      <c r="S34" s="24"/>
      <c r="T34" s="24"/>
      <c r="U34" s="24"/>
      <c r="V34" s="24"/>
      <c r="W34" s="24">
        <v>5838879</v>
      </c>
      <c r="X34" s="24">
        <v>5746500</v>
      </c>
      <c r="Y34" s="24">
        <v>92379</v>
      </c>
      <c r="Z34" s="6">
        <v>1.61</v>
      </c>
      <c r="AA34" s="22">
        <v>8861000</v>
      </c>
    </row>
    <row r="35" spans="1:27" ht="13.5">
      <c r="A35" s="5" t="s">
        <v>39</v>
      </c>
      <c r="B35" s="3"/>
      <c r="C35" s="22"/>
      <c r="D35" s="22"/>
      <c r="E35" s="23">
        <v>19104000</v>
      </c>
      <c r="F35" s="24">
        <v>25876122</v>
      </c>
      <c r="G35" s="24">
        <v>2051200</v>
      </c>
      <c r="H35" s="24">
        <v>1811264</v>
      </c>
      <c r="I35" s="24">
        <v>2122304</v>
      </c>
      <c r="J35" s="24">
        <v>5984768</v>
      </c>
      <c r="K35" s="24">
        <v>2201047</v>
      </c>
      <c r="L35" s="24">
        <v>2095664</v>
      </c>
      <c r="M35" s="24"/>
      <c r="N35" s="24">
        <v>4296711</v>
      </c>
      <c r="O35" s="24">
        <v>2466360</v>
      </c>
      <c r="P35" s="24">
        <v>1068109</v>
      </c>
      <c r="Q35" s="24">
        <v>2184308</v>
      </c>
      <c r="R35" s="24">
        <v>5718777</v>
      </c>
      <c r="S35" s="24"/>
      <c r="T35" s="24"/>
      <c r="U35" s="24"/>
      <c r="V35" s="24"/>
      <c r="W35" s="24">
        <v>16000256</v>
      </c>
      <c r="X35" s="24">
        <v>14328000</v>
      </c>
      <c r="Y35" s="24">
        <v>1672256</v>
      </c>
      <c r="Z35" s="6">
        <v>11.67</v>
      </c>
      <c r="AA35" s="22">
        <v>25876122</v>
      </c>
    </row>
    <row r="36" spans="1:27" ht="13.5">
      <c r="A36" s="5" t="s">
        <v>40</v>
      </c>
      <c r="B36" s="3"/>
      <c r="C36" s="22"/>
      <c r="D36" s="22"/>
      <c r="E36" s="23">
        <v>8230</v>
      </c>
      <c r="F36" s="24">
        <v>2417551</v>
      </c>
      <c r="G36" s="24">
        <v>201311</v>
      </c>
      <c r="H36" s="24">
        <v>171883</v>
      </c>
      <c r="I36" s="24">
        <v>213441</v>
      </c>
      <c r="J36" s="24">
        <v>586635</v>
      </c>
      <c r="K36" s="24">
        <v>234311</v>
      </c>
      <c r="L36" s="24">
        <v>184305</v>
      </c>
      <c r="M36" s="24"/>
      <c r="N36" s="24">
        <v>418616</v>
      </c>
      <c r="O36" s="24">
        <v>225933</v>
      </c>
      <c r="P36" s="24">
        <v>93971</v>
      </c>
      <c r="Q36" s="24">
        <v>225145</v>
      </c>
      <c r="R36" s="24">
        <v>545049</v>
      </c>
      <c r="S36" s="24"/>
      <c r="T36" s="24"/>
      <c r="U36" s="24"/>
      <c r="V36" s="24"/>
      <c r="W36" s="24">
        <v>1550300</v>
      </c>
      <c r="X36" s="24">
        <v>6030</v>
      </c>
      <c r="Y36" s="24">
        <v>1544270</v>
      </c>
      <c r="Z36" s="6">
        <v>25609.78</v>
      </c>
      <c r="AA36" s="22">
        <v>2417551</v>
      </c>
    </row>
    <row r="37" spans="1:27" ht="13.5">
      <c r="A37" s="5" t="s">
        <v>41</v>
      </c>
      <c r="B37" s="3"/>
      <c r="C37" s="25"/>
      <c r="D37" s="25"/>
      <c r="E37" s="26">
        <v>206422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>
        <v>154530</v>
      </c>
      <c r="Y37" s="27">
        <v>-154530</v>
      </c>
      <c r="Z37" s="7">
        <v>-100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32410000</v>
      </c>
      <c r="F38" s="21">
        <f t="shared" si="7"/>
        <v>31417000</v>
      </c>
      <c r="G38" s="21">
        <f t="shared" si="7"/>
        <v>2711486</v>
      </c>
      <c r="H38" s="21">
        <f t="shared" si="7"/>
        <v>2387207</v>
      </c>
      <c r="I38" s="21">
        <f t="shared" si="7"/>
        <v>2512755</v>
      </c>
      <c r="J38" s="21">
        <f t="shared" si="7"/>
        <v>7611448</v>
      </c>
      <c r="K38" s="21">
        <f t="shared" si="7"/>
        <v>2533119</v>
      </c>
      <c r="L38" s="21">
        <f t="shared" si="7"/>
        <v>2474483</v>
      </c>
      <c r="M38" s="21">
        <f t="shared" si="7"/>
        <v>0</v>
      </c>
      <c r="N38" s="21">
        <f t="shared" si="7"/>
        <v>5007602</v>
      </c>
      <c r="O38" s="21">
        <f t="shared" si="7"/>
        <v>2431735</v>
      </c>
      <c r="P38" s="21">
        <f t="shared" si="7"/>
        <v>1575631</v>
      </c>
      <c r="Q38" s="21">
        <f t="shared" si="7"/>
        <v>1728585</v>
      </c>
      <c r="R38" s="21">
        <f t="shared" si="7"/>
        <v>5735951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18355001</v>
      </c>
      <c r="X38" s="21">
        <f t="shared" si="7"/>
        <v>24307470</v>
      </c>
      <c r="Y38" s="21">
        <f t="shared" si="7"/>
        <v>-5952469</v>
      </c>
      <c r="Z38" s="4">
        <f>+IF(X38&lt;&gt;0,+(Y38/X38)*100,0)</f>
        <v>-24.48822933855313</v>
      </c>
      <c r="AA38" s="19">
        <f>SUM(AA39:AA41)</f>
        <v>31417000</v>
      </c>
    </row>
    <row r="39" spans="1:27" ht="13.5">
      <c r="A39" s="5" t="s">
        <v>43</v>
      </c>
      <c r="B39" s="3"/>
      <c r="C39" s="22"/>
      <c r="D39" s="22"/>
      <c r="E39" s="23">
        <v>4363000</v>
      </c>
      <c r="F39" s="24">
        <v>8465000</v>
      </c>
      <c r="G39" s="24">
        <v>620755</v>
      </c>
      <c r="H39" s="24">
        <v>692289</v>
      </c>
      <c r="I39" s="24">
        <v>513840</v>
      </c>
      <c r="J39" s="24">
        <v>1826884</v>
      </c>
      <c r="K39" s="24">
        <v>658281</v>
      </c>
      <c r="L39" s="24">
        <v>481506</v>
      </c>
      <c r="M39" s="24"/>
      <c r="N39" s="24">
        <v>1139787</v>
      </c>
      <c r="O39" s="24">
        <v>598318</v>
      </c>
      <c r="P39" s="24">
        <v>287453</v>
      </c>
      <c r="Q39" s="24">
        <v>533808</v>
      </c>
      <c r="R39" s="24">
        <v>1419579</v>
      </c>
      <c r="S39" s="24"/>
      <c r="T39" s="24"/>
      <c r="U39" s="24"/>
      <c r="V39" s="24"/>
      <c r="W39" s="24">
        <v>4386250</v>
      </c>
      <c r="X39" s="24">
        <v>3272220</v>
      </c>
      <c r="Y39" s="24">
        <v>1114030</v>
      </c>
      <c r="Z39" s="6">
        <v>34.05</v>
      </c>
      <c r="AA39" s="22">
        <v>8465000</v>
      </c>
    </row>
    <row r="40" spans="1:27" ht="13.5">
      <c r="A40" s="5" t="s">
        <v>44</v>
      </c>
      <c r="B40" s="3"/>
      <c r="C40" s="22"/>
      <c r="D40" s="22"/>
      <c r="E40" s="23">
        <v>28047000</v>
      </c>
      <c r="F40" s="24">
        <v>22952000</v>
      </c>
      <c r="G40" s="24">
        <v>2090731</v>
      </c>
      <c r="H40" s="24">
        <v>1694918</v>
      </c>
      <c r="I40" s="24">
        <v>1998915</v>
      </c>
      <c r="J40" s="24">
        <v>5784564</v>
      </c>
      <c r="K40" s="24">
        <v>1874838</v>
      </c>
      <c r="L40" s="24">
        <v>1992977</v>
      </c>
      <c r="M40" s="24"/>
      <c r="N40" s="24">
        <v>3867815</v>
      </c>
      <c r="O40" s="24">
        <v>1833417</v>
      </c>
      <c r="P40" s="24">
        <v>1288178</v>
      </c>
      <c r="Q40" s="24">
        <v>1194777</v>
      </c>
      <c r="R40" s="24">
        <v>4316372</v>
      </c>
      <c r="S40" s="24"/>
      <c r="T40" s="24"/>
      <c r="U40" s="24"/>
      <c r="V40" s="24"/>
      <c r="W40" s="24">
        <v>13968751</v>
      </c>
      <c r="X40" s="24">
        <v>21035250</v>
      </c>
      <c r="Y40" s="24">
        <v>-7066499</v>
      </c>
      <c r="Z40" s="6">
        <v>-33.59</v>
      </c>
      <c r="AA40" s="22">
        <v>22952000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485177348</v>
      </c>
      <c r="F42" s="21">
        <f t="shared" si="8"/>
        <v>557739272</v>
      </c>
      <c r="G42" s="21">
        <f t="shared" si="8"/>
        <v>48289929</v>
      </c>
      <c r="H42" s="21">
        <f t="shared" si="8"/>
        <v>59298238</v>
      </c>
      <c r="I42" s="21">
        <f t="shared" si="8"/>
        <v>14988383</v>
      </c>
      <c r="J42" s="21">
        <f t="shared" si="8"/>
        <v>122576550</v>
      </c>
      <c r="K42" s="21">
        <f t="shared" si="8"/>
        <v>69774360</v>
      </c>
      <c r="L42" s="21">
        <f t="shared" si="8"/>
        <v>39004124</v>
      </c>
      <c r="M42" s="21">
        <f t="shared" si="8"/>
        <v>0</v>
      </c>
      <c r="N42" s="21">
        <f t="shared" si="8"/>
        <v>108778484</v>
      </c>
      <c r="O42" s="21">
        <f t="shared" si="8"/>
        <v>26003819</v>
      </c>
      <c r="P42" s="21">
        <f t="shared" si="8"/>
        <v>37182361</v>
      </c>
      <c r="Q42" s="21">
        <f t="shared" si="8"/>
        <v>51708106</v>
      </c>
      <c r="R42" s="21">
        <f t="shared" si="8"/>
        <v>114894286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346249320</v>
      </c>
      <c r="X42" s="21">
        <f t="shared" si="8"/>
        <v>363882690</v>
      </c>
      <c r="Y42" s="21">
        <f t="shared" si="8"/>
        <v>-17633370</v>
      </c>
      <c r="Z42" s="4">
        <f>+IF(X42&lt;&gt;0,+(Y42/X42)*100,0)</f>
        <v>-4.845894153415212</v>
      </c>
      <c r="AA42" s="19">
        <f>SUM(AA43:AA46)</f>
        <v>557739272</v>
      </c>
    </row>
    <row r="43" spans="1:27" ht="13.5">
      <c r="A43" s="5" t="s">
        <v>47</v>
      </c>
      <c r="B43" s="3"/>
      <c r="C43" s="22"/>
      <c r="D43" s="22"/>
      <c r="E43" s="23">
        <v>438567000</v>
      </c>
      <c r="F43" s="24">
        <v>386840000</v>
      </c>
      <c r="G43" s="24">
        <v>44355532</v>
      </c>
      <c r="H43" s="24">
        <v>50432749</v>
      </c>
      <c r="I43" s="24">
        <v>8841097</v>
      </c>
      <c r="J43" s="24">
        <v>103629378</v>
      </c>
      <c r="K43" s="24">
        <v>60801016</v>
      </c>
      <c r="L43" s="24">
        <v>33502630</v>
      </c>
      <c r="M43" s="24"/>
      <c r="N43" s="24">
        <v>94303646</v>
      </c>
      <c r="O43" s="24">
        <v>21166398</v>
      </c>
      <c r="P43" s="24">
        <v>21536830</v>
      </c>
      <c r="Q43" s="24">
        <v>46133868</v>
      </c>
      <c r="R43" s="24">
        <v>88837096</v>
      </c>
      <c r="S43" s="24"/>
      <c r="T43" s="24"/>
      <c r="U43" s="24"/>
      <c r="V43" s="24"/>
      <c r="W43" s="24">
        <v>286770120</v>
      </c>
      <c r="X43" s="24">
        <v>328925250</v>
      </c>
      <c r="Y43" s="24">
        <v>-42155130</v>
      </c>
      <c r="Z43" s="6">
        <v>-12.82</v>
      </c>
      <c r="AA43" s="22">
        <v>386840000</v>
      </c>
    </row>
    <row r="44" spans="1:27" ht="13.5">
      <c r="A44" s="5" t="s">
        <v>48</v>
      </c>
      <c r="B44" s="3"/>
      <c r="C44" s="22"/>
      <c r="D44" s="22"/>
      <c r="E44" s="23">
        <v>18598348</v>
      </c>
      <c r="F44" s="24">
        <v>108215645</v>
      </c>
      <c r="G44" s="24">
        <v>1319177</v>
      </c>
      <c r="H44" s="24">
        <v>6273903</v>
      </c>
      <c r="I44" s="24">
        <v>2796222</v>
      </c>
      <c r="J44" s="24">
        <v>10389302</v>
      </c>
      <c r="K44" s="24">
        <v>6107707</v>
      </c>
      <c r="L44" s="24">
        <v>2466552</v>
      </c>
      <c r="M44" s="24"/>
      <c r="N44" s="24">
        <v>8574259</v>
      </c>
      <c r="O44" s="24">
        <v>1683233</v>
      </c>
      <c r="P44" s="24">
        <v>13172792</v>
      </c>
      <c r="Q44" s="24">
        <v>1444679</v>
      </c>
      <c r="R44" s="24">
        <v>16300704</v>
      </c>
      <c r="S44" s="24"/>
      <c r="T44" s="24"/>
      <c r="U44" s="24"/>
      <c r="V44" s="24"/>
      <c r="W44" s="24">
        <v>35264265</v>
      </c>
      <c r="X44" s="24">
        <v>13948470</v>
      </c>
      <c r="Y44" s="24">
        <v>21315795</v>
      </c>
      <c r="Z44" s="6">
        <v>152.82</v>
      </c>
      <c r="AA44" s="22">
        <v>108215645</v>
      </c>
    </row>
    <row r="45" spans="1:27" ht="13.5">
      <c r="A45" s="5" t="s">
        <v>49</v>
      </c>
      <c r="B45" s="3"/>
      <c r="C45" s="25"/>
      <c r="D45" s="25"/>
      <c r="E45" s="26">
        <v>8439000</v>
      </c>
      <c r="F45" s="27">
        <v>27095547</v>
      </c>
      <c r="G45" s="27">
        <v>1040661</v>
      </c>
      <c r="H45" s="27">
        <v>1112216</v>
      </c>
      <c r="I45" s="27">
        <v>1259125</v>
      </c>
      <c r="J45" s="27">
        <v>3412002</v>
      </c>
      <c r="K45" s="27">
        <v>1143185</v>
      </c>
      <c r="L45" s="27">
        <v>1071380</v>
      </c>
      <c r="M45" s="27"/>
      <c r="N45" s="27">
        <v>2214565</v>
      </c>
      <c r="O45" s="27">
        <v>1197485</v>
      </c>
      <c r="P45" s="27">
        <v>805799</v>
      </c>
      <c r="Q45" s="27">
        <v>1191640</v>
      </c>
      <c r="R45" s="27">
        <v>3194924</v>
      </c>
      <c r="S45" s="27"/>
      <c r="T45" s="27"/>
      <c r="U45" s="27"/>
      <c r="V45" s="27"/>
      <c r="W45" s="27">
        <v>8821491</v>
      </c>
      <c r="X45" s="27">
        <v>6329250</v>
      </c>
      <c r="Y45" s="27">
        <v>2492241</v>
      </c>
      <c r="Z45" s="7">
        <v>39.38</v>
      </c>
      <c r="AA45" s="25">
        <v>27095547</v>
      </c>
    </row>
    <row r="46" spans="1:27" ht="13.5">
      <c r="A46" s="5" t="s">
        <v>50</v>
      </c>
      <c r="B46" s="3"/>
      <c r="C46" s="22"/>
      <c r="D46" s="22"/>
      <c r="E46" s="23">
        <v>19573000</v>
      </c>
      <c r="F46" s="24">
        <v>35588080</v>
      </c>
      <c r="G46" s="24">
        <v>1574559</v>
      </c>
      <c r="H46" s="24">
        <v>1479370</v>
      </c>
      <c r="I46" s="24">
        <v>2091939</v>
      </c>
      <c r="J46" s="24">
        <v>5145868</v>
      </c>
      <c r="K46" s="24">
        <v>1722452</v>
      </c>
      <c r="L46" s="24">
        <v>1963562</v>
      </c>
      <c r="M46" s="24"/>
      <c r="N46" s="24">
        <v>3686014</v>
      </c>
      <c r="O46" s="24">
        <v>1956703</v>
      </c>
      <c r="P46" s="24">
        <v>1666940</v>
      </c>
      <c r="Q46" s="24">
        <v>2937919</v>
      </c>
      <c r="R46" s="24">
        <v>6561562</v>
      </c>
      <c r="S46" s="24"/>
      <c r="T46" s="24"/>
      <c r="U46" s="24"/>
      <c r="V46" s="24"/>
      <c r="W46" s="24">
        <v>15393444</v>
      </c>
      <c r="X46" s="24">
        <v>14679720</v>
      </c>
      <c r="Y46" s="24">
        <v>713724</v>
      </c>
      <c r="Z46" s="6">
        <v>4.86</v>
      </c>
      <c r="AA46" s="22">
        <v>35588080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925995000</v>
      </c>
      <c r="F48" s="42">
        <f t="shared" si="9"/>
        <v>908022035</v>
      </c>
      <c r="G48" s="42">
        <f t="shared" si="9"/>
        <v>61494833</v>
      </c>
      <c r="H48" s="42">
        <f t="shared" si="9"/>
        <v>72144631</v>
      </c>
      <c r="I48" s="42">
        <f t="shared" si="9"/>
        <v>33220770</v>
      </c>
      <c r="J48" s="42">
        <f t="shared" si="9"/>
        <v>166860234</v>
      </c>
      <c r="K48" s="42">
        <f t="shared" si="9"/>
        <v>84463206</v>
      </c>
      <c r="L48" s="42">
        <f t="shared" si="9"/>
        <v>56784370</v>
      </c>
      <c r="M48" s="42">
        <f t="shared" si="9"/>
        <v>0</v>
      </c>
      <c r="N48" s="42">
        <f t="shared" si="9"/>
        <v>141247576</v>
      </c>
      <c r="O48" s="42">
        <f t="shared" si="9"/>
        <v>39500442</v>
      </c>
      <c r="P48" s="42">
        <f t="shared" si="9"/>
        <v>47548018</v>
      </c>
      <c r="Q48" s="42">
        <f t="shared" si="9"/>
        <v>67506904</v>
      </c>
      <c r="R48" s="42">
        <f t="shared" si="9"/>
        <v>154555364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462663174</v>
      </c>
      <c r="X48" s="42">
        <f t="shared" si="9"/>
        <v>694495530</v>
      </c>
      <c r="Y48" s="42">
        <f t="shared" si="9"/>
        <v>-231832356</v>
      </c>
      <c r="Z48" s="43">
        <f>+IF(X48&lt;&gt;0,+(Y48/X48)*100,0)</f>
        <v>-33.38140362112914</v>
      </c>
      <c r="AA48" s="40">
        <f>+AA28+AA32+AA38+AA42+AA47</f>
        <v>908022035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-329152474</v>
      </c>
      <c r="F49" s="46">
        <f t="shared" si="10"/>
        <v>-332055811</v>
      </c>
      <c r="G49" s="46">
        <f t="shared" si="10"/>
        <v>13647075</v>
      </c>
      <c r="H49" s="46">
        <f t="shared" si="10"/>
        <v>-29701644</v>
      </c>
      <c r="I49" s="46">
        <f t="shared" si="10"/>
        <v>17138724</v>
      </c>
      <c r="J49" s="46">
        <f t="shared" si="10"/>
        <v>1084155</v>
      </c>
      <c r="K49" s="46">
        <f t="shared" si="10"/>
        <v>-37054898</v>
      </c>
      <c r="L49" s="46">
        <f t="shared" si="10"/>
        <v>-11244962</v>
      </c>
      <c r="M49" s="46">
        <f t="shared" si="10"/>
        <v>0</v>
      </c>
      <c r="N49" s="46">
        <f t="shared" si="10"/>
        <v>-48299860</v>
      </c>
      <c r="O49" s="46">
        <f t="shared" si="10"/>
        <v>934318</v>
      </c>
      <c r="P49" s="46">
        <f t="shared" si="10"/>
        <v>-15701590</v>
      </c>
      <c r="Q49" s="46">
        <f t="shared" si="10"/>
        <v>11540573</v>
      </c>
      <c r="R49" s="46">
        <f t="shared" si="10"/>
        <v>-3226699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-50442404</v>
      </c>
      <c r="X49" s="46">
        <f>IF(F25=F48,0,X25-X48)</f>
        <v>-246863970</v>
      </c>
      <c r="Y49" s="46">
        <f t="shared" si="10"/>
        <v>196421566</v>
      </c>
      <c r="Z49" s="47">
        <f>+IF(X49&lt;&gt;0,+(Y49/X49)*100,0)</f>
        <v>-79.5667208949123</v>
      </c>
      <c r="AA49" s="44">
        <f>+AA25-AA48</f>
        <v>-332055811</v>
      </c>
    </row>
    <row r="50" spans="1:27" ht="13.5">
      <c r="A50" s="16" t="s">
        <v>79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67582386</v>
      </c>
      <c r="F5" s="21">
        <f t="shared" si="0"/>
        <v>67582386</v>
      </c>
      <c r="G5" s="21">
        <f t="shared" si="0"/>
        <v>0</v>
      </c>
      <c r="H5" s="21">
        <f t="shared" si="0"/>
        <v>4228003</v>
      </c>
      <c r="I5" s="21">
        <f t="shared" si="0"/>
        <v>2422025</v>
      </c>
      <c r="J5" s="21">
        <f t="shared" si="0"/>
        <v>6650028</v>
      </c>
      <c r="K5" s="21">
        <f t="shared" si="0"/>
        <v>2401497</v>
      </c>
      <c r="L5" s="21">
        <f t="shared" si="0"/>
        <v>29118</v>
      </c>
      <c r="M5" s="21">
        <f t="shared" si="0"/>
        <v>6950328</v>
      </c>
      <c r="N5" s="21">
        <f t="shared" si="0"/>
        <v>9380943</v>
      </c>
      <c r="O5" s="21">
        <f t="shared" si="0"/>
        <v>2437521</v>
      </c>
      <c r="P5" s="21">
        <f t="shared" si="0"/>
        <v>2671010</v>
      </c>
      <c r="Q5" s="21">
        <f t="shared" si="0"/>
        <v>0</v>
      </c>
      <c r="R5" s="21">
        <f t="shared" si="0"/>
        <v>5108531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21139502</v>
      </c>
      <c r="X5" s="21">
        <f t="shared" si="0"/>
        <v>50686785</v>
      </c>
      <c r="Y5" s="21">
        <f t="shared" si="0"/>
        <v>-29547283</v>
      </c>
      <c r="Z5" s="4">
        <f>+IF(X5&lt;&gt;0,+(Y5/X5)*100,0)</f>
        <v>-58.29385904037907</v>
      </c>
      <c r="AA5" s="19">
        <f>SUM(AA6:AA8)</f>
        <v>67582386</v>
      </c>
    </row>
    <row r="6" spans="1:27" ht="13.5">
      <c r="A6" s="5" t="s">
        <v>33</v>
      </c>
      <c r="B6" s="3"/>
      <c r="C6" s="22"/>
      <c r="D6" s="22"/>
      <c r="E6" s="23">
        <v>31448905</v>
      </c>
      <c r="F6" s="24">
        <v>31448905</v>
      </c>
      <c r="G6" s="24"/>
      <c r="H6" s="24">
        <v>14049</v>
      </c>
      <c r="I6" s="24">
        <v>4244</v>
      </c>
      <c r="J6" s="24">
        <v>18293</v>
      </c>
      <c r="K6" s="24">
        <v>5938</v>
      </c>
      <c r="L6" s="24">
        <v>3465</v>
      </c>
      <c r="M6" s="24">
        <v>4538476</v>
      </c>
      <c r="N6" s="24">
        <v>4547879</v>
      </c>
      <c r="O6" s="24"/>
      <c r="P6" s="24">
        <v>2470</v>
      </c>
      <c r="Q6" s="24"/>
      <c r="R6" s="24">
        <v>2470</v>
      </c>
      <c r="S6" s="24"/>
      <c r="T6" s="24"/>
      <c r="U6" s="24"/>
      <c r="V6" s="24"/>
      <c r="W6" s="24">
        <v>4568642</v>
      </c>
      <c r="X6" s="24">
        <v>23586678</v>
      </c>
      <c r="Y6" s="24">
        <v>-19018036</v>
      </c>
      <c r="Z6" s="6">
        <v>-80.63</v>
      </c>
      <c r="AA6" s="22">
        <v>31448905</v>
      </c>
    </row>
    <row r="7" spans="1:27" ht="13.5">
      <c r="A7" s="5" t="s">
        <v>34</v>
      </c>
      <c r="B7" s="3"/>
      <c r="C7" s="25"/>
      <c r="D7" s="25"/>
      <c r="E7" s="26">
        <v>35944239</v>
      </c>
      <c r="F7" s="27">
        <v>35944239</v>
      </c>
      <c r="G7" s="27"/>
      <c r="H7" s="27">
        <v>4213954</v>
      </c>
      <c r="I7" s="27">
        <v>2417781</v>
      </c>
      <c r="J7" s="27">
        <v>6631735</v>
      </c>
      <c r="K7" s="27">
        <v>2395559</v>
      </c>
      <c r="L7" s="27">
        <v>25653</v>
      </c>
      <c r="M7" s="27">
        <v>2411852</v>
      </c>
      <c r="N7" s="27">
        <v>4833064</v>
      </c>
      <c r="O7" s="27">
        <v>2421103</v>
      </c>
      <c r="P7" s="27">
        <v>2655601</v>
      </c>
      <c r="Q7" s="27"/>
      <c r="R7" s="27">
        <v>5076704</v>
      </c>
      <c r="S7" s="27"/>
      <c r="T7" s="27"/>
      <c r="U7" s="27"/>
      <c r="V7" s="27"/>
      <c r="W7" s="27">
        <v>16541503</v>
      </c>
      <c r="X7" s="27">
        <v>26958177</v>
      </c>
      <c r="Y7" s="27">
        <v>-10416674</v>
      </c>
      <c r="Z7" s="7">
        <v>-38.64</v>
      </c>
      <c r="AA7" s="25">
        <v>35944239</v>
      </c>
    </row>
    <row r="8" spans="1:27" ht="13.5">
      <c r="A8" s="5" t="s">
        <v>35</v>
      </c>
      <c r="B8" s="3"/>
      <c r="C8" s="22"/>
      <c r="D8" s="22"/>
      <c r="E8" s="23">
        <v>189242</v>
      </c>
      <c r="F8" s="24">
        <v>189242</v>
      </c>
      <c r="G8" s="24"/>
      <c r="H8" s="24"/>
      <c r="I8" s="24"/>
      <c r="J8" s="24"/>
      <c r="K8" s="24"/>
      <c r="L8" s="24"/>
      <c r="M8" s="24"/>
      <c r="N8" s="24"/>
      <c r="O8" s="24">
        <v>16418</v>
      </c>
      <c r="P8" s="24">
        <v>12939</v>
      </c>
      <c r="Q8" s="24"/>
      <c r="R8" s="24">
        <v>29357</v>
      </c>
      <c r="S8" s="24"/>
      <c r="T8" s="24"/>
      <c r="U8" s="24"/>
      <c r="V8" s="24"/>
      <c r="W8" s="24">
        <v>29357</v>
      </c>
      <c r="X8" s="24">
        <v>141930</v>
      </c>
      <c r="Y8" s="24">
        <v>-112573</v>
      </c>
      <c r="Z8" s="6">
        <v>-79.32</v>
      </c>
      <c r="AA8" s="22">
        <v>189242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1812273</v>
      </c>
      <c r="F9" s="21">
        <f t="shared" si="1"/>
        <v>1812273</v>
      </c>
      <c r="G9" s="21">
        <f t="shared" si="1"/>
        <v>0</v>
      </c>
      <c r="H9" s="21">
        <f t="shared" si="1"/>
        <v>15020</v>
      </c>
      <c r="I9" s="21">
        <f t="shared" si="1"/>
        <v>9631</v>
      </c>
      <c r="J9" s="21">
        <f t="shared" si="1"/>
        <v>24651</v>
      </c>
      <c r="K9" s="21">
        <f t="shared" si="1"/>
        <v>16883</v>
      </c>
      <c r="L9" s="21">
        <f t="shared" si="1"/>
        <v>11474</v>
      </c>
      <c r="M9" s="21">
        <f t="shared" si="1"/>
        <v>10913</v>
      </c>
      <c r="N9" s="21">
        <f t="shared" si="1"/>
        <v>39270</v>
      </c>
      <c r="O9" s="21">
        <f t="shared" si="1"/>
        <v>7177</v>
      </c>
      <c r="P9" s="21">
        <f t="shared" si="1"/>
        <v>9890</v>
      </c>
      <c r="Q9" s="21">
        <f t="shared" si="1"/>
        <v>0</v>
      </c>
      <c r="R9" s="21">
        <f t="shared" si="1"/>
        <v>17067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80988</v>
      </c>
      <c r="X9" s="21">
        <f t="shared" si="1"/>
        <v>1359207</v>
      </c>
      <c r="Y9" s="21">
        <f t="shared" si="1"/>
        <v>-1278219</v>
      </c>
      <c r="Z9" s="4">
        <f>+IF(X9&lt;&gt;0,+(Y9/X9)*100,0)</f>
        <v>-94.04152568372588</v>
      </c>
      <c r="AA9" s="19">
        <f>SUM(AA10:AA14)</f>
        <v>1812273</v>
      </c>
    </row>
    <row r="10" spans="1:27" ht="13.5">
      <c r="A10" s="5" t="s">
        <v>37</v>
      </c>
      <c r="B10" s="3"/>
      <c r="C10" s="22"/>
      <c r="D10" s="22"/>
      <c r="E10" s="23">
        <v>171370</v>
      </c>
      <c r="F10" s="24">
        <v>171370</v>
      </c>
      <c r="G10" s="24"/>
      <c r="H10" s="24">
        <v>15020</v>
      </c>
      <c r="I10" s="24">
        <v>9631</v>
      </c>
      <c r="J10" s="24">
        <v>24651</v>
      </c>
      <c r="K10" s="24">
        <v>16883</v>
      </c>
      <c r="L10" s="24">
        <v>11474</v>
      </c>
      <c r="M10" s="24">
        <v>10913</v>
      </c>
      <c r="N10" s="24">
        <v>39270</v>
      </c>
      <c r="O10" s="24">
        <v>7177</v>
      </c>
      <c r="P10" s="24">
        <v>9890</v>
      </c>
      <c r="Q10" s="24"/>
      <c r="R10" s="24">
        <v>17067</v>
      </c>
      <c r="S10" s="24"/>
      <c r="T10" s="24"/>
      <c r="U10" s="24"/>
      <c r="V10" s="24"/>
      <c r="W10" s="24">
        <v>80988</v>
      </c>
      <c r="X10" s="24">
        <v>128529</v>
      </c>
      <c r="Y10" s="24">
        <v>-47541</v>
      </c>
      <c r="Z10" s="6">
        <v>-36.99</v>
      </c>
      <c r="AA10" s="22">
        <v>171370</v>
      </c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>
        <v>1640903</v>
      </c>
      <c r="F12" s="24">
        <v>1640903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>
        <v>1230678</v>
      </c>
      <c r="Y12" s="24">
        <v>-1230678</v>
      </c>
      <c r="Z12" s="6">
        <v>-100</v>
      </c>
      <c r="AA12" s="22">
        <v>1640903</v>
      </c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4371199</v>
      </c>
      <c r="F15" s="21">
        <f t="shared" si="2"/>
        <v>4371199</v>
      </c>
      <c r="G15" s="21">
        <f t="shared" si="2"/>
        <v>0</v>
      </c>
      <c r="H15" s="21">
        <f t="shared" si="2"/>
        <v>368653</v>
      </c>
      <c r="I15" s="21">
        <f t="shared" si="2"/>
        <v>304560</v>
      </c>
      <c r="J15" s="21">
        <f t="shared" si="2"/>
        <v>673213</v>
      </c>
      <c r="K15" s="21">
        <f t="shared" si="2"/>
        <v>355208</v>
      </c>
      <c r="L15" s="21">
        <f t="shared" si="2"/>
        <v>384824</v>
      </c>
      <c r="M15" s="21">
        <f t="shared" si="2"/>
        <v>175042</v>
      </c>
      <c r="N15" s="21">
        <f t="shared" si="2"/>
        <v>915074</v>
      </c>
      <c r="O15" s="21">
        <f t="shared" si="2"/>
        <v>79716</v>
      </c>
      <c r="P15" s="21">
        <f t="shared" si="2"/>
        <v>25702</v>
      </c>
      <c r="Q15" s="21">
        <f t="shared" si="2"/>
        <v>0</v>
      </c>
      <c r="R15" s="21">
        <f t="shared" si="2"/>
        <v>105418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1693705</v>
      </c>
      <c r="X15" s="21">
        <f t="shared" si="2"/>
        <v>3278403</v>
      </c>
      <c r="Y15" s="21">
        <f t="shared" si="2"/>
        <v>-1584698</v>
      </c>
      <c r="Z15" s="4">
        <f>+IF(X15&lt;&gt;0,+(Y15/X15)*100,0)</f>
        <v>-48.33749847105435</v>
      </c>
      <c r="AA15" s="19">
        <f>SUM(AA16:AA18)</f>
        <v>4371199</v>
      </c>
    </row>
    <row r="16" spans="1:27" ht="13.5">
      <c r="A16" s="5" t="s">
        <v>43</v>
      </c>
      <c r="B16" s="3"/>
      <c r="C16" s="22"/>
      <c r="D16" s="22"/>
      <c r="E16" s="23"/>
      <c r="F16" s="24"/>
      <c r="G16" s="24"/>
      <c r="H16" s="24"/>
      <c r="I16" s="24"/>
      <c r="J16" s="24"/>
      <c r="K16" s="24"/>
      <c r="L16" s="24"/>
      <c r="M16" s="24"/>
      <c r="N16" s="24"/>
      <c r="O16" s="24">
        <v>5084</v>
      </c>
      <c r="P16" s="24"/>
      <c r="Q16" s="24"/>
      <c r="R16" s="24">
        <v>5084</v>
      </c>
      <c r="S16" s="24"/>
      <c r="T16" s="24"/>
      <c r="U16" s="24"/>
      <c r="V16" s="24"/>
      <c r="W16" s="24">
        <v>5084</v>
      </c>
      <c r="X16" s="24"/>
      <c r="Y16" s="24">
        <v>5084</v>
      </c>
      <c r="Z16" s="6">
        <v>0</v>
      </c>
      <c r="AA16" s="22"/>
    </row>
    <row r="17" spans="1:27" ht="13.5">
      <c r="A17" s="5" t="s">
        <v>44</v>
      </c>
      <c r="B17" s="3"/>
      <c r="C17" s="22"/>
      <c r="D17" s="22"/>
      <c r="E17" s="23">
        <v>4371199</v>
      </c>
      <c r="F17" s="24">
        <v>4371199</v>
      </c>
      <c r="G17" s="24"/>
      <c r="H17" s="24">
        <v>368653</v>
      </c>
      <c r="I17" s="24">
        <v>304560</v>
      </c>
      <c r="J17" s="24">
        <v>673213</v>
      </c>
      <c r="K17" s="24">
        <v>355208</v>
      </c>
      <c r="L17" s="24">
        <v>384824</v>
      </c>
      <c r="M17" s="24">
        <v>175042</v>
      </c>
      <c r="N17" s="24">
        <v>915074</v>
      </c>
      <c r="O17" s="24">
        <v>74632</v>
      </c>
      <c r="P17" s="24">
        <v>25702</v>
      </c>
      <c r="Q17" s="24"/>
      <c r="R17" s="24">
        <v>100334</v>
      </c>
      <c r="S17" s="24"/>
      <c r="T17" s="24"/>
      <c r="U17" s="24"/>
      <c r="V17" s="24"/>
      <c r="W17" s="24">
        <v>1688621</v>
      </c>
      <c r="X17" s="24">
        <v>3278403</v>
      </c>
      <c r="Y17" s="24">
        <v>-1589782</v>
      </c>
      <c r="Z17" s="6">
        <v>-48.49</v>
      </c>
      <c r="AA17" s="22">
        <v>4371199</v>
      </c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108517894</v>
      </c>
      <c r="F19" s="21">
        <f t="shared" si="3"/>
        <v>108517894</v>
      </c>
      <c r="G19" s="21">
        <f t="shared" si="3"/>
        <v>0</v>
      </c>
      <c r="H19" s="21">
        <f t="shared" si="3"/>
        <v>7982445</v>
      </c>
      <c r="I19" s="21">
        <f t="shared" si="3"/>
        <v>6135651</v>
      </c>
      <c r="J19" s="21">
        <f t="shared" si="3"/>
        <v>14118096</v>
      </c>
      <c r="K19" s="21">
        <f t="shared" si="3"/>
        <v>8195238</v>
      </c>
      <c r="L19" s="21">
        <f t="shared" si="3"/>
        <v>235874</v>
      </c>
      <c r="M19" s="21">
        <f t="shared" si="3"/>
        <v>8093058</v>
      </c>
      <c r="N19" s="21">
        <f t="shared" si="3"/>
        <v>16524170</v>
      </c>
      <c r="O19" s="21">
        <f t="shared" si="3"/>
        <v>6911898</v>
      </c>
      <c r="P19" s="21">
        <f t="shared" si="3"/>
        <v>8011614</v>
      </c>
      <c r="Q19" s="21">
        <f t="shared" si="3"/>
        <v>0</v>
      </c>
      <c r="R19" s="21">
        <f t="shared" si="3"/>
        <v>14923512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45565778</v>
      </c>
      <c r="X19" s="21">
        <f t="shared" si="3"/>
        <v>81388431</v>
      </c>
      <c r="Y19" s="21">
        <f t="shared" si="3"/>
        <v>-35822653</v>
      </c>
      <c r="Z19" s="4">
        <f>+IF(X19&lt;&gt;0,+(Y19/X19)*100,0)</f>
        <v>-44.01442878288193</v>
      </c>
      <c r="AA19" s="19">
        <f>SUM(AA20:AA23)</f>
        <v>108517894</v>
      </c>
    </row>
    <row r="20" spans="1:27" ht="13.5">
      <c r="A20" s="5" t="s">
        <v>47</v>
      </c>
      <c r="B20" s="3"/>
      <c r="C20" s="22"/>
      <c r="D20" s="22"/>
      <c r="E20" s="23">
        <v>64567365</v>
      </c>
      <c r="F20" s="24">
        <v>64567365</v>
      </c>
      <c r="G20" s="24"/>
      <c r="H20" s="24">
        <v>4250969</v>
      </c>
      <c r="I20" s="24">
        <v>3162060</v>
      </c>
      <c r="J20" s="24">
        <v>7413029</v>
      </c>
      <c r="K20" s="24">
        <v>5057940</v>
      </c>
      <c r="L20" s="24">
        <v>213693</v>
      </c>
      <c r="M20" s="24">
        <v>4219210</v>
      </c>
      <c r="N20" s="24">
        <v>9490843</v>
      </c>
      <c r="O20" s="24">
        <v>3826565</v>
      </c>
      <c r="P20" s="24">
        <v>3837930</v>
      </c>
      <c r="Q20" s="24"/>
      <c r="R20" s="24">
        <v>7664495</v>
      </c>
      <c r="S20" s="24"/>
      <c r="T20" s="24"/>
      <c r="U20" s="24"/>
      <c r="V20" s="24"/>
      <c r="W20" s="24">
        <v>24568367</v>
      </c>
      <c r="X20" s="24">
        <v>48425526</v>
      </c>
      <c r="Y20" s="24">
        <v>-23857159</v>
      </c>
      <c r="Z20" s="6">
        <v>-49.27</v>
      </c>
      <c r="AA20" s="22">
        <v>64567365</v>
      </c>
    </row>
    <row r="21" spans="1:27" ht="13.5">
      <c r="A21" s="5" t="s">
        <v>48</v>
      </c>
      <c r="B21" s="3"/>
      <c r="C21" s="22"/>
      <c r="D21" s="22"/>
      <c r="E21" s="23">
        <v>21560240</v>
      </c>
      <c r="F21" s="24">
        <v>21560240</v>
      </c>
      <c r="G21" s="24"/>
      <c r="H21" s="24">
        <v>1479815</v>
      </c>
      <c r="I21" s="24">
        <v>1241990</v>
      </c>
      <c r="J21" s="24">
        <v>2721805</v>
      </c>
      <c r="K21" s="24">
        <v>1322505</v>
      </c>
      <c r="L21" s="24">
        <v>21730</v>
      </c>
      <c r="M21" s="24">
        <v>2066832</v>
      </c>
      <c r="N21" s="24">
        <v>3411067</v>
      </c>
      <c r="O21" s="24">
        <v>1365494</v>
      </c>
      <c r="P21" s="24">
        <v>1287635</v>
      </c>
      <c r="Q21" s="24"/>
      <c r="R21" s="24">
        <v>2653129</v>
      </c>
      <c r="S21" s="24"/>
      <c r="T21" s="24"/>
      <c r="U21" s="24"/>
      <c r="V21" s="24"/>
      <c r="W21" s="24">
        <v>8786001</v>
      </c>
      <c r="X21" s="24">
        <v>16170183</v>
      </c>
      <c r="Y21" s="24">
        <v>-7384182</v>
      </c>
      <c r="Z21" s="6">
        <v>-45.67</v>
      </c>
      <c r="AA21" s="22">
        <v>21560240</v>
      </c>
    </row>
    <row r="22" spans="1:27" ht="13.5">
      <c r="A22" s="5" t="s">
        <v>49</v>
      </c>
      <c r="B22" s="3"/>
      <c r="C22" s="25"/>
      <c r="D22" s="25"/>
      <c r="E22" s="26">
        <v>15180693</v>
      </c>
      <c r="F22" s="27">
        <v>15180693</v>
      </c>
      <c r="G22" s="27"/>
      <c r="H22" s="27">
        <v>1390417</v>
      </c>
      <c r="I22" s="27">
        <v>1248247</v>
      </c>
      <c r="J22" s="27">
        <v>2638664</v>
      </c>
      <c r="K22" s="27">
        <v>1277648</v>
      </c>
      <c r="L22" s="27">
        <v>342</v>
      </c>
      <c r="M22" s="27">
        <v>1322177</v>
      </c>
      <c r="N22" s="27">
        <v>2600167</v>
      </c>
      <c r="O22" s="27">
        <v>1235162</v>
      </c>
      <c r="P22" s="27">
        <v>1268244</v>
      </c>
      <c r="Q22" s="27"/>
      <c r="R22" s="27">
        <v>2503406</v>
      </c>
      <c r="S22" s="27"/>
      <c r="T22" s="27"/>
      <c r="U22" s="27"/>
      <c r="V22" s="27"/>
      <c r="W22" s="27">
        <v>7742237</v>
      </c>
      <c r="X22" s="27">
        <v>11385522</v>
      </c>
      <c r="Y22" s="27">
        <v>-3643285</v>
      </c>
      <c r="Z22" s="7">
        <v>-32</v>
      </c>
      <c r="AA22" s="25">
        <v>15180693</v>
      </c>
    </row>
    <row r="23" spans="1:27" ht="13.5">
      <c r="A23" s="5" t="s">
        <v>50</v>
      </c>
      <c r="B23" s="3"/>
      <c r="C23" s="22"/>
      <c r="D23" s="22"/>
      <c r="E23" s="23">
        <v>7209596</v>
      </c>
      <c r="F23" s="24">
        <v>7209596</v>
      </c>
      <c r="G23" s="24"/>
      <c r="H23" s="24">
        <v>861244</v>
      </c>
      <c r="I23" s="24">
        <v>483354</v>
      </c>
      <c r="J23" s="24">
        <v>1344598</v>
      </c>
      <c r="K23" s="24">
        <v>537145</v>
      </c>
      <c r="L23" s="24">
        <v>109</v>
      </c>
      <c r="M23" s="24">
        <v>484839</v>
      </c>
      <c r="N23" s="24">
        <v>1022093</v>
      </c>
      <c r="O23" s="24">
        <v>484677</v>
      </c>
      <c r="P23" s="24">
        <v>1617805</v>
      </c>
      <c r="Q23" s="24"/>
      <c r="R23" s="24">
        <v>2102482</v>
      </c>
      <c r="S23" s="24"/>
      <c r="T23" s="24"/>
      <c r="U23" s="24"/>
      <c r="V23" s="24"/>
      <c r="W23" s="24">
        <v>4469173</v>
      </c>
      <c r="X23" s="24">
        <v>5407200</v>
      </c>
      <c r="Y23" s="24">
        <v>-938027</v>
      </c>
      <c r="Z23" s="6">
        <v>-17.35</v>
      </c>
      <c r="AA23" s="22">
        <v>7209596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182283752</v>
      </c>
      <c r="F25" s="42">
        <f t="shared" si="4"/>
        <v>182283752</v>
      </c>
      <c r="G25" s="42">
        <f t="shared" si="4"/>
        <v>0</v>
      </c>
      <c r="H25" s="42">
        <f t="shared" si="4"/>
        <v>12594121</v>
      </c>
      <c r="I25" s="42">
        <f t="shared" si="4"/>
        <v>8871867</v>
      </c>
      <c r="J25" s="42">
        <f t="shared" si="4"/>
        <v>21465988</v>
      </c>
      <c r="K25" s="42">
        <f t="shared" si="4"/>
        <v>10968826</v>
      </c>
      <c r="L25" s="42">
        <f t="shared" si="4"/>
        <v>661290</v>
      </c>
      <c r="M25" s="42">
        <f t="shared" si="4"/>
        <v>15229341</v>
      </c>
      <c r="N25" s="42">
        <f t="shared" si="4"/>
        <v>26859457</v>
      </c>
      <c r="O25" s="42">
        <f t="shared" si="4"/>
        <v>9436312</v>
      </c>
      <c r="P25" s="42">
        <f t="shared" si="4"/>
        <v>10718216</v>
      </c>
      <c r="Q25" s="42">
        <f t="shared" si="4"/>
        <v>0</v>
      </c>
      <c r="R25" s="42">
        <f t="shared" si="4"/>
        <v>20154528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68479973</v>
      </c>
      <c r="X25" s="42">
        <f t="shared" si="4"/>
        <v>136712826</v>
      </c>
      <c r="Y25" s="42">
        <f t="shared" si="4"/>
        <v>-68232853</v>
      </c>
      <c r="Z25" s="43">
        <f>+IF(X25&lt;&gt;0,+(Y25/X25)*100,0)</f>
        <v>-49.90962076959772</v>
      </c>
      <c r="AA25" s="40">
        <f>+AA5+AA9+AA15+AA19+AA24</f>
        <v>182283752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90267424</v>
      </c>
      <c r="F28" s="21">
        <f t="shared" si="5"/>
        <v>90267424</v>
      </c>
      <c r="G28" s="21">
        <f t="shared" si="5"/>
        <v>0</v>
      </c>
      <c r="H28" s="21">
        <f t="shared" si="5"/>
        <v>4110814</v>
      </c>
      <c r="I28" s="21">
        <f t="shared" si="5"/>
        <v>1163411</v>
      </c>
      <c r="J28" s="21">
        <f t="shared" si="5"/>
        <v>5274225</v>
      </c>
      <c r="K28" s="21">
        <f t="shared" si="5"/>
        <v>2159789</v>
      </c>
      <c r="L28" s="21">
        <f t="shared" si="5"/>
        <v>1266246</v>
      </c>
      <c r="M28" s="21">
        <f t="shared" si="5"/>
        <v>7267935</v>
      </c>
      <c r="N28" s="21">
        <f t="shared" si="5"/>
        <v>10693970</v>
      </c>
      <c r="O28" s="21">
        <f t="shared" si="5"/>
        <v>2189324</v>
      </c>
      <c r="P28" s="21">
        <f t="shared" si="5"/>
        <v>965673</v>
      </c>
      <c r="Q28" s="21">
        <f t="shared" si="5"/>
        <v>0</v>
      </c>
      <c r="R28" s="21">
        <f t="shared" si="5"/>
        <v>3154997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19123192</v>
      </c>
      <c r="X28" s="21">
        <f t="shared" si="5"/>
        <v>67700574</v>
      </c>
      <c r="Y28" s="21">
        <f t="shared" si="5"/>
        <v>-48577382</v>
      </c>
      <c r="Z28" s="4">
        <f>+IF(X28&lt;&gt;0,+(Y28/X28)*100,0)</f>
        <v>-71.75327937396808</v>
      </c>
      <c r="AA28" s="19">
        <f>SUM(AA29:AA31)</f>
        <v>90267424</v>
      </c>
    </row>
    <row r="29" spans="1:27" ht="13.5">
      <c r="A29" s="5" t="s">
        <v>33</v>
      </c>
      <c r="B29" s="3"/>
      <c r="C29" s="22"/>
      <c r="D29" s="22"/>
      <c r="E29" s="23">
        <v>14273563</v>
      </c>
      <c r="F29" s="24">
        <v>14273563</v>
      </c>
      <c r="G29" s="24"/>
      <c r="H29" s="24">
        <v>1228400</v>
      </c>
      <c r="I29" s="24">
        <v>526596</v>
      </c>
      <c r="J29" s="24">
        <v>1754996</v>
      </c>
      <c r="K29" s="24">
        <v>414567</v>
      </c>
      <c r="L29" s="24">
        <v>307710</v>
      </c>
      <c r="M29" s="24">
        <v>2298905</v>
      </c>
      <c r="N29" s="24">
        <v>3021182</v>
      </c>
      <c r="O29" s="24">
        <v>388935</v>
      </c>
      <c r="P29" s="24">
        <v>446236</v>
      </c>
      <c r="Q29" s="24"/>
      <c r="R29" s="24">
        <v>835171</v>
      </c>
      <c r="S29" s="24"/>
      <c r="T29" s="24"/>
      <c r="U29" s="24"/>
      <c r="V29" s="24"/>
      <c r="W29" s="24">
        <v>5611349</v>
      </c>
      <c r="X29" s="24">
        <v>10705176</v>
      </c>
      <c r="Y29" s="24">
        <v>-5093827</v>
      </c>
      <c r="Z29" s="6">
        <v>-47.58</v>
      </c>
      <c r="AA29" s="22">
        <v>14273563</v>
      </c>
    </row>
    <row r="30" spans="1:27" ht="13.5">
      <c r="A30" s="5" t="s">
        <v>34</v>
      </c>
      <c r="B30" s="3"/>
      <c r="C30" s="25"/>
      <c r="D30" s="25"/>
      <c r="E30" s="26">
        <v>63151874</v>
      </c>
      <c r="F30" s="27">
        <v>63151874</v>
      </c>
      <c r="G30" s="27"/>
      <c r="H30" s="27">
        <v>2053291</v>
      </c>
      <c r="I30" s="27">
        <v>251861</v>
      </c>
      <c r="J30" s="27">
        <v>2305152</v>
      </c>
      <c r="K30" s="27">
        <v>1489774</v>
      </c>
      <c r="L30" s="27">
        <v>820455</v>
      </c>
      <c r="M30" s="27">
        <v>3100453</v>
      </c>
      <c r="N30" s="27">
        <v>5410682</v>
      </c>
      <c r="O30" s="27">
        <v>1732059</v>
      </c>
      <c r="P30" s="27">
        <v>282679</v>
      </c>
      <c r="Q30" s="27"/>
      <c r="R30" s="27">
        <v>2014738</v>
      </c>
      <c r="S30" s="27"/>
      <c r="T30" s="27"/>
      <c r="U30" s="27"/>
      <c r="V30" s="27"/>
      <c r="W30" s="27">
        <v>9730572</v>
      </c>
      <c r="X30" s="27">
        <v>47363904</v>
      </c>
      <c r="Y30" s="27">
        <v>-37633332</v>
      </c>
      <c r="Z30" s="7">
        <v>-79.46</v>
      </c>
      <c r="AA30" s="25">
        <v>63151874</v>
      </c>
    </row>
    <row r="31" spans="1:27" ht="13.5">
      <c r="A31" s="5" t="s">
        <v>35</v>
      </c>
      <c r="B31" s="3"/>
      <c r="C31" s="22"/>
      <c r="D31" s="22"/>
      <c r="E31" s="23">
        <v>12841987</v>
      </c>
      <c r="F31" s="24">
        <v>12841987</v>
      </c>
      <c r="G31" s="24"/>
      <c r="H31" s="24">
        <v>829123</v>
      </c>
      <c r="I31" s="24">
        <v>384954</v>
      </c>
      <c r="J31" s="24">
        <v>1214077</v>
      </c>
      <c r="K31" s="24">
        <v>255448</v>
      </c>
      <c r="L31" s="24">
        <v>138081</v>
      </c>
      <c r="M31" s="24">
        <v>1868577</v>
      </c>
      <c r="N31" s="24">
        <v>2262106</v>
      </c>
      <c r="O31" s="24">
        <v>68330</v>
      </c>
      <c r="P31" s="24">
        <v>236758</v>
      </c>
      <c r="Q31" s="24"/>
      <c r="R31" s="24">
        <v>305088</v>
      </c>
      <c r="S31" s="24"/>
      <c r="T31" s="24"/>
      <c r="U31" s="24"/>
      <c r="V31" s="24"/>
      <c r="W31" s="24">
        <v>3781271</v>
      </c>
      <c r="X31" s="24">
        <v>9631494</v>
      </c>
      <c r="Y31" s="24">
        <v>-5850223</v>
      </c>
      <c r="Z31" s="6">
        <v>-60.74</v>
      </c>
      <c r="AA31" s="22">
        <v>12841987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14306647</v>
      </c>
      <c r="F32" s="21">
        <f t="shared" si="6"/>
        <v>14306647</v>
      </c>
      <c r="G32" s="21">
        <f t="shared" si="6"/>
        <v>0</v>
      </c>
      <c r="H32" s="21">
        <f t="shared" si="6"/>
        <v>973887</v>
      </c>
      <c r="I32" s="21">
        <f t="shared" si="6"/>
        <v>35447</v>
      </c>
      <c r="J32" s="21">
        <f t="shared" si="6"/>
        <v>1009334</v>
      </c>
      <c r="K32" s="21">
        <f t="shared" si="6"/>
        <v>895177</v>
      </c>
      <c r="L32" s="21">
        <f t="shared" si="6"/>
        <v>595097</v>
      </c>
      <c r="M32" s="21">
        <f t="shared" si="6"/>
        <v>1242893</v>
      </c>
      <c r="N32" s="21">
        <f t="shared" si="6"/>
        <v>2733167</v>
      </c>
      <c r="O32" s="21">
        <f t="shared" si="6"/>
        <v>0</v>
      </c>
      <c r="P32" s="21">
        <f t="shared" si="6"/>
        <v>41832</v>
      </c>
      <c r="Q32" s="21">
        <f t="shared" si="6"/>
        <v>0</v>
      </c>
      <c r="R32" s="21">
        <f t="shared" si="6"/>
        <v>41832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3784333</v>
      </c>
      <c r="X32" s="21">
        <f t="shared" si="6"/>
        <v>10729989</v>
      </c>
      <c r="Y32" s="21">
        <f t="shared" si="6"/>
        <v>-6945656</v>
      </c>
      <c r="Z32" s="4">
        <f>+IF(X32&lt;&gt;0,+(Y32/X32)*100,0)</f>
        <v>-64.73124995747898</v>
      </c>
      <c r="AA32" s="19">
        <f>SUM(AA33:AA37)</f>
        <v>14306647</v>
      </c>
    </row>
    <row r="33" spans="1:27" ht="13.5">
      <c r="A33" s="5" t="s">
        <v>37</v>
      </c>
      <c r="B33" s="3"/>
      <c r="C33" s="22"/>
      <c r="D33" s="22"/>
      <c r="E33" s="23">
        <v>11471758</v>
      </c>
      <c r="F33" s="24">
        <v>11471758</v>
      </c>
      <c r="G33" s="24"/>
      <c r="H33" s="24">
        <v>973887</v>
      </c>
      <c r="I33" s="24">
        <v>35447</v>
      </c>
      <c r="J33" s="24">
        <v>1009334</v>
      </c>
      <c r="K33" s="24">
        <v>895177</v>
      </c>
      <c r="L33" s="24">
        <v>595097</v>
      </c>
      <c r="M33" s="24">
        <v>1215999</v>
      </c>
      <c r="N33" s="24">
        <v>2706273</v>
      </c>
      <c r="O33" s="24"/>
      <c r="P33" s="24"/>
      <c r="Q33" s="24"/>
      <c r="R33" s="24"/>
      <c r="S33" s="24"/>
      <c r="T33" s="24"/>
      <c r="U33" s="24"/>
      <c r="V33" s="24"/>
      <c r="W33" s="24">
        <v>3715607</v>
      </c>
      <c r="X33" s="24">
        <v>8603820</v>
      </c>
      <c r="Y33" s="24">
        <v>-4888213</v>
      </c>
      <c r="Z33" s="6">
        <v>-56.81</v>
      </c>
      <c r="AA33" s="22">
        <v>11471758</v>
      </c>
    </row>
    <row r="34" spans="1:27" ht="13.5">
      <c r="A34" s="5" t="s">
        <v>38</v>
      </c>
      <c r="B34" s="3"/>
      <c r="C34" s="22"/>
      <c r="D34" s="22"/>
      <c r="E34" s="23">
        <v>234644</v>
      </c>
      <c r="F34" s="24">
        <v>234644</v>
      </c>
      <c r="G34" s="24"/>
      <c r="H34" s="24"/>
      <c r="I34" s="24"/>
      <c r="J34" s="24"/>
      <c r="K34" s="24"/>
      <c r="L34" s="24"/>
      <c r="M34" s="24">
        <v>26894</v>
      </c>
      <c r="N34" s="24">
        <v>26894</v>
      </c>
      <c r="O34" s="24"/>
      <c r="P34" s="24"/>
      <c r="Q34" s="24"/>
      <c r="R34" s="24"/>
      <c r="S34" s="24"/>
      <c r="T34" s="24"/>
      <c r="U34" s="24"/>
      <c r="V34" s="24"/>
      <c r="W34" s="24">
        <v>26894</v>
      </c>
      <c r="X34" s="24">
        <v>175986</v>
      </c>
      <c r="Y34" s="24">
        <v>-149092</v>
      </c>
      <c r="Z34" s="6">
        <v>-84.72</v>
      </c>
      <c r="AA34" s="22">
        <v>234644</v>
      </c>
    </row>
    <row r="35" spans="1:27" ht="13.5">
      <c r="A35" s="5" t="s">
        <v>39</v>
      </c>
      <c r="B35" s="3"/>
      <c r="C35" s="22"/>
      <c r="D35" s="22"/>
      <c r="E35" s="23">
        <v>2600245</v>
      </c>
      <c r="F35" s="24">
        <v>2600245</v>
      </c>
      <c r="G35" s="24"/>
      <c r="H35" s="24"/>
      <c r="I35" s="24"/>
      <c r="J35" s="24"/>
      <c r="K35" s="24"/>
      <c r="L35" s="24"/>
      <c r="M35" s="24"/>
      <c r="N35" s="24"/>
      <c r="O35" s="24"/>
      <c r="P35" s="24">
        <v>41832</v>
      </c>
      <c r="Q35" s="24"/>
      <c r="R35" s="24">
        <v>41832</v>
      </c>
      <c r="S35" s="24"/>
      <c r="T35" s="24"/>
      <c r="U35" s="24"/>
      <c r="V35" s="24"/>
      <c r="W35" s="24">
        <v>41832</v>
      </c>
      <c r="X35" s="24">
        <v>1950183</v>
      </c>
      <c r="Y35" s="24">
        <v>-1908351</v>
      </c>
      <c r="Z35" s="6">
        <v>-97.85</v>
      </c>
      <c r="AA35" s="22">
        <v>2600245</v>
      </c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12698415</v>
      </c>
      <c r="F38" s="21">
        <f t="shared" si="7"/>
        <v>12698415</v>
      </c>
      <c r="G38" s="21">
        <f t="shared" si="7"/>
        <v>0</v>
      </c>
      <c r="H38" s="21">
        <f t="shared" si="7"/>
        <v>1065307</v>
      </c>
      <c r="I38" s="21">
        <f t="shared" si="7"/>
        <v>110008</v>
      </c>
      <c r="J38" s="21">
        <f t="shared" si="7"/>
        <v>1175315</v>
      </c>
      <c r="K38" s="21">
        <f t="shared" si="7"/>
        <v>74292</v>
      </c>
      <c r="L38" s="21">
        <f t="shared" si="7"/>
        <v>51818</v>
      </c>
      <c r="M38" s="21">
        <f t="shared" si="7"/>
        <v>2072777</v>
      </c>
      <c r="N38" s="21">
        <f t="shared" si="7"/>
        <v>2198887</v>
      </c>
      <c r="O38" s="21">
        <f t="shared" si="7"/>
        <v>6255</v>
      </c>
      <c r="P38" s="21">
        <f t="shared" si="7"/>
        <v>240985</v>
      </c>
      <c r="Q38" s="21">
        <f t="shared" si="7"/>
        <v>0</v>
      </c>
      <c r="R38" s="21">
        <f t="shared" si="7"/>
        <v>247240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3621442</v>
      </c>
      <c r="X38" s="21">
        <f t="shared" si="7"/>
        <v>9523818</v>
      </c>
      <c r="Y38" s="21">
        <f t="shared" si="7"/>
        <v>-5902376</v>
      </c>
      <c r="Z38" s="4">
        <f>+IF(X38&lt;&gt;0,+(Y38/X38)*100,0)</f>
        <v>-61.974892842345376</v>
      </c>
      <c r="AA38" s="19">
        <f>SUM(AA39:AA41)</f>
        <v>12698415</v>
      </c>
    </row>
    <row r="39" spans="1:27" ht="13.5">
      <c r="A39" s="5" t="s">
        <v>43</v>
      </c>
      <c r="B39" s="3"/>
      <c r="C39" s="22"/>
      <c r="D39" s="22"/>
      <c r="E39" s="23">
        <v>3090500</v>
      </c>
      <c r="F39" s="24">
        <v>3090500</v>
      </c>
      <c r="G39" s="24"/>
      <c r="H39" s="24">
        <v>185887</v>
      </c>
      <c r="I39" s="24">
        <v>3563</v>
      </c>
      <c r="J39" s="24">
        <v>189450</v>
      </c>
      <c r="K39" s="24">
        <v>5920</v>
      </c>
      <c r="L39" s="24">
        <v>3096</v>
      </c>
      <c r="M39" s="24">
        <v>351744</v>
      </c>
      <c r="N39" s="24">
        <v>360760</v>
      </c>
      <c r="O39" s="24">
        <v>610</v>
      </c>
      <c r="P39" s="24">
        <v>571</v>
      </c>
      <c r="Q39" s="24"/>
      <c r="R39" s="24">
        <v>1181</v>
      </c>
      <c r="S39" s="24"/>
      <c r="T39" s="24"/>
      <c r="U39" s="24"/>
      <c r="V39" s="24"/>
      <c r="W39" s="24">
        <v>551391</v>
      </c>
      <c r="X39" s="24">
        <v>2317878</v>
      </c>
      <c r="Y39" s="24">
        <v>-1766487</v>
      </c>
      <c r="Z39" s="6">
        <v>-76.21</v>
      </c>
      <c r="AA39" s="22">
        <v>3090500</v>
      </c>
    </row>
    <row r="40" spans="1:27" ht="13.5">
      <c r="A40" s="5" t="s">
        <v>44</v>
      </c>
      <c r="B40" s="3"/>
      <c r="C40" s="22"/>
      <c r="D40" s="22"/>
      <c r="E40" s="23">
        <v>9607915</v>
      </c>
      <c r="F40" s="24">
        <v>9607915</v>
      </c>
      <c r="G40" s="24"/>
      <c r="H40" s="24">
        <v>879420</v>
      </c>
      <c r="I40" s="24">
        <v>106445</v>
      </c>
      <c r="J40" s="24">
        <v>985865</v>
      </c>
      <c r="K40" s="24">
        <v>68372</v>
      </c>
      <c r="L40" s="24">
        <v>48722</v>
      </c>
      <c r="M40" s="24">
        <v>1721033</v>
      </c>
      <c r="N40" s="24">
        <v>1838127</v>
      </c>
      <c r="O40" s="24">
        <v>5645</v>
      </c>
      <c r="P40" s="24">
        <v>240414</v>
      </c>
      <c r="Q40" s="24"/>
      <c r="R40" s="24">
        <v>246059</v>
      </c>
      <c r="S40" s="24"/>
      <c r="T40" s="24"/>
      <c r="U40" s="24"/>
      <c r="V40" s="24"/>
      <c r="W40" s="24">
        <v>3070051</v>
      </c>
      <c r="X40" s="24">
        <v>7205940</v>
      </c>
      <c r="Y40" s="24">
        <v>-4135889</v>
      </c>
      <c r="Z40" s="6">
        <v>-57.4</v>
      </c>
      <c r="AA40" s="22">
        <v>9607915</v>
      </c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91217128</v>
      </c>
      <c r="F42" s="21">
        <f t="shared" si="8"/>
        <v>91217128</v>
      </c>
      <c r="G42" s="21">
        <f t="shared" si="8"/>
        <v>0</v>
      </c>
      <c r="H42" s="21">
        <f t="shared" si="8"/>
        <v>9357884</v>
      </c>
      <c r="I42" s="21">
        <f t="shared" si="8"/>
        <v>8908561</v>
      </c>
      <c r="J42" s="21">
        <f t="shared" si="8"/>
        <v>18266445</v>
      </c>
      <c r="K42" s="21">
        <f t="shared" si="8"/>
        <v>8883497</v>
      </c>
      <c r="L42" s="21">
        <f t="shared" si="8"/>
        <v>2687156</v>
      </c>
      <c r="M42" s="21">
        <f t="shared" si="8"/>
        <v>10663136</v>
      </c>
      <c r="N42" s="21">
        <f t="shared" si="8"/>
        <v>22233789</v>
      </c>
      <c r="O42" s="21">
        <f t="shared" si="8"/>
        <v>7799971</v>
      </c>
      <c r="P42" s="21">
        <f t="shared" si="8"/>
        <v>7690034</v>
      </c>
      <c r="Q42" s="21">
        <f t="shared" si="8"/>
        <v>0</v>
      </c>
      <c r="R42" s="21">
        <f t="shared" si="8"/>
        <v>15490005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55990239</v>
      </c>
      <c r="X42" s="21">
        <f t="shared" si="8"/>
        <v>69016262</v>
      </c>
      <c r="Y42" s="21">
        <f t="shared" si="8"/>
        <v>-13026023</v>
      </c>
      <c r="Z42" s="4">
        <f>+IF(X42&lt;&gt;0,+(Y42/X42)*100,0)</f>
        <v>-18.8738459929922</v>
      </c>
      <c r="AA42" s="19">
        <f>SUM(AA43:AA46)</f>
        <v>91217128</v>
      </c>
    </row>
    <row r="43" spans="1:27" ht="13.5">
      <c r="A43" s="5" t="s">
        <v>47</v>
      </c>
      <c r="B43" s="3"/>
      <c r="C43" s="22"/>
      <c r="D43" s="22"/>
      <c r="E43" s="23">
        <v>63035399</v>
      </c>
      <c r="F43" s="24">
        <v>63035399</v>
      </c>
      <c r="G43" s="24"/>
      <c r="H43" s="24">
        <v>7668901</v>
      </c>
      <c r="I43" s="24">
        <v>8610798</v>
      </c>
      <c r="J43" s="24">
        <v>16279699</v>
      </c>
      <c r="K43" s="24">
        <v>8370164</v>
      </c>
      <c r="L43" s="24">
        <v>569440</v>
      </c>
      <c r="M43" s="24">
        <v>9211777</v>
      </c>
      <c r="N43" s="24">
        <v>18151381</v>
      </c>
      <c r="O43" s="24">
        <v>7235242</v>
      </c>
      <c r="P43" s="24">
        <v>6585539</v>
      </c>
      <c r="Q43" s="24"/>
      <c r="R43" s="24">
        <v>13820781</v>
      </c>
      <c r="S43" s="24"/>
      <c r="T43" s="24"/>
      <c r="U43" s="24"/>
      <c r="V43" s="24"/>
      <c r="W43" s="24">
        <v>48251861</v>
      </c>
      <c r="X43" s="24">
        <v>47723579</v>
      </c>
      <c r="Y43" s="24">
        <v>528282</v>
      </c>
      <c r="Z43" s="6">
        <v>1.11</v>
      </c>
      <c r="AA43" s="22">
        <v>63035399</v>
      </c>
    </row>
    <row r="44" spans="1:27" ht="13.5">
      <c r="A44" s="5" t="s">
        <v>48</v>
      </c>
      <c r="B44" s="3"/>
      <c r="C44" s="22"/>
      <c r="D44" s="22"/>
      <c r="E44" s="23">
        <v>13737778</v>
      </c>
      <c r="F44" s="24">
        <v>13737778</v>
      </c>
      <c r="G44" s="24"/>
      <c r="H44" s="24">
        <v>800567</v>
      </c>
      <c r="I44" s="24">
        <v>267405</v>
      </c>
      <c r="J44" s="24">
        <v>1067972</v>
      </c>
      <c r="K44" s="24">
        <v>172217</v>
      </c>
      <c r="L44" s="24">
        <v>982270</v>
      </c>
      <c r="M44" s="24">
        <v>523302</v>
      </c>
      <c r="N44" s="24">
        <v>1677789</v>
      </c>
      <c r="O44" s="24">
        <v>234187</v>
      </c>
      <c r="P44" s="24">
        <v>535155</v>
      </c>
      <c r="Q44" s="24"/>
      <c r="R44" s="24">
        <v>769342</v>
      </c>
      <c r="S44" s="24"/>
      <c r="T44" s="24"/>
      <c r="U44" s="24"/>
      <c r="V44" s="24"/>
      <c r="W44" s="24">
        <v>3515103</v>
      </c>
      <c r="X44" s="24">
        <v>10377412</v>
      </c>
      <c r="Y44" s="24">
        <v>-6862309</v>
      </c>
      <c r="Z44" s="6">
        <v>-66.13</v>
      </c>
      <c r="AA44" s="22">
        <v>13737778</v>
      </c>
    </row>
    <row r="45" spans="1:27" ht="13.5">
      <c r="A45" s="5" t="s">
        <v>49</v>
      </c>
      <c r="B45" s="3"/>
      <c r="C45" s="25"/>
      <c r="D45" s="25"/>
      <c r="E45" s="26">
        <v>8131995</v>
      </c>
      <c r="F45" s="27">
        <v>8131995</v>
      </c>
      <c r="G45" s="27"/>
      <c r="H45" s="27">
        <v>651007</v>
      </c>
      <c r="I45" s="27">
        <v>5333</v>
      </c>
      <c r="J45" s="27">
        <v>656340</v>
      </c>
      <c r="K45" s="27">
        <v>210405</v>
      </c>
      <c r="L45" s="27">
        <v>948229</v>
      </c>
      <c r="M45" s="27">
        <v>453181</v>
      </c>
      <c r="N45" s="27">
        <v>1611815</v>
      </c>
      <c r="O45" s="27">
        <v>254097</v>
      </c>
      <c r="P45" s="27">
        <v>5617</v>
      </c>
      <c r="Q45" s="27"/>
      <c r="R45" s="27">
        <v>259714</v>
      </c>
      <c r="S45" s="27"/>
      <c r="T45" s="27"/>
      <c r="U45" s="27"/>
      <c r="V45" s="27"/>
      <c r="W45" s="27">
        <v>2527869</v>
      </c>
      <c r="X45" s="27">
        <v>6144892</v>
      </c>
      <c r="Y45" s="27">
        <v>-3617023</v>
      </c>
      <c r="Z45" s="7">
        <v>-58.86</v>
      </c>
      <c r="AA45" s="25">
        <v>8131995</v>
      </c>
    </row>
    <row r="46" spans="1:27" ht="13.5">
      <c r="A46" s="5" t="s">
        <v>50</v>
      </c>
      <c r="B46" s="3"/>
      <c r="C46" s="22"/>
      <c r="D46" s="22"/>
      <c r="E46" s="23">
        <v>6311956</v>
      </c>
      <c r="F46" s="24">
        <v>6311956</v>
      </c>
      <c r="G46" s="24"/>
      <c r="H46" s="24">
        <v>237409</v>
      </c>
      <c r="I46" s="24">
        <v>25025</v>
      </c>
      <c r="J46" s="24">
        <v>262434</v>
      </c>
      <c r="K46" s="24">
        <v>130711</v>
      </c>
      <c r="L46" s="24">
        <v>187217</v>
      </c>
      <c r="M46" s="24">
        <v>474876</v>
      </c>
      <c r="N46" s="24">
        <v>792804</v>
      </c>
      <c r="O46" s="24">
        <v>76445</v>
      </c>
      <c r="P46" s="24">
        <v>563723</v>
      </c>
      <c r="Q46" s="24"/>
      <c r="R46" s="24">
        <v>640168</v>
      </c>
      <c r="S46" s="24"/>
      <c r="T46" s="24"/>
      <c r="U46" s="24"/>
      <c r="V46" s="24"/>
      <c r="W46" s="24">
        <v>1695406</v>
      </c>
      <c r="X46" s="24">
        <v>4770379</v>
      </c>
      <c r="Y46" s="24">
        <v>-3074973</v>
      </c>
      <c r="Z46" s="6">
        <v>-64.46</v>
      </c>
      <c r="AA46" s="22">
        <v>6311956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208489614</v>
      </c>
      <c r="F48" s="42">
        <f t="shared" si="9"/>
        <v>208489614</v>
      </c>
      <c r="G48" s="42">
        <f t="shared" si="9"/>
        <v>0</v>
      </c>
      <c r="H48" s="42">
        <f t="shared" si="9"/>
        <v>15507892</v>
      </c>
      <c r="I48" s="42">
        <f t="shared" si="9"/>
        <v>10217427</v>
      </c>
      <c r="J48" s="42">
        <f t="shared" si="9"/>
        <v>25725319</v>
      </c>
      <c r="K48" s="42">
        <f t="shared" si="9"/>
        <v>12012755</v>
      </c>
      <c r="L48" s="42">
        <f t="shared" si="9"/>
        <v>4600317</v>
      </c>
      <c r="M48" s="42">
        <f t="shared" si="9"/>
        <v>21246741</v>
      </c>
      <c r="N48" s="42">
        <f t="shared" si="9"/>
        <v>37859813</v>
      </c>
      <c r="O48" s="42">
        <f t="shared" si="9"/>
        <v>9995550</v>
      </c>
      <c r="P48" s="42">
        <f t="shared" si="9"/>
        <v>8938524</v>
      </c>
      <c r="Q48" s="42">
        <f t="shared" si="9"/>
        <v>0</v>
      </c>
      <c r="R48" s="42">
        <f t="shared" si="9"/>
        <v>18934074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82519206</v>
      </c>
      <c r="X48" s="42">
        <f t="shared" si="9"/>
        <v>156970643</v>
      </c>
      <c r="Y48" s="42">
        <f t="shared" si="9"/>
        <v>-74451437</v>
      </c>
      <c r="Z48" s="43">
        <f>+IF(X48&lt;&gt;0,+(Y48/X48)*100,0)</f>
        <v>-47.43016628911943</v>
      </c>
      <c r="AA48" s="40">
        <f>+AA28+AA32+AA38+AA42+AA47</f>
        <v>208489614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-26205862</v>
      </c>
      <c r="F49" s="46">
        <f t="shared" si="10"/>
        <v>-26205862</v>
      </c>
      <c r="G49" s="46">
        <f t="shared" si="10"/>
        <v>0</v>
      </c>
      <c r="H49" s="46">
        <f t="shared" si="10"/>
        <v>-2913771</v>
      </c>
      <c r="I49" s="46">
        <f t="shared" si="10"/>
        <v>-1345560</v>
      </c>
      <c r="J49" s="46">
        <f t="shared" si="10"/>
        <v>-4259331</v>
      </c>
      <c r="K49" s="46">
        <f t="shared" si="10"/>
        <v>-1043929</v>
      </c>
      <c r="L49" s="46">
        <f t="shared" si="10"/>
        <v>-3939027</v>
      </c>
      <c r="M49" s="46">
        <f t="shared" si="10"/>
        <v>-6017400</v>
      </c>
      <c r="N49" s="46">
        <f t="shared" si="10"/>
        <v>-11000356</v>
      </c>
      <c r="O49" s="46">
        <f t="shared" si="10"/>
        <v>-559238</v>
      </c>
      <c r="P49" s="46">
        <f t="shared" si="10"/>
        <v>1779692</v>
      </c>
      <c r="Q49" s="46">
        <f t="shared" si="10"/>
        <v>0</v>
      </c>
      <c r="R49" s="46">
        <f t="shared" si="10"/>
        <v>1220454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-14039233</v>
      </c>
      <c r="X49" s="46">
        <f>IF(F25=F48,0,X25-X48)</f>
        <v>-20257817</v>
      </c>
      <c r="Y49" s="46">
        <f t="shared" si="10"/>
        <v>6218584</v>
      </c>
      <c r="Z49" s="47">
        <f>+IF(X49&lt;&gt;0,+(Y49/X49)*100,0)</f>
        <v>-30.697206910300356</v>
      </c>
      <c r="AA49" s="44">
        <f>+AA25-AA48</f>
        <v>-26205862</v>
      </c>
    </row>
    <row r="50" spans="1:27" ht="13.5">
      <c r="A50" s="16" t="s">
        <v>79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0</v>
      </c>
      <c r="D5" s="19">
        <f>SUM(D6:D8)</f>
        <v>0</v>
      </c>
      <c r="E5" s="20">
        <f t="shared" si="0"/>
        <v>514897322</v>
      </c>
      <c r="F5" s="21">
        <f t="shared" si="0"/>
        <v>514897322</v>
      </c>
      <c r="G5" s="21">
        <f t="shared" si="0"/>
        <v>109940726</v>
      </c>
      <c r="H5" s="21">
        <f t="shared" si="0"/>
        <v>27079509</v>
      </c>
      <c r="I5" s="21">
        <f t="shared" si="0"/>
        <v>32005642</v>
      </c>
      <c r="J5" s="21">
        <f t="shared" si="0"/>
        <v>169025877</v>
      </c>
      <c r="K5" s="21">
        <f t="shared" si="0"/>
        <v>23686124</v>
      </c>
      <c r="L5" s="21">
        <f t="shared" si="0"/>
        <v>16902923</v>
      </c>
      <c r="M5" s="21">
        <f t="shared" si="0"/>
        <v>93002692</v>
      </c>
      <c r="N5" s="21">
        <f t="shared" si="0"/>
        <v>133591739</v>
      </c>
      <c r="O5" s="21">
        <f t="shared" si="0"/>
        <v>38768193</v>
      </c>
      <c r="P5" s="21">
        <f t="shared" si="0"/>
        <v>0</v>
      </c>
      <c r="Q5" s="21">
        <f t="shared" si="0"/>
        <v>0</v>
      </c>
      <c r="R5" s="21">
        <f t="shared" si="0"/>
        <v>38768193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341385809</v>
      </c>
      <c r="X5" s="21">
        <f t="shared" si="0"/>
        <v>386172999</v>
      </c>
      <c r="Y5" s="21">
        <f t="shared" si="0"/>
        <v>-44787190</v>
      </c>
      <c r="Z5" s="4">
        <f>+IF(X5&lt;&gt;0,+(Y5/X5)*100,0)</f>
        <v>-11.597701060399617</v>
      </c>
      <c r="AA5" s="19">
        <f>SUM(AA6:AA8)</f>
        <v>514897322</v>
      </c>
    </row>
    <row r="6" spans="1:27" ht="13.5">
      <c r="A6" s="5" t="s">
        <v>33</v>
      </c>
      <c r="B6" s="3"/>
      <c r="C6" s="22"/>
      <c r="D6" s="22"/>
      <c r="E6" s="23">
        <v>5000000</v>
      </c>
      <c r="F6" s="24">
        <v>5000000</v>
      </c>
      <c r="G6" s="24">
        <v>2000000</v>
      </c>
      <c r="H6" s="24">
        <v>1000658</v>
      </c>
      <c r="I6" s="24">
        <v>1000000</v>
      </c>
      <c r="J6" s="24">
        <v>4000658</v>
      </c>
      <c r="K6" s="24"/>
      <c r="L6" s="24">
        <v>1000000</v>
      </c>
      <c r="M6" s="24"/>
      <c r="N6" s="24">
        <v>1000000</v>
      </c>
      <c r="O6" s="24"/>
      <c r="P6" s="24"/>
      <c r="Q6" s="24"/>
      <c r="R6" s="24"/>
      <c r="S6" s="24"/>
      <c r="T6" s="24"/>
      <c r="U6" s="24"/>
      <c r="V6" s="24"/>
      <c r="W6" s="24">
        <v>5000658</v>
      </c>
      <c r="X6" s="24">
        <v>3750003</v>
      </c>
      <c r="Y6" s="24">
        <v>1250655</v>
      </c>
      <c r="Z6" s="6">
        <v>33.35</v>
      </c>
      <c r="AA6" s="22">
        <v>5000000</v>
      </c>
    </row>
    <row r="7" spans="1:27" ht="13.5">
      <c r="A7" s="5" t="s">
        <v>34</v>
      </c>
      <c r="B7" s="3"/>
      <c r="C7" s="25"/>
      <c r="D7" s="25"/>
      <c r="E7" s="26">
        <v>494449017</v>
      </c>
      <c r="F7" s="27">
        <v>494449017</v>
      </c>
      <c r="G7" s="27">
        <v>107933678</v>
      </c>
      <c r="H7" s="27">
        <v>25779901</v>
      </c>
      <c r="I7" s="27">
        <v>23896851</v>
      </c>
      <c r="J7" s="27">
        <v>157610430</v>
      </c>
      <c r="K7" s="27">
        <v>23663775</v>
      </c>
      <c r="L7" s="27">
        <v>15889627</v>
      </c>
      <c r="M7" s="27">
        <v>92999902</v>
      </c>
      <c r="N7" s="27">
        <v>132553304</v>
      </c>
      <c r="O7" s="27">
        <v>38562845</v>
      </c>
      <c r="P7" s="27"/>
      <c r="Q7" s="27"/>
      <c r="R7" s="27">
        <v>38562845</v>
      </c>
      <c r="S7" s="27"/>
      <c r="T7" s="27"/>
      <c r="U7" s="27"/>
      <c r="V7" s="27"/>
      <c r="W7" s="27">
        <v>328726579</v>
      </c>
      <c r="X7" s="27">
        <v>370836765</v>
      </c>
      <c r="Y7" s="27">
        <v>-42110186</v>
      </c>
      <c r="Z7" s="7">
        <v>-11.36</v>
      </c>
      <c r="AA7" s="25">
        <v>494449017</v>
      </c>
    </row>
    <row r="8" spans="1:27" ht="13.5">
      <c r="A8" s="5" t="s">
        <v>35</v>
      </c>
      <c r="B8" s="3"/>
      <c r="C8" s="22"/>
      <c r="D8" s="22"/>
      <c r="E8" s="23">
        <v>15448305</v>
      </c>
      <c r="F8" s="24">
        <v>15448305</v>
      </c>
      <c r="G8" s="24">
        <v>7048</v>
      </c>
      <c r="H8" s="24">
        <v>298950</v>
      </c>
      <c r="I8" s="24">
        <v>7108791</v>
      </c>
      <c r="J8" s="24">
        <v>7414789</v>
      </c>
      <c r="K8" s="24">
        <v>22349</v>
      </c>
      <c r="L8" s="24">
        <v>13296</v>
      </c>
      <c r="M8" s="24">
        <v>2790</v>
      </c>
      <c r="N8" s="24">
        <v>38435</v>
      </c>
      <c r="O8" s="24">
        <v>205348</v>
      </c>
      <c r="P8" s="24"/>
      <c r="Q8" s="24"/>
      <c r="R8" s="24">
        <v>205348</v>
      </c>
      <c r="S8" s="24"/>
      <c r="T8" s="24"/>
      <c r="U8" s="24"/>
      <c r="V8" s="24"/>
      <c r="W8" s="24">
        <v>7658572</v>
      </c>
      <c r="X8" s="24">
        <v>11586231</v>
      </c>
      <c r="Y8" s="24">
        <v>-3927659</v>
      </c>
      <c r="Z8" s="6">
        <v>-33.9</v>
      </c>
      <c r="AA8" s="22">
        <v>15448305</v>
      </c>
    </row>
    <row r="9" spans="1:27" ht="13.5">
      <c r="A9" s="2" t="s">
        <v>36</v>
      </c>
      <c r="B9" s="3"/>
      <c r="C9" s="19">
        <f aca="true" t="shared" si="1" ref="C9:Y9">SUM(C10:C14)</f>
        <v>0</v>
      </c>
      <c r="D9" s="19">
        <f>SUM(D10:D14)</f>
        <v>0</v>
      </c>
      <c r="E9" s="20">
        <f t="shared" si="1"/>
        <v>15255720</v>
      </c>
      <c r="F9" s="21">
        <f t="shared" si="1"/>
        <v>15255720</v>
      </c>
      <c r="G9" s="21">
        <f t="shared" si="1"/>
        <v>455097</v>
      </c>
      <c r="H9" s="21">
        <f t="shared" si="1"/>
        <v>-453639</v>
      </c>
      <c r="I9" s="21">
        <f t="shared" si="1"/>
        <v>2521098</v>
      </c>
      <c r="J9" s="21">
        <f t="shared" si="1"/>
        <v>2522556</v>
      </c>
      <c r="K9" s="21">
        <f t="shared" si="1"/>
        <v>-237909</v>
      </c>
      <c r="L9" s="21">
        <f t="shared" si="1"/>
        <v>307105</v>
      </c>
      <c r="M9" s="21">
        <f t="shared" si="1"/>
        <v>18312</v>
      </c>
      <c r="N9" s="21">
        <f t="shared" si="1"/>
        <v>87508</v>
      </c>
      <c r="O9" s="21">
        <f t="shared" si="1"/>
        <v>309640</v>
      </c>
      <c r="P9" s="21">
        <f t="shared" si="1"/>
        <v>0</v>
      </c>
      <c r="Q9" s="21">
        <f t="shared" si="1"/>
        <v>0</v>
      </c>
      <c r="R9" s="21">
        <f t="shared" si="1"/>
        <v>309640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2919704</v>
      </c>
      <c r="X9" s="21">
        <f t="shared" si="1"/>
        <v>23442428</v>
      </c>
      <c r="Y9" s="21">
        <f t="shared" si="1"/>
        <v>-20522724</v>
      </c>
      <c r="Z9" s="4">
        <f>+IF(X9&lt;&gt;0,+(Y9/X9)*100,0)</f>
        <v>-87.5452150263616</v>
      </c>
      <c r="AA9" s="19">
        <f>SUM(AA10:AA14)</f>
        <v>15255720</v>
      </c>
    </row>
    <row r="10" spans="1:27" ht="13.5">
      <c r="A10" s="5" t="s">
        <v>37</v>
      </c>
      <c r="B10" s="3"/>
      <c r="C10" s="22"/>
      <c r="D10" s="22"/>
      <c r="E10" s="23">
        <v>1883236</v>
      </c>
      <c r="F10" s="24">
        <v>1883236</v>
      </c>
      <c r="G10" s="24">
        <v>-766071</v>
      </c>
      <c r="H10" s="24">
        <v>-651037</v>
      </c>
      <c r="I10" s="24">
        <v>-394745</v>
      </c>
      <c r="J10" s="24">
        <v>-1811853</v>
      </c>
      <c r="K10" s="24">
        <v>-470217</v>
      </c>
      <c r="L10" s="24">
        <v>-391765</v>
      </c>
      <c r="M10" s="24">
        <v>-296677</v>
      </c>
      <c r="N10" s="24">
        <v>-1158659</v>
      </c>
      <c r="O10" s="24">
        <v>149589</v>
      </c>
      <c r="P10" s="24"/>
      <c r="Q10" s="24"/>
      <c r="R10" s="24">
        <v>149589</v>
      </c>
      <c r="S10" s="24"/>
      <c r="T10" s="24"/>
      <c r="U10" s="24"/>
      <c r="V10" s="24"/>
      <c r="W10" s="24">
        <v>-2820923</v>
      </c>
      <c r="X10" s="24">
        <v>1413072</v>
      </c>
      <c r="Y10" s="24">
        <v>-4233995</v>
      </c>
      <c r="Z10" s="6">
        <v>-299.63</v>
      </c>
      <c r="AA10" s="22">
        <v>1883236</v>
      </c>
    </row>
    <row r="11" spans="1:27" ht="13.5">
      <c r="A11" s="5" t="s">
        <v>38</v>
      </c>
      <c r="B11" s="3"/>
      <c r="C11" s="22"/>
      <c r="D11" s="22"/>
      <c r="E11" s="23">
        <v>252015</v>
      </c>
      <c r="F11" s="24">
        <v>252015</v>
      </c>
      <c r="G11" s="24"/>
      <c r="H11" s="24">
        <v>1316</v>
      </c>
      <c r="I11" s="24"/>
      <c r="J11" s="24">
        <v>1316</v>
      </c>
      <c r="K11" s="24">
        <v>3377</v>
      </c>
      <c r="L11" s="24"/>
      <c r="M11" s="24"/>
      <c r="N11" s="24">
        <v>3377</v>
      </c>
      <c r="O11" s="24"/>
      <c r="P11" s="24"/>
      <c r="Q11" s="24"/>
      <c r="R11" s="24"/>
      <c r="S11" s="24"/>
      <c r="T11" s="24"/>
      <c r="U11" s="24"/>
      <c r="V11" s="24"/>
      <c r="W11" s="24">
        <v>4693</v>
      </c>
      <c r="X11" s="24">
        <v>189009</v>
      </c>
      <c r="Y11" s="24">
        <v>-184316</v>
      </c>
      <c r="Z11" s="6">
        <v>-97.52</v>
      </c>
      <c r="AA11" s="22">
        <v>252015</v>
      </c>
    </row>
    <row r="12" spans="1:27" ht="13.5">
      <c r="A12" s="5" t="s">
        <v>39</v>
      </c>
      <c r="B12" s="3"/>
      <c r="C12" s="22"/>
      <c r="D12" s="22"/>
      <c r="E12" s="23">
        <v>28977578</v>
      </c>
      <c r="F12" s="24">
        <v>28977578</v>
      </c>
      <c r="G12" s="24">
        <v>1164293</v>
      </c>
      <c r="H12" s="24">
        <v>233552</v>
      </c>
      <c r="I12" s="24">
        <v>2899783</v>
      </c>
      <c r="J12" s="24">
        <v>4297628</v>
      </c>
      <c r="K12" s="24">
        <v>215147</v>
      </c>
      <c r="L12" s="24">
        <v>804729</v>
      </c>
      <c r="M12" s="24">
        <v>309095</v>
      </c>
      <c r="N12" s="24">
        <v>1328971</v>
      </c>
      <c r="O12" s="24">
        <v>157441</v>
      </c>
      <c r="P12" s="24"/>
      <c r="Q12" s="24"/>
      <c r="R12" s="24">
        <v>157441</v>
      </c>
      <c r="S12" s="24"/>
      <c r="T12" s="24"/>
      <c r="U12" s="24"/>
      <c r="V12" s="24"/>
      <c r="W12" s="24">
        <v>5784040</v>
      </c>
      <c r="X12" s="24">
        <v>20983178</v>
      </c>
      <c r="Y12" s="24">
        <v>-15199138</v>
      </c>
      <c r="Z12" s="6">
        <v>-72.43</v>
      </c>
      <c r="AA12" s="22">
        <v>28977578</v>
      </c>
    </row>
    <row r="13" spans="1:27" ht="13.5">
      <c r="A13" s="5" t="s">
        <v>40</v>
      </c>
      <c r="B13" s="3"/>
      <c r="C13" s="22"/>
      <c r="D13" s="22"/>
      <c r="E13" s="23">
        <v>-15857109</v>
      </c>
      <c r="F13" s="24">
        <v>-15857109</v>
      </c>
      <c r="G13" s="24">
        <v>56875</v>
      </c>
      <c r="H13" s="24">
        <v>-37470</v>
      </c>
      <c r="I13" s="24">
        <v>16060</v>
      </c>
      <c r="J13" s="24">
        <v>35465</v>
      </c>
      <c r="K13" s="24">
        <v>13784</v>
      </c>
      <c r="L13" s="24">
        <v>-105859</v>
      </c>
      <c r="M13" s="24">
        <v>5894</v>
      </c>
      <c r="N13" s="24">
        <v>-86181</v>
      </c>
      <c r="O13" s="24">
        <v>2610</v>
      </c>
      <c r="P13" s="24"/>
      <c r="Q13" s="24"/>
      <c r="R13" s="24">
        <v>2610</v>
      </c>
      <c r="S13" s="24"/>
      <c r="T13" s="24"/>
      <c r="U13" s="24"/>
      <c r="V13" s="24"/>
      <c r="W13" s="24">
        <v>-48106</v>
      </c>
      <c r="X13" s="24">
        <v>857169</v>
      </c>
      <c r="Y13" s="24">
        <v>-905275</v>
      </c>
      <c r="Z13" s="6">
        <v>-105.61</v>
      </c>
      <c r="AA13" s="22">
        <v>-15857109</v>
      </c>
    </row>
    <row r="14" spans="1:27" ht="13.5">
      <c r="A14" s="5" t="s">
        <v>41</v>
      </c>
      <c r="B14" s="3"/>
      <c r="C14" s="25"/>
      <c r="D14" s="25"/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7">
        <v>0</v>
      </c>
      <c r="AA14" s="25"/>
    </row>
    <row r="15" spans="1:27" ht="13.5">
      <c r="A15" s="2" t="s">
        <v>42</v>
      </c>
      <c r="B15" s="8"/>
      <c r="C15" s="19">
        <f aca="true" t="shared" si="2" ref="C15:Y15">SUM(C16:C18)</f>
        <v>0</v>
      </c>
      <c r="D15" s="19">
        <f>SUM(D16:D18)</f>
        <v>0</v>
      </c>
      <c r="E15" s="20">
        <f t="shared" si="2"/>
        <v>108263908</v>
      </c>
      <c r="F15" s="21">
        <f t="shared" si="2"/>
        <v>108263908</v>
      </c>
      <c r="G15" s="21">
        <f t="shared" si="2"/>
        <v>36644180</v>
      </c>
      <c r="H15" s="21">
        <f t="shared" si="2"/>
        <v>22117432</v>
      </c>
      <c r="I15" s="21">
        <f t="shared" si="2"/>
        <v>9113007</v>
      </c>
      <c r="J15" s="21">
        <f t="shared" si="2"/>
        <v>67874619</v>
      </c>
      <c r="K15" s="21">
        <f t="shared" si="2"/>
        <v>5595316</v>
      </c>
      <c r="L15" s="21">
        <f t="shared" si="2"/>
        <v>16056772</v>
      </c>
      <c r="M15" s="21">
        <f t="shared" si="2"/>
        <v>28049208</v>
      </c>
      <c r="N15" s="21">
        <f t="shared" si="2"/>
        <v>49701296</v>
      </c>
      <c r="O15" s="21">
        <f t="shared" si="2"/>
        <v>14341499</v>
      </c>
      <c r="P15" s="21">
        <f t="shared" si="2"/>
        <v>0</v>
      </c>
      <c r="Q15" s="21">
        <f t="shared" si="2"/>
        <v>0</v>
      </c>
      <c r="R15" s="21">
        <f t="shared" si="2"/>
        <v>14341499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131917414</v>
      </c>
      <c r="X15" s="21">
        <f t="shared" si="2"/>
        <v>81197936</v>
      </c>
      <c r="Y15" s="21">
        <f t="shared" si="2"/>
        <v>50719478</v>
      </c>
      <c r="Z15" s="4">
        <f>+IF(X15&lt;&gt;0,+(Y15/X15)*100,0)</f>
        <v>62.463999084902845</v>
      </c>
      <c r="AA15" s="19">
        <f>SUM(AA16:AA18)</f>
        <v>108263908</v>
      </c>
    </row>
    <row r="16" spans="1:27" ht="13.5">
      <c r="A16" s="5" t="s">
        <v>43</v>
      </c>
      <c r="B16" s="3"/>
      <c r="C16" s="22"/>
      <c r="D16" s="22"/>
      <c r="E16" s="23">
        <v>70854625</v>
      </c>
      <c r="F16" s="24">
        <v>70854625</v>
      </c>
      <c r="G16" s="24">
        <v>28415563</v>
      </c>
      <c r="H16" s="24">
        <v>11501198</v>
      </c>
      <c r="I16" s="24">
        <v>645970</v>
      </c>
      <c r="J16" s="24">
        <v>40562731</v>
      </c>
      <c r="K16" s="24">
        <v>370344</v>
      </c>
      <c r="L16" s="24">
        <v>593702</v>
      </c>
      <c r="M16" s="24">
        <v>21726340</v>
      </c>
      <c r="N16" s="24">
        <v>22690386</v>
      </c>
      <c r="O16" s="24">
        <v>3029978</v>
      </c>
      <c r="P16" s="24"/>
      <c r="Q16" s="24"/>
      <c r="R16" s="24">
        <v>3029978</v>
      </c>
      <c r="S16" s="24"/>
      <c r="T16" s="24"/>
      <c r="U16" s="24"/>
      <c r="V16" s="24"/>
      <c r="W16" s="24">
        <v>66283095</v>
      </c>
      <c r="X16" s="24">
        <v>53140967</v>
      </c>
      <c r="Y16" s="24">
        <v>13142128</v>
      </c>
      <c r="Z16" s="6">
        <v>24.73</v>
      </c>
      <c r="AA16" s="22">
        <v>70854625</v>
      </c>
    </row>
    <row r="17" spans="1:27" ht="13.5">
      <c r="A17" s="5" t="s">
        <v>44</v>
      </c>
      <c r="B17" s="3"/>
      <c r="C17" s="22"/>
      <c r="D17" s="22"/>
      <c r="E17" s="23">
        <v>33912211</v>
      </c>
      <c r="F17" s="24">
        <v>33912211</v>
      </c>
      <c r="G17" s="24">
        <v>8164087</v>
      </c>
      <c r="H17" s="24">
        <v>9876430</v>
      </c>
      <c r="I17" s="24">
        <v>8380530</v>
      </c>
      <c r="J17" s="24">
        <v>26421047</v>
      </c>
      <c r="K17" s="24">
        <v>5151153</v>
      </c>
      <c r="L17" s="24">
        <v>14252383</v>
      </c>
      <c r="M17" s="24">
        <v>6256244</v>
      </c>
      <c r="N17" s="24">
        <v>25659780</v>
      </c>
      <c r="O17" s="24">
        <v>11234051</v>
      </c>
      <c r="P17" s="24"/>
      <c r="Q17" s="24"/>
      <c r="R17" s="24">
        <v>11234051</v>
      </c>
      <c r="S17" s="24"/>
      <c r="T17" s="24"/>
      <c r="U17" s="24"/>
      <c r="V17" s="24"/>
      <c r="W17" s="24">
        <v>63314878</v>
      </c>
      <c r="X17" s="24">
        <v>25434162</v>
      </c>
      <c r="Y17" s="24">
        <v>37880716</v>
      </c>
      <c r="Z17" s="6">
        <v>148.94</v>
      </c>
      <c r="AA17" s="22">
        <v>33912211</v>
      </c>
    </row>
    <row r="18" spans="1:27" ht="13.5">
      <c r="A18" s="5" t="s">
        <v>45</v>
      </c>
      <c r="B18" s="3"/>
      <c r="C18" s="22"/>
      <c r="D18" s="22"/>
      <c r="E18" s="23">
        <v>3497072</v>
      </c>
      <c r="F18" s="24">
        <v>3497072</v>
      </c>
      <c r="G18" s="24">
        <v>64530</v>
      </c>
      <c r="H18" s="24">
        <v>739804</v>
      </c>
      <c r="I18" s="24">
        <v>86507</v>
      </c>
      <c r="J18" s="24">
        <v>890841</v>
      </c>
      <c r="K18" s="24">
        <v>73819</v>
      </c>
      <c r="L18" s="24">
        <v>1210687</v>
      </c>
      <c r="M18" s="24">
        <v>66624</v>
      </c>
      <c r="N18" s="24">
        <v>1351130</v>
      </c>
      <c r="O18" s="24">
        <v>77470</v>
      </c>
      <c r="P18" s="24"/>
      <c r="Q18" s="24"/>
      <c r="R18" s="24">
        <v>77470</v>
      </c>
      <c r="S18" s="24"/>
      <c r="T18" s="24"/>
      <c r="U18" s="24"/>
      <c r="V18" s="24"/>
      <c r="W18" s="24">
        <v>2319441</v>
      </c>
      <c r="X18" s="24">
        <v>2622807</v>
      </c>
      <c r="Y18" s="24">
        <v>-303366</v>
      </c>
      <c r="Z18" s="6">
        <v>-11.57</v>
      </c>
      <c r="AA18" s="22">
        <v>3497072</v>
      </c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1136755186</v>
      </c>
      <c r="F19" s="21">
        <f t="shared" si="3"/>
        <v>1136755186</v>
      </c>
      <c r="G19" s="21">
        <f t="shared" si="3"/>
        <v>91520344</v>
      </c>
      <c r="H19" s="21">
        <f t="shared" si="3"/>
        <v>95859565</v>
      </c>
      <c r="I19" s="21">
        <f t="shared" si="3"/>
        <v>95895406</v>
      </c>
      <c r="J19" s="21">
        <f t="shared" si="3"/>
        <v>283275315</v>
      </c>
      <c r="K19" s="21">
        <f t="shared" si="3"/>
        <v>80577723</v>
      </c>
      <c r="L19" s="21">
        <f t="shared" si="3"/>
        <v>86575386</v>
      </c>
      <c r="M19" s="21">
        <f t="shared" si="3"/>
        <v>75856545</v>
      </c>
      <c r="N19" s="21">
        <f t="shared" si="3"/>
        <v>243009654</v>
      </c>
      <c r="O19" s="21">
        <f t="shared" si="3"/>
        <v>97695528</v>
      </c>
      <c r="P19" s="21">
        <f t="shared" si="3"/>
        <v>0</v>
      </c>
      <c r="Q19" s="21">
        <f t="shared" si="3"/>
        <v>0</v>
      </c>
      <c r="R19" s="21">
        <f t="shared" si="3"/>
        <v>97695528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623980497</v>
      </c>
      <c r="X19" s="21">
        <f t="shared" si="3"/>
        <v>865316394</v>
      </c>
      <c r="Y19" s="21">
        <f t="shared" si="3"/>
        <v>-241335897</v>
      </c>
      <c r="Z19" s="4">
        <f>+IF(X19&lt;&gt;0,+(Y19/X19)*100,0)</f>
        <v>-27.889902314736453</v>
      </c>
      <c r="AA19" s="19">
        <f>SUM(AA20:AA23)</f>
        <v>1136755186</v>
      </c>
    </row>
    <row r="20" spans="1:27" ht="13.5">
      <c r="A20" s="5" t="s">
        <v>47</v>
      </c>
      <c r="B20" s="3"/>
      <c r="C20" s="22"/>
      <c r="D20" s="22"/>
      <c r="E20" s="23">
        <v>565582341</v>
      </c>
      <c r="F20" s="24">
        <v>565582341</v>
      </c>
      <c r="G20" s="24">
        <v>48215818</v>
      </c>
      <c r="H20" s="24">
        <v>47377080</v>
      </c>
      <c r="I20" s="24">
        <v>48140024</v>
      </c>
      <c r="J20" s="24">
        <v>143732922</v>
      </c>
      <c r="K20" s="24">
        <v>36285918</v>
      </c>
      <c r="L20" s="24">
        <v>36615111</v>
      </c>
      <c r="M20" s="24">
        <v>34934895</v>
      </c>
      <c r="N20" s="24">
        <v>107835924</v>
      </c>
      <c r="O20" s="24">
        <v>42432333</v>
      </c>
      <c r="P20" s="24"/>
      <c r="Q20" s="24"/>
      <c r="R20" s="24">
        <v>42432333</v>
      </c>
      <c r="S20" s="24"/>
      <c r="T20" s="24"/>
      <c r="U20" s="24"/>
      <c r="V20" s="24"/>
      <c r="W20" s="24">
        <v>294001179</v>
      </c>
      <c r="X20" s="24">
        <v>424186758</v>
      </c>
      <c r="Y20" s="24">
        <v>-130185579</v>
      </c>
      <c r="Z20" s="6">
        <v>-30.69</v>
      </c>
      <c r="AA20" s="22">
        <v>565582341</v>
      </c>
    </row>
    <row r="21" spans="1:27" ht="13.5">
      <c r="A21" s="5" t="s">
        <v>48</v>
      </c>
      <c r="B21" s="3"/>
      <c r="C21" s="22"/>
      <c r="D21" s="22"/>
      <c r="E21" s="23">
        <v>361571632</v>
      </c>
      <c r="F21" s="24">
        <v>361571632</v>
      </c>
      <c r="G21" s="24">
        <v>26819840</v>
      </c>
      <c r="H21" s="24">
        <v>31608853</v>
      </c>
      <c r="I21" s="24">
        <v>31262879</v>
      </c>
      <c r="J21" s="24">
        <v>89691572</v>
      </c>
      <c r="K21" s="24">
        <v>27608380</v>
      </c>
      <c r="L21" s="24">
        <v>33588289</v>
      </c>
      <c r="M21" s="24">
        <v>25157295</v>
      </c>
      <c r="N21" s="24">
        <v>86353964</v>
      </c>
      <c r="O21" s="24">
        <v>36565496</v>
      </c>
      <c r="P21" s="24"/>
      <c r="Q21" s="24"/>
      <c r="R21" s="24">
        <v>36565496</v>
      </c>
      <c r="S21" s="24"/>
      <c r="T21" s="24"/>
      <c r="U21" s="24"/>
      <c r="V21" s="24"/>
      <c r="W21" s="24">
        <v>212611032</v>
      </c>
      <c r="X21" s="24">
        <v>271178721</v>
      </c>
      <c r="Y21" s="24">
        <v>-58567689</v>
      </c>
      <c r="Z21" s="6">
        <v>-21.6</v>
      </c>
      <c r="AA21" s="22">
        <v>361571632</v>
      </c>
    </row>
    <row r="22" spans="1:27" ht="13.5">
      <c r="A22" s="5" t="s">
        <v>49</v>
      </c>
      <c r="B22" s="3"/>
      <c r="C22" s="25"/>
      <c r="D22" s="25"/>
      <c r="E22" s="26">
        <v>101214335</v>
      </c>
      <c r="F22" s="27">
        <v>101214335</v>
      </c>
      <c r="G22" s="27">
        <v>7212613</v>
      </c>
      <c r="H22" s="27">
        <v>8013925</v>
      </c>
      <c r="I22" s="27">
        <v>7665215</v>
      </c>
      <c r="J22" s="27">
        <v>22891753</v>
      </c>
      <c r="K22" s="27">
        <v>7787708</v>
      </c>
      <c r="L22" s="27">
        <v>7591657</v>
      </c>
      <c r="M22" s="27">
        <v>6928629</v>
      </c>
      <c r="N22" s="27">
        <v>22307994</v>
      </c>
      <c r="O22" s="27">
        <v>8629924</v>
      </c>
      <c r="P22" s="27"/>
      <c r="Q22" s="27"/>
      <c r="R22" s="27">
        <v>8629924</v>
      </c>
      <c r="S22" s="27"/>
      <c r="T22" s="27"/>
      <c r="U22" s="27"/>
      <c r="V22" s="27"/>
      <c r="W22" s="27">
        <v>53829671</v>
      </c>
      <c r="X22" s="27">
        <v>88660755</v>
      </c>
      <c r="Y22" s="27">
        <v>-34831084</v>
      </c>
      <c r="Z22" s="7">
        <v>-39.29</v>
      </c>
      <c r="AA22" s="25">
        <v>101214335</v>
      </c>
    </row>
    <row r="23" spans="1:27" ht="13.5">
      <c r="A23" s="5" t="s">
        <v>50</v>
      </c>
      <c r="B23" s="3"/>
      <c r="C23" s="22"/>
      <c r="D23" s="22"/>
      <c r="E23" s="23">
        <v>108386878</v>
      </c>
      <c r="F23" s="24">
        <v>108386878</v>
      </c>
      <c r="G23" s="24">
        <v>9272073</v>
      </c>
      <c r="H23" s="24">
        <v>8859707</v>
      </c>
      <c r="I23" s="24">
        <v>8827288</v>
      </c>
      <c r="J23" s="24">
        <v>26959068</v>
      </c>
      <c r="K23" s="24">
        <v>8895717</v>
      </c>
      <c r="L23" s="24">
        <v>8780329</v>
      </c>
      <c r="M23" s="24">
        <v>8835726</v>
      </c>
      <c r="N23" s="24">
        <v>26511772</v>
      </c>
      <c r="O23" s="24">
        <v>10067775</v>
      </c>
      <c r="P23" s="24"/>
      <c r="Q23" s="24"/>
      <c r="R23" s="24">
        <v>10067775</v>
      </c>
      <c r="S23" s="24"/>
      <c r="T23" s="24"/>
      <c r="U23" s="24"/>
      <c r="V23" s="24"/>
      <c r="W23" s="24">
        <v>63538615</v>
      </c>
      <c r="X23" s="24">
        <v>81290160</v>
      </c>
      <c r="Y23" s="24">
        <v>-17751545</v>
      </c>
      <c r="Z23" s="6">
        <v>-21.84</v>
      </c>
      <c r="AA23" s="22">
        <v>108386878</v>
      </c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0</v>
      </c>
      <c r="D25" s="40">
        <f>+D5+D9+D15+D19+D24</f>
        <v>0</v>
      </c>
      <c r="E25" s="41">
        <f t="shared" si="4"/>
        <v>1775172136</v>
      </c>
      <c r="F25" s="42">
        <f t="shared" si="4"/>
        <v>1775172136</v>
      </c>
      <c r="G25" s="42">
        <f t="shared" si="4"/>
        <v>238560347</v>
      </c>
      <c r="H25" s="42">
        <f t="shared" si="4"/>
        <v>144602867</v>
      </c>
      <c r="I25" s="42">
        <f t="shared" si="4"/>
        <v>139535153</v>
      </c>
      <c r="J25" s="42">
        <f t="shared" si="4"/>
        <v>522698367</v>
      </c>
      <c r="K25" s="42">
        <f t="shared" si="4"/>
        <v>109621254</v>
      </c>
      <c r="L25" s="42">
        <f t="shared" si="4"/>
        <v>119842186</v>
      </c>
      <c r="M25" s="42">
        <f t="shared" si="4"/>
        <v>196926757</v>
      </c>
      <c r="N25" s="42">
        <f t="shared" si="4"/>
        <v>426390197</v>
      </c>
      <c r="O25" s="42">
        <f t="shared" si="4"/>
        <v>151114860</v>
      </c>
      <c r="P25" s="42">
        <f t="shared" si="4"/>
        <v>0</v>
      </c>
      <c r="Q25" s="42">
        <f t="shared" si="4"/>
        <v>0</v>
      </c>
      <c r="R25" s="42">
        <f t="shared" si="4"/>
        <v>151114860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1100203424</v>
      </c>
      <c r="X25" s="42">
        <f t="shared" si="4"/>
        <v>1356129757</v>
      </c>
      <c r="Y25" s="42">
        <f t="shared" si="4"/>
        <v>-255926333</v>
      </c>
      <c r="Z25" s="43">
        <f>+IF(X25&lt;&gt;0,+(Y25/X25)*100,0)</f>
        <v>-18.87181751443568</v>
      </c>
      <c r="AA25" s="40">
        <f>+AA5+AA9+AA15+AA19+AA24</f>
        <v>1775172136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0</v>
      </c>
      <c r="D28" s="19">
        <f>SUM(D29:D31)</f>
        <v>0</v>
      </c>
      <c r="E28" s="20">
        <f t="shared" si="5"/>
        <v>283994406</v>
      </c>
      <c r="F28" s="21">
        <f t="shared" si="5"/>
        <v>283994406</v>
      </c>
      <c r="G28" s="21">
        <f t="shared" si="5"/>
        <v>17225091</v>
      </c>
      <c r="H28" s="21">
        <f t="shared" si="5"/>
        <v>18805581</v>
      </c>
      <c r="I28" s="21">
        <f t="shared" si="5"/>
        <v>66717542</v>
      </c>
      <c r="J28" s="21">
        <f t="shared" si="5"/>
        <v>102748214</v>
      </c>
      <c r="K28" s="21">
        <f t="shared" si="5"/>
        <v>-5726259</v>
      </c>
      <c r="L28" s="21">
        <f t="shared" si="5"/>
        <v>23096091</v>
      </c>
      <c r="M28" s="21">
        <f t="shared" si="5"/>
        <v>26801892</v>
      </c>
      <c r="N28" s="21">
        <f t="shared" si="5"/>
        <v>44171724</v>
      </c>
      <c r="O28" s="21">
        <f t="shared" si="5"/>
        <v>21096555</v>
      </c>
      <c r="P28" s="21">
        <f t="shared" si="5"/>
        <v>0</v>
      </c>
      <c r="Q28" s="21">
        <f t="shared" si="5"/>
        <v>0</v>
      </c>
      <c r="R28" s="21">
        <f t="shared" si="5"/>
        <v>21096555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168016493</v>
      </c>
      <c r="X28" s="21">
        <f t="shared" si="5"/>
        <v>212983484</v>
      </c>
      <c r="Y28" s="21">
        <f t="shared" si="5"/>
        <v>-44966991</v>
      </c>
      <c r="Z28" s="4">
        <f>+IF(X28&lt;&gt;0,+(Y28/X28)*100,0)</f>
        <v>-21.112900472601904</v>
      </c>
      <c r="AA28" s="19">
        <f>SUM(AA29:AA31)</f>
        <v>283994406</v>
      </c>
    </row>
    <row r="29" spans="1:27" ht="13.5">
      <c r="A29" s="5" t="s">
        <v>33</v>
      </c>
      <c r="B29" s="3"/>
      <c r="C29" s="22"/>
      <c r="D29" s="22"/>
      <c r="E29" s="23">
        <v>61623424</v>
      </c>
      <c r="F29" s="24">
        <v>61623424</v>
      </c>
      <c r="G29" s="24">
        <v>4205611</v>
      </c>
      <c r="H29" s="24">
        <v>4081307</v>
      </c>
      <c r="I29" s="24">
        <v>4258066</v>
      </c>
      <c r="J29" s="24">
        <v>12544984</v>
      </c>
      <c r="K29" s="24">
        <v>4256718</v>
      </c>
      <c r="L29" s="24">
        <v>4763566</v>
      </c>
      <c r="M29" s="24">
        <v>4623815</v>
      </c>
      <c r="N29" s="24">
        <v>13644099</v>
      </c>
      <c r="O29" s="24">
        <v>4488691</v>
      </c>
      <c r="P29" s="24"/>
      <c r="Q29" s="24"/>
      <c r="R29" s="24">
        <v>4488691</v>
      </c>
      <c r="S29" s="24"/>
      <c r="T29" s="24"/>
      <c r="U29" s="24"/>
      <c r="V29" s="24"/>
      <c r="W29" s="24">
        <v>30677774</v>
      </c>
      <c r="X29" s="24">
        <v>46213623</v>
      </c>
      <c r="Y29" s="24">
        <v>-15535849</v>
      </c>
      <c r="Z29" s="6">
        <v>-33.62</v>
      </c>
      <c r="AA29" s="22">
        <v>61623424</v>
      </c>
    </row>
    <row r="30" spans="1:27" ht="13.5">
      <c r="A30" s="5" t="s">
        <v>34</v>
      </c>
      <c r="B30" s="3"/>
      <c r="C30" s="25"/>
      <c r="D30" s="25"/>
      <c r="E30" s="26">
        <v>157422320</v>
      </c>
      <c r="F30" s="27">
        <v>157422320</v>
      </c>
      <c r="G30" s="27">
        <v>9735510</v>
      </c>
      <c r="H30" s="27">
        <v>10242828</v>
      </c>
      <c r="I30" s="27">
        <v>57980283</v>
      </c>
      <c r="J30" s="27">
        <v>77958621</v>
      </c>
      <c r="K30" s="27">
        <v>-15110911</v>
      </c>
      <c r="L30" s="27">
        <v>12489757</v>
      </c>
      <c r="M30" s="27">
        <v>11010805</v>
      </c>
      <c r="N30" s="27">
        <v>8389651</v>
      </c>
      <c r="O30" s="27">
        <v>10596363</v>
      </c>
      <c r="P30" s="27"/>
      <c r="Q30" s="27"/>
      <c r="R30" s="27">
        <v>10596363</v>
      </c>
      <c r="S30" s="27"/>
      <c r="T30" s="27"/>
      <c r="U30" s="27"/>
      <c r="V30" s="27"/>
      <c r="W30" s="27">
        <v>96944635</v>
      </c>
      <c r="X30" s="27">
        <v>118065866</v>
      </c>
      <c r="Y30" s="27">
        <v>-21121231</v>
      </c>
      <c r="Z30" s="7">
        <v>-17.89</v>
      </c>
      <c r="AA30" s="25">
        <v>157422320</v>
      </c>
    </row>
    <row r="31" spans="1:27" ht="13.5">
      <c r="A31" s="5" t="s">
        <v>35</v>
      </c>
      <c r="B31" s="3"/>
      <c r="C31" s="22"/>
      <c r="D31" s="22"/>
      <c r="E31" s="23">
        <v>64948662</v>
      </c>
      <c r="F31" s="24">
        <v>64948662</v>
      </c>
      <c r="G31" s="24">
        <v>3283970</v>
      </c>
      <c r="H31" s="24">
        <v>4481446</v>
      </c>
      <c r="I31" s="24">
        <v>4479193</v>
      </c>
      <c r="J31" s="24">
        <v>12244609</v>
      </c>
      <c r="K31" s="24">
        <v>5127934</v>
      </c>
      <c r="L31" s="24">
        <v>5842768</v>
      </c>
      <c r="M31" s="24">
        <v>11167272</v>
      </c>
      <c r="N31" s="24">
        <v>22137974</v>
      </c>
      <c r="O31" s="24">
        <v>6011501</v>
      </c>
      <c r="P31" s="24"/>
      <c r="Q31" s="24"/>
      <c r="R31" s="24">
        <v>6011501</v>
      </c>
      <c r="S31" s="24"/>
      <c r="T31" s="24"/>
      <c r="U31" s="24"/>
      <c r="V31" s="24"/>
      <c r="W31" s="24">
        <v>40394084</v>
      </c>
      <c r="X31" s="24">
        <v>48703995</v>
      </c>
      <c r="Y31" s="24">
        <v>-8309911</v>
      </c>
      <c r="Z31" s="6">
        <v>-17.06</v>
      </c>
      <c r="AA31" s="22">
        <v>64948662</v>
      </c>
    </row>
    <row r="32" spans="1:27" ht="13.5">
      <c r="A32" s="2" t="s">
        <v>36</v>
      </c>
      <c r="B32" s="3"/>
      <c r="C32" s="19">
        <f aca="true" t="shared" si="6" ref="C32:Y32">SUM(C33:C37)</f>
        <v>0</v>
      </c>
      <c r="D32" s="19">
        <f>SUM(D33:D37)</f>
        <v>0</v>
      </c>
      <c r="E32" s="20">
        <f t="shared" si="6"/>
        <v>180465272</v>
      </c>
      <c r="F32" s="21">
        <f t="shared" si="6"/>
        <v>180465272</v>
      </c>
      <c r="G32" s="21">
        <f t="shared" si="6"/>
        <v>8762658</v>
      </c>
      <c r="H32" s="21">
        <f t="shared" si="6"/>
        <v>10337517</v>
      </c>
      <c r="I32" s="21">
        <f t="shared" si="6"/>
        <v>20981691</v>
      </c>
      <c r="J32" s="21">
        <f t="shared" si="6"/>
        <v>40081866</v>
      </c>
      <c r="K32" s="21">
        <f t="shared" si="6"/>
        <v>13288693</v>
      </c>
      <c r="L32" s="21">
        <f t="shared" si="6"/>
        <v>13093686</v>
      </c>
      <c r="M32" s="21">
        <f t="shared" si="6"/>
        <v>18247907</v>
      </c>
      <c r="N32" s="21">
        <f t="shared" si="6"/>
        <v>44630286</v>
      </c>
      <c r="O32" s="21">
        <f t="shared" si="6"/>
        <v>11240991</v>
      </c>
      <c r="P32" s="21">
        <f t="shared" si="6"/>
        <v>0</v>
      </c>
      <c r="Q32" s="21">
        <f t="shared" si="6"/>
        <v>0</v>
      </c>
      <c r="R32" s="21">
        <f t="shared" si="6"/>
        <v>11240991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95953143</v>
      </c>
      <c r="X32" s="21">
        <f t="shared" si="6"/>
        <v>134959698</v>
      </c>
      <c r="Y32" s="21">
        <f t="shared" si="6"/>
        <v>-39006555</v>
      </c>
      <c r="Z32" s="4">
        <f>+IF(X32&lt;&gt;0,+(Y32/X32)*100,0)</f>
        <v>-28.90237276612756</v>
      </c>
      <c r="AA32" s="19">
        <f>SUM(AA33:AA37)</f>
        <v>180465272</v>
      </c>
    </row>
    <row r="33" spans="1:27" ht="13.5">
      <c r="A33" s="5" t="s">
        <v>37</v>
      </c>
      <c r="B33" s="3"/>
      <c r="C33" s="22"/>
      <c r="D33" s="22"/>
      <c r="E33" s="23">
        <v>60814075</v>
      </c>
      <c r="F33" s="24">
        <v>60814075</v>
      </c>
      <c r="G33" s="24">
        <v>2663465</v>
      </c>
      <c r="H33" s="24">
        <v>2565605</v>
      </c>
      <c r="I33" s="24">
        <v>12547864</v>
      </c>
      <c r="J33" s="24">
        <v>17776934</v>
      </c>
      <c r="K33" s="24">
        <v>5017838</v>
      </c>
      <c r="L33" s="24">
        <v>4936110</v>
      </c>
      <c r="M33" s="24">
        <v>7431789</v>
      </c>
      <c r="N33" s="24">
        <v>17385737</v>
      </c>
      <c r="O33" s="24">
        <v>4828566</v>
      </c>
      <c r="P33" s="24"/>
      <c r="Q33" s="24"/>
      <c r="R33" s="24">
        <v>4828566</v>
      </c>
      <c r="S33" s="24"/>
      <c r="T33" s="24"/>
      <c r="U33" s="24"/>
      <c r="V33" s="24"/>
      <c r="W33" s="24">
        <v>39991237</v>
      </c>
      <c r="X33" s="24">
        <v>45598554</v>
      </c>
      <c r="Y33" s="24">
        <v>-5607317</v>
      </c>
      <c r="Z33" s="6">
        <v>-12.3</v>
      </c>
      <c r="AA33" s="22">
        <v>60814075</v>
      </c>
    </row>
    <row r="34" spans="1:27" ht="13.5">
      <c r="A34" s="5" t="s">
        <v>38</v>
      </c>
      <c r="B34" s="3"/>
      <c r="C34" s="22"/>
      <c r="D34" s="22"/>
      <c r="E34" s="23">
        <v>4035234</v>
      </c>
      <c r="F34" s="24">
        <v>4035234</v>
      </c>
      <c r="G34" s="24">
        <v>283074</v>
      </c>
      <c r="H34" s="24">
        <v>281880</v>
      </c>
      <c r="I34" s="24">
        <v>291652</v>
      </c>
      <c r="J34" s="24">
        <v>856606</v>
      </c>
      <c r="K34" s="24">
        <v>314137</v>
      </c>
      <c r="L34" s="24">
        <v>284063</v>
      </c>
      <c r="M34" s="24">
        <v>329515</v>
      </c>
      <c r="N34" s="24">
        <v>927715</v>
      </c>
      <c r="O34" s="24">
        <v>375040</v>
      </c>
      <c r="P34" s="24"/>
      <c r="Q34" s="24"/>
      <c r="R34" s="24">
        <v>375040</v>
      </c>
      <c r="S34" s="24"/>
      <c r="T34" s="24"/>
      <c r="U34" s="24"/>
      <c r="V34" s="24"/>
      <c r="W34" s="24">
        <v>2159361</v>
      </c>
      <c r="X34" s="24">
        <v>2801421</v>
      </c>
      <c r="Y34" s="24">
        <v>-642060</v>
      </c>
      <c r="Z34" s="6">
        <v>-22.92</v>
      </c>
      <c r="AA34" s="22">
        <v>4035234</v>
      </c>
    </row>
    <row r="35" spans="1:27" ht="13.5">
      <c r="A35" s="5" t="s">
        <v>39</v>
      </c>
      <c r="B35" s="3"/>
      <c r="C35" s="22"/>
      <c r="D35" s="22"/>
      <c r="E35" s="23">
        <v>107745216</v>
      </c>
      <c r="F35" s="24">
        <v>107745216</v>
      </c>
      <c r="G35" s="24">
        <v>5162069</v>
      </c>
      <c r="H35" s="24">
        <v>6926751</v>
      </c>
      <c r="I35" s="24">
        <v>7568729</v>
      </c>
      <c r="J35" s="24">
        <v>19657549</v>
      </c>
      <c r="K35" s="24">
        <v>7409305</v>
      </c>
      <c r="L35" s="24">
        <v>7322441</v>
      </c>
      <c r="M35" s="24">
        <v>9933178</v>
      </c>
      <c r="N35" s="24">
        <v>24664924</v>
      </c>
      <c r="O35" s="24">
        <v>5458462</v>
      </c>
      <c r="P35" s="24"/>
      <c r="Q35" s="24"/>
      <c r="R35" s="24">
        <v>5458462</v>
      </c>
      <c r="S35" s="24"/>
      <c r="T35" s="24"/>
      <c r="U35" s="24"/>
      <c r="V35" s="24"/>
      <c r="W35" s="24">
        <v>49780935</v>
      </c>
      <c r="X35" s="24">
        <v>80656659</v>
      </c>
      <c r="Y35" s="24">
        <v>-30875724</v>
      </c>
      <c r="Z35" s="6">
        <v>-38.28</v>
      </c>
      <c r="AA35" s="22">
        <v>107745216</v>
      </c>
    </row>
    <row r="36" spans="1:27" ht="13.5">
      <c r="A36" s="5" t="s">
        <v>40</v>
      </c>
      <c r="B36" s="3"/>
      <c r="C36" s="22"/>
      <c r="D36" s="22"/>
      <c r="E36" s="23">
        <v>7870747</v>
      </c>
      <c r="F36" s="24">
        <v>7870747</v>
      </c>
      <c r="G36" s="24">
        <v>654050</v>
      </c>
      <c r="H36" s="24">
        <v>563281</v>
      </c>
      <c r="I36" s="24">
        <v>573446</v>
      </c>
      <c r="J36" s="24">
        <v>1790777</v>
      </c>
      <c r="K36" s="24">
        <v>547413</v>
      </c>
      <c r="L36" s="24">
        <v>551072</v>
      </c>
      <c r="M36" s="24">
        <v>553425</v>
      </c>
      <c r="N36" s="24">
        <v>1651910</v>
      </c>
      <c r="O36" s="24">
        <v>578923</v>
      </c>
      <c r="P36" s="24"/>
      <c r="Q36" s="24"/>
      <c r="R36" s="24">
        <v>578923</v>
      </c>
      <c r="S36" s="24"/>
      <c r="T36" s="24"/>
      <c r="U36" s="24"/>
      <c r="V36" s="24"/>
      <c r="W36" s="24">
        <v>4021610</v>
      </c>
      <c r="X36" s="24">
        <v>5903064</v>
      </c>
      <c r="Y36" s="24">
        <v>-1881454</v>
      </c>
      <c r="Z36" s="6">
        <v>-31.87</v>
      </c>
      <c r="AA36" s="22">
        <v>7870747</v>
      </c>
    </row>
    <row r="37" spans="1:27" ht="13.5">
      <c r="A37" s="5" t="s">
        <v>41</v>
      </c>
      <c r="B37" s="3"/>
      <c r="C37" s="25"/>
      <c r="D37" s="25"/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7">
        <v>0</v>
      </c>
      <c r="AA37" s="25"/>
    </row>
    <row r="38" spans="1:27" ht="13.5">
      <c r="A38" s="2" t="s">
        <v>42</v>
      </c>
      <c r="B38" s="8"/>
      <c r="C38" s="19">
        <f aca="true" t="shared" si="7" ref="C38:Y38">SUM(C39:C41)</f>
        <v>0</v>
      </c>
      <c r="D38" s="19">
        <f>SUM(D39:D41)</f>
        <v>0</v>
      </c>
      <c r="E38" s="20">
        <f t="shared" si="7"/>
        <v>182232591</v>
      </c>
      <c r="F38" s="21">
        <f t="shared" si="7"/>
        <v>182232591</v>
      </c>
      <c r="G38" s="21">
        <f t="shared" si="7"/>
        <v>11866533</v>
      </c>
      <c r="H38" s="21">
        <f t="shared" si="7"/>
        <v>18766428</v>
      </c>
      <c r="I38" s="21">
        <f t="shared" si="7"/>
        <v>27815827</v>
      </c>
      <c r="J38" s="21">
        <f t="shared" si="7"/>
        <v>58448788</v>
      </c>
      <c r="K38" s="21">
        <f t="shared" si="7"/>
        <v>15216685</v>
      </c>
      <c r="L38" s="21">
        <f t="shared" si="7"/>
        <v>20326014</v>
      </c>
      <c r="M38" s="21">
        <f t="shared" si="7"/>
        <v>18622917</v>
      </c>
      <c r="N38" s="21">
        <f t="shared" si="7"/>
        <v>54165616</v>
      </c>
      <c r="O38" s="21">
        <f t="shared" si="7"/>
        <v>18264101</v>
      </c>
      <c r="P38" s="21">
        <f t="shared" si="7"/>
        <v>0</v>
      </c>
      <c r="Q38" s="21">
        <f t="shared" si="7"/>
        <v>0</v>
      </c>
      <c r="R38" s="21">
        <f t="shared" si="7"/>
        <v>18264101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130878505</v>
      </c>
      <c r="X38" s="21">
        <f t="shared" si="7"/>
        <v>136546155</v>
      </c>
      <c r="Y38" s="21">
        <f t="shared" si="7"/>
        <v>-5667650</v>
      </c>
      <c r="Z38" s="4">
        <f>+IF(X38&lt;&gt;0,+(Y38/X38)*100,0)</f>
        <v>-4.150721051061453</v>
      </c>
      <c r="AA38" s="19">
        <f>SUM(AA39:AA41)</f>
        <v>182232591</v>
      </c>
    </row>
    <row r="39" spans="1:27" ht="13.5">
      <c r="A39" s="5" t="s">
        <v>43</v>
      </c>
      <c r="B39" s="3"/>
      <c r="C39" s="22"/>
      <c r="D39" s="22"/>
      <c r="E39" s="23">
        <v>31535789</v>
      </c>
      <c r="F39" s="24">
        <v>31535789</v>
      </c>
      <c r="G39" s="24">
        <v>1859684</v>
      </c>
      <c r="H39" s="24">
        <v>2489687</v>
      </c>
      <c r="I39" s="24">
        <v>1988667</v>
      </c>
      <c r="J39" s="24">
        <v>6338038</v>
      </c>
      <c r="K39" s="24">
        <v>2012989</v>
      </c>
      <c r="L39" s="24">
        <v>2649698</v>
      </c>
      <c r="M39" s="24">
        <v>3331431</v>
      </c>
      <c r="N39" s="24">
        <v>7994118</v>
      </c>
      <c r="O39" s="24">
        <v>1974847</v>
      </c>
      <c r="P39" s="24"/>
      <c r="Q39" s="24"/>
      <c r="R39" s="24">
        <v>1974847</v>
      </c>
      <c r="S39" s="24"/>
      <c r="T39" s="24"/>
      <c r="U39" s="24"/>
      <c r="V39" s="24"/>
      <c r="W39" s="24">
        <v>16307003</v>
      </c>
      <c r="X39" s="24">
        <v>23613552</v>
      </c>
      <c r="Y39" s="24">
        <v>-7306549</v>
      </c>
      <c r="Z39" s="6">
        <v>-30.94</v>
      </c>
      <c r="AA39" s="22">
        <v>31535789</v>
      </c>
    </row>
    <row r="40" spans="1:27" ht="13.5">
      <c r="A40" s="5" t="s">
        <v>44</v>
      </c>
      <c r="B40" s="3"/>
      <c r="C40" s="22"/>
      <c r="D40" s="22"/>
      <c r="E40" s="23">
        <v>122218305</v>
      </c>
      <c r="F40" s="24">
        <v>122218305</v>
      </c>
      <c r="G40" s="24">
        <v>7470497</v>
      </c>
      <c r="H40" s="24">
        <v>13630729</v>
      </c>
      <c r="I40" s="24">
        <v>23995861</v>
      </c>
      <c r="J40" s="24">
        <v>45097087</v>
      </c>
      <c r="K40" s="24">
        <v>11211249</v>
      </c>
      <c r="L40" s="24">
        <v>15774352</v>
      </c>
      <c r="M40" s="24">
        <v>13445849</v>
      </c>
      <c r="N40" s="24">
        <v>40431450</v>
      </c>
      <c r="O40" s="24">
        <v>14014302</v>
      </c>
      <c r="P40" s="24"/>
      <c r="Q40" s="24"/>
      <c r="R40" s="24">
        <v>14014302</v>
      </c>
      <c r="S40" s="24"/>
      <c r="T40" s="24"/>
      <c r="U40" s="24"/>
      <c r="V40" s="24"/>
      <c r="W40" s="24">
        <v>99542839</v>
      </c>
      <c r="X40" s="24">
        <v>91573731</v>
      </c>
      <c r="Y40" s="24">
        <v>7969108</v>
      </c>
      <c r="Z40" s="6">
        <v>8.7</v>
      </c>
      <c r="AA40" s="22">
        <v>122218305</v>
      </c>
    </row>
    <row r="41" spans="1:27" ht="13.5">
      <c r="A41" s="5" t="s">
        <v>45</v>
      </c>
      <c r="B41" s="3"/>
      <c r="C41" s="22"/>
      <c r="D41" s="22"/>
      <c r="E41" s="23">
        <v>28478497</v>
      </c>
      <c r="F41" s="24">
        <v>28478497</v>
      </c>
      <c r="G41" s="24">
        <v>2536352</v>
      </c>
      <c r="H41" s="24">
        <v>2646012</v>
      </c>
      <c r="I41" s="24">
        <v>1831299</v>
      </c>
      <c r="J41" s="24">
        <v>7013663</v>
      </c>
      <c r="K41" s="24">
        <v>1992447</v>
      </c>
      <c r="L41" s="24">
        <v>1901964</v>
      </c>
      <c r="M41" s="24">
        <v>1845637</v>
      </c>
      <c r="N41" s="24">
        <v>5740048</v>
      </c>
      <c r="O41" s="24">
        <v>2274952</v>
      </c>
      <c r="P41" s="24"/>
      <c r="Q41" s="24"/>
      <c r="R41" s="24">
        <v>2274952</v>
      </c>
      <c r="S41" s="24"/>
      <c r="T41" s="24"/>
      <c r="U41" s="24"/>
      <c r="V41" s="24"/>
      <c r="W41" s="24">
        <v>15028663</v>
      </c>
      <c r="X41" s="24">
        <v>21358872</v>
      </c>
      <c r="Y41" s="24">
        <v>-6330209</v>
      </c>
      <c r="Z41" s="6">
        <v>-29.64</v>
      </c>
      <c r="AA41" s="22">
        <v>28478497</v>
      </c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1061586417</v>
      </c>
      <c r="F42" s="21">
        <f t="shared" si="8"/>
        <v>1061586417</v>
      </c>
      <c r="G42" s="21">
        <f t="shared" si="8"/>
        <v>109671226</v>
      </c>
      <c r="H42" s="21">
        <f t="shared" si="8"/>
        <v>126335534</v>
      </c>
      <c r="I42" s="21">
        <f t="shared" si="8"/>
        <v>152658498</v>
      </c>
      <c r="J42" s="21">
        <f t="shared" si="8"/>
        <v>388665258</v>
      </c>
      <c r="K42" s="21">
        <f t="shared" si="8"/>
        <v>93473143</v>
      </c>
      <c r="L42" s="21">
        <f t="shared" si="8"/>
        <v>92709840</v>
      </c>
      <c r="M42" s="21">
        <f t="shared" si="8"/>
        <v>49948114</v>
      </c>
      <c r="N42" s="21">
        <f t="shared" si="8"/>
        <v>236131097</v>
      </c>
      <c r="O42" s="21">
        <f t="shared" si="8"/>
        <v>84262515</v>
      </c>
      <c r="P42" s="21">
        <f t="shared" si="8"/>
        <v>0</v>
      </c>
      <c r="Q42" s="21">
        <f t="shared" si="8"/>
        <v>0</v>
      </c>
      <c r="R42" s="21">
        <f t="shared" si="8"/>
        <v>84262515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709058870</v>
      </c>
      <c r="X42" s="21">
        <f t="shared" si="8"/>
        <v>796189810</v>
      </c>
      <c r="Y42" s="21">
        <f t="shared" si="8"/>
        <v>-87130940</v>
      </c>
      <c r="Z42" s="4">
        <f>+IF(X42&lt;&gt;0,+(Y42/X42)*100,0)</f>
        <v>-10.943488462882991</v>
      </c>
      <c r="AA42" s="19">
        <f>SUM(AA43:AA46)</f>
        <v>1061586417</v>
      </c>
    </row>
    <row r="43" spans="1:27" ht="13.5">
      <c r="A43" s="5" t="s">
        <v>47</v>
      </c>
      <c r="B43" s="3"/>
      <c r="C43" s="22"/>
      <c r="D43" s="22"/>
      <c r="E43" s="23">
        <v>604228699</v>
      </c>
      <c r="F43" s="24">
        <v>604228699</v>
      </c>
      <c r="G43" s="24">
        <v>77861659</v>
      </c>
      <c r="H43" s="24">
        <v>88900834</v>
      </c>
      <c r="I43" s="24">
        <v>47058042</v>
      </c>
      <c r="J43" s="24">
        <v>213820535</v>
      </c>
      <c r="K43" s="24">
        <v>55649727</v>
      </c>
      <c r="L43" s="24">
        <v>49894528</v>
      </c>
      <c r="M43" s="24">
        <v>31663004</v>
      </c>
      <c r="N43" s="24">
        <v>137207259</v>
      </c>
      <c r="O43" s="24">
        <v>43864810</v>
      </c>
      <c r="P43" s="24"/>
      <c r="Q43" s="24"/>
      <c r="R43" s="24">
        <v>43864810</v>
      </c>
      <c r="S43" s="24"/>
      <c r="T43" s="24"/>
      <c r="U43" s="24"/>
      <c r="V43" s="24"/>
      <c r="W43" s="24">
        <v>394892604</v>
      </c>
      <c r="X43" s="24">
        <v>453171523</v>
      </c>
      <c r="Y43" s="24">
        <v>-58278919</v>
      </c>
      <c r="Z43" s="6">
        <v>-12.86</v>
      </c>
      <c r="AA43" s="22">
        <v>604228699</v>
      </c>
    </row>
    <row r="44" spans="1:27" ht="13.5">
      <c r="A44" s="5" t="s">
        <v>48</v>
      </c>
      <c r="B44" s="3"/>
      <c r="C44" s="22"/>
      <c r="D44" s="22"/>
      <c r="E44" s="23">
        <v>283452511</v>
      </c>
      <c r="F44" s="24">
        <v>283452511</v>
      </c>
      <c r="G44" s="24">
        <v>26050992</v>
      </c>
      <c r="H44" s="24">
        <v>26701123</v>
      </c>
      <c r="I44" s="24">
        <v>133324712</v>
      </c>
      <c r="J44" s="24">
        <v>186076827</v>
      </c>
      <c r="K44" s="24">
        <v>19489231</v>
      </c>
      <c r="L44" s="24">
        <v>28506241</v>
      </c>
      <c r="M44" s="24">
        <v>7650381</v>
      </c>
      <c r="N44" s="24">
        <v>55645853</v>
      </c>
      <c r="O44" s="24">
        <v>27869185</v>
      </c>
      <c r="P44" s="24"/>
      <c r="Q44" s="24"/>
      <c r="R44" s="24">
        <v>27869185</v>
      </c>
      <c r="S44" s="24"/>
      <c r="T44" s="24"/>
      <c r="U44" s="24"/>
      <c r="V44" s="24"/>
      <c r="W44" s="24">
        <v>269591865</v>
      </c>
      <c r="X44" s="24">
        <v>212589387</v>
      </c>
      <c r="Y44" s="24">
        <v>57002478</v>
      </c>
      <c r="Z44" s="6">
        <v>26.81</v>
      </c>
      <c r="AA44" s="22">
        <v>283452511</v>
      </c>
    </row>
    <row r="45" spans="1:27" ht="13.5">
      <c r="A45" s="5" t="s">
        <v>49</v>
      </c>
      <c r="B45" s="3"/>
      <c r="C45" s="25"/>
      <c r="D45" s="25"/>
      <c r="E45" s="26">
        <v>93481693</v>
      </c>
      <c r="F45" s="27">
        <v>93481693</v>
      </c>
      <c r="G45" s="27">
        <v>1961537</v>
      </c>
      <c r="H45" s="27">
        <v>5232379</v>
      </c>
      <c r="I45" s="27">
        <v>-10011286</v>
      </c>
      <c r="J45" s="27">
        <v>-2817370</v>
      </c>
      <c r="K45" s="27">
        <v>9795248</v>
      </c>
      <c r="L45" s="27">
        <v>8179045</v>
      </c>
      <c r="M45" s="27">
        <v>5446772</v>
      </c>
      <c r="N45" s="27">
        <v>23421065</v>
      </c>
      <c r="O45" s="27">
        <v>6660012</v>
      </c>
      <c r="P45" s="27"/>
      <c r="Q45" s="27"/>
      <c r="R45" s="27">
        <v>6660012</v>
      </c>
      <c r="S45" s="27"/>
      <c r="T45" s="27"/>
      <c r="U45" s="27"/>
      <c r="V45" s="27"/>
      <c r="W45" s="27">
        <v>27263707</v>
      </c>
      <c r="X45" s="27">
        <v>70111269</v>
      </c>
      <c r="Y45" s="27">
        <v>-42847562</v>
      </c>
      <c r="Z45" s="7">
        <v>-61.11</v>
      </c>
      <c r="AA45" s="25">
        <v>93481693</v>
      </c>
    </row>
    <row r="46" spans="1:27" ht="13.5">
      <c r="A46" s="5" t="s">
        <v>50</v>
      </c>
      <c r="B46" s="3"/>
      <c r="C46" s="22"/>
      <c r="D46" s="22"/>
      <c r="E46" s="23">
        <v>80423514</v>
      </c>
      <c r="F46" s="24">
        <v>80423514</v>
      </c>
      <c r="G46" s="24">
        <v>3797038</v>
      </c>
      <c r="H46" s="24">
        <v>5501198</v>
      </c>
      <c r="I46" s="24">
        <v>-17712970</v>
      </c>
      <c r="J46" s="24">
        <v>-8414734</v>
      </c>
      <c r="K46" s="24">
        <v>8538937</v>
      </c>
      <c r="L46" s="24">
        <v>6130026</v>
      </c>
      <c r="M46" s="24">
        <v>5187957</v>
      </c>
      <c r="N46" s="24">
        <v>19856920</v>
      </c>
      <c r="O46" s="24">
        <v>5868508</v>
      </c>
      <c r="P46" s="24"/>
      <c r="Q46" s="24"/>
      <c r="R46" s="24">
        <v>5868508</v>
      </c>
      <c r="S46" s="24"/>
      <c r="T46" s="24"/>
      <c r="U46" s="24"/>
      <c r="V46" s="24"/>
      <c r="W46" s="24">
        <v>17310694</v>
      </c>
      <c r="X46" s="24">
        <v>60317631</v>
      </c>
      <c r="Y46" s="24">
        <v>-43006937</v>
      </c>
      <c r="Z46" s="6">
        <v>-71.3</v>
      </c>
      <c r="AA46" s="22">
        <v>80423514</v>
      </c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0</v>
      </c>
      <c r="D48" s="40">
        <f>+D28+D32+D38+D42+D47</f>
        <v>0</v>
      </c>
      <c r="E48" s="41">
        <f t="shared" si="9"/>
        <v>1708278686</v>
      </c>
      <c r="F48" s="42">
        <f t="shared" si="9"/>
        <v>1708278686</v>
      </c>
      <c r="G48" s="42">
        <f t="shared" si="9"/>
        <v>147525508</v>
      </c>
      <c r="H48" s="42">
        <f t="shared" si="9"/>
        <v>174245060</v>
      </c>
      <c r="I48" s="42">
        <f t="shared" si="9"/>
        <v>268173558</v>
      </c>
      <c r="J48" s="42">
        <f t="shared" si="9"/>
        <v>589944126</v>
      </c>
      <c r="K48" s="42">
        <f t="shared" si="9"/>
        <v>116252262</v>
      </c>
      <c r="L48" s="42">
        <f t="shared" si="9"/>
        <v>149225631</v>
      </c>
      <c r="M48" s="42">
        <f t="shared" si="9"/>
        <v>113620830</v>
      </c>
      <c r="N48" s="42">
        <f t="shared" si="9"/>
        <v>379098723</v>
      </c>
      <c r="O48" s="42">
        <f t="shared" si="9"/>
        <v>134864162</v>
      </c>
      <c r="P48" s="42">
        <f t="shared" si="9"/>
        <v>0</v>
      </c>
      <c r="Q48" s="42">
        <f t="shared" si="9"/>
        <v>0</v>
      </c>
      <c r="R48" s="42">
        <f t="shared" si="9"/>
        <v>134864162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1103907011</v>
      </c>
      <c r="X48" s="42">
        <f t="shared" si="9"/>
        <v>1280679147</v>
      </c>
      <c r="Y48" s="42">
        <f t="shared" si="9"/>
        <v>-176772136</v>
      </c>
      <c r="Z48" s="43">
        <f>+IF(X48&lt;&gt;0,+(Y48/X48)*100,0)</f>
        <v>-13.802999479931408</v>
      </c>
      <c r="AA48" s="40">
        <f>+AA28+AA32+AA38+AA42+AA47</f>
        <v>1708278686</v>
      </c>
    </row>
    <row r="49" spans="1:27" ht="13.5">
      <c r="A49" s="14" t="s">
        <v>58</v>
      </c>
      <c r="B49" s="15"/>
      <c r="C49" s="44">
        <f aca="true" t="shared" si="10" ref="C49:Y49">+C25-C48</f>
        <v>0</v>
      </c>
      <c r="D49" s="44">
        <f>+D25-D48</f>
        <v>0</v>
      </c>
      <c r="E49" s="45">
        <f t="shared" si="10"/>
        <v>66893450</v>
      </c>
      <c r="F49" s="46">
        <f t="shared" si="10"/>
        <v>66893450</v>
      </c>
      <c r="G49" s="46">
        <f t="shared" si="10"/>
        <v>91034839</v>
      </c>
      <c r="H49" s="46">
        <f t="shared" si="10"/>
        <v>-29642193</v>
      </c>
      <c r="I49" s="46">
        <f t="shared" si="10"/>
        <v>-128638405</v>
      </c>
      <c r="J49" s="46">
        <f t="shared" si="10"/>
        <v>-67245759</v>
      </c>
      <c r="K49" s="46">
        <f t="shared" si="10"/>
        <v>-6631008</v>
      </c>
      <c r="L49" s="46">
        <f t="shared" si="10"/>
        <v>-29383445</v>
      </c>
      <c r="M49" s="46">
        <f t="shared" si="10"/>
        <v>83305927</v>
      </c>
      <c r="N49" s="46">
        <f t="shared" si="10"/>
        <v>47291474</v>
      </c>
      <c r="O49" s="46">
        <f t="shared" si="10"/>
        <v>16250698</v>
      </c>
      <c r="P49" s="46">
        <f t="shared" si="10"/>
        <v>0</v>
      </c>
      <c r="Q49" s="46">
        <f t="shared" si="10"/>
        <v>0</v>
      </c>
      <c r="R49" s="46">
        <f t="shared" si="10"/>
        <v>16250698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-3703587</v>
      </c>
      <c r="X49" s="46">
        <f>IF(F25=F48,0,X25-X48)</f>
        <v>75450610</v>
      </c>
      <c r="Y49" s="46">
        <f t="shared" si="10"/>
        <v>-79154197</v>
      </c>
      <c r="Z49" s="47">
        <f>+IF(X49&lt;&gt;0,+(Y49/X49)*100,0)</f>
        <v>-104.90862433053887</v>
      </c>
      <c r="AA49" s="44">
        <f>+AA25-AA48</f>
        <v>66893450</v>
      </c>
    </row>
    <row r="50" spans="1:27" ht="13.5">
      <c r="A50" s="16" t="s">
        <v>79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53" t="s">
        <v>65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1:27" ht="24.75" customHeight="1">
      <c r="A2" s="28" t="s">
        <v>1</v>
      </c>
      <c r="B2" s="1" t="s">
        <v>84</v>
      </c>
      <c r="C2" s="29" t="s">
        <v>2</v>
      </c>
      <c r="D2" s="29" t="s">
        <v>3</v>
      </c>
      <c r="E2" s="54" t="s">
        <v>4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6"/>
    </row>
    <row r="3" spans="1:27" ht="24.75" customHeight="1">
      <c r="A3" s="30" t="s">
        <v>5</v>
      </c>
      <c r="B3" s="31" t="s">
        <v>6</v>
      </c>
      <c r="C3" s="32" t="s">
        <v>7</v>
      </c>
      <c r="D3" s="32" t="s">
        <v>7</v>
      </c>
      <c r="E3" s="33" t="s">
        <v>8</v>
      </c>
      <c r="F3" s="34" t="s">
        <v>9</v>
      </c>
      <c r="G3" s="34" t="s">
        <v>10</v>
      </c>
      <c r="H3" s="34" t="s">
        <v>11</v>
      </c>
      <c r="I3" s="34" t="s">
        <v>12</v>
      </c>
      <c r="J3" s="34" t="s">
        <v>13</v>
      </c>
      <c r="K3" s="34" t="s">
        <v>14</v>
      </c>
      <c r="L3" s="34" t="s">
        <v>15</v>
      </c>
      <c r="M3" s="34" t="s">
        <v>16</v>
      </c>
      <c r="N3" s="34" t="s">
        <v>17</v>
      </c>
      <c r="O3" s="34" t="s">
        <v>18</v>
      </c>
      <c r="P3" s="34" t="s">
        <v>19</v>
      </c>
      <c r="Q3" s="34" t="s">
        <v>20</v>
      </c>
      <c r="R3" s="34" t="s">
        <v>21</v>
      </c>
      <c r="S3" s="34" t="s">
        <v>22</v>
      </c>
      <c r="T3" s="34" t="s">
        <v>23</v>
      </c>
      <c r="U3" s="34" t="s">
        <v>24</v>
      </c>
      <c r="V3" s="34" t="s">
        <v>25</v>
      </c>
      <c r="W3" s="34" t="s">
        <v>26</v>
      </c>
      <c r="X3" s="34" t="s">
        <v>27</v>
      </c>
      <c r="Y3" s="34" t="s">
        <v>28</v>
      </c>
      <c r="Z3" s="34" t="s">
        <v>29</v>
      </c>
      <c r="AA3" s="35" t="s">
        <v>30</v>
      </c>
    </row>
    <row r="4" spans="1:27" ht="13.5">
      <c r="A4" s="12" t="s">
        <v>31</v>
      </c>
      <c r="B4" s="3"/>
      <c r="C4" s="36"/>
      <c r="D4" s="36"/>
      <c r="E4" s="37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36"/>
    </row>
    <row r="5" spans="1:27" ht="13.5">
      <c r="A5" s="2" t="s">
        <v>32</v>
      </c>
      <c r="B5" s="3"/>
      <c r="C5" s="19">
        <f aca="true" t="shared" si="0" ref="C5:Y5">SUM(C6:C8)</f>
        <v>287768104</v>
      </c>
      <c r="D5" s="19">
        <f>SUM(D6:D8)</f>
        <v>0</v>
      </c>
      <c r="E5" s="20">
        <f t="shared" si="0"/>
        <v>288521800</v>
      </c>
      <c r="F5" s="21">
        <f t="shared" si="0"/>
        <v>290826576</v>
      </c>
      <c r="G5" s="21">
        <f t="shared" si="0"/>
        <v>114999303</v>
      </c>
      <c r="H5" s="21">
        <f t="shared" si="0"/>
        <v>505714</v>
      </c>
      <c r="I5" s="21">
        <f t="shared" si="0"/>
        <v>2229593</v>
      </c>
      <c r="J5" s="21">
        <f t="shared" si="0"/>
        <v>117734610</v>
      </c>
      <c r="K5" s="21">
        <f t="shared" si="0"/>
        <v>1552354</v>
      </c>
      <c r="L5" s="21">
        <f t="shared" si="0"/>
        <v>1400241</v>
      </c>
      <c r="M5" s="21">
        <f t="shared" si="0"/>
        <v>93123997</v>
      </c>
      <c r="N5" s="21">
        <f t="shared" si="0"/>
        <v>96076592</v>
      </c>
      <c r="O5" s="21">
        <f t="shared" si="0"/>
        <v>1707373</v>
      </c>
      <c r="P5" s="21">
        <f t="shared" si="0"/>
        <v>3411454</v>
      </c>
      <c r="Q5" s="21">
        <f t="shared" si="0"/>
        <v>70491382</v>
      </c>
      <c r="R5" s="21">
        <f t="shared" si="0"/>
        <v>75610209</v>
      </c>
      <c r="S5" s="21">
        <f t="shared" si="0"/>
        <v>0</v>
      </c>
      <c r="T5" s="21">
        <f t="shared" si="0"/>
        <v>0</v>
      </c>
      <c r="U5" s="21">
        <f t="shared" si="0"/>
        <v>0</v>
      </c>
      <c r="V5" s="21">
        <f t="shared" si="0"/>
        <v>0</v>
      </c>
      <c r="W5" s="21">
        <f t="shared" si="0"/>
        <v>289421411</v>
      </c>
      <c r="X5" s="21">
        <f t="shared" si="0"/>
        <v>280562853</v>
      </c>
      <c r="Y5" s="21">
        <f t="shared" si="0"/>
        <v>8858558</v>
      </c>
      <c r="Z5" s="4">
        <f>+IF(X5&lt;&gt;0,+(Y5/X5)*100,0)</f>
        <v>3.1574236950035575</v>
      </c>
      <c r="AA5" s="19">
        <f>SUM(AA6:AA8)</f>
        <v>290826576</v>
      </c>
    </row>
    <row r="6" spans="1:27" ht="13.5">
      <c r="A6" s="5" t="s">
        <v>33</v>
      </c>
      <c r="B6" s="3"/>
      <c r="C6" s="22">
        <v>7964</v>
      </c>
      <c r="D6" s="22"/>
      <c r="E6" s="23">
        <v>7600</v>
      </c>
      <c r="F6" s="24">
        <v>7610</v>
      </c>
      <c r="G6" s="24">
        <v>677</v>
      </c>
      <c r="H6" s="24">
        <v>794</v>
      </c>
      <c r="I6" s="24">
        <v>620</v>
      </c>
      <c r="J6" s="24">
        <v>2091</v>
      </c>
      <c r="K6" s="24">
        <v>524</v>
      </c>
      <c r="L6" s="24">
        <v>567</v>
      </c>
      <c r="M6" s="24">
        <v>554</v>
      </c>
      <c r="N6" s="24">
        <v>1645</v>
      </c>
      <c r="O6" s="24">
        <v>169</v>
      </c>
      <c r="P6" s="24">
        <v>839</v>
      </c>
      <c r="Q6" s="24">
        <v>723</v>
      </c>
      <c r="R6" s="24">
        <v>1731</v>
      </c>
      <c r="S6" s="24"/>
      <c r="T6" s="24"/>
      <c r="U6" s="24"/>
      <c r="V6" s="24"/>
      <c r="W6" s="24">
        <v>5467</v>
      </c>
      <c r="X6" s="24">
        <v>5625</v>
      </c>
      <c r="Y6" s="24">
        <v>-158</v>
      </c>
      <c r="Z6" s="6">
        <v>-2.81</v>
      </c>
      <c r="AA6" s="22">
        <v>7610</v>
      </c>
    </row>
    <row r="7" spans="1:27" ht="13.5">
      <c r="A7" s="5" t="s">
        <v>34</v>
      </c>
      <c r="B7" s="3"/>
      <c r="C7" s="25">
        <v>287720163</v>
      </c>
      <c r="D7" s="25"/>
      <c r="E7" s="26">
        <v>288469900</v>
      </c>
      <c r="F7" s="27">
        <v>290787766</v>
      </c>
      <c r="G7" s="27">
        <v>114993910</v>
      </c>
      <c r="H7" s="27">
        <v>501849</v>
      </c>
      <c r="I7" s="27">
        <v>2227357</v>
      </c>
      <c r="J7" s="27">
        <v>117723116</v>
      </c>
      <c r="K7" s="27">
        <v>1548854</v>
      </c>
      <c r="L7" s="27">
        <v>1397145</v>
      </c>
      <c r="M7" s="27">
        <v>93121245</v>
      </c>
      <c r="N7" s="27">
        <v>96067244</v>
      </c>
      <c r="O7" s="27">
        <v>1707167</v>
      </c>
      <c r="P7" s="27">
        <v>3408191</v>
      </c>
      <c r="Q7" s="27">
        <v>70488640</v>
      </c>
      <c r="R7" s="27">
        <v>75603998</v>
      </c>
      <c r="S7" s="27"/>
      <c r="T7" s="27"/>
      <c r="U7" s="27"/>
      <c r="V7" s="27"/>
      <c r="W7" s="27">
        <v>289394358</v>
      </c>
      <c r="X7" s="27">
        <v>280524000</v>
      </c>
      <c r="Y7" s="27">
        <v>8870358</v>
      </c>
      <c r="Z7" s="7">
        <v>3.16</v>
      </c>
      <c r="AA7" s="25">
        <v>290787766</v>
      </c>
    </row>
    <row r="8" spans="1:27" ht="13.5">
      <c r="A8" s="5" t="s">
        <v>35</v>
      </c>
      <c r="B8" s="3"/>
      <c r="C8" s="22">
        <v>39977</v>
      </c>
      <c r="D8" s="22"/>
      <c r="E8" s="23">
        <v>44300</v>
      </c>
      <c r="F8" s="24">
        <v>31200</v>
      </c>
      <c r="G8" s="24">
        <v>4716</v>
      </c>
      <c r="H8" s="24">
        <v>3071</v>
      </c>
      <c r="I8" s="24">
        <v>1616</v>
      </c>
      <c r="J8" s="24">
        <v>9403</v>
      </c>
      <c r="K8" s="24">
        <v>2976</v>
      </c>
      <c r="L8" s="24">
        <v>2529</v>
      </c>
      <c r="M8" s="24">
        <v>2198</v>
      </c>
      <c r="N8" s="24">
        <v>7703</v>
      </c>
      <c r="O8" s="24">
        <v>37</v>
      </c>
      <c r="P8" s="24">
        <v>2424</v>
      </c>
      <c r="Q8" s="24">
        <v>2019</v>
      </c>
      <c r="R8" s="24">
        <v>4480</v>
      </c>
      <c r="S8" s="24"/>
      <c r="T8" s="24"/>
      <c r="U8" s="24"/>
      <c r="V8" s="24"/>
      <c r="W8" s="24">
        <v>21586</v>
      </c>
      <c r="X8" s="24">
        <v>33228</v>
      </c>
      <c r="Y8" s="24">
        <v>-11642</v>
      </c>
      <c r="Z8" s="6">
        <v>-35.04</v>
      </c>
      <c r="AA8" s="22">
        <v>31200</v>
      </c>
    </row>
    <row r="9" spans="1:27" ht="13.5">
      <c r="A9" s="2" t="s">
        <v>36</v>
      </c>
      <c r="B9" s="3"/>
      <c r="C9" s="19">
        <f aca="true" t="shared" si="1" ref="C9:Y9">SUM(C10:C14)</f>
        <v>403178</v>
      </c>
      <c r="D9" s="19">
        <f>SUM(D10:D14)</f>
        <v>0</v>
      </c>
      <c r="E9" s="20">
        <f t="shared" si="1"/>
        <v>710000</v>
      </c>
      <c r="F9" s="21">
        <f t="shared" si="1"/>
        <v>354150</v>
      </c>
      <c r="G9" s="21">
        <f t="shared" si="1"/>
        <v>37581</v>
      </c>
      <c r="H9" s="21">
        <f t="shared" si="1"/>
        <v>10898</v>
      </c>
      <c r="I9" s="21">
        <f t="shared" si="1"/>
        <v>34167</v>
      </c>
      <c r="J9" s="21">
        <f t="shared" si="1"/>
        <v>82646</v>
      </c>
      <c r="K9" s="21">
        <f t="shared" si="1"/>
        <v>12016</v>
      </c>
      <c r="L9" s="21">
        <f t="shared" si="1"/>
        <v>28048</v>
      </c>
      <c r="M9" s="21">
        <f t="shared" si="1"/>
        <v>3741</v>
      </c>
      <c r="N9" s="21">
        <f t="shared" si="1"/>
        <v>43805</v>
      </c>
      <c r="O9" s="21">
        <f t="shared" si="1"/>
        <v>9931</v>
      </c>
      <c r="P9" s="21">
        <f t="shared" si="1"/>
        <v>9727</v>
      </c>
      <c r="Q9" s="21">
        <f t="shared" si="1"/>
        <v>20915</v>
      </c>
      <c r="R9" s="21">
        <f t="shared" si="1"/>
        <v>40573</v>
      </c>
      <c r="S9" s="21">
        <f t="shared" si="1"/>
        <v>0</v>
      </c>
      <c r="T9" s="21">
        <f t="shared" si="1"/>
        <v>0</v>
      </c>
      <c r="U9" s="21">
        <f t="shared" si="1"/>
        <v>0</v>
      </c>
      <c r="V9" s="21">
        <f t="shared" si="1"/>
        <v>0</v>
      </c>
      <c r="W9" s="21">
        <f t="shared" si="1"/>
        <v>167024</v>
      </c>
      <c r="X9" s="21">
        <f t="shared" si="1"/>
        <v>532503</v>
      </c>
      <c r="Y9" s="21">
        <f t="shared" si="1"/>
        <v>-365479</v>
      </c>
      <c r="Z9" s="4">
        <f>+IF(X9&lt;&gt;0,+(Y9/X9)*100,0)</f>
        <v>-68.63416731924515</v>
      </c>
      <c r="AA9" s="19">
        <f>SUM(AA10:AA14)</f>
        <v>354150</v>
      </c>
    </row>
    <row r="10" spans="1:27" ht="13.5">
      <c r="A10" s="5" t="s">
        <v>37</v>
      </c>
      <c r="B10" s="3"/>
      <c r="C10" s="22"/>
      <c r="D10" s="22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6">
        <v>0</v>
      </c>
      <c r="AA10" s="22"/>
    </row>
    <row r="11" spans="1:27" ht="13.5">
      <c r="A11" s="5" t="s">
        <v>38</v>
      </c>
      <c r="B11" s="3"/>
      <c r="C11" s="22"/>
      <c r="D11" s="22"/>
      <c r="E11" s="23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6">
        <v>0</v>
      </c>
      <c r="AA11" s="22"/>
    </row>
    <row r="12" spans="1:27" ht="13.5">
      <c r="A12" s="5" t="s">
        <v>39</v>
      </c>
      <c r="B12" s="3"/>
      <c r="C12" s="22"/>
      <c r="D12" s="22"/>
      <c r="E12" s="23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6">
        <v>0</v>
      </c>
      <c r="AA12" s="22"/>
    </row>
    <row r="13" spans="1:27" ht="13.5">
      <c r="A13" s="5" t="s">
        <v>40</v>
      </c>
      <c r="B13" s="3"/>
      <c r="C13" s="22"/>
      <c r="D13" s="22"/>
      <c r="E13" s="23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6">
        <v>0</v>
      </c>
      <c r="AA13" s="22"/>
    </row>
    <row r="14" spans="1:27" ht="13.5">
      <c r="A14" s="5" t="s">
        <v>41</v>
      </c>
      <c r="B14" s="3"/>
      <c r="C14" s="25">
        <v>403178</v>
      </c>
      <c r="D14" s="25"/>
      <c r="E14" s="26">
        <v>710000</v>
      </c>
      <c r="F14" s="27">
        <v>354150</v>
      </c>
      <c r="G14" s="27">
        <v>37581</v>
      </c>
      <c r="H14" s="27">
        <v>10898</v>
      </c>
      <c r="I14" s="27">
        <v>34167</v>
      </c>
      <c r="J14" s="27">
        <v>82646</v>
      </c>
      <c r="K14" s="27">
        <v>12016</v>
      </c>
      <c r="L14" s="27">
        <v>28048</v>
      </c>
      <c r="M14" s="27">
        <v>3741</v>
      </c>
      <c r="N14" s="27">
        <v>43805</v>
      </c>
      <c r="O14" s="27">
        <v>9931</v>
      </c>
      <c r="P14" s="27">
        <v>9727</v>
      </c>
      <c r="Q14" s="27">
        <v>20915</v>
      </c>
      <c r="R14" s="27">
        <v>40573</v>
      </c>
      <c r="S14" s="27"/>
      <c r="T14" s="27"/>
      <c r="U14" s="27"/>
      <c r="V14" s="27"/>
      <c r="W14" s="27">
        <v>167024</v>
      </c>
      <c r="X14" s="27">
        <v>532503</v>
      </c>
      <c r="Y14" s="27">
        <v>-365479</v>
      </c>
      <c r="Z14" s="7">
        <v>-68.63</v>
      </c>
      <c r="AA14" s="25">
        <v>354150</v>
      </c>
    </row>
    <row r="15" spans="1:27" ht="13.5">
      <c r="A15" s="2" t="s">
        <v>42</v>
      </c>
      <c r="B15" s="8"/>
      <c r="C15" s="19">
        <f aca="true" t="shared" si="2" ref="C15:Y15">SUM(C16:C18)</f>
        <v>11177189</v>
      </c>
      <c r="D15" s="19">
        <f>SUM(D16:D18)</f>
        <v>0</v>
      </c>
      <c r="E15" s="20">
        <f t="shared" si="2"/>
        <v>104095500</v>
      </c>
      <c r="F15" s="21">
        <f t="shared" si="2"/>
        <v>105271223</v>
      </c>
      <c r="G15" s="21">
        <f t="shared" si="2"/>
        <v>1544</v>
      </c>
      <c r="H15" s="21">
        <f t="shared" si="2"/>
        <v>523209</v>
      </c>
      <c r="I15" s="21">
        <f t="shared" si="2"/>
        <v>1782730</v>
      </c>
      <c r="J15" s="21">
        <f t="shared" si="2"/>
        <v>2307483</v>
      </c>
      <c r="K15" s="21">
        <f t="shared" si="2"/>
        <v>520107</v>
      </c>
      <c r="L15" s="21">
        <f t="shared" si="2"/>
        <v>5017533</v>
      </c>
      <c r="M15" s="21">
        <f t="shared" si="2"/>
        <v>6920084</v>
      </c>
      <c r="N15" s="21">
        <f t="shared" si="2"/>
        <v>12457724</v>
      </c>
      <c r="O15" s="21">
        <f t="shared" si="2"/>
        <v>1651007</v>
      </c>
      <c r="P15" s="21">
        <f t="shared" si="2"/>
        <v>376947</v>
      </c>
      <c r="Q15" s="21">
        <f t="shared" si="2"/>
        <v>4429139</v>
      </c>
      <c r="R15" s="21">
        <f t="shared" si="2"/>
        <v>6457093</v>
      </c>
      <c r="S15" s="21">
        <f t="shared" si="2"/>
        <v>0</v>
      </c>
      <c r="T15" s="21">
        <f t="shared" si="2"/>
        <v>0</v>
      </c>
      <c r="U15" s="21">
        <f t="shared" si="2"/>
        <v>0</v>
      </c>
      <c r="V15" s="21">
        <f t="shared" si="2"/>
        <v>0</v>
      </c>
      <c r="W15" s="21">
        <f t="shared" si="2"/>
        <v>21222300</v>
      </c>
      <c r="X15" s="21">
        <f t="shared" si="2"/>
        <v>34312000</v>
      </c>
      <c r="Y15" s="21">
        <f t="shared" si="2"/>
        <v>-13089700</v>
      </c>
      <c r="Z15" s="4">
        <f>+IF(X15&lt;&gt;0,+(Y15/X15)*100,0)</f>
        <v>-38.1490440662159</v>
      </c>
      <c r="AA15" s="19">
        <f>SUM(AA16:AA18)</f>
        <v>105271223</v>
      </c>
    </row>
    <row r="16" spans="1:27" ht="13.5">
      <c r="A16" s="5" t="s">
        <v>43</v>
      </c>
      <c r="B16" s="3"/>
      <c r="C16" s="22">
        <v>11177189</v>
      </c>
      <c r="D16" s="22"/>
      <c r="E16" s="23">
        <v>104095500</v>
      </c>
      <c r="F16" s="24">
        <v>105271223</v>
      </c>
      <c r="G16" s="24">
        <v>1544</v>
      </c>
      <c r="H16" s="24">
        <v>523209</v>
      </c>
      <c r="I16" s="24">
        <v>1782730</v>
      </c>
      <c r="J16" s="24">
        <v>2307483</v>
      </c>
      <c r="K16" s="24">
        <v>520107</v>
      </c>
      <c r="L16" s="24">
        <v>5017533</v>
      </c>
      <c r="M16" s="24">
        <v>6920084</v>
      </c>
      <c r="N16" s="24">
        <v>12457724</v>
      </c>
      <c r="O16" s="24">
        <v>1651007</v>
      </c>
      <c r="P16" s="24">
        <v>376947</v>
      </c>
      <c r="Q16" s="24">
        <v>4429139</v>
      </c>
      <c r="R16" s="24">
        <v>6457093</v>
      </c>
      <c r="S16" s="24"/>
      <c r="T16" s="24"/>
      <c r="U16" s="24"/>
      <c r="V16" s="24"/>
      <c r="W16" s="24">
        <v>21222300</v>
      </c>
      <c r="X16" s="24">
        <v>34312000</v>
      </c>
      <c r="Y16" s="24">
        <v>-13089700</v>
      </c>
      <c r="Z16" s="6">
        <v>-38.15</v>
      </c>
      <c r="AA16" s="22">
        <v>105271223</v>
      </c>
    </row>
    <row r="17" spans="1:27" ht="13.5">
      <c r="A17" s="5" t="s">
        <v>44</v>
      </c>
      <c r="B17" s="3"/>
      <c r="C17" s="22"/>
      <c r="D17" s="22"/>
      <c r="E17" s="23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6">
        <v>0</v>
      </c>
      <c r="AA17" s="22"/>
    </row>
    <row r="18" spans="1:27" ht="13.5">
      <c r="A18" s="5" t="s">
        <v>45</v>
      </c>
      <c r="B18" s="3"/>
      <c r="C18" s="22"/>
      <c r="D18" s="22"/>
      <c r="E18" s="23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6">
        <v>0</v>
      </c>
      <c r="AA18" s="22"/>
    </row>
    <row r="19" spans="1:27" ht="13.5">
      <c r="A19" s="2" t="s">
        <v>46</v>
      </c>
      <c r="B19" s="8"/>
      <c r="C19" s="19">
        <f aca="true" t="shared" si="3" ref="C19:Y19">SUM(C20:C23)</f>
        <v>0</v>
      </c>
      <c r="D19" s="19">
        <f>SUM(D20:D23)</f>
        <v>0</v>
      </c>
      <c r="E19" s="20">
        <f t="shared" si="3"/>
        <v>0</v>
      </c>
      <c r="F19" s="21">
        <f t="shared" si="3"/>
        <v>0</v>
      </c>
      <c r="G19" s="21">
        <f t="shared" si="3"/>
        <v>0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1">
        <f t="shared" si="3"/>
        <v>0</v>
      </c>
      <c r="Q19" s="21">
        <f t="shared" si="3"/>
        <v>0</v>
      </c>
      <c r="R19" s="21">
        <f t="shared" si="3"/>
        <v>0</v>
      </c>
      <c r="S19" s="21">
        <f t="shared" si="3"/>
        <v>0</v>
      </c>
      <c r="T19" s="21">
        <f t="shared" si="3"/>
        <v>0</v>
      </c>
      <c r="U19" s="21">
        <f t="shared" si="3"/>
        <v>0</v>
      </c>
      <c r="V19" s="21">
        <f t="shared" si="3"/>
        <v>0</v>
      </c>
      <c r="W19" s="21">
        <f t="shared" si="3"/>
        <v>0</v>
      </c>
      <c r="X19" s="21">
        <f t="shared" si="3"/>
        <v>0</v>
      </c>
      <c r="Y19" s="21">
        <f t="shared" si="3"/>
        <v>0</v>
      </c>
      <c r="Z19" s="4">
        <f>+IF(X19&lt;&gt;0,+(Y19/X19)*100,0)</f>
        <v>0</v>
      </c>
      <c r="AA19" s="19">
        <f>SUM(AA20:AA23)</f>
        <v>0</v>
      </c>
    </row>
    <row r="20" spans="1:27" ht="13.5">
      <c r="A20" s="5" t="s">
        <v>47</v>
      </c>
      <c r="B20" s="3"/>
      <c r="C20" s="22"/>
      <c r="D20" s="22"/>
      <c r="E20" s="2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6">
        <v>0</v>
      </c>
      <c r="AA20" s="22"/>
    </row>
    <row r="21" spans="1:27" ht="13.5">
      <c r="A21" s="5" t="s">
        <v>48</v>
      </c>
      <c r="B21" s="3"/>
      <c r="C21" s="22"/>
      <c r="D21" s="22"/>
      <c r="E21" s="2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6">
        <v>0</v>
      </c>
      <c r="AA21" s="22"/>
    </row>
    <row r="22" spans="1:27" ht="13.5">
      <c r="A22" s="5" t="s">
        <v>49</v>
      </c>
      <c r="B22" s="3"/>
      <c r="C22" s="25"/>
      <c r="D22" s="25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7">
        <v>0</v>
      </c>
      <c r="AA22" s="25"/>
    </row>
    <row r="23" spans="1:27" ht="13.5">
      <c r="A23" s="5" t="s">
        <v>50</v>
      </c>
      <c r="B23" s="3"/>
      <c r="C23" s="22"/>
      <c r="D23" s="22"/>
      <c r="E23" s="2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6">
        <v>0</v>
      </c>
      <c r="AA23" s="22"/>
    </row>
    <row r="24" spans="1:27" ht="13.5">
      <c r="A24" s="2" t="s">
        <v>51</v>
      </c>
      <c r="B24" s="8" t="s">
        <v>52</v>
      </c>
      <c r="C24" s="19"/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4">
        <v>0</v>
      </c>
      <c r="AA24" s="19"/>
    </row>
    <row r="25" spans="1:27" ht="13.5">
      <c r="A25" s="9" t="s">
        <v>53</v>
      </c>
      <c r="B25" s="10" t="s">
        <v>54</v>
      </c>
      <c r="C25" s="40">
        <f aca="true" t="shared" si="4" ref="C25:Y25">+C5+C9+C15+C19+C24</f>
        <v>299348471</v>
      </c>
      <c r="D25" s="40">
        <f>+D5+D9+D15+D19+D24</f>
        <v>0</v>
      </c>
      <c r="E25" s="41">
        <f t="shared" si="4"/>
        <v>393327300</v>
      </c>
      <c r="F25" s="42">
        <f t="shared" si="4"/>
        <v>396451949</v>
      </c>
      <c r="G25" s="42">
        <f t="shared" si="4"/>
        <v>115038428</v>
      </c>
      <c r="H25" s="42">
        <f t="shared" si="4"/>
        <v>1039821</v>
      </c>
      <c r="I25" s="42">
        <f t="shared" si="4"/>
        <v>4046490</v>
      </c>
      <c r="J25" s="42">
        <f t="shared" si="4"/>
        <v>120124739</v>
      </c>
      <c r="K25" s="42">
        <f t="shared" si="4"/>
        <v>2084477</v>
      </c>
      <c r="L25" s="42">
        <f t="shared" si="4"/>
        <v>6445822</v>
      </c>
      <c r="M25" s="42">
        <f t="shared" si="4"/>
        <v>100047822</v>
      </c>
      <c r="N25" s="42">
        <f t="shared" si="4"/>
        <v>108578121</v>
      </c>
      <c r="O25" s="42">
        <f t="shared" si="4"/>
        <v>3368311</v>
      </c>
      <c r="P25" s="42">
        <f t="shared" si="4"/>
        <v>3798128</v>
      </c>
      <c r="Q25" s="42">
        <f t="shared" si="4"/>
        <v>74941436</v>
      </c>
      <c r="R25" s="42">
        <f t="shared" si="4"/>
        <v>82107875</v>
      </c>
      <c r="S25" s="42">
        <f t="shared" si="4"/>
        <v>0</v>
      </c>
      <c r="T25" s="42">
        <f t="shared" si="4"/>
        <v>0</v>
      </c>
      <c r="U25" s="42">
        <f t="shared" si="4"/>
        <v>0</v>
      </c>
      <c r="V25" s="42">
        <f t="shared" si="4"/>
        <v>0</v>
      </c>
      <c r="W25" s="42">
        <f t="shared" si="4"/>
        <v>310810735</v>
      </c>
      <c r="X25" s="42">
        <f t="shared" si="4"/>
        <v>315407356</v>
      </c>
      <c r="Y25" s="42">
        <f t="shared" si="4"/>
        <v>-4596621</v>
      </c>
      <c r="Z25" s="43">
        <f>+IF(X25&lt;&gt;0,+(Y25/X25)*100,0)</f>
        <v>-1.4573601130596332</v>
      </c>
      <c r="AA25" s="40">
        <f>+AA5+AA9+AA15+AA19+AA24</f>
        <v>396451949</v>
      </c>
    </row>
    <row r="26" spans="1:27" ht="4.5" customHeight="1">
      <c r="A26" s="11"/>
      <c r="B26" s="3"/>
      <c r="C26" s="22"/>
      <c r="D26" s="22"/>
      <c r="E26" s="23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6"/>
      <c r="AA26" s="22"/>
    </row>
    <row r="27" spans="1:27" ht="13.5">
      <c r="A27" s="12" t="s">
        <v>55</v>
      </c>
      <c r="B27" s="13"/>
      <c r="C27" s="22"/>
      <c r="D27" s="22"/>
      <c r="E27" s="23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6"/>
      <c r="AA27" s="22"/>
    </row>
    <row r="28" spans="1:27" ht="13.5">
      <c r="A28" s="2" t="s">
        <v>32</v>
      </c>
      <c r="B28" s="3"/>
      <c r="C28" s="19">
        <f aca="true" t="shared" si="5" ref="C28:Y28">SUM(C29:C31)</f>
        <v>135364167</v>
      </c>
      <c r="D28" s="19">
        <f>SUM(D29:D31)</f>
        <v>0</v>
      </c>
      <c r="E28" s="20">
        <f t="shared" si="5"/>
        <v>155217560</v>
      </c>
      <c r="F28" s="21">
        <f t="shared" si="5"/>
        <v>154978460</v>
      </c>
      <c r="G28" s="21">
        <f t="shared" si="5"/>
        <v>11380114</v>
      </c>
      <c r="H28" s="21">
        <f t="shared" si="5"/>
        <v>9321156</v>
      </c>
      <c r="I28" s="21">
        <f t="shared" si="5"/>
        <v>11565763</v>
      </c>
      <c r="J28" s="21">
        <f t="shared" si="5"/>
        <v>32267033</v>
      </c>
      <c r="K28" s="21">
        <f t="shared" si="5"/>
        <v>9994662</v>
      </c>
      <c r="L28" s="21">
        <f t="shared" si="5"/>
        <v>14336620</v>
      </c>
      <c r="M28" s="21">
        <f t="shared" si="5"/>
        <v>11825210</v>
      </c>
      <c r="N28" s="21">
        <f t="shared" si="5"/>
        <v>36156492</v>
      </c>
      <c r="O28" s="21">
        <f t="shared" si="5"/>
        <v>13609170</v>
      </c>
      <c r="P28" s="21">
        <f t="shared" si="5"/>
        <v>10601647</v>
      </c>
      <c r="Q28" s="21">
        <f t="shared" si="5"/>
        <v>10624897</v>
      </c>
      <c r="R28" s="21">
        <f t="shared" si="5"/>
        <v>34835714</v>
      </c>
      <c r="S28" s="21">
        <f t="shared" si="5"/>
        <v>0</v>
      </c>
      <c r="T28" s="21">
        <f t="shared" si="5"/>
        <v>0</v>
      </c>
      <c r="U28" s="21">
        <f t="shared" si="5"/>
        <v>0</v>
      </c>
      <c r="V28" s="21">
        <f t="shared" si="5"/>
        <v>0</v>
      </c>
      <c r="W28" s="21">
        <f t="shared" si="5"/>
        <v>103259239</v>
      </c>
      <c r="X28" s="21">
        <f t="shared" si="5"/>
        <v>110792856</v>
      </c>
      <c r="Y28" s="21">
        <f t="shared" si="5"/>
        <v>-7533617</v>
      </c>
      <c r="Z28" s="4">
        <f>+IF(X28&lt;&gt;0,+(Y28/X28)*100,0)</f>
        <v>-6.799731744436663</v>
      </c>
      <c r="AA28" s="19">
        <f>SUM(AA29:AA31)</f>
        <v>154978460</v>
      </c>
    </row>
    <row r="29" spans="1:27" ht="13.5">
      <c r="A29" s="5" t="s">
        <v>33</v>
      </c>
      <c r="B29" s="3"/>
      <c r="C29" s="22">
        <v>28098986</v>
      </c>
      <c r="D29" s="22"/>
      <c r="E29" s="23">
        <v>31103540</v>
      </c>
      <c r="F29" s="24">
        <v>34792130</v>
      </c>
      <c r="G29" s="24">
        <v>3423420</v>
      </c>
      <c r="H29" s="24">
        <v>1418422</v>
      </c>
      <c r="I29" s="24">
        <v>2507029</v>
      </c>
      <c r="J29" s="24">
        <v>7348871</v>
      </c>
      <c r="K29" s="24">
        <v>2072370</v>
      </c>
      <c r="L29" s="24">
        <v>2477838</v>
      </c>
      <c r="M29" s="24">
        <v>2245854</v>
      </c>
      <c r="N29" s="24">
        <v>6796062</v>
      </c>
      <c r="O29" s="24">
        <v>2955367</v>
      </c>
      <c r="P29" s="24">
        <v>2405999</v>
      </c>
      <c r="Q29" s="24">
        <v>2410779</v>
      </c>
      <c r="R29" s="24">
        <v>7772145</v>
      </c>
      <c r="S29" s="24"/>
      <c r="T29" s="24"/>
      <c r="U29" s="24"/>
      <c r="V29" s="24"/>
      <c r="W29" s="24">
        <v>21917078</v>
      </c>
      <c r="X29" s="24">
        <v>23327901</v>
      </c>
      <c r="Y29" s="24">
        <v>-1410823</v>
      </c>
      <c r="Z29" s="6">
        <v>-6.05</v>
      </c>
      <c r="AA29" s="22">
        <v>34792130</v>
      </c>
    </row>
    <row r="30" spans="1:27" ht="13.5">
      <c r="A30" s="5" t="s">
        <v>34</v>
      </c>
      <c r="B30" s="3"/>
      <c r="C30" s="25">
        <v>37012450</v>
      </c>
      <c r="D30" s="25"/>
      <c r="E30" s="26">
        <v>43426080</v>
      </c>
      <c r="F30" s="27">
        <v>45027360</v>
      </c>
      <c r="G30" s="27">
        <v>3911338</v>
      </c>
      <c r="H30" s="27">
        <v>2478167</v>
      </c>
      <c r="I30" s="27">
        <v>2708584</v>
      </c>
      <c r="J30" s="27">
        <v>9098089</v>
      </c>
      <c r="K30" s="27">
        <v>2584476</v>
      </c>
      <c r="L30" s="27">
        <v>4340537</v>
      </c>
      <c r="M30" s="27">
        <v>3597718</v>
      </c>
      <c r="N30" s="27">
        <v>10522731</v>
      </c>
      <c r="O30" s="27">
        <v>4574968</v>
      </c>
      <c r="P30" s="27">
        <v>2822757</v>
      </c>
      <c r="Q30" s="27">
        <v>3094827</v>
      </c>
      <c r="R30" s="27">
        <v>10492552</v>
      </c>
      <c r="S30" s="27"/>
      <c r="T30" s="27"/>
      <c r="U30" s="27"/>
      <c r="V30" s="27"/>
      <c r="W30" s="27">
        <v>30113372</v>
      </c>
      <c r="X30" s="27">
        <v>26949000</v>
      </c>
      <c r="Y30" s="27">
        <v>3164372</v>
      </c>
      <c r="Z30" s="7">
        <v>11.74</v>
      </c>
      <c r="AA30" s="25">
        <v>45027360</v>
      </c>
    </row>
    <row r="31" spans="1:27" ht="13.5">
      <c r="A31" s="5" t="s">
        <v>35</v>
      </c>
      <c r="B31" s="3"/>
      <c r="C31" s="22">
        <v>70252731</v>
      </c>
      <c r="D31" s="22"/>
      <c r="E31" s="23">
        <v>80687940</v>
      </c>
      <c r="F31" s="24">
        <v>75158970</v>
      </c>
      <c r="G31" s="24">
        <v>4045356</v>
      </c>
      <c r="H31" s="24">
        <v>5424567</v>
      </c>
      <c r="I31" s="24">
        <v>6350150</v>
      </c>
      <c r="J31" s="24">
        <v>15820073</v>
      </c>
      <c r="K31" s="24">
        <v>5337816</v>
      </c>
      <c r="L31" s="24">
        <v>7518245</v>
      </c>
      <c r="M31" s="24">
        <v>5981638</v>
      </c>
      <c r="N31" s="24">
        <v>18837699</v>
      </c>
      <c r="O31" s="24">
        <v>6078835</v>
      </c>
      <c r="P31" s="24">
        <v>5372891</v>
      </c>
      <c r="Q31" s="24">
        <v>5119291</v>
      </c>
      <c r="R31" s="24">
        <v>16571017</v>
      </c>
      <c r="S31" s="24"/>
      <c r="T31" s="24"/>
      <c r="U31" s="24"/>
      <c r="V31" s="24"/>
      <c r="W31" s="24">
        <v>51228789</v>
      </c>
      <c r="X31" s="24">
        <v>60515955</v>
      </c>
      <c r="Y31" s="24">
        <v>-9287166</v>
      </c>
      <c r="Z31" s="6">
        <v>-15.35</v>
      </c>
      <c r="AA31" s="22">
        <v>75158970</v>
      </c>
    </row>
    <row r="32" spans="1:27" ht="13.5">
      <c r="A32" s="2" t="s">
        <v>36</v>
      </c>
      <c r="B32" s="3"/>
      <c r="C32" s="19">
        <f aca="true" t="shared" si="6" ref="C32:Y32">SUM(C33:C37)</f>
        <v>13105575</v>
      </c>
      <c r="D32" s="19">
        <f>SUM(D33:D37)</f>
        <v>0</v>
      </c>
      <c r="E32" s="20">
        <f t="shared" si="6"/>
        <v>20348360</v>
      </c>
      <c r="F32" s="21">
        <f t="shared" si="6"/>
        <v>21240240</v>
      </c>
      <c r="G32" s="21">
        <f t="shared" si="6"/>
        <v>1257810</v>
      </c>
      <c r="H32" s="21">
        <f t="shared" si="6"/>
        <v>1296263</v>
      </c>
      <c r="I32" s="21">
        <f t="shared" si="6"/>
        <v>1333474</v>
      </c>
      <c r="J32" s="21">
        <f t="shared" si="6"/>
        <v>3887547</v>
      </c>
      <c r="K32" s="21">
        <f t="shared" si="6"/>
        <v>1352267</v>
      </c>
      <c r="L32" s="21">
        <f t="shared" si="6"/>
        <v>1433204</v>
      </c>
      <c r="M32" s="21">
        <f t="shared" si="6"/>
        <v>1365385</v>
      </c>
      <c r="N32" s="21">
        <f t="shared" si="6"/>
        <v>4150856</v>
      </c>
      <c r="O32" s="21">
        <f t="shared" si="6"/>
        <v>1247021</v>
      </c>
      <c r="P32" s="21">
        <f t="shared" si="6"/>
        <v>1426569</v>
      </c>
      <c r="Q32" s="21">
        <f t="shared" si="6"/>
        <v>1258605</v>
      </c>
      <c r="R32" s="21">
        <f t="shared" si="6"/>
        <v>3932195</v>
      </c>
      <c r="S32" s="21">
        <f t="shared" si="6"/>
        <v>0</v>
      </c>
      <c r="T32" s="21">
        <f t="shared" si="6"/>
        <v>0</v>
      </c>
      <c r="U32" s="21">
        <f t="shared" si="6"/>
        <v>0</v>
      </c>
      <c r="V32" s="21">
        <f t="shared" si="6"/>
        <v>0</v>
      </c>
      <c r="W32" s="21">
        <f t="shared" si="6"/>
        <v>11970598</v>
      </c>
      <c r="X32" s="21">
        <f t="shared" si="6"/>
        <v>15261273</v>
      </c>
      <c r="Y32" s="21">
        <f t="shared" si="6"/>
        <v>-3290675</v>
      </c>
      <c r="Z32" s="4">
        <f>+IF(X32&lt;&gt;0,+(Y32/X32)*100,0)</f>
        <v>-21.562257617696766</v>
      </c>
      <c r="AA32" s="19">
        <f>SUM(AA33:AA37)</f>
        <v>21240240</v>
      </c>
    </row>
    <row r="33" spans="1:27" ht="13.5">
      <c r="A33" s="5" t="s">
        <v>37</v>
      </c>
      <c r="B33" s="3"/>
      <c r="C33" s="22"/>
      <c r="D33" s="22"/>
      <c r="E33" s="23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6">
        <v>0</v>
      </c>
      <c r="AA33" s="22"/>
    </row>
    <row r="34" spans="1:27" ht="13.5">
      <c r="A34" s="5" t="s">
        <v>38</v>
      </c>
      <c r="B34" s="3"/>
      <c r="C34" s="22"/>
      <c r="D34" s="22"/>
      <c r="E34" s="2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6">
        <v>0</v>
      </c>
      <c r="AA34" s="22"/>
    </row>
    <row r="35" spans="1:27" ht="13.5">
      <c r="A35" s="5" t="s">
        <v>39</v>
      </c>
      <c r="B35" s="3"/>
      <c r="C35" s="22"/>
      <c r="D35" s="22"/>
      <c r="E35" s="2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6">
        <v>0</v>
      </c>
      <c r="AA35" s="22"/>
    </row>
    <row r="36" spans="1:27" ht="13.5">
      <c r="A36" s="5" t="s">
        <v>40</v>
      </c>
      <c r="B36" s="3"/>
      <c r="C36" s="22"/>
      <c r="D36" s="22"/>
      <c r="E36" s="23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6">
        <v>0</v>
      </c>
      <c r="AA36" s="22"/>
    </row>
    <row r="37" spans="1:27" ht="13.5">
      <c r="A37" s="5" t="s">
        <v>41</v>
      </c>
      <c r="B37" s="3"/>
      <c r="C37" s="25">
        <v>13105575</v>
      </c>
      <c r="D37" s="25"/>
      <c r="E37" s="26">
        <v>20348360</v>
      </c>
      <c r="F37" s="27">
        <v>21240240</v>
      </c>
      <c r="G37" s="27">
        <v>1257810</v>
      </c>
      <c r="H37" s="27">
        <v>1296263</v>
      </c>
      <c r="I37" s="27">
        <v>1333474</v>
      </c>
      <c r="J37" s="27">
        <v>3887547</v>
      </c>
      <c r="K37" s="27">
        <v>1352267</v>
      </c>
      <c r="L37" s="27">
        <v>1433204</v>
      </c>
      <c r="M37" s="27">
        <v>1365385</v>
      </c>
      <c r="N37" s="27">
        <v>4150856</v>
      </c>
      <c r="O37" s="27">
        <v>1247021</v>
      </c>
      <c r="P37" s="27">
        <v>1426569</v>
      </c>
      <c r="Q37" s="27">
        <v>1258605</v>
      </c>
      <c r="R37" s="27">
        <v>3932195</v>
      </c>
      <c r="S37" s="27"/>
      <c r="T37" s="27"/>
      <c r="U37" s="27"/>
      <c r="V37" s="27"/>
      <c r="W37" s="27">
        <v>11970598</v>
      </c>
      <c r="X37" s="27">
        <v>15261273</v>
      </c>
      <c r="Y37" s="27">
        <v>-3290675</v>
      </c>
      <c r="Z37" s="7">
        <v>-21.56</v>
      </c>
      <c r="AA37" s="25">
        <v>21240240</v>
      </c>
    </row>
    <row r="38" spans="1:27" ht="13.5">
      <c r="A38" s="2" t="s">
        <v>42</v>
      </c>
      <c r="B38" s="8"/>
      <c r="C38" s="19">
        <f aca="true" t="shared" si="7" ref="C38:Y38">SUM(C39:C41)</f>
        <v>148891185</v>
      </c>
      <c r="D38" s="19">
        <f>SUM(D39:D41)</f>
        <v>0</v>
      </c>
      <c r="E38" s="20">
        <f t="shared" si="7"/>
        <v>243882745</v>
      </c>
      <c r="F38" s="21">
        <f t="shared" si="7"/>
        <v>245072324</v>
      </c>
      <c r="G38" s="21">
        <f t="shared" si="7"/>
        <v>3425057</v>
      </c>
      <c r="H38" s="21">
        <f t="shared" si="7"/>
        <v>5423335</v>
      </c>
      <c r="I38" s="21">
        <f t="shared" si="7"/>
        <v>8243609</v>
      </c>
      <c r="J38" s="21">
        <f t="shared" si="7"/>
        <v>17092001</v>
      </c>
      <c r="K38" s="21">
        <f t="shared" si="7"/>
        <v>11706467</v>
      </c>
      <c r="L38" s="21">
        <f t="shared" si="7"/>
        <v>16439745</v>
      </c>
      <c r="M38" s="21">
        <f t="shared" si="7"/>
        <v>10752247</v>
      </c>
      <c r="N38" s="21">
        <f t="shared" si="7"/>
        <v>38898459</v>
      </c>
      <c r="O38" s="21">
        <f t="shared" si="7"/>
        <v>11156367</v>
      </c>
      <c r="P38" s="21">
        <f t="shared" si="7"/>
        <v>55177914</v>
      </c>
      <c r="Q38" s="21">
        <f t="shared" si="7"/>
        <v>14515767</v>
      </c>
      <c r="R38" s="21">
        <f t="shared" si="7"/>
        <v>80850048</v>
      </c>
      <c r="S38" s="21">
        <f t="shared" si="7"/>
        <v>0</v>
      </c>
      <c r="T38" s="21">
        <f t="shared" si="7"/>
        <v>0</v>
      </c>
      <c r="U38" s="21">
        <f t="shared" si="7"/>
        <v>0</v>
      </c>
      <c r="V38" s="21">
        <f t="shared" si="7"/>
        <v>0</v>
      </c>
      <c r="W38" s="21">
        <f t="shared" si="7"/>
        <v>136840508</v>
      </c>
      <c r="X38" s="21">
        <f t="shared" si="7"/>
        <v>81021000</v>
      </c>
      <c r="Y38" s="21">
        <f t="shared" si="7"/>
        <v>55819508</v>
      </c>
      <c r="Z38" s="4">
        <f>+IF(X38&lt;&gt;0,+(Y38/X38)*100,0)</f>
        <v>68.89511114402438</v>
      </c>
      <c r="AA38" s="19">
        <f>SUM(AA39:AA41)</f>
        <v>245072324</v>
      </c>
    </row>
    <row r="39" spans="1:27" ht="13.5">
      <c r="A39" s="5" t="s">
        <v>43</v>
      </c>
      <c r="B39" s="3"/>
      <c r="C39" s="22">
        <v>148891185</v>
      </c>
      <c r="D39" s="22"/>
      <c r="E39" s="23">
        <v>243882745</v>
      </c>
      <c r="F39" s="24">
        <v>245072324</v>
      </c>
      <c r="G39" s="24">
        <v>3425057</v>
      </c>
      <c r="H39" s="24">
        <v>5423335</v>
      </c>
      <c r="I39" s="24">
        <v>8243609</v>
      </c>
      <c r="J39" s="24">
        <v>17092001</v>
      </c>
      <c r="K39" s="24">
        <v>11706467</v>
      </c>
      <c r="L39" s="24">
        <v>16439745</v>
      </c>
      <c r="M39" s="24">
        <v>10752247</v>
      </c>
      <c r="N39" s="24">
        <v>38898459</v>
      </c>
      <c r="O39" s="24">
        <v>11156367</v>
      </c>
      <c r="P39" s="24">
        <v>55177914</v>
      </c>
      <c r="Q39" s="24">
        <v>14515767</v>
      </c>
      <c r="R39" s="24">
        <v>80850048</v>
      </c>
      <c r="S39" s="24"/>
      <c r="T39" s="24"/>
      <c r="U39" s="24"/>
      <c r="V39" s="24"/>
      <c r="W39" s="24">
        <v>136840508</v>
      </c>
      <c r="X39" s="24">
        <v>81021000</v>
      </c>
      <c r="Y39" s="24">
        <v>55819508</v>
      </c>
      <c r="Z39" s="6">
        <v>68.9</v>
      </c>
      <c r="AA39" s="22">
        <v>245072324</v>
      </c>
    </row>
    <row r="40" spans="1:27" ht="13.5">
      <c r="A40" s="5" t="s">
        <v>44</v>
      </c>
      <c r="B40" s="3"/>
      <c r="C40" s="22"/>
      <c r="D40" s="22"/>
      <c r="E40" s="23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6">
        <v>0</v>
      </c>
      <c r="AA40" s="22"/>
    </row>
    <row r="41" spans="1:27" ht="13.5">
      <c r="A41" s="5" t="s">
        <v>45</v>
      </c>
      <c r="B41" s="3"/>
      <c r="C41" s="22"/>
      <c r="D41" s="22"/>
      <c r="E41" s="23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6">
        <v>0</v>
      </c>
      <c r="AA41" s="22"/>
    </row>
    <row r="42" spans="1:27" ht="13.5">
      <c r="A42" s="2" t="s">
        <v>46</v>
      </c>
      <c r="B42" s="8"/>
      <c r="C42" s="19">
        <f aca="true" t="shared" si="8" ref="C42:Y42">SUM(C43:C46)</f>
        <v>0</v>
      </c>
      <c r="D42" s="19">
        <f>SUM(D43:D46)</f>
        <v>0</v>
      </c>
      <c r="E42" s="20">
        <f t="shared" si="8"/>
        <v>0</v>
      </c>
      <c r="F42" s="21">
        <f t="shared" si="8"/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  <c r="S42" s="21">
        <f t="shared" si="8"/>
        <v>0</v>
      </c>
      <c r="T42" s="21">
        <f t="shared" si="8"/>
        <v>0</v>
      </c>
      <c r="U42" s="21">
        <f t="shared" si="8"/>
        <v>0</v>
      </c>
      <c r="V42" s="21">
        <f t="shared" si="8"/>
        <v>0</v>
      </c>
      <c r="W42" s="21">
        <f t="shared" si="8"/>
        <v>0</v>
      </c>
      <c r="X42" s="21">
        <f t="shared" si="8"/>
        <v>0</v>
      </c>
      <c r="Y42" s="21">
        <f t="shared" si="8"/>
        <v>0</v>
      </c>
      <c r="Z42" s="4">
        <f>+IF(X42&lt;&gt;0,+(Y42/X42)*100,0)</f>
        <v>0</v>
      </c>
      <c r="AA42" s="19">
        <f>SUM(AA43:AA46)</f>
        <v>0</v>
      </c>
    </row>
    <row r="43" spans="1:27" ht="13.5">
      <c r="A43" s="5" t="s">
        <v>47</v>
      </c>
      <c r="B43" s="3"/>
      <c r="C43" s="22"/>
      <c r="D43" s="22"/>
      <c r="E43" s="23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6">
        <v>0</v>
      </c>
      <c r="AA43" s="22"/>
    </row>
    <row r="44" spans="1:27" ht="13.5">
      <c r="A44" s="5" t="s">
        <v>48</v>
      </c>
      <c r="B44" s="3"/>
      <c r="C44" s="22"/>
      <c r="D44" s="22"/>
      <c r="E44" s="23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6">
        <v>0</v>
      </c>
      <c r="AA44" s="22"/>
    </row>
    <row r="45" spans="1:27" ht="13.5">
      <c r="A45" s="5" t="s">
        <v>49</v>
      </c>
      <c r="B45" s="3"/>
      <c r="C45" s="25"/>
      <c r="D45" s="25"/>
      <c r="E45" s="26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7">
        <v>0</v>
      </c>
      <c r="AA45" s="25"/>
    </row>
    <row r="46" spans="1:27" ht="13.5">
      <c r="A46" s="5" t="s">
        <v>50</v>
      </c>
      <c r="B46" s="3"/>
      <c r="C46" s="22"/>
      <c r="D46" s="22"/>
      <c r="E46" s="23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6">
        <v>0</v>
      </c>
      <c r="AA46" s="22"/>
    </row>
    <row r="47" spans="1:27" ht="13.5">
      <c r="A47" s="2" t="s">
        <v>51</v>
      </c>
      <c r="B47" s="8" t="s">
        <v>52</v>
      </c>
      <c r="C47" s="19"/>
      <c r="D47" s="19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4">
        <v>0</v>
      </c>
      <c r="AA47" s="19"/>
    </row>
    <row r="48" spans="1:27" ht="13.5">
      <c r="A48" s="9" t="s">
        <v>56</v>
      </c>
      <c r="B48" s="10" t="s">
        <v>57</v>
      </c>
      <c r="C48" s="40">
        <f aca="true" t="shared" si="9" ref="C48:Y48">+C28+C32+C38+C42+C47</f>
        <v>297360927</v>
      </c>
      <c r="D48" s="40">
        <f>+D28+D32+D38+D42+D47</f>
        <v>0</v>
      </c>
      <c r="E48" s="41">
        <f t="shared" si="9"/>
        <v>419448665</v>
      </c>
      <c r="F48" s="42">
        <f t="shared" si="9"/>
        <v>421291024</v>
      </c>
      <c r="G48" s="42">
        <f t="shared" si="9"/>
        <v>16062981</v>
      </c>
      <c r="H48" s="42">
        <f t="shared" si="9"/>
        <v>16040754</v>
      </c>
      <c r="I48" s="42">
        <f t="shared" si="9"/>
        <v>21142846</v>
      </c>
      <c r="J48" s="42">
        <f t="shared" si="9"/>
        <v>53246581</v>
      </c>
      <c r="K48" s="42">
        <f t="shared" si="9"/>
        <v>23053396</v>
      </c>
      <c r="L48" s="42">
        <f t="shared" si="9"/>
        <v>32209569</v>
      </c>
      <c r="M48" s="42">
        <f t="shared" si="9"/>
        <v>23942842</v>
      </c>
      <c r="N48" s="42">
        <f t="shared" si="9"/>
        <v>79205807</v>
      </c>
      <c r="O48" s="42">
        <f t="shared" si="9"/>
        <v>26012558</v>
      </c>
      <c r="P48" s="42">
        <f t="shared" si="9"/>
        <v>67206130</v>
      </c>
      <c r="Q48" s="42">
        <f t="shared" si="9"/>
        <v>26399269</v>
      </c>
      <c r="R48" s="42">
        <f t="shared" si="9"/>
        <v>119617957</v>
      </c>
      <c r="S48" s="42">
        <f t="shared" si="9"/>
        <v>0</v>
      </c>
      <c r="T48" s="42">
        <f t="shared" si="9"/>
        <v>0</v>
      </c>
      <c r="U48" s="42">
        <f t="shared" si="9"/>
        <v>0</v>
      </c>
      <c r="V48" s="42">
        <f t="shared" si="9"/>
        <v>0</v>
      </c>
      <c r="W48" s="42">
        <f t="shared" si="9"/>
        <v>252070345</v>
      </c>
      <c r="X48" s="42">
        <f t="shared" si="9"/>
        <v>207075129</v>
      </c>
      <c r="Y48" s="42">
        <f t="shared" si="9"/>
        <v>44995216</v>
      </c>
      <c r="Z48" s="43">
        <f>+IF(X48&lt;&gt;0,+(Y48/X48)*100,0)</f>
        <v>21.728932980647812</v>
      </c>
      <c r="AA48" s="40">
        <f>+AA28+AA32+AA38+AA42+AA47</f>
        <v>421291024</v>
      </c>
    </row>
    <row r="49" spans="1:27" ht="13.5">
      <c r="A49" s="14" t="s">
        <v>58</v>
      </c>
      <c r="B49" s="15"/>
      <c r="C49" s="44">
        <f aca="true" t="shared" si="10" ref="C49:Y49">+C25-C48</f>
        <v>1987544</v>
      </c>
      <c r="D49" s="44">
        <f>+D25-D48</f>
        <v>0</v>
      </c>
      <c r="E49" s="45">
        <f t="shared" si="10"/>
        <v>-26121365</v>
      </c>
      <c r="F49" s="46">
        <f t="shared" si="10"/>
        <v>-24839075</v>
      </c>
      <c r="G49" s="46">
        <f t="shared" si="10"/>
        <v>98975447</v>
      </c>
      <c r="H49" s="46">
        <f t="shared" si="10"/>
        <v>-15000933</v>
      </c>
      <c r="I49" s="46">
        <f t="shared" si="10"/>
        <v>-17096356</v>
      </c>
      <c r="J49" s="46">
        <f t="shared" si="10"/>
        <v>66878158</v>
      </c>
      <c r="K49" s="46">
        <f t="shared" si="10"/>
        <v>-20968919</v>
      </c>
      <c r="L49" s="46">
        <f t="shared" si="10"/>
        <v>-25763747</v>
      </c>
      <c r="M49" s="46">
        <f t="shared" si="10"/>
        <v>76104980</v>
      </c>
      <c r="N49" s="46">
        <f t="shared" si="10"/>
        <v>29372314</v>
      </c>
      <c r="O49" s="46">
        <f t="shared" si="10"/>
        <v>-22644247</v>
      </c>
      <c r="P49" s="46">
        <f t="shared" si="10"/>
        <v>-63408002</v>
      </c>
      <c r="Q49" s="46">
        <f t="shared" si="10"/>
        <v>48542167</v>
      </c>
      <c r="R49" s="46">
        <f t="shared" si="10"/>
        <v>-37510082</v>
      </c>
      <c r="S49" s="46">
        <f t="shared" si="10"/>
        <v>0</v>
      </c>
      <c r="T49" s="46">
        <f t="shared" si="10"/>
        <v>0</v>
      </c>
      <c r="U49" s="46">
        <f t="shared" si="10"/>
        <v>0</v>
      </c>
      <c r="V49" s="46">
        <f t="shared" si="10"/>
        <v>0</v>
      </c>
      <c r="W49" s="46">
        <f t="shared" si="10"/>
        <v>58740390</v>
      </c>
      <c r="X49" s="46">
        <f>IF(F25=F48,0,X25-X48)</f>
        <v>108332227</v>
      </c>
      <c r="Y49" s="46">
        <f t="shared" si="10"/>
        <v>-49591837</v>
      </c>
      <c r="Z49" s="47">
        <f>+IF(X49&lt;&gt;0,+(Y49/X49)*100,0)</f>
        <v>-45.77754780209587</v>
      </c>
      <c r="AA49" s="44">
        <f>+AA25-AA48</f>
        <v>-24839075</v>
      </c>
    </row>
    <row r="50" spans="1:27" ht="13.5">
      <c r="A50" s="16" t="s">
        <v>79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3.5">
      <c r="A51" s="17" t="s">
        <v>80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 ht="13.5">
      <c r="A52" s="18" t="s">
        <v>81</v>
      </c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 ht="13.5">
      <c r="A53" s="17" t="s">
        <v>82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 ht="24.75" customHeight="1">
      <c r="A54" s="50" t="s">
        <v>83</v>
      </c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</row>
    <row r="55" spans="1:27" ht="13.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</row>
    <row r="56" spans="1:27" ht="13.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</row>
    <row r="57" spans="1:27" ht="13.5">
      <c r="A57" s="52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</row>
    <row r="58" spans="1:27" ht="13.5">
      <c r="A58" s="52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</row>
    <row r="59" spans="1:27" ht="13.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</row>
    <row r="60" spans="1:27" ht="13.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Elsabe Rossouw</cp:lastModifiedBy>
  <dcterms:created xsi:type="dcterms:W3CDTF">2017-05-05T11:17:39Z</dcterms:created>
  <dcterms:modified xsi:type="dcterms:W3CDTF">2017-05-05T11:18:27Z</dcterms:modified>
  <cp:category/>
  <cp:version/>
  <cp:contentType/>
  <cp:contentStatus/>
</cp:coreProperties>
</file>