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'DC37'!$A$1:$AA$55</definedName>
    <definedName name="_xlnm.Print_Area" localSheetId="12">'DC38'!$A$1:$AA$55</definedName>
    <definedName name="_xlnm.Print_Area" localSheetId="18">'DC39'!$A$1:$AA$55</definedName>
    <definedName name="_xlnm.Print_Area" localSheetId="22">'DC40'!$A$1:$AA$55</definedName>
    <definedName name="_xlnm.Print_Area" localSheetId="1">'NW371'!$A$1:$AA$55</definedName>
    <definedName name="_xlnm.Print_Area" localSheetId="2">'NW372'!$A$1:$AA$55</definedName>
    <definedName name="_xlnm.Print_Area" localSheetId="3">'NW373'!$A$1:$AA$55</definedName>
    <definedName name="_xlnm.Print_Area" localSheetId="4">'NW374'!$A$1:$AA$55</definedName>
    <definedName name="_xlnm.Print_Area" localSheetId="5">'NW375'!$A$1:$AA$55</definedName>
    <definedName name="_xlnm.Print_Area" localSheetId="7">'NW381'!$A$1:$AA$55</definedName>
    <definedName name="_xlnm.Print_Area" localSheetId="8">'NW382'!$A$1:$AA$55</definedName>
    <definedName name="_xlnm.Print_Area" localSheetId="9">'NW383'!$A$1:$AA$55</definedName>
    <definedName name="_xlnm.Print_Area" localSheetId="10">'NW384'!$A$1:$AA$55</definedName>
    <definedName name="_xlnm.Print_Area" localSheetId="11">'NW385'!$A$1:$AA$55</definedName>
    <definedName name="_xlnm.Print_Area" localSheetId="13">'NW392'!$A$1:$AA$55</definedName>
    <definedName name="_xlnm.Print_Area" localSheetId="14">'NW393'!$A$1:$AA$55</definedName>
    <definedName name="_xlnm.Print_Area" localSheetId="15">'NW394'!$A$1:$AA$55</definedName>
    <definedName name="_xlnm.Print_Area" localSheetId="16">'NW396'!$A$1:$AA$55</definedName>
    <definedName name="_xlnm.Print_Area" localSheetId="17">'NW397'!$A$1:$AA$55</definedName>
    <definedName name="_xlnm.Print_Area" localSheetId="19">'NW403'!$A$1:$AA$55</definedName>
    <definedName name="_xlnm.Print_Area" localSheetId="20">'NW404'!$A$1:$AA$55</definedName>
    <definedName name="_xlnm.Print_Area" localSheetId="21">'NW405'!$A$1:$AA$55</definedName>
    <definedName name="_xlnm.Print_Area" localSheetId="0">'Summary'!$A$1:$AA$55</definedName>
  </definedNames>
  <calcPr calcMode="manual" fullCalcOnLoad="1"/>
</workbook>
</file>

<file path=xl/sharedStrings.xml><?xml version="1.0" encoding="utf-8"?>
<sst xmlns="http://schemas.openxmlformats.org/spreadsheetml/2006/main" count="2001" uniqueCount="87">
  <si>
    <t>North West: Moretele(NW371) - Table C2 Quarterly Budget Statement - Financial Performance (standard classification) for 4th Quarter ended 30 June 2017 (Figures Finalised as at 2017/07/28)</t>
  </si>
  <si>
    <t>Standard Classification 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</si>
  <si>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</si>
  <si>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</si>
  <si>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</si>
  <si>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</si>
  <si>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</si>
  <si>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</si>
  <si>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</si>
  <si>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</si>
  <si>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</si>
  <si>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</si>
  <si>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</si>
  <si>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</si>
  <si>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</si>
  <si>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</si>
  <si>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</si>
  <si>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</si>
  <si>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</si>
  <si>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</si>
  <si>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</si>
  <si>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</si>
  <si>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</si>
  <si>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</si>
  <si>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</si>
  <si>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</si>
  <si>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</si>
  <si>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</si>
  <si>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</si>
  <si>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</si>
  <si>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</si>
  <si>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</si>
  <si>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</si>
  <si>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</si>
  <si>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</si>
  <si>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</si>
  <si>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</si>
  <si>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</si>
  <si>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</si>
  <si>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</si>
  <si>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</si>
  <si>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</si>
  <si>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</si>
  <si>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</si>
  <si>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</si>
  <si>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</si>
  <si>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</si>
  <si>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</si>
  <si>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</si>
  <si>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</si>
  <si>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</si>
  <si>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</si>
  <si>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</si>
  <si>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</si>
  <si>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</si>
  <si>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</si>
  <si>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</si>
  <si>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</si>
  <si>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</si>
  <si>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North West: Madibeng(NW372) - Table C2 Quarterly Budget Statement - Financial Performance (standard classification) for 4th Quarter ended 30 June 2017 (Figures Finalised as at 2017/07/28)</t>
  </si>
  <si>
    <t>North West: Rustenburg(NW373) - Table C2 Quarterly Budget Statement - Financial Performance (standard classification) for 4th Quarter ended 30 June 2017 (Figures Finalised as at 2017/07/28)</t>
  </si>
  <si>
    <t>North West: Kgetlengrivier(NW374) - Table C2 Quarterly Budget Statement - Financial Performance (standard classification) for 4th Quarter ended 30 June 2017 (Figures Finalised as at 2017/07/28)</t>
  </si>
  <si>
    <t>North West: Moses Kotane(NW375) - Table C2 Quarterly Budget Statement - Financial Performance (standard classification) for 4th Quarter ended 30 June 2017 (Figures Finalised as at 2017/07/28)</t>
  </si>
  <si>
    <t>North West: Bojanala Platinum(DC37) - Table C2 Quarterly Budget Statement - Financial Performance (standard classification) for 4th Quarter ended 30 June 2017 (Figures Finalised as at 2017/07/28)</t>
  </si>
  <si>
    <t>North West: Ratlou(NW381) - Table C2 Quarterly Budget Statement - Financial Performance (standard classification) for 4th Quarter ended 30 June 2017 (Figures Finalised as at 2017/07/28)</t>
  </si>
  <si>
    <t>North West: Tswaing(NW382) - Table C2 Quarterly Budget Statement - Financial Performance (standard classification) for 4th Quarter ended 30 June 2017 (Figures Finalised as at 2017/07/28)</t>
  </si>
  <si>
    <t>North West: Mafikeng(NW383) - Table C2 Quarterly Budget Statement - Financial Performance (standard classification) for 4th Quarter ended 30 June 2017 (Figures Finalised as at 2017/07/28)</t>
  </si>
  <si>
    <t>North West: Ditsobotla(NW384) - Table C2 Quarterly Budget Statement - Financial Performance (standard classification) for 4th Quarter ended 30 June 2017 (Figures Finalised as at 2017/07/28)</t>
  </si>
  <si>
    <t>North West: Ramotshere Moiloa(NW385) - Table C2 Quarterly Budget Statement - Financial Performance (standard classification) for 4th Quarter ended 30 June 2017 (Figures Finalised as at 2017/07/28)</t>
  </si>
  <si>
    <t>North West: Ngaka Modiri Molema(DC38) - Table C2 Quarterly Budget Statement - Financial Performance (standard classification) for 4th Quarter ended 30 June 2017 (Figures Finalised as at 2017/07/28)</t>
  </si>
  <si>
    <t>North West: Naledi (Nw)(NW392) - Table C2 Quarterly Budget Statement - Financial Performance (standard classification) for 4th Quarter ended 30 June 2017 (Figures Finalised as at 2017/07/28)</t>
  </si>
  <si>
    <t>North West: Mamusa(NW393) - Table C2 Quarterly Budget Statement - Financial Performance (standard classification) for 4th Quarter ended 30 June 2017 (Figures Finalised as at 2017/07/28)</t>
  </si>
  <si>
    <t>North West: Greater Taung(NW394) - Table C2 Quarterly Budget Statement - Financial Performance (standard classification) for 4th Quarter ended 30 June 2017 (Figures Finalised as at 2017/07/28)</t>
  </si>
  <si>
    <t>North West: Lekwa-Teemane(NW396) - Table C2 Quarterly Budget Statement - Financial Performance (standard classification) for 4th Quarter ended 30 June 2017 (Figures Finalised as at 2017/07/28)</t>
  </si>
  <si>
    <t>North West: Kagisano-Molopo(NW397) - Table C2 Quarterly Budget Statement - Financial Performance (standard classification) for 4th Quarter ended 30 June 2017 (Figures Finalised as at 2017/07/28)</t>
  </si>
  <si>
    <t>North West: Dr Ruth Segomotsi Mompati(DC39) - Table C2 Quarterly Budget Statement - Financial Performance (standard classification) for 4th Quarter ended 30 June 2017 (Figures Finalised as at 2017/07/28)</t>
  </si>
  <si>
    <t>North West: City Of Matlosana(NW403) - Table C2 Quarterly Budget Statement - Financial Performance (standard classification) for 4th Quarter ended 30 June 2017 (Figures Finalised as at 2017/07/28)</t>
  </si>
  <si>
    <t>North West: Maquassi Hills(NW404) - Table C2 Quarterly Budget Statement - Financial Performance (standard classification) for 4th Quarter ended 30 June 2017 (Figures Finalised as at 2017/07/28)</t>
  </si>
  <si>
    <t>North West: Tlokwe-Ventersdorp(NW405) - Table C2 Quarterly Budget Statement - Financial Performance (standard classification) for 4th Quarter ended 30 June 2017 (Figures Finalised as at 2017/07/28)</t>
  </si>
  <si>
    <t>North West: Dr Kenneth Kaunda(DC40) - Table C2 Quarterly Budget Statement - Financial Performance (standard classification) for 4th Quarter ended 30 June 2017 (Figures Finalised as at 2017/07/28)</t>
  </si>
  <si>
    <t>Summary - Table C2 Quarterly Budget Statement - Financial Performance (standard classification) for 4th Quarter ended 30 June 2017 (Figures Finalised as at 2017/07/28)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</si>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</sst>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.00_);\(#,###.00\);.00_)"/>
    <numFmt numFmtId="169" formatCode="#,###_);\(#,###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5107835323</v>
      </c>
      <c r="D5" s="19">
        <f>SUM(D6:D8)</f>
        <v>0</v>
      </c>
      <c r="E5" s="20">
        <f t="shared" si="0"/>
        <v>4549030914</v>
      </c>
      <c r="F5" s="21">
        <f t="shared" si="0"/>
        <v>5653715069</v>
      </c>
      <c r="G5" s="21">
        <f t="shared" si="0"/>
        <v>1575261598</v>
      </c>
      <c r="H5" s="21">
        <f t="shared" si="0"/>
        <v>421702341</v>
      </c>
      <c r="I5" s="21">
        <f t="shared" si="0"/>
        <v>211411139</v>
      </c>
      <c r="J5" s="21">
        <f t="shared" si="0"/>
        <v>2208375078</v>
      </c>
      <c r="K5" s="21">
        <f t="shared" si="0"/>
        <v>279199831</v>
      </c>
      <c r="L5" s="21">
        <f t="shared" si="0"/>
        <v>217436049</v>
      </c>
      <c r="M5" s="21">
        <f t="shared" si="0"/>
        <v>1011694557</v>
      </c>
      <c r="N5" s="21">
        <f t="shared" si="0"/>
        <v>1508330437</v>
      </c>
      <c r="O5" s="21">
        <f t="shared" si="0"/>
        <v>259872555</v>
      </c>
      <c r="P5" s="21">
        <f t="shared" si="0"/>
        <v>381154281</v>
      </c>
      <c r="Q5" s="21">
        <f t="shared" si="0"/>
        <v>788525387</v>
      </c>
      <c r="R5" s="21">
        <f t="shared" si="0"/>
        <v>1429552223</v>
      </c>
      <c r="S5" s="21">
        <f t="shared" si="0"/>
        <v>330990276</v>
      </c>
      <c r="T5" s="21">
        <f t="shared" si="0"/>
        <v>244432093</v>
      </c>
      <c r="U5" s="21">
        <f t="shared" si="0"/>
        <v>346706332</v>
      </c>
      <c r="V5" s="21">
        <f t="shared" si="0"/>
        <v>922128701</v>
      </c>
      <c r="W5" s="21">
        <f t="shared" si="0"/>
        <v>6068386439</v>
      </c>
      <c r="X5" s="21">
        <f t="shared" si="0"/>
        <v>4889281433</v>
      </c>
      <c r="Y5" s="21">
        <f t="shared" si="0"/>
        <v>1179105006</v>
      </c>
      <c r="Z5" s="4">
        <f>+IF(X5&lt;&gt;0,+(Y5/X5)*100,0)</f>
        <v>24.11612058249869</v>
      </c>
      <c r="AA5" s="19">
        <f>SUM(AA6:AA8)</f>
        <v>5653715069</v>
      </c>
    </row>
    <row r="6" spans="1:27" ht="13.5">
      <c r="A6" s="5" t="s">
        <v>33</v>
      </c>
      <c r="B6" s="3"/>
      <c r="C6" s="22">
        <v>654368627</v>
      </c>
      <c r="D6" s="22"/>
      <c r="E6" s="23">
        <v>762984315</v>
      </c>
      <c r="F6" s="24">
        <v>748842666</v>
      </c>
      <c r="G6" s="24">
        <v>270274605</v>
      </c>
      <c r="H6" s="24">
        <v>20452343</v>
      </c>
      <c r="I6" s="24">
        <v>21199306</v>
      </c>
      <c r="J6" s="24">
        <v>311926254</v>
      </c>
      <c r="K6" s="24">
        <v>13456406</v>
      </c>
      <c r="L6" s="24">
        <v>22132947</v>
      </c>
      <c r="M6" s="24">
        <v>120996977</v>
      </c>
      <c r="N6" s="24">
        <v>156586330</v>
      </c>
      <c r="O6" s="24">
        <v>53854757</v>
      </c>
      <c r="P6" s="24">
        <v>25864558</v>
      </c>
      <c r="Q6" s="24">
        <v>124763329</v>
      </c>
      <c r="R6" s="24">
        <v>204482644</v>
      </c>
      <c r="S6" s="24">
        <v>41715804</v>
      </c>
      <c r="T6" s="24">
        <v>21333510</v>
      </c>
      <c r="U6" s="24">
        <v>18872974</v>
      </c>
      <c r="V6" s="24">
        <v>81922288</v>
      </c>
      <c r="W6" s="24">
        <v>754917516</v>
      </c>
      <c r="X6" s="24">
        <v>760855586</v>
      </c>
      <c r="Y6" s="24">
        <v>-5938070</v>
      </c>
      <c r="Z6" s="6">
        <v>-0.78</v>
      </c>
      <c r="AA6" s="22">
        <v>748842666</v>
      </c>
    </row>
    <row r="7" spans="1:27" ht="13.5">
      <c r="A7" s="5" t="s">
        <v>34</v>
      </c>
      <c r="B7" s="3"/>
      <c r="C7" s="25">
        <v>4363540952</v>
      </c>
      <c r="D7" s="25"/>
      <c r="E7" s="26">
        <v>3559965821</v>
      </c>
      <c r="F7" s="27">
        <v>4686902578</v>
      </c>
      <c r="G7" s="27">
        <v>1279530867</v>
      </c>
      <c r="H7" s="27">
        <v>400567553</v>
      </c>
      <c r="I7" s="27">
        <v>189552225</v>
      </c>
      <c r="J7" s="27">
        <v>1869650645</v>
      </c>
      <c r="K7" s="27">
        <v>264665248</v>
      </c>
      <c r="L7" s="27">
        <v>193952669</v>
      </c>
      <c r="M7" s="27">
        <v>861278140</v>
      </c>
      <c r="N7" s="27">
        <v>1319896057</v>
      </c>
      <c r="O7" s="27">
        <v>205156810</v>
      </c>
      <c r="P7" s="27">
        <v>354708066</v>
      </c>
      <c r="Q7" s="27">
        <v>640052882</v>
      </c>
      <c r="R7" s="27">
        <v>1199917758</v>
      </c>
      <c r="S7" s="27">
        <v>288880622</v>
      </c>
      <c r="T7" s="27">
        <v>221996685</v>
      </c>
      <c r="U7" s="27">
        <v>326330282</v>
      </c>
      <c r="V7" s="27">
        <v>837207589</v>
      </c>
      <c r="W7" s="27">
        <v>5226672049</v>
      </c>
      <c r="X7" s="27">
        <v>3902952711</v>
      </c>
      <c r="Y7" s="27">
        <v>1323719338</v>
      </c>
      <c r="Z7" s="7">
        <v>33.92</v>
      </c>
      <c r="AA7" s="25">
        <v>4686902578</v>
      </c>
    </row>
    <row r="8" spans="1:27" ht="13.5">
      <c r="A8" s="5" t="s">
        <v>35</v>
      </c>
      <c r="B8" s="3"/>
      <c r="C8" s="22">
        <v>89925744</v>
      </c>
      <c r="D8" s="22"/>
      <c r="E8" s="23">
        <v>226080778</v>
      </c>
      <c r="F8" s="24">
        <v>217969825</v>
      </c>
      <c r="G8" s="24">
        <v>25456126</v>
      </c>
      <c r="H8" s="24">
        <v>682445</v>
      </c>
      <c r="I8" s="24">
        <v>659608</v>
      </c>
      <c r="J8" s="24">
        <v>26798179</v>
      </c>
      <c r="K8" s="24">
        <v>1078177</v>
      </c>
      <c r="L8" s="24">
        <v>1350433</v>
      </c>
      <c r="M8" s="24">
        <v>29419440</v>
      </c>
      <c r="N8" s="24">
        <v>31848050</v>
      </c>
      <c r="O8" s="24">
        <v>860988</v>
      </c>
      <c r="P8" s="24">
        <v>581657</v>
      </c>
      <c r="Q8" s="24">
        <v>23709176</v>
      </c>
      <c r="R8" s="24">
        <v>25151821</v>
      </c>
      <c r="S8" s="24">
        <v>393850</v>
      </c>
      <c r="T8" s="24">
        <v>1101898</v>
      </c>
      <c r="U8" s="24">
        <v>1503076</v>
      </c>
      <c r="V8" s="24">
        <v>2998824</v>
      </c>
      <c r="W8" s="24">
        <v>86796874</v>
      </c>
      <c r="X8" s="24">
        <v>225473136</v>
      </c>
      <c r="Y8" s="24">
        <v>-138676262</v>
      </c>
      <c r="Z8" s="6">
        <v>-61.5</v>
      </c>
      <c r="AA8" s="22">
        <v>217969825</v>
      </c>
    </row>
    <row r="9" spans="1:27" ht="13.5">
      <c r="A9" s="2" t="s">
        <v>36</v>
      </c>
      <c r="B9" s="3"/>
      <c r="C9" s="19">
        <f aca="true" t="shared" si="1" ref="C9:Y9">SUM(C10:C14)</f>
        <v>237764556</v>
      </c>
      <c r="D9" s="19">
        <f>SUM(D10:D14)</f>
        <v>0</v>
      </c>
      <c r="E9" s="20">
        <f t="shared" si="1"/>
        <v>462306502</v>
      </c>
      <c r="F9" s="21">
        <f t="shared" si="1"/>
        <v>475124859</v>
      </c>
      <c r="G9" s="21">
        <f t="shared" si="1"/>
        <v>28087574</v>
      </c>
      <c r="H9" s="21">
        <f t="shared" si="1"/>
        <v>11570335</v>
      </c>
      <c r="I9" s="21">
        <f t="shared" si="1"/>
        <v>15296500</v>
      </c>
      <c r="J9" s="21">
        <f t="shared" si="1"/>
        <v>54954409</v>
      </c>
      <c r="K9" s="21">
        <f t="shared" si="1"/>
        <v>15914745</v>
      </c>
      <c r="L9" s="21">
        <f t="shared" si="1"/>
        <v>13389506</v>
      </c>
      <c r="M9" s="21">
        <f t="shared" si="1"/>
        <v>33971988</v>
      </c>
      <c r="N9" s="21">
        <f t="shared" si="1"/>
        <v>63276239</v>
      </c>
      <c r="O9" s="21">
        <f t="shared" si="1"/>
        <v>11031405</v>
      </c>
      <c r="P9" s="21">
        <f t="shared" si="1"/>
        <v>19943525</v>
      </c>
      <c r="Q9" s="21">
        <f t="shared" si="1"/>
        <v>19862969</v>
      </c>
      <c r="R9" s="21">
        <f t="shared" si="1"/>
        <v>50837899</v>
      </c>
      <c r="S9" s="21">
        <f t="shared" si="1"/>
        <v>8832533</v>
      </c>
      <c r="T9" s="21">
        <f t="shared" si="1"/>
        <v>13551884</v>
      </c>
      <c r="U9" s="21">
        <f t="shared" si="1"/>
        <v>8511131</v>
      </c>
      <c r="V9" s="21">
        <f t="shared" si="1"/>
        <v>30895548</v>
      </c>
      <c r="W9" s="21">
        <f t="shared" si="1"/>
        <v>199964095</v>
      </c>
      <c r="X9" s="21">
        <f t="shared" si="1"/>
        <v>578818892</v>
      </c>
      <c r="Y9" s="21">
        <f t="shared" si="1"/>
        <v>-378854797</v>
      </c>
      <c r="Z9" s="4">
        <f>+IF(X9&lt;&gt;0,+(Y9/X9)*100,0)</f>
        <v>-65.45308078852409</v>
      </c>
      <c r="AA9" s="19">
        <f>SUM(AA10:AA14)</f>
        <v>475124859</v>
      </c>
    </row>
    <row r="10" spans="1:27" ht="13.5">
      <c r="A10" s="5" t="s">
        <v>37</v>
      </c>
      <c r="B10" s="3"/>
      <c r="C10" s="22">
        <v>37219173</v>
      </c>
      <c r="D10" s="22"/>
      <c r="E10" s="23">
        <v>92173391</v>
      </c>
      <c r="F10" s="24">
        <v>96762884</v>
      </c>
      <c r="G10" s="24">
        <v>8481647</v>
      </c>
      <c r="H10" s="24">
        <v>1888017</v>
      </c>
      <c r="I10" s="24">
        <v>1542125</v>
      </c>
      <c r="J10" s="24">
        <v>11911789</v>
      </c>
      <c r="K10" s="24">
        <v>6095912</v>
      </c>
      <c r="L10" s="24">
        <v>3620599</v>
      </c>
      <c r="M10" s="24">
        <v>14316071</v>
      </c>
      <c r="N10" s="24">
        <v>24032582</v>
      </c>
      <c r="O10" s="24">
        <v>3354607</v>
      </c>
      <c r="P10" s="24">
        <v>6671401</v>
      </c>
      <c r="Q10" s="24">
        <v>5577390</v>
      </c>
      <c r="R10" s="24">
        <v>15603398</v>
      </c>
      <c r="S10" s="24">
        <v>2070365</v>
      </c>
      <c r="T10" s="24">
        <v>2006590</v>
      </c>
      <c r="U10" s="24">
        <v>4294284</v>
      </c>
      <c r="V10" s="24">
        <v>8371239</v>
      </c>
      <c r="W10" s="24">
        <v>59919008</v>
      </c>
      <c r="X10" s="24">
        <v>103955666</v>
      </c>
      <c r="Y10" s="24">
        <v>-44036658</v>
      </c>
      <c r="Z10" s="6">
        <v>-42.36</v>
      </c>
      <c r="AA10" s="22">
        <v>96762884</v>
      </c>
    </row>
    <row r="11" spans="1:27" ht="13.5">
      <c r="A11" s="5" t="s">
        <v>38</v>
      </c>
      <c r="B11" s="3"/>
      <c r="C11" s="22">
        <v>13102932</v>
      </c>
      <c r="D11" s="22"/>
      <c r="E11" s="23">
        <v>19442535</v>
      </c>
      <c r="F11" s="24">
        <v>22942854</v>
      </c>
      <c r="G11" s="24">
        <v>1664985</v>
      </c>
      <c r="H11" s="24">
        <v>376543</v>
      </c>
      <c r="I11" s="24">
        <v>875229</v>
      </c>
      <c r="J11" s="24">
        <v>2916757</v>
      </c>
      <c r="K11" s="24">
        <v>888610</v>
      </c>
      <c r="L11" s="24">
        <v>494493</v>
      </c>
      <c r="M11" s="24">
        <v>7759172</v>
      </c>
      <c r="N11" s="24">
        <v>9142275</v>
      </c>
      <c r="O11" s="24">
        <v>463750</v>
      </c>
      <c r="P11" s="24">
        <v>435047</v>
      </c>
      <c r="Q11" s="24">
        <v>2453007</v>
      </c>
      <c r="R11" s="24">
        <v>3351804</v>
      </c>
      <c r="S11" s="24">
        <v>534663</v>
      </c>
      <c r="T11" s="24">
        <v>270439</v>
      </c>
      <c r="U11" s="24">
        <v>125463</v>
      </c>
      <c r="V11" s="24">
        <v>930565</v>
      </c>
      <c r="W11" s="24">
        <v>16341401</v>
      </c>
      <c r="X11" s="24">
        <v>22662287</v>
      </c>
      <c r="Y11" s="24">
        <v>-6320886</v>
      </c>
      <c r="Z11" s="6">
        <v>-27.89</v>
      </c>
      <c r="AA11" s="22">
        <v>22942854</v>
      </c>
    </row>
    <row r="12" spans="1:27" ht="13.5">
      <c r="A12" s="5" t="s">
        <v>39</v>
      </c>
      <c r="B12" s="3"/>
      <c r="C12" s="22">
        <v>180164520</v>
      </c>
      <c r="D12" s="22"/>
      <c r="E12" s="23">
        <v>315235939</v>
      </c>
      <c r="F12" s="24">
        <v>325125494</v>
      </c>
      <c r="G12" s="24">
        <v>17327536</v>
      </c>
      <c r="H12" s="24">
        <v>8768332</v>
      </c>
      <c r="I12" s="24">
        <v>12225035</v>
      </c>
      <c r="J12" s="24">
        <v>38320903</v>
      </c>
      <c r="K12" s="24">
        <v>8614329</v>
      </c>
      <c r="L12" s="24">
        <v>8618861</v>
      </c>
      <c r="M12" s="24">
        <v>11178184</v>
      </c>
      <c r="N12" s="24">
        <v>28411374</v>
      </c>
      <c r="O12" s="24">
        <v>5627733</v>
      </c>
      <c r="P12" s="24">
        <v>12015973</v>
      </c>
      <c r="Q12" s="24">
        <v>11127716</v>
      </c>
      <c r="R12" s="24">
        <v>28771422</v>
      </c>
      <c r="S12" s="24">
        <v>5588544</v>
      </c>
      <c r="T12" s="24">
        <v>10507855</v>
      </c>
      <c r="U12" s="24">
        <v>3714851</v>
      </c>
      <c r="V12" s="24">
        <v>19811250</v>
      </c>
      <c r="W12" s="24">
        <v>115314949</v>
      </c>
      <c r="X12" s="24">
        <v>420526293</v>
      </c>
      <c r="Y12" s="24">
        <v>-305211344</v>
      </c>
      <c r="Z12" s="6">
        <v>-72.58</v>
      </c>
      <c r="AA12" s="22">
        <v>325125494</v>
      </c>
    </row>
    <row r="13" spans="1:27" ht="13.5">
      <c r="A13" s="5" t="s">
        <v>40</v>
      </c>
      <c r="B13" s="3"/>
      <c r="C13" s="22">
        <v>7205361</v>
      </c>
      <c r="D13" s="22"/>
      <c r="E13" s="23">
        <v>17063975</v>
      </c>
      <c r="F13" s="24">
        <v>12243612</v>
      </c>
      <c r="G13" s="24">
        <v>611141</v>
      </c>
      <c r="H13" s="24">
        <v>536688</v>
      </c>
      <c r="I13" s="24">
        <v>499941</v>
      </c>
      <c r="J13" s="24">
        <v>1647770</v>
      </c>
      <c r="K13" s="24">
        <v>199199</v>
      </c>
      <c r="L13" s="24">
        <v>541988</v>
      </c>
      <c r="M13" s="24">
        <v>596941</v>
      </c>
      <c r="N13" s="24">
        <v>1338128</v>
      </c>
      <c r="O13" s="24">
        <v>1466205</v>
      </c>
      <c r="P13" s="24">
        <v>734461</v>
      </c>
      <c r="Q13" s="24">
        <v>648996</v>
      </c>
      <c r="R13" s="24">
        <v>2849662</v>
      </c>
      <c r="S13" s="24">
        <v>512916</v>
      </c>
      <c r="T13" s="24">
        <v>767000</v>
      </c>
      <c r="U13" s="24">
        <v>373924</v>
      </c>
      <c r="V13" s="24">
        <v>1653840</v>
      </c>
      <c r="W13" s="24">
        <v>7489400</v>
      </c>
      <c r="X13" s="24">
        <v>13283983</v>
      </c>
      <c r="Y13" s="24">
        <v>-5794583</v>
      </c>
      <c r="Z13" s="6">
        <v>-43.62</v>
      </c>
      <c r="AA13" s="22">
        <v>12243612</v>
      </c>
    </row>
    <row r="14" spans="1:27" ht="13.5">
      <c r="A14" s="5" t="s">
        <v>41</v>
      </c>
      <c r="B14" s="3"/>
      <c r="C14" s="25">
        <v>72570</v>
      </c>
      <c r="D14" s="25"/>
      <c r="E14" s="26">
        <v>18390662</v>
      </c>
      <c r="F14" s="27">
        <v>18050015</v>
      </c>
      <c r="G14" s="27">
        <v>2265</v>
      </c>
      <c r="H14" s="27">
        <v>755</v>
      </c>
      <c r="I14" s="27">
        <v>154170</v>
      </c>
      <c r="J14" s="27">
        <v>157190</v>
      </c>
      <c r="K14" s="27">
        <v>116695</v>
      </c>
      <c r="L14" s="27">
        <v>113565</v>
      </c>
      <c r="M14" s="27">
        <v>121620</v>
      </c>
      <c r="N14" s="27">
        <v>351880</v>
      </c>
      <c r="O14" s="27">
        <v>119110</v>
      </c>
      <c r="P14" s="27">
        <v>86643</v>
      </c>
      <c r="Q14" s="27">
        <v>55860</v>
      </c>
      <c r="R14" s="27">
        <v>261613</v>
      </c>
      <c r="S14" s="27">
        <v>126045</v>
      </c>
      <c r="T14" s="27"/>
      <c r="U14" s="27">
        <v>2609</v>
      </c>
      <c r="V14" s="27">
        <v>128654</v>
      </c>
      <c r="W14" s="27">
        <v>899337</v>
      </c>
      <c r="X14" s="27">
        <v>18390663</v>
      </c>
      <c r="Y14" s="27">
        <v>-17491326</v>
      </c>
      <c r="Z14" s="7">
        <v>-95.11</v>
      </c>
      <c r="AA14" s="25">
        <v>18050015</v>
      </c>
    </row>
    <row r="15" spans="1:27" ht="13.5">
      <c r="A15" s="2" t="s">
        <v>42</v>
      </c>
      <c r="B15" s="8"/>
      <c r="C15" s="19">
        <f aca="true" t="shared" si="2" ref="C15:Y15">SUM(C16:C18)</f>
        <v>1028218516</v>
      </c>
      <c r="D15" s="19">
        <f>SUM(D16:D18)</f>
        <v>0</v>
      </c>
      <c r="E15" s="20">
        <f t="shared" si="2"/>
        <v>1165042537</v>
      </c>
      <c r="F15" s="21">
        <f t="shared" si="2"/>
        <v>1078674379</v>
      </c>
      <c r="G15" s="21">
        <f t="shared" si="2"/>
        <v>149967358</v>
      </c>
      <c r="H15" s="21">
        <f t="shared" si="2"/>
        <v>63789070</v>
      </c>
      <c r="I15" s="21">
        <f t="shared" si="2"/>
        <v>24153015</v>
      </c>
      <c r="J15" s="21">
        <f t="shared" si="2"/>
        <v>237909443</v>
      </c>
      <c r="K15" s="21">
        <f t="shared" si="2"/>
        <v>34755568</v>
      </c>
      <c r="L15" s="21">
        <f t="shared" si="2"/>
        <v>12373321</v>
      </c>
      <c r="M15" s="21">
        <f t="shared" si="2"/>
        <v>226359778</v>
      </c>
      <c r="N15" s="21">
        <f t="shared" si="2"/>
        <v>273488667</v>
      </c>
      <c r="O15" s="21">
        <f t="shared" si="2"/>
        <v>1672514</v>
      </c>
      <c r="P15" s="21">
        <f t="shared" si="2"/>
        <v>36827921</v>
      </c>
      <c r="Q15" s="21">
        <f t="shared" si="2"/>
        <v>140427384</v>
      </c>
      <c r="R15" s="21">
        <f t="shared" si="2"/>
        <v>178927819</v>
      </c>
      <c r="S15" s="21">
        <f t="shared" si="2"/>
        <v>27393902</v>
      </c>
      <c r="T15" s="21">
        <f t="shared" si="2"/>
        <v>50917179</v>
      </c>
      <c r="U15" s="21">
        <f t="shared" si="2"/>
        <v>76642206</v>
      </c>
      <c r="V15" s="21">
        <f t="shared" si="2"/>
        <v>154953287</v>
      </c>
      <c r="W15" s="21">
        <f t="shared" si="2"/>
        <v>845279216</v>
      </c>
      <c r="X15" s="21">
        <f t="shared" si="2"/>
        <v>1096972051</v>
      </c>
      <c r="Y15" s="21">
        <f t="shared" si="2"/>
        <v>-251692835</v>
      </c>
      <c r="Z15" s="4">
        <f>+IF(X15&lt;&gt;0,+(Y15/X15)*100,0)</f>
        <v>-22.94432522419844</v>
      </c>
      <c r="AA15" s="19">
        <f>SUM(AA16:AA18)</f>
        <v>1078674379</v>
      </c>
    </row>
    <row r="16" spans="1:27" ht="13.5">
      <c r="A16" s="5" t="s">
        <v>43</v>
      </c>
      <c r="B16" s="3"/>
      <c r="C16" s="22">
        <v>326985163</v>
      </c>
      <c r="D16" s="22"/>
      <c r="E16" s="23">
        <v>497617413</v>
      </c>
      <c r="F16" s="24">
        <v>328425082</v>
      </c>
      <c r="G16" s="24">
        <v>60698023</v>
      </c>
      <c r="H16" s="24">
        <v>33609710</v>
      </c>
      <c r="I16" s="24">
        <v>790521</v>
      </c>
      <c r="J16" s="24">
        <v>95098254</v>
      </c>
      <c r="K16" s="24">
        <v>5487265</v>
      </c>
      <c r="L16" s="24">
        <v>3904648</v>
      </c>
      <c r="M16" s="24">
        <v>47700782</v>
      </c>
      <c r="N16" s="24">
        <v>57092695</v>
      </c>
      <c r="O16" s="24">
        <v>5509889</v>
      </c>
      <c r="P16" s="24">
        <v>20553279</v>
      </c>
      <c r="Q16" s="24">
        <v>62433494</v>
      </c>
      <c r="R16" s="24">
        <v>88496662</v>
      </c>
      <c r="S16" s="24">
        <v>8378179</v>
      </c>
      <c r="T16" s="24">
        <v>18474981</v>
      </c>
      <c r="U16" s="24">
        <v>39733323</v>
      </c>
      <c r="V16" s="24">
        <v>66586483</v>
      </c>
      <c r="W16" s="24">
        <v>307274094</v>
      </c>
      <c r="X16" s="24">
        <v>456966804</v>
      </c>
      <c r="Y16" s="24">
        <v>-149692710</v>
      </c>
      <c r="Z16" s="6">
        <v>-32.76</v>
      </c>
      <c r="AA16" s="22">
        <v>328425082</v>
      </c>
    </row>
    <row r="17" spans="1:27" ht="13.5">
      <c r="A17" s="5" t="s">
        <v>44</v>
      </c>
      <c r="B17" s="3"/>
      <c r="C17" s="22">
        <v>689451225</v>
      </c>
      <c r="D17" s="22"/>
      <c r="E17" s="23">
        <v>667125124</v>
      </c>
      <c r="F17" s="24">
        <v>749949168</v>
      </c>
      <c r="G17" s="24">
        <v>84559369</v>
      </c>
      <c r="H17" s="24">
        <v>30178921</v>
      </c>
      <c r="I17" s="24">
        <v>23362494</v>
      </c>
      <c r="J17" s="24">
        <v>138100784</v>
      </c>
      <c r="K17" s="24">
        <v>29268303</v>
      </c>
      <c r="L17" s="24">
        <v>8468488</v>
      </c>
      <c r="M17" s="24">
        <v>174821641</v>
      </c>
      <c r="N17" s="24">
        <v>212558432</v>
      </c>
      <c r="O17" s="24">
        <v>-3837515</v>
      </c>
      <c r="P17" s="24">
        <v>16274642</v>
      </c>
      <c r="Q17" s="24">
        <v>74912052</v>
      </c>
      <c r="R17" s="24">
        <v>87349179</v>
      </c>
      <c r="S17" s="24">
        <v>19015278</v>
      </c>
      <c r="T17" s="24">
        <v>32442198</v>
      </c>
      <c r="U17" s="24">
        <v>36908883</v>
      </c>
      <c r="V17" s="24">
        <v>88366359</v>
      </c>
      <c r="W17" s="24">
        <v>526374754</v>
      </c>
      <c r="X17" s="24">
        <v>639705557</v>
      </c>
      <c r="Y17" s="24">
        <v>-113330803</v>
      </c>
      <c r="Z17" s="6">
        <v>-17.72</v>
      </c>
      <c r="AA17" s="22">
        <v>749949168</v>
      </c>
    </row>
    <row r="18" spans="1:27" ht="13.5">
      <c r="A18" s="5" t="s">
        <v>45</v>
      </c>
      <c r="B18" s="3"/>
      <c r="C18" s="22">
        <v>11782128</v>
      </c>
      <c r="D18" s="22"/>
      <c r="E18" s="23">
        <v>300000</v>
      </c>
      <c r="F18" s="24">
        <v>300129</v>
      </c>
      <c r="G18" s="24">
        <v>4709966</v>
      </c>
      <c r="H18" s="24">
        <v>439</v>
      </c>
      <c r="I18" s="24"/>
      <c r="J18" s="24">
        <v>4710405</v>
      </c>
      <c r="K18" s="24"/>
      <c r="L18" s="24">
        <v>185</v>
      </c>
      <c r="M18" s="24">
        <v>3837355</v>
      </c>
      <c r="N18" s="24">
        <v>3837540</v>
      </c>
      <c r="O18" s="24">
        <v>140</v>
      </c>
      <c r="P18" s="24"/>
      <c r="Q18" s="24">
        <v>3081838</v>
      </c>
      <c r="R18" s="24">
        <v>3081978</v>
      </c>
      <c r="S18" s="24">
        <v>445</v>
      </c>
      <c r="T18" s="24"/>
      <c r="U18" s="24"/>
      <c r="V18" s="24">
        <v>445</v>
      </c>
      <c r="W18" s="24">
        <v>11630368</v>
      </c>
      <c r="X18" s="24">
        <v>299690</v>
      </c>
      <c r="Y18" s="24">
        <v>11330678</v>
      </c>
      <c r="Z18" s="6">
        <v>3780.8</v>
      </c>
      <c r="AA18" s="22">
        <v>300129</v>
      </c>
    </row>
    <row r="19" spans="1:27" ht="13.5">
      <c r="A19" s="2" t="s">
        <v>46</v>
      </c>
      <c r="B19" s="8"/>
      <c r="C19" s="19">
        <f aca="true" t="shared" si="3" ref="C19:Y19">SUM(C20:C23)</f>
        <v>6599949517</v>
      </c>
      <c r="D19" s="19">
        <f>SUM(D20:D23)</f>
        <v>0</v>
      </c>
      <c r="E19" s="20">
        <f t="shared" si="3"/>
        <v>9501643577</v>
      </c>
      <c r="F19" s="21">
        <f t="shared" si="3"/>
        <v>9573353604</v>
      </c>
      <c r="G19" s="21">
        <f t="shared" si="3"/>
        <v>821582989</v>
      </c>
      <c r="H19" s="21">
        <f t="shared" si="3"/>
        <v>663455756</v>
      </c>
      <c r="I19" s="21">
        <f t="shared" si="3"/>
        <v>657261832</v>
      </c>
      <c r="J19" s="21">
        <f t="shared" si="3"/>
        <v>2142300577</v>
      </c>
      <c r="K19" s="21">
        <f t="shared" si="3"/>
        <v>629543258</v>
      </c>
      <c r="L19" s="21">
        <f t="shared" si="3"/>
        <v>654945820</v>
      </c>
      <c r="M19" s="21">
        <f t="shared" si="3"/>
        <v>964339507</v>
      </c>
      <c r="N19" s="21">
        <f t="shared" si="3"/>
        <v>2248828585</v>
      </c>
      <c r="O19" s="21">
        <f t="shared" si="3"/>
        <v>598813708</v>
      </c>
      <c r="P19" s="21">
        <f t="shared" si="3"/>
        <v>499318274</v>
      </c>
      <c r="Q19" s="21">
        <f t="shared" si="3"/>
        <v>731156146</v>
      </c>
      <c r="R19" s="21">
        <f t="shared" si="3"/>
        <v>1829288128</v>
      </c>
      <c r="S19" s="21">
        <f t="shared" si="3"/>
        <v>633888179</v>
      </c>
      <c r="T19" s="21">
        <f t="shared" si="3"/>
        <v>615091518</v>
      </c>
      <c r="U19" s="21">
        <f t="shared" si="3"/>
        <v>676825040</v>
      </c>
      <c r="V19" s="21">
        <f t="shared" si="3"/>
        <v>1925804737</v>
      </c>
      <c r="W19" s="21">
        <f t="shared" si="3"/>
        <v>8146222027</v>
      </c>
      <c r="X19" s="21">
        <f t="shared" si="3"/>
        <v>10288501464</v>
      </c>
      <c r="Y19" s="21">
        <f t="shared" si="3"/>
        <v>-2142279437</v>
      </c>
      <c r="Z19" s="4">
        <f>+IF(X19&lt;&gt;0,+(Y19/X19)*100,0)</f>
        <v>-20.82207447309938</v>
      </c>
      <c r="AA19" s="19">
        <f>SUM(AA20:AA23)</f>
        <v>9573353604</v>
      </c>
    </row>
    <row r="20" spans="1:27" ht="13.5">
      <c r="A20" s="5" t="s">
        <v>47</v>
      </c>
      <c r="B20" s="3"/>
      <c r="C20" s="22">
        <v>3216145853</v>
      </c>
      <c r="D20" s="22"/>
      <c r="E20" s="23">
        <v>4205450315</v>
      </c>
      <c r="F20" s="24">
        <v>4995614316</v>
      </c>
      <c r="G20" s="24">
        <v>442514007</v>
      </c>
      <c r="H20" s="24">
        <v>422584845</v>
      </c>
      <c r="I20" s="24">
        <v>394769188</v>
      </c>
      <c r="J20" s="24">
        <v>1259868040</v>
      </c>
      <c r="K20" s="24">
        <v>359604680</v>
      </c>
      <c r="L20" s="24">
        <v>379598204</v>
      </c>
      <c r="M20" s="24">
        <v>404050548</v>
      </c>
      <c r="N20" s="24">
        <v>1143253432</v>
      </c>
      <c r="O20" s="24">
        <v>344439552</v>
      </c>
      <c r="P20" s="24">
        <v>268464304</v>
      </c>
      <c r="Q20" s="24">
        <v>388161091</v>
      </c>
      <c r="R20" s="24">
        <v>1001064947</v>
      </c>
      <c r="S20" s="24">
        <v>336535959</v>
      </c>
      <c r="T20" s="24">
        <v>342211325</v>
      </c>
      <c r="U20" s="24">
        <v>254861243</v>
      </c>
      <c r="V20" s="24">
        <v>933608527</v>
      </c>
      <c r="W20" s="24">
        <v>4337794946</v>
      </c>
      <c r="X20" s="24">
        <v>4919703044</v>
      </c>
      <c r="Y20" s="24">
        <v>-581908098</v>
      </c>
      <c r="Z20" s="6">
        <v>-11.83</v>
      </c>
      <c r="AA20" s="22">
        <v>4995614316</v>
      </c>
    </row>
    <row r="21" spans="1:27" ht="13.5">
      <c r="A21" s="5" t="s">
        <v>48</v>
      </c>
      <c r="B21" s="3"/>
      <c r="C21" s="22">
        <v>1883198022</v>
      </c>
      <c r="D21" s="22"/>
      <c r="E21" s="23">
        <v>3107954367</v>
      </c>
      <c r="F21" s="24">
        <v>2905115263</v>
      </c>
      <c r="G21" s="24">
        <v>252931435</v>
      </c>
      <c r="H21" s="24">
        <v>146171237</v>
      </c>
      <c r="I21" s="24">
        <v>166054649</v>
      </c>
      <c r="J21" s="24">
        <v>565157321</v>
      </c>
      <c r="K21" s="24">
        <v>119647523</v>
      </c>
      <c r="L21" s="24">
        <v>168576582</v>
      </c>
      <c r="M21" s="24">
        <v>353614361</v>
      </c>
      <c r="N21" s="24">
        <v>641838466</v>
      </c>
      <c r="O21" s="24">
        <v>123528807</v>
      </c>
      <c r="P21" s="24">
        <v>123388955</v>
      </c>
      <c r="Q21" s="24">
        <v>209860234</v>
      </c>
      <c r="R21" s="24">
        <v>456777996</v>
      </c>
      <c r="S21" s="24">
        <v>174037180</v>
      </c>
      <c r="T21" s="24">
        <v>146891564</v>
      </c>
      <c r="U21" s="24">
        <v>292680260</v>
      </c>
      <c r="V21" s="24">
        <v>613609004</v>
      </c>
      <c r="W21" s="24">
        <v>2277382787</v>
      </c>
      <c r="X21" s="24">
        <v>3060809927</v>
      </c>
      <c r="Y21" s="24">
        <v>-783427140</v>
      </c>
      <c r="Z21" s="6">
        <v>-25.6</v>
      </c>
      <c r="AA21" s="22">
        <v>2905115263</v>
      </c>
    </row>
    <row r="22" spans="1:27" ht="13.5">
      <c r="A22" s="5" t="s">
        <v>49</v>
      </c>
      <c r="B22" s="3"/>
      <c r="C22" s="25">
        <v>1053644567</v>
      </c>
      <c r="D22" s="25"/>
      <c r="E22" s="26">
        <v>1426095426</v>
      </c>
      <c r="F22" s="27">
        <v>967949978</v>
      </c>
      <c r="G22" s="27">
        <v>60184875</v>
      </c>
      <c r="H22" s="27">
        <v>48286871</v>
      </c>
      <c r="I22" s="27">
        <v>54718851</v>
      </c>
      <c r="J22" s="27">
        <v>163190597</v>
      </c>
      <c r="K22" s="27">
        <v>60405375</v>
      </c>
      <c r="L22" s="27">
        <v>65921236</v>
      </c>
      <c r="M22" s="27">
        <v>94391934</v>
      </c>
      <c r="N22" s="27">
        <v>220718545</v>
      </c>
      <c r="O22" s="27">
        <v>73671248</v>
      </c>
      <c r="P22" s="27">
        <v>57886921</v>
      </c>
      <c r="Q22" s="27">
        <v>69592066</v>
      </c>
      <c r="R22" s="27">
        <v>201150235</v>
      </c>
      <c r="S22" s="27">
        <v>64452854</v>
      </c>
      <c r="T22" s="27">
        <v>51345025</v>
      </c>
      <c r="U22" s="27">
        <v>82272591</v>
      </c>
      <c r="V22" s="27">
        <v>198070470</v>
      </c>
      <c r="W22" s="27">
        <v>783129847</v>
      </c>
      <c r="X22" s="27">
        <v>1480063970</v>
      </c>
      <c r="Y22" s="27">
        <v>-696934123</v>
      </c>
      <c r="Z22" s="7">
        <v>-47.09</v>
      </c>
      <c r="AA22" s="25">
        <v>967949978</v>
      </c>
    </row>
    <row r="23" spans="1:27" ht="13.5">
      <c r="A23" s="5" t="s">
        <v>50</v>
      </c>
      <c r="B23" s="3"/>
      <c r="C23" s="22">
        <v>446961075</v>
      </c>
      <c r="D23" s="22"/>
      <c r="E23" s="23">
        <v>762143469</v>
      </c>
      <c r="F23" s="24">
        <v>704674047</v>
      </c>
      <c r="G23" s="24">
        <v>65952672</v>
      </c>
      <c r="H23" s="24">
        <v>46412803</v>
      </c>
      <c r="I23" s="24">
        <v>41719144</v>
      </c>
      <c r="J23" s="24">
        <v>154084619</v>
      </c>
      <c r="K23" s="24">
        <v>89885680</v>
      </c>
      <c r="L23" s="24">
        <v>40849798</v>
      </c>
      <c r="M23" s="24">
        <v>112282664</v>
      </c>
      <c r="N23" s="24">
        <v>243018142</v>
      </c>
      <c r="O23" s="24">
        <v>57174101</v>
      </c>
      <c r="P23" s="24">
        <v>49578094</v>
      </c>
      <c r="Q23" s="24">
        <v>63542755</v>
      </c>
      <c r="R23" s="24">
        <v>170294950</v>
      </c>
      <c r="S23" s="24">
        <v>58862186</v>
      </c>
      <c r="T23" s="24">
        <v>74643604</v>
      </c>
      <c r="U23" s="24">
        <v>47010946</v>
      </c>
      <c r="V23" s="24">
        <v>180516736</v>
      </c>
      <c r="W23" s="24">
        <v>747914447</v>
      </c>
      <c r="X23" s="24">
        <v>827924523</v>
      </c>
      <c r="Y23" s="24">
        <v>-80010076</v>
      </c>
      <c r="Z23" s="6">
        <v>-9.66</v>
      </c>
      <c r="AA23" s="22">
        <v>704674047</v>
      </c>
    </row>
    <row r="24" spans="1:27" ht="13.5">
      <c r="A24" s="2" t="s">
        <v>51</v>
      </c>
      <c r="B24" s="8" t="s">
        <v>52</v>
      </c>
      <c r="C24" s="19">
        <v>14934275</v>
      </c>
      <c r="D24" s="19"/>
      <c r="E24" s="20">
        <v>63723725</v>
      </c>
      <c r="F24" s="21">
        <v>470373743</v>
      </c>
      <c r="G24" s="21">
        <v>7624975</v>
      </c>
      <c r="H24" s="21"/>
      <c r="I24" s="21">
        <v>2992303</v>
      </c>
      <c r="J24" s="21">
        <v>10617278</v>
      </c>
      <c r="K24" s="21">
        <v>1422862</v>
      </c>
      <c r="L24" s="21">
        <v>1637166</v>
      </c>
      <c r="M24" s="21">
        <v>5790219</v>
      </c>
      <c r="N24" s="21">
        <v>8850247</v>
      </c>
      <c r="O24" s="21">
        <v>1642068</v>
      </c>
      <c r="P24" s="21">
        <v>1484113</v>
      </c>
      <c r="Q24" s="21">
        <v>5542602</v>
      </c>
      <c r="R24" s="21">
        <v>8668783</v>
      </c>
      <c r="S24" s="21">
        <v>1638333</v>
      </c>
      <c r="T24" s="21">
        <v>1438477</v>
      </c>
      <c r="U24" s="21">
        <v>32563</v>
      </c>
      <c r="V24" s="21">
        <v>3109373</v>
      </c>
      <c r="W24" s="21">
        <v>31245681</v>
      </c>
      <c r="X24" s="21">
        <v>63726113</v>
      </c>
      <c r="Y24" s="21">
        <v>-32480432</v>
      </c>
      <c r="Z24" s="4">
        <v>-50.97</v>
      </c>
      <c r="AA24" s="19">
        <v>470373743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12988702187</v>
      </c>
      <c r="D25" s="40">
        <f>+D5+D9+D15+D19+D24</f>
        <v>0</v>
      </c>
      <c r="E25" s="41">
        <f t="shared" si="4"/>
        <v>15741747255</v>
      </c>
      <c r="F25" s="42">
        <f t="shared" si="4"/>
        <v>17251241654</v>
      </c>
      <c r="G25" s="42">
        <f t="shared" si="4"/>
        <v>2582524494</v>
      </c>
      <c r="H25" s="42">
        <f t="shared" si="4"/>
        <v>1160517502</v>
      </c>
      <c r="I25" s="42">
        <f t="shared" si="4"/>
        <v>911114789</v>
      </c>
      <c r="J25" s="42">
        <f t="shared" si="4"/>
        <v>4654156785</v>
      </c>
      <c r="K25" s="42">
        <f t="shared" si="4"/>
        <v>960836264</v>
      </c>
      <c r="L25" s="42">
        <f t="shared" si="4"/>
        <v>899781862</v>
      </c>
      <c r="M25" s="42">
        <f t="shared" si="4"/>
        <v>2242156049</v>
      </c>
      <c r="N25" s="42">
        <f t="shared" si="4"/>
        <v>4102774175</v>
      </c>
      <c r="O25" s="42">
        <f t="shared" si="4"/>
        <v>873032250</v>
      </c>
      <c r="P25" s="42">
        <f t="shared" si="4"/>
        <v>938728114</v>
      </c>
      <c r="Q25" s="42">
        <f t="shared" si="4"/>
        <v>1685514488</v>
      </c>
      <c r="R25" s="42">
        <f t="shared" si="4"/>
        <v>3497274852</v>
      </c>
      <c r="S25" s="42">
        <f t="shared" si="4"/>
        <v>1002743223</v>
      </c>
      <c r="T25" s="42">
        <f t="shared" si="4"/>
        <v>925431151</v>
      </c>
      <c r="U25" s="42">
        <f t="shared" si="4"/>
        <v>1108717272</v>
      </c>
      <c r="V25" s="42">
        <f t="shared" si="4"/>
        <v>3036891646</v>
      </c>
      <c r="W25" s="42">
        <f t="shared" si="4"/>
        <v>15291097458</v>
      </c>
      <c r="X25" s="42">
        <f t="shared" si="4"/>
        <v>16917299953</v>
      </c>
      <c r="Y25" s="42">
        <f t="shared" si="4"/>
        <v>-1626202495</v>
      </c>
      <c r="Z25" s="43">
        <f>+IF(X25&lt;&gt;0,+(Y25/X25)*100,0)</f>
        <v>-9.612659818753288</v>
      </c>
      <c r="AA25" s="40">
        <f>+AA5+AA9+AA15+AA19+AA24</f>
        <v>17251241654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5445584287</v>
      </c>
      <c r="D28" s="19">
        <f>SUM(D29:D31)</f>
        <v>0</v>
      </c>
      <c r="E28" s="20">
        <f t="shared" si="5"/>
        <v>4380126463</v>
      </c>
      <c r="F28" s="21">
        <f t="shared" si="5"/>
        <v>4768249763</v>
      </c>
      <c r="G28" s="21">
        <f t="shared" si="5"/>
        <v>285157589</v>
      </c>
      <c r="H28" s="21">
        <f t="shared" si="5"/>
        <v>290398377</v>
      </c>
      <c r="I28" s="21">
        <f t="shared" si="5"/>
        <v>348934734</v>
      </c>
      <c r="J28" s="21">
        <f t="shared" si="5"/>
        <v>924490700</v>
      </c>
      <c r="K28" s="21">
        <f t="shared" si="5"/>
        <v>301478848</v>
      </c>
      <c r="L28" s="21">
        <f t="shared" si="5"/>
        <v>322944229</v>
      </c>
      <c r="M28" s="21">
        <f t="shared" si="5"/>
        <v>353237050</v>
      </c>
      <c r="N28" s="21">
        <f t="shared" si="5"/>
        <v>977660127</v>
      </c>
      <c r="O28" s="21">
        <f t="shared" si="5"/>
        <v>321520182</v>
      </c>
      <c r="P28" s="21">
        <f t="shared" si="5"/>
        <v>297506310</v>
      </c>
      <c r="Q28" s="21">
        <f t="shared" si="5"/>
        <v>337322050</v>
      </c>
      <c r="R28" s="21">
        <f t="shared" si="5"/>
        <v>956348542</v>
      </c>
      <c r="S28" s="21">
        <f t="shared" si="5"/>
        <v>318151979</v>
      </c>
      <c r="T28" s="21">
        <f t="shared" si="5"/>
        <v>339136030</v>
      </c>
      <c r="U28" s="21">
        <f t="shared" si="5"/>
        <v>261534221</v>
      </c>
      <c r="V28" s="21">
        <f t="shared" si="5"/>
        <v>918822230</v>
      </c>
      <c r="W28" s="21">
        <f t="shared" si="5"/>
        <v>3777321599</v>
      </c>
      <c r="X28" s="21">
        <f t="shared" si="5"/>
        <v>4673713896</v>
      </c>
      <c r="Y28" s="21">
        <f t="shared" si="5"/>
        <v>-896392297</v>
      </c>
      <c r="Z28" s="4">
        <f>+IF(X28&lt;&gt;0,+(Y28/X28)*100,0)</f>
        <v>-19.17944309272285</v>
      </c>
      <c r="AA28" s="19">
        <f>SUM(AA29:AA31)</f>
        <v>4768249763</v>
      </c>
    </row>
    <row r="29" spans="1:27" ht="13.5">
      <c r="A29" s="5" t="s">
        <v>33</v>
      </c>
      <c r="B29" s="3"/>
      <c r="C29" s="22">
        <v>915113515</v>
      </c>
      <c r="D29" s="22"/>
      <c r="E29" s="23">
        <v>1344471101</v>
      </c>
      <c r="F29" s="24">
        <v>1273175108</v>
      </c>
      <c r="G29" s="24">
        <v>80587444</v>
      </c>
      <c r="H29" s="24">
        <v>83055635</v>
      </c>
      <c r="I29" s="24">
        <v>102972514</v>
      </c>
      <c r="J29" s="24">
        <v>266615593</v>
      </c>
      <c r="K29" s="24">
        <v>82755837</v>
      </c>
      <c r="L29" s="24">
        <v>116429643</v>
      </c>
      <c r="M29" s="24">
        <v>119888945</v>
      </c>
      <c r="N29" s="24">
        <v>319074425</v>
      </c>
      <c r="O29" s="24">
        <v>107617833</v>
      </c>
      <c r="P29" s="24">
        <v>105823288</v>
      </c>
      <c r="Q29" s="24">
        <v>116132112</v>
      </c>
      <c r="R29" s="24">
        <v>329573233</v>
      </c>
      <c r="S29" s="24">
        <v>102702745</v>
      </c>
      <c r="T29" s="24">
        <v>106122862</v>
      </c>
      <c r="U29" s="24">
        <v>96386797</v>
      </c>
      <c r="V29" s="24">
        <v>305212404</v>
      </c>
      <c r="W29" s="24">
        <v>1220475655</v>
      </c>
      <c r="X29" s="24">
        <v>1385609445</v>
      </c>
      <c r="Y29" s="24">
        <v>-165133790</v>
      </c>
      <c r="Z29" s="6">
        <v>-11.92</v>
      </c>
      <c r="AA29" s="22">
        <v>1273175108</v>
      </c>
    </row>
    <row r="30" spans="1:27" ht="13.5">
      <c r="A30" s="5" t="s">
        <v>34</v>
      </c>
      <c r="B30" s="3"/>
      <c r="C30" s="25">
        <v>3576508362</v>
      </c>
      <c r="D30" s="25"/>
      <c r="E30" s="26">
        <v>2017988689</v>
      </c>
      <c r="F30" s="27">
        <v>2258946344</v>
      </c>
      <c r="G30" s="27">
        <v>107995633</v>
      </c>
      <c r="H30" s="27">
        <v>119666947</v>
      </c>
      <c r="I30" s="27">
        <v>154102596</v>
      </c>
      <c r="J30" s="27">
        <v>381765176</v>
      </c>
      <c r="K30" s="27">
        <v>139903463</v>
      </c>
      <c r="L30" s="27">
        <v>127365443</v>
      </c>
      <c r="M30" s="27">
        <v>145847196</v>
      </c>
      <c r="N30" s="27">
        <v>413116102</v>
      </c>
      <c r="O30" s="27">
        <v>137087383</v>
      </c>
      <c r="P30" s="27">
        <v>127544644</v>
      </c>
      <c r="Q30" s="27">
        <v>126323937</v>
      </c>
      <c r="R30" s="27">
        <v>390955964</v>
      </c>
      <c r="S30" s="27">
        <v>130316595</v>
      </c>
      <c r="T30" s="27">
        <v>132535223</v>
      </c>
      <c r="U30" s="27">
        <v>83855472</v>
      </c>
      <c r="V30" s="27">
        <v>346707290</v>
      </c>
      <c r="W30" s="27">
        <v>1532544532</v>
      </c>
      <c r="X30" s="27">
        <v>2225375620</v>
      </c>
      <c r="Y30" s="27">
        <v>-692831088</v>
      </c>
      <c r="Z30" s="7">
        <v>-31.13</v>
      </c>
      <c r="AA30" s="25">
        <v>2258946344</v>
      </c>
    </row>
    <row r="31" spans="1:27" ht="13.5">
      <c r="A31" s="5" t="s">
        <v>35</v>
      </c>
      <c r="B31" s="3"/>
      <c r="C31" s="22">
        <v>953962410</v>
      </c>
      <c r="D31" s="22"/>
      <c r="E31" s="23">
        <v>1017666673</v>
      </c>
      <c r="F31" s="24">
        <v>1236128311</v>
      </c>
      <c r="G31" s="24">
        <v>96574512</v>
      </c>
      <c r="H31" s="24">
        <v>87675795</v>
      </c>
      <c r="I31" s="24">
        <v>91859624</v>
      </c>
      <c r="J31" s="24">
        <v>276109931</v>
      </c>
      <c r="K31" s="24">
        <v>78819548</v>
      </c>
      <c r="L31" s="24">
        <v>79149143</v>
      </c>
      <c r="M31" s="24">
        <v>87500909</v>
      </c>
      <c r="N31" s="24">
        <v>245469600</v>
      </c>
      <c r="O31" s="24">
        <v>76814966</v>
      </c>
      <c r="P31" s="24">
        <v>64138378</v>
      </c>
      <c r="Q31" s="24">
        <v>94866001</v>
      </c>
      <c r="R31" s="24">
        <v>235819345</v>
      </c>
      <c r="S31" s="24">
        <v>85132639</v>
      </c>
      <c r="T31" s="24">
        <v>100477945</v>
      </c>
      <c r="U31" s="24">
        <v>81291952</v>
      </c>
      <c r="V31" s="24">
        <v>266902536</v>
      </c>
      <c r="W31" s="24">
        <v>1024301412</v>
      </c>
      <c r="X31" s="24">
        <v>1062728831</v>
      </c>
      <c r="Y31" s="24">
        <v>-38427419</v>
      </c>
      <c r="Z31" s="6">
        <v>-3.62</v>
      </c>
      <c r="AA31" s="22">
        <v>1236128311</v>
      </c>
    </row>
    <row r="32" spans="1:27" ht="13.5">
      <c r="A32" s="2" t="s">
        <v>36</v>
      </c>
      <c r="B32" s="3"/>
      <c r="C32" s="19">
        <f aca="true" t="shared" si="6" ref="C32:Y32">SUM(C33:C37)</f>
        <v>969190329</v>
      </c>
      <c r="D32" s="19">
        <f>SUM(D33:D37)</f>
        <v>0</v>
      </c>
      <c r="E32" s="20">
        <f t="shared" si="6"/>
        <v>1592228011</v>
      </c>
      <c r="F32" s="21">
        <f t="shared" si="6"/>
        <v>1749147857</v>
      </c>
      <c r="G32" s="21">
        <f t="shared" si="6"/>
        <v>108980078</v>
      </c>
      <c r="H32" s="21">
        <f t="shared" si="6"/>
        <v>122910487</v>
      </c>
      <c r="I32" s="21">
        <f t="shared" si="6"/>
        <v>155860755</v>
      </c>
      <c r="J32" s="21">
        <f t="shared" si="6"/>
        <v>387751320</v>
      </c>
      <c r="K32" s="21">
        <f t="shared" si="6"/>
        <v>140598061</v>
      </c>
      <c r="L32" s="21">
        <f t="shared" si="6"/>
        <v>155583885</v>
      </c>
      <c r="M32" s="21">
        <f t="shared" si="6"/>
        <v>123080058</v>
      </c>
      <c r="N32" s="21">
        <f t="shared" si="6"/>
        <v>419262004</v>
      </c>
      <c r="O32" s="21">
        <f t="shared" si="6"/>
        <v>128937427</v>
      </c>
      <c r="P32" s="21">
        <f t="shared" si="6"/>
        <v>90787419</v>
      </c>
      <c r="Q32" s="21">
        <f t="shared" si="6"/>
        <v>112161256</v>
      </c>
      <c r="R32" s="21">
        <f t="shared" si="6"/>
        <v>331886102</v>
      </c>
      <c r="S32" s="21">
        <f t="shared" si="6"/>
        <v>128560691</v>
      </c>
      <c r="T32" s="21">
        <f t="shared" si="6"/>
        <v>136735205</v>
      </c>
      <c r="U32" s="21">
        <f t="shared" si="6"/>
        <v>96369258</v>
      </c>
      <c r="V32" s="21">
        <f t="shared" si="6"/>
        <v>361665154</v>
      </c>
      <c r="W32" s="21">
        <f t="shared" si="6"/>
        <v>1500564580</v>
      </c>
      <c r="X32" s="21">
        <f t="shared" si="6"/>
        <v>1910871872</v>
      </c>
      <c r="Y32" s="21">
        <f t="shared" si="6"/>
        <v>-410307292</v>
      </c>
      <c r="Z32" s="4">
        <f>+IF(X32&lt;&gt;0,+(Y32/X32)*100,0)</f>
        <v>-21.472255571513273</v>
      </c>
      <c r="AA32" s="19">
        <f>SUM(AA33:AA37)</f>
        <v>1749147857</v>
      </c>
    </row>
    <row r="33" spans="1:27" ht="13.5">
      <c r="A33" s="5" t="s">
        <v>37</v>
      </c>
      <c r="B33" s="3"/>
      <c r="C33" s="22">
        <v>232275398</v>
      </c>
      <c r="D33" s="22"/>
      <c r="E33" s="23">
        <v>488436153</v>
      </c>
      <c r="F33" s="24">
        <v>493946535</v>
      </c>
      <c r="G33" s="24">
        <v>24455908</v>
      </c>
      <c r="H33" s="24">
        <v>40999895</v>
      </c>
      <c r="I33" s="24">
        <v>34666711</v>
      </c>
      <c r="J33" s="24">
        <v>100122514</v>
      </c>
      <c r="K33" s="24">
        <v>30303009</v>
      </c>
      <c r="L33" s="24">
        <v>30517810</v>
      </c>
      <c r="M33" s="24">
        <v>26643274</v>
      </c>
      <c r="N33" s="24">
        <v>87464093</v>
      </c>
      <c r="O33" s="24">
        <v>35706721</v>
      </c>
      <c r="P33" s="24">
        <v>20447767</v>
      </c>
      <c r="Q33" s="24">
        <v>25013231</v>
      </c>
      <c r="R33" s="24">
        <v>81167719</v>
      </c>
      <c r="S33" s="24">
        <v>27817717</v>
      </c>
      <c r="T33" s="24">
        <v>25838047</v>
      </c>
      <c r="U33" s="24">
        <v>37531751</v>
      </c>
      <c r="V33" s="24">
        <v>91187515</v>
      </c>
      <c r="W33" s="24">
        <v>359941841</v>
      </c>
      <c r="X33" s="24">
        <v>484356348</v>
      </c>
      <c r="Y33" s="24">
        <v>-124414507</v>
      </c>
      <c r="Z33" s="6">
        <v>-25.69</v>
      </c>
      <c r="AA33" s="22">
        <v>493946535</v>
      </c>
    </row>
    <row r="34" spans="1:27" ht="13.5">
      <c r="A34" s="5" t="s">
        <v>38</v>
      </c>
      <c r="B34" s="3"/>
      <c r="C34" s="22">
        <v>156940410</v>
      </c>
      <c r="D34" s="22"/>
      <c r="E34" s="23">
        <v>212945698</v>
      </c>
      <c r="F34" s="24">
        <v>272139577</v>
      </c>
      <c r="G34" s="24">
        <v>15915003</v>
      </c>
      <c r="H34" s="24">
        <v>14687443</v>
      </c>
      <c r="I34" s="24">
        <v>41467276</v>
      </c>
      <c r="J34" s="24">
        <v>72069722</v>
      </c>
      <c r="K34" s="24">
        <v>18628198</v>
      </c>
      <c r="L34" s="24">
        <v>41876107</v>
      </c>
      <c r="M34" s="24">
        <v>21985645</v>
      </c>
      <c r="N34" s="24">
        <v>82489950</v>
      </c>
      <c r="O34" s="24">
        <v>20616103</v>
      </c>
      <c r="P34" s="24">
        <v>14640467</v>
      </c>
      <c r="Q34" s="24">
        <v>17532988</v>
      </c>
      <c r="R34" s="24">
        <v>52789558</v>
      </c>
      <c r="S34" s="24">
        <v>32029711</v>
      </c>
      <c r="T34" s="24">
        <v>18899368</v>
      </c>
      <c r="U34" s="24">
        <v>9043334</v>
      </c>
      <c r="V34" s="24">
        <v>59972413</v>
      </c>
      <c r="W34" s="24">
        <v>267321643</v>
      </c>
      <c r="X34" s="24">
        <v>267611451</v>
      </c>
      <c r="Y34" s="24">
        <v>-289808</v>
      </c>
      <c r="Z34" s="6">
        <v>-0.11</v>
      </c>
      <c r="AA34" s="22">
        <v>272139577</v>
      </c>
    </row>
    <row r="35" spans="1:27" ht="13.5">
      <c r="A35" s="5" t="s">
        <v>39</v>
      </c>
      <c r="B35" s="3"/>
      <c r="C35" s="22">
        <v>526491307</v>
      </c>
      <c r="D35" s="22"/>
      <c r="E35" s="23">
        <v>775543144</v>
      </c>
      <c r="F35" s="24">
        <v>862307249</v>
      </c>
      <c r="G35" s="24">
        <v>54831305</v>
      </c>
      <c r="H35" s="24">
        <v>59986650</v>
      </c>
      <c r="I35" s="24">
        <v>69971535</v>
      </c>
      <c r="J35" s="24">
        <v>184789490</v>
      </c>
      <c r="K35" s="24">
        <v>76902298</v>
      </c>
      <c r="L35" s="24">
        <v>72579865</v>
      </c>
      <c r="M35" s="24">
        <v>65428238</v>
      </c>
      <c r="N35" s="24">
        <v>214910401</v>
      </c>
      <c r="O35" s="24">
        <v>60265284</v>
      </c>
      <c r="P35" s="24">
        <v>51005444</v>
      </c>
      <c r="Q35" s="24">
        <v>61313695</v>
      </c>
      <c r="R35" s="24">
        <v>172584423</v>
      </c>
      <c r="S35" s="24">
        <v>59329370</v>
      </c>
      <c r="T35" s="24">
        <v>75341358</v>
      </c>
      <c r="U35" s="24">
        <v>40094913</v>
      </c>
      <c r="V35" s="24">
        <v>174765641</v>
      </c>
      <c r="W35" s="24">
        <v>747049955</v>
      </c>
      <c r="X35" s="24">
        <v>1034730817</v>
      </c>
      <c r="Y35" s="24">
        <v>-287680862</v>
      </c>
      <c r="Z35" s="6">
        <v>-27.8</v>
      </c>
      <c r="AA35" s="22">
        <v>862307249</v>
      </c>
    </row>
    <row r="36" spans="1:27" ht="13.5">
      <c r="A36" s="5" t="s">
        <v>40</v>
      </c>
      <c r="B36" s="3"/>
      <c r="C36" s="22">
        <v>36333464</v>
      </c>
      <c r="D36" s="22"/>
      <c r="E36" s="23">
        <v>77883610</v>
      </c>
      <c r="F36" s="24">
        <v>53843887</v>
      </c>
      <c r="G36" s="24">
        <v>2519299</v>
      </c>
      <c r="H36" s="24">
        <v>2336902</v>
      </c>
      <c r="I36" s="24">
        <v>3073187</v>
      </c>
      <c r="J36" s="24">
        <v>7929388</v>
      </c>
      <c r="K36" s="24">
        <v>3337703</v>
      </c>
      <c r="L36" s="24">
        <v>4149756</v>
      </c>
      <c r="M36" s="24">
        <v>3083846</v>
      </c>
      <c r="N36" s="24">
        <v>10571305</v>
      </c>
      <c r="O36" s="24">
        <v>2869851</v>
      </c>
      <c r="P36" s="24">
        <v>2605407</v>
      </c>
      <c r="Q36" s="24">
        <v>2657918</v>
      </c>
      <c r="R36" s="24">
        <v>8133176</v>
      </c>
      <c r="S36" s="24">
        <v>3307256</v>
      </c>
      <c r="T36" s="24">
        <v>2632713</v>
      </c>
      <c r="U36" s="24">
        <v>2553555</v>
      </c>
      <c r="V36" s="24">
        <v>8493524</v>
      </c>
      <c r="W36" s="24">
        <v>35127393</v>
      </c>
      <c r="X36" s="24">
        <v>75053166</v>
      </c>
      <c r="Y36" s="24">
        <v>-39925773</v>
      </c>
      <c r="Z36" s="6">
        <v>-53.2</v>
      </c>
      <c r="AA36" s="22">
        <v>53843887</v>
      </c>
    </row>
    <row r="37" spans="1:27" ht="13.5">
      <c r="A37" s="5" t="s">
        <v>41</v>
      </c>
      <c r="B37" s="3"/>
      <c r="C37" s="25">
        <v>17149750</v>
      </c>
      <c r="D37" s="25"/>
      <c r="E37" s="26">
        <v>37419406</v>
      </c>
      <c r="F37" s="27">
        <v>66910609</v>
      </c>
      <c r="G37" s="27">
        <v>11258563</v>
      </c>
      <c r="H37" s="27">
        <v>4899597</v>
      </c>
      <c r="I37" s="27">
        <v>6682046</v>
      </c>
      <c r="J37" s="27">
        <v>22840206</v>
      </c>
      <c r="K37" s="27">
        <v>11426853</v>
      </c>
      <c r="L37" s="27">
        <v>6460347</v>
      </c>
      <c r="M37" s="27">
        <v>5939055</v>
      </c>
      <c r="N37" s="27">
        <v>23826255</v>
      </c>
      <c r="O37" s="27">
        <v>9479468</v>
      </c>
      <c r="P37" s="27">
        <v>2088334</v>
      </c>
      <c r="Q37" s="27">
        <v>5643424</v>
      </c>
      <c r="R37" s="27">
        <v>17211226</v>
      </c>
      <c r="S37" s="27">
        <v>6076637</v>
      </c>
      <c r="T37" s="27">
        <v>14023719</v>
      </c>
      <c r="U37" s="27">
        <v>7145705</v>
      </c>
      <c r="V37" s="27">
        <v>27246061</v>
      </c>
      <c r="W37" s="27">
        <v>91123748</v>
      </c>
      <c r="X37" s="27">
        <v>49120090</v>
      </c>
      <c r="Y37" s="27">
        <v>42003658</v>
      </c>
      <c r="Z37" s="7">
        <v>85.51</v>
      </c>
      <c r="AA37" s="25">
        <v>66910609</v>
      </c>
    </row>
    <row r="38" spans="1:27" ht="13.5">
      <c r="A38" s="2" t="s">
        <v>42</v>
      </c>
      <c r="B38" s="8"/>
      <c r="C38" s="19">
        <f aca="true" t="shared" si="7" ref="C38:Y38">SUM(C39:C41)</f>
        <v>1148746400</v>
      </c>
      <c r="D38" s="19">
        <f>SUM(D39:D41)</f>
        <v>0</v>
      </c>
      <c r="E38" s="20">
        <f t="shared" si="7"/>
        <v>1539280429</v>
      </c>
      <c r="F38" s="21">
        <f t="shared" si="7"/>
        <v>1827870185</v>
      </c>
      <c r="G38" s="21">
        <f t="shared" si="7"/>
        <v>89059122</v>
      </c>
      <c r="H38" s="21">
        <f t="shared" si="7"/>
        <v>105011987</v>
      </c>
      <c r="I38" s="21">
        <f t="shared" si="7"/>
        <v>111120332</v>
      </c>
      <c r="J38" s="21">
        <f t="shared" si="7"/>
        <v>305191441</v>
      </c>
      <c r="K38" s="21">
        <f t="shared" si="7"/>
        <v>112733103</v>
      </c>
      <c r="L38" s="21">
        <f t="shared" si="7"/>
        <v>160900976</v>
      </c>
      <c r="M38" s="21">
        <f t="shared" si="7"/>
        <v>104946906</v>
      </c>
      <c r="N38" s="21">
        <f t="shared" si="7"/>
        <v>378580985</v>
      </c>
      <c r="O38" s="21">
        <f t="shared" si="7"/>
        <v>98885910</v>
      </c>
      <c r="P38" s="21">
        <f t="shared" si="7"/>
        <v>77647088</v>
      </c>
      <c r="Q38" s="21">
        <f t="shared" si="7"/>
        <v>256653146</v>
      </c>
      <c r="R38" s="21">
        <f t="shared" si="7"/>
        <v>433186144</v>
      </c>
      <c r="S38" s="21">
        <f t="shared" si="7"/>
        <v>108329734</v>
      </c>
      <c r="T38" s="21">
        <f t="shared" si="7"/>
        <v>102564592</v>
      </c>
      <c r="U38" s="21">
        <f t="shared" si="7"/>
        <v>108980350</v>
      </c>
      <c r="V38" s="21">
        <f t="shared" si="7"/>
        <v>319874676</v>
      </c>
      <c r="W38" s="21">
        <f t="shared" si="7"/>
        <v>1436833246</v>
      </c>
      <c r="X38" s="21">
        <f t="shared" si="7"/>
        <v>1746142097</v>
      </c>
      <c r="Y38" s="21">
        <f t="shared" si="7"/>
        <v>-309308851</v>
      </c>
      <c r="Z38" s="4">
        <f>+IF(X38&lt;&gt;0,+(Y38/X38)*100,0)</f>
        <v>-17.71384193367855</v>
      </c>
      <c r="AA38" s="19">
        <f>SUM(AA39:AA41)</f>
        <v>1827870185</v>
      </c>
    </row>
    <row r="39" spans="1:27" ht="13.5">
      <c r="A39" s="5" t="s">
        <v>43</v>
      </c>
      <c r="B39" s="3"/>
      <c r="C39" s="22">
        <v>173365494</v>
      </c>
      <c r="D39" s="22"/>
      <c r="E39" s="23">
        <v>256965224</v>
      </c>
      <c r="F39" s="24">
        <v>347857539</v>
      </c>
      <c r="G39" s="24">
        <v>36298560</v>
      </c>
      <c r="H39" s="24">
        <v>36425933</v>
      </c>
      <c r="I39" s="24">
        <v>28577580</v>
      </c>
      <c r="J39" s="24">
        <v>101302073</v>
      </c>
      <c r="K39" s="24">
        <v>26924108</v>
      </c>
      <c r="L39" s="24">
        <v>34060073</v>
      </c>
      <c r="M39" s="24">
        <v>29283126</v>
      </c>
      <c r="N39" s="24">
        <v>90267307</v>
      </c>
      <c r="O39" s="24">
        <v>26351311</v>
      </c>
      <c r="P39" s="24">
        <v>24376766</v>
      </c>
      <c r="Q39" s="24">
        <v>27224933</v>
      </c>
      <c r="R39" s="24">
        <v>77953010</v>
      </c>
      <c r="S39" s="24">
        <v>29316007</v>
      </c>
      <c r="T39" s="24">
        <v>25360921</v>
      </c>
      <c r="U39" s="24">
        <v>23584974</v>
      </c>
      <c r="V39" s="24">
        <v>78261902</v>
      </c>
      <c r="W39" s="24">
        <v>347784292</v>
      </c>
      <c r="X39" s="24">
        <v>332820956</v>
      </c>
      <c r="Y39" s="24">
        <v>14963336</v>
      </c>
      <c r="Z39" s="6">
        <v>4.5</v>
      </c>
      <c r="AA39" s="22">
        <v>347857539</v>
      </c>
    </row>
    <row r="40" spans="1:27" ht="13.5">
      <c r="A40" s="5" t="s">
        <v>44</v>
      </c>
      <c r="B40" s="3"/>
      <c r="C40" s="22">
        <v>949085707</v>
      </c>
      <c r="D40" s="22"/>
      <c r="E40" s="23">
        <v>1220742921</v>
      </c>
      <c r="F40" s="24">
        <v>1415199838</v>
      </c>
      <c r="G40" s="24">
        <v>47797977</v>
      </c>
      <c r="H40" s="24">
        <v>61635632</v>
      </c>
      <c r="I40" s="24">
        <v>78639336</v>
      </c>
      <c r="J40" s="24">
        <v>188072945</v>
      </c>
      <c r="K40" s="24">
        <v>81623407</v>
      </c>
      <c r="L40" s="24">
        <v>118627946</v>
      </c>
      <c r="M40" s="24">
        <v>68080365</v>
      </c>
      <c r="N40" s="24">
        <v>268331718</v>
      </c>
      <c r="O40" s="24">
        <v>64576555</v>
      </c>
      <c r="P40" s="24">
        <v>49114349</v>
      </c>
      <c r="Q40" s="24">
        <v>221032871</v>
      </c>
      <c r="R40" s="24">
        <v>334723775</v>
      </c>
      <c r="S40" s="24">
        <v>73428489</v>
      </c>
      <c r="T40" s="24">
        <v>70840421</v>
      </c>
      <c r="U40" s="24">
        <v>73924481</v>
      </c>
      <c r="V40" s="24">
        <v>218193391</v>
      </c>
      <c r="W40" s="24">
        <v>1009321829</v>
      </c>
      <c r="X40" s="24">
        <v>1352677877</v>
      </c>
      <c r="Y40" s="24">
        <v>-343356048</v>
      </c>
      <c r="Z40" s="6">
        <v>-25.38</v>
      </c>
      <c r="AA40" s="22">
        <v>1415199838</v>
      </c>
    </row>
    <row r="41" spans="1:27" ht="13.5">
      <c r="A41" s="5" t="s">
        <v>45</v>
      </c>
      <c r="B41" s="3"/>
      <c r="C41" s="22">
        <v>26295199</v>
      </c>
      <c r="D41" s="22"/>
      <c r="E41" s="23">
        <v>61572284</v>
      </c>
      <c r="F41" s="24">
        <v>64812808</v>
      </c>
      <c r="G41" s="24">
        <v>4962585</v>
      </c>
      <c r="H41" s="24">
        <v>6950422</v>
      </c>
      <c r="I41" s="24">
        <v>3903416</v>
      </c>
      <c r="J41" s="24">
        <v>15816423</v>
      </c>
      <c r="K41" s="24">
        <v>4185588</v>
      </c>
      <c r="L41" s="24">
        <v>8212957</v>
      </c>
      <c r="M41" s="24">
        <v>7583415</v>
      </c>
      <c r="N41" s="24">
        <v>19981960</v>
      </c>
      <c r="O41" s="24">
        <v>7958044</v>
      </c>
      <c r="P41" s="24">
        <v>4155973</v>
      </c>
      <c r="Q41" s="24">
        <v>8395342</v>
      </c>
      <c r="R41" s="24">
        <v>20509359</v>
      </c>
      <c r="S41" s="24">
        <v>5585238</v>
      </c>
      <c r="T41" s="24">
        <v>6363250</v>
      </c>
      <c r="U41" s="24">
        <v>11470895</v>
      </c>
      <c r="V41" s="24">
        <v>23419383</v>
      </c>
      <c r="W41" s="24">
        <v>79727125</v>
      </c>
      <c r="X41" s="24">
        <v>60643264</v>
      </c>
      <c r="Y41" s="24">
        <v>19083861</v>
      </c>
      <c r="Z41" s="6">
        <v>31.47</v>
      </c>
      <c r="AA41" s="22">
        <v>64812808</v>
      </c>
    </row>
    <row r="42" spans="1:27" ht="13.5">
      <c r="A42" s="2" t="s">
        <v>46</v>
      </c>
      <c r="B42" s="8"/>
      <c r="C42" s="19">
        <f aca="true" t="shared" si="8" ref="C42:Y42">SUM(C43:C46)</f>
        <v>6567054237</v>
      </c>
      <c r="D42" s="19">
        <f>SUM(D43:D46)</f>
        <v>0</v>
      </c>
      <c r="E42" s="20">
        <f t="shared" si="8"/>
        <v>6681793573</v>
      </c>
      <c r="F42" s="21">
        <f t="shared" si="8"/>
        <v>8170789168</v>
      </c>
      <c r="G42" s="21">
        <f t="shared" si="8"/>
        <v>379394077</v>
      </c>
      <c r="H42" s="21">
        <f t="shared" si="8"/>
        <v>640584866</v>
      </c>
      <c r="I42" s="21">
        <f t="shared" si="8"/>
        <v>580464278</v>
      </c>
      <c r="J42" s="21">
        <f t="shared" si="8"/>
        <v>1600443221</v>
      </c>
      <c r="K42" s="21">
        <f t="shared" si="8"/>
        <v>474137141</v>
      </c>
      <c r="L42" s="21">
        <f t="shared" si="8"/>
        <v>520474939</v>
      </c>
      <c r="M42" s="21">
        <f t="shared" si="8"/>
        <v>671207166</v>
      </c>
      <c r="N42" s="21">
        <f t="shared" si="8"/>
        <v>1665819246</v>
      </c>
      <c r="O42" s="21">
        <f t="shared" si="8"/>
        <v>553957037</v>
      </c>
      <c r="P42" s="21">
        <f t="shared" si="8"/>
        <v>445571185</v>
      </c>
      <c r="Q42" s="21">
        <f t="shared" si="8"/>
        <v>774537747</v>
      </c>
      <c r="R42" s="21">
        <f t="shared" si="8"/>
        <v>1774065969</v>
      </c>
      <c r="S42" s="21">
        <f t="shared" si="8"/>
        <v>341902561</v>
      </c>
      <c r="T42" s="21">
        <f t="shared" si="8"/>
        <v>566439539</v>
      </c>
      <c r="U42" s="21">
        <f t="shared" si="8"/>
        <v>632440488</v>
      </c>
      <c r="V42" s="21">
        <f t="shared" si="8"/>
        <v>1540782588</v>
      </c>
      <c r="W42" s="21">
        <f t="shared" si="8"/>
        <v>6581111024</v>
      </c>
      <c r="X42" s="21">
        <f t="shared" si="8"/>
        <v>7632810344</v>
      </c>
      <c r="Y42" s="21">
        <f t="shared" si="8"/>
        <v>-1051699320</v>
      </c>
      <c r="Z42" s="4">
        <f>+IF(X42&lt;&gt;0,+(Y42/X42)*100,0)</f>
        <v>-13.778664379191866</v>
      </c>
      <c r="AA42" s="19">
        <f>SUM(AA43:AA46)</f>
        <v>8170789168</v>
      </c>
    </row>
    <row r="43" spans="1:27" ht="13.5">
      <c r="A43" s="5" t="s">
        <v>47</v>
      </c>
      <c r="B43" s="3"/>
      <c r="C43" s="22">
        <v>3258480817</v>
      </c>
      <c r="D43" s="22"/>
      <c r="E43" s="23">
        <v>3531335315</v>
      </c>
      <c r="F43" s="24">
        <v>4822312344</v>
      </c>
      <c r="G43" s="24">
        <v>248540368</v>
      </c>
      <c r="H43" s="24">
        <v>486475584</v>
      </c>
      <c r="I43" s="24">
        <v>372368367</v>
      </c>
      <c r="J43" s="24">
        <v>1107384319</v>
      </c>
      <c r="K43" s="24">
        <v>275820821</v>
      </c>
      <c r="L43" s="24">
        <v>255185271</v>
      </c>
      <c r="M43" s="24">
        <v>376941215</v>
      </c>
      <c r="N43" s="24">
        <v>907947307</v>
      </c>
      <c r="O43" s="24">
        <v>334881205</v>
      </c>
      <c r="P43" s="24">
        <v>277784922</v>
      </c>
      <c r="Q43" s="24">
        <v>450629857</v>
      </c>
      <c r="R43" s="24">
        <v>1063295984</v>
      </c>
      <c r="S43" s="24">
        <v>165611441</v>
      </c>
      <c r="T43" s="24">
        <v>343374680</v>
      </c>
      <c r="U43" s="24">
        <v>318939201</v>
      </c>
      <c r="V43" s="24">
        <v>827925322</v>
      </c>
      <c r="W43" s="24">
        <v>3906552932</v>
      </c>
      <c r="X43" s="24">
        <v>4139675238</v>
      </c>
      <c r="Y43" s="24">
        <v>-233122306</v>
      </c>
      <c r="Z43" s="6">
        <v>-5.63</v>
      </c>
      <c r="AA43" s="22">
        <v>4822312344</v>
      </c>
    </row>
    <row r="44" spans="1:27" ht="13.5">
      <c r="A44" s="5" t="s">
        <v>48</v>
      </c>
      <c r="B44" s="3"/>
      <c r="C44" s="22">
        <v>2339229301</v>
      </c>
      <c r="D44" s="22"/>
      <c r="E44" s="23">
        <v>2069901845</v>
      </c>
      <c r="F44" s="24">
        <v>2239507826</v>
      </c>
      <c r="G44" s="24">
        <v>65676655</v>
      </c>
      <c r="H44" s="24">
        <v>97579101</v>
      </c>
      <c r="I44" s="24">
        <v>133218318</v>
      </c>
      <c r="J44" s="24">
        <v>296474074</v>
      </c>
      <c r="K44" s="24">
        <v>129092575</v>
      </c>
      <c r="L44" s="24">
        <v>155048382</v>
      </c>
      <c r="M44" s="24">
        <v>201562955</v>
      </c>
      <c r="N44" s="24">
        <v>485703912</v>
      </c>
      <c r="O44" s="24">
        <v>152579931</v>
      </c>
      <c r="P44" s="24">
        <v>107331285</v>
      </c>
      <c r="Q44" s="24">
        <v>197916911</v>
      </c>
      <c r="R44" s="24">
        <v>457828127</v>
      </c>
      <c r="S44" s="24">
        <v>86022640</v>
      </c>
      <c r="T44" s="24">
        <v>118993308</v>
      </c>
      <c r="U44" s="24">
        <v>188482575</v>
      </c>
      <c r="V44" s="24">
        <v>393498523</v>
      </c>
      <c r="W44" s="24">
        <v>1633504636</v>
      </c>
      <c r="X44" s="24">
        <v>2227795689</v>
      </c>
      <c r="Y44" s="24">
        <v>-594291053</v>
      </c>
      <c r="Z44" s="6">
        <v>-26.68</v>
      </c>
      <c r="AA44" s="22">
        <v>2239507826</v>
      </c>
    </row>
    <row r="45" spans="1:27" ht="13.5">
      <c r="A45" s="5" t="s">
        <v>49</v>
      </c>
      <c r="B45" s="3"/>
      <c r="C45" s="25">
        <v>414694554</v>
      </c>
      <c r="D45" s="25"/>
      <c r="E45" s="26">
        <v>588055327</v>
      </c>
      <c r="F45" s="27">
        <v>621774406</v>
      </c>
      <c r="G45" s="27">
        <v>27864124</v>
      </c>
      <c r="H45" s="27">
        <v>22450030</v>
      </c>
      <c r="I45" s="27">
        <v>24878221</v>
      </c>
      <c r="J45" s="27">
        <v>75192375</v>
      </c>
      <c r="K45" s="27">
        <v>23902480</v>
      </c>
      <c r="L45" s="27">
        <v>66060420</v>
      </c>
      <c r="M45" s="27">
        <v>41455904</v>
      </c>
      <c r="N45" s="27">
        <v>131418804</v>
      </c>
      <c r="O45" s="27">
        <v>28110697</v>
      </c>
      <c r="P45" s="27">
        <v>23783277</v>
      </c>
      <c r="Q45" s="27">
        <v>79393150</v>
      </c>
      <c r="R45" s="27">
        <v>131287124</v>
      </c>
      <c r="S45" s="27">
        <v>45181761</v>
      </c>
      <c r="T45" s="27">
        <v>50203257</v>
      </c>
      <c r="U45" s="27">
        <v>65175677</v>
      </c>
      <c r="V45" s="27">
        <v>160560695</v>
      </c>
      <c r="W45" s="27">
        <v>498458998</v>
      </c>
      <c r="X45" s="27">
        <v>664009777</v>
      </c>
      <c r="Y45" s="27">
        <v>-165550779</v>
      </c>
      <c r="Z45" s="7">
        <v>-24.93</v>
      </c>
      <c r="AA45" s="25">
        <v>621774406</v>
      </c>
    </row>
    <row r="46" spans="1:27" ht="13.5">
      <c r="A46" s="5" t="s">
        <v>50</v>
      </c>
      <c r="B46" s="3"/>
      <c r="C46" s="22">
        <v>554649565</v>
      </c>
      <c r="D46" s="22"/>
      <c r="E46" s="23">
        <v>492501086</v>
      </c>
      <c r="F46" s="24">
        <v>487194592</v>
      </c>
      <c r="G46" s="24">
        <v>37312930</v>
      </c>
      <c r="H46" s="24">
        <v>34080151</v>
      </c>
      <c r="I46" s="24">
        <v>49999372</v>
      </c>
      <c r="J46" s="24">
        <v>121392453</v>
      </c>
      <c r="K46" s="24">
        <v>45321265</v>
      </c>
      <c r="L46" s="24">
        <v>44180866</v>
      </c>
      <c r="M46" s="24">
        <v>51247092</v>
      </c>
      <c r="N46" s="24">
        <v>140749223</v>
      </c>
      <c r="O46" s="24">
        <v>38385204</v>
      </c>
      <c r="P46" s="24">
        <v>36671701</v>
      </c>
      <c r="Q46" s="24">
        <v>46597829</v>
      </c>
      <c r="R46" s="24">
        <v>121654734</v>
      </c>
      <c r="S46" s="24">
        <v>45086719</v>
      </c>
      <c r="T46" s="24">
        <v>53868294</v>
      </c>
      <c r="U46" s="24">
        <v>59843035</v>
      </c>
      <c r="V46" s="24">
        <v>158798048</v>
      </c>
      <c r="W46" s="24">
        <v>542594458</v>
      </c>
      <c r="X46" s="24">
        <v>601329640</v>
      </c>
      <c r="Y46" s="24">
        <v>-58735182</v>
      </c>
      <c r="Z46" s="6">
        <v>-9.77</v>
      </c>
      <c r="AA46" s="22">
        <v>487194592</v>
      </c>
    </row>
    <row r="47" spans="1:27" ht="13.5">
      <c r="A47" s="2" t="s">
        <v>51</v>
      </c>
      <c r="B47" s="8" t="s">
        <v>52</v>
      </c>
      <c r="C47" s="19">
        <v>73238173</v>
      </c>
      <c r="D47" s="19"/>
      <c r="E47" s="20">
        <v>52374478</v>
      </c>
      <c r="F47" s="21">
        <v>38956228</v>
      </c>
      <c r="G47" s="21">
        <v>1959264</v>
      </c>
      <c r="H47" s="21">
        <v>1866621</v>
      </c>
      <c r="I47" s="21">
        <v>3595874</v>
      </c>
      <c r="J47" s="21">
        <v>7421759</v>
      </c>
      <c r="K47" s="21">
        <v>2602068</v>
      </c>
      <c r="L47" s="21">
        <v>5040506</v>
      </c>
      <c r="M47" s="21">
        <v>2395074</v>
      </c>
      <c r="N47" s="21">
        <v>10037648</v>
      </c>
      <c r="O47" s="21">
        <v>2150357</v>
      </c>
      <c r="P47" s="21">
        <v>2004267</v>
      </c>
      <c r="Q47" s="21">
        <v>2244498</v>
      </c>
      <c r="R47" s="21">
        <v>6399122</v>
      </c>
      <c r="S47" s="21">
        <v>2351588</v>
      </c>
      <c r="T47" s="21">
        <v>1812938</v>
      </c>
      <c r="U47" s="21">
        <v>1408356</v>
      </c>
      <c r="V47" s="21">
        <v>5572882</v>
      </c>
      <c r="W47" s="21">
        <v>29431411</v>
      </c>
      <c r="X47" s="21">
        <v>52374185</v>
      </c>
      <c r="Y47" s="21">
        <v>-22942774</v>
      </c>
      <c r="Z47" s="4">
        <v>-43.81</v>
      </c>
      <c r="AA47" s="19">
        <v>38956228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14203813426</v>
      </c>
      <c r="D48" s="40">
        <f>+D28+D32+D38+D42+D47</f>
        <v>0</v>
      </c>
      <c r="E48" s="41">
        <f t="shared" si="9"/>
        <v>14245802954</v>
      </c>
      <c r="F48" s="42">
        <f t="shared" si="9"/>
        <v>16555013201</v>
      </c>
      <c r="G48" s="42">
        <f t="shared" si="9"/>
        <v>864550130</v>
      </c>
      <c r="H48" s="42">
        <f t="shared" si="9"/>
        <v>1160772338</v>
      </c>
      <c r="I48" s="42">
        <f t="shared" si="9"/>
        <v>1199975973</v>
      </c>
      <c r="J48" s="42">
        <f t="shared" si="9"/>
        <v>3225298441</v>
      </c>
      <c r="K48" s="42">
        <f t="shared" si="9"/>
        <v>1031549221</v>
      </c>
      <c r="L48" s="42">
        <f t="shared" si="9"/>
        <v>1164944535</v>
      </c>
      <c r="M48" s="42">
        <f t="shared" si="9"/>
        <v>1254866254</v>
      </c>
      <c r="N48" s="42">
        <f t="shared" si="9"/>
        <v>3451360010</v>
      </c>
      <c r="O48" s="42">
        <f t="shared" si="9"/>
        <v>1105450913</v>
      </c>
      <c r="P48" s="42">
        <f t="shared" si="9"/>
        <v>913516269</v>
      </c>
      <c r="Q48" s="42">
        <f t="shared" si="9"/>
        <v>1482918697</v>
      </c>
      <c r="R48" s="42">
        <f t="shared" si="9"/>
        <v>3501885879</v>
      </c>
      <c r="S48" s="42">
        <f t="shared" si="9"/>
        <v>899296553</v>
      </c>
      <c r="T48" s="42">
        <f t="shared" si="9"/>
        <v>1146688304</v>
      </c>
      <c r="U48" s="42">
        <f t="shared" si="9"/>
        <v>1100732673</v>
      </c>
      <c r="V48" s="42">
        <f t="shared" si="9"/>
        <v>3146717530</v>
      </c>
      <c r="W48" s="42">
        <f t="shared" si="9"/>
        <v>13325261860</v>
      </c>
      <c r="X48" s="42">
        <f t="shared" si="9"/>
        <v>16015912394</v>
      </c>
      <c r="Y48" s="42">
        <f t="shared" si="9"/>
        <v>-2690650534</v>
      </c>
      <c r="Z48" s="43">
        <f>+IF(X48&lt;&gt;0,+(Y48/X48)*100,0)</f>
        <v>-16.79985796505725</v>
      </c>
      <c r="AA48" s="40">
        <f>+AA28+AA32+AA38+AA42+AA47</f>
        <v>16555013201</v>
      </c>
    </row>
    <row r="49" spans="1:27" ht="13.5">
      <c r="A49" s="14" t="s">
        <v>58</v>
      </c>
      <c r="B49" s="15"/>
      <c r="C49" s="44">
        <f aca="true" t="shared" si="10" ref="C49:Y49">+C25-C48</f>
        <v>-1215111239</v>
      </c>
      <c r="D49" s="44">
        <f>+D25-D48</f>
        <v>0</v>
      </c>
      <c r="E49" s="45">
        <f t="shared" si="10"/>
        <v>1495944301</v>
      </c>
      <c r="F49" s="46">
        <f t="shared" si="10"/>
        <v>696228453</v>
      </c>
      <c r="G49" s="46">
        <f t="shared" si="10"/>
        <v>1717974364</v>
      </c>
      <c r="H49" s="46">
        <f t="shared" si="10"/>
        <v>-254836</v>
      </c>
      <c r="I49" s="46">
        <f t="shared" si="10"/>
        <v>-288861184</v>
      </c>
      <c r="J49" s="46">
        <f t="shared" si="10"/>
        <v>1428858344</v>
      </c>
      <c r="K49" s="46">
        <f t="shared" si="10"/>
        <v>-70712957</v>
      </c>
      <c r="L49" s="46">
        <f t="shared" si="10"/>
        <v>-265162673</v>
      </c>
      <c r="M49" s="46">
        <f t="shared" si="10"/>
        <v>987289795</v>
      </c>
      <c r="N49" s="46">
        <f t="shared" si="10"/>
        <v>651414165</v>
      </c>
      <c r="O49" s="46">
        <f t="shared" si="10"/>
        <v>-232418663</v>
      </c>
      <c r="P49" s="46">
        <f t="shared" si="10"/>
        <v>25211845</v>
      </c>
      <c r="Q49" s="46">
        <f t="shared" si="10"/>
        <v>202595791</v>
      </c>
      <c r="R49" s="46">
        <f t="shared" si="10"/>
        <v>-4611027</v>
      </c>
      <c r="S49" s="46">
        <f t="shared" si="10"/>
        <v>103446670</v>
      </c>
      <c r="T49" s="46">
        <f t="shared" si="10"/>
        <v>-221257153</v>
      </c>
      <c r="U49" s="46">
        <f t="shared" si="10"/>
        <v>7984599</v>
      </c>
      <c r="V49" s="46">
        <f t="shared" si="10"/>
        <v>-109825884</v>
      </c>
      <c r="W49" s="46">
        <f t="shared" si="10"/>
        <v>1965835598</v>
      </c>
      <c r="X49" s="46">
        <f>IF(F25=F48,0,X25-X48)</f>
        <v>901387559</v>
      </c>
      <c r="Y49" s="46">
        <f t="shared" si="10"/>
        <v>1064448039</v>
      </c>
      <c r="Z49" s="47">
        <f>+IF(X49&lt;&gt;0,+(Y49/X49)*100,0)</f>
        <v>118.08994126576357</v>
      </c>
      <c r="AA49" s="44">
        <f>+AA25-AA48</f>
        <v>696228453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467920163</v>
      </c>
      <c r="D5" s="19">
        <f>SUM(D6:D8)</f>
        <v>0</v>
      </c>
      <c r="E5" s="20">
        <f t="shared" si="0"/>
        <v>413933774</v>
      </c>
      <c r="F5" s="21">
        <f t="shared" si="0"/>
        <v>413933774</v>
      </c>
      <c r="G5" s="21">
        <f t="shared" si="0"/>
        <v>94029757</v>
      </c>
      <c r="H5" s="21">
        <f t="shared" si="0"/>
        <v>14682167</v>
      </c>
      <c r="I5" s="21">
        <f t="shared" si="0"/>
        <v>22290735</v>
      </c>
      <c r="J5" s="21">
        <f t="shared" si="0"/>
        <v>131002659</v>
      </c>
      <c r="K5" s="21">
        <f t="shared" si="0"/>
        <v>21554990</v>
      </c>
      <c r="L5" s="21">
        <f t="shared" si="0"/>
        <v>21329101</v>
      </c>
      <c r="M5" s="21">
        <f t="shared" si="0"/>
        <v>84162439</v>
      </c>
      <c r="N5" s="21">
        <f t="shared" si="0"/>
        <v>127046530</v>
      </c>
      <c r="O5" s="21">
        <f t="shared" si="0"/>
        <v>29529717</v>
      </c>
      <c r="P5" s="21">
        <f t="shared" si="0"/>
        <v>19619232</v>
      </c>
      <c r="Q5" s="21">
        <f t="shared" si="0"/>
        <v>0</v>
      </c>
      <c r="R5" s="21">
        <f t="shared" si="0"/>
        <v>49148949</v>
      </c>
      <c r="S5" s="21">
        <f t="shared" si="0"/>
        <v>22375943</v>
      </c>
      <c r="T5" s="21">
        <f t="shared" si="0"/>
        <v>22289241</v>
      </c>
      <c r="U5" s="21">
        <f t="shared" si="0"/>
        <v>47196784</v>
      </c>
      <c r="V5" s="21">
        <f t="shared" si="0"/>
        <v>91861968</v>
      </c>
      <c r="W5" s="21">
        <f t="shared" si="0"/>
        <v>399060106</v>
      </c>
      <c r="X5" s="21">
        <f t="shared" si="0"/>
        <v>385165985</v>
      </c>
      <c r="Y5" s="21">
        <f t="shared" si="0"/>
        <v>13894121</v>
      </c>
      <c r="Z5" s="4">
        <f>+IF(X5&lt;&gt;0,+(Y5/X5)*100,0)</f>
        <v>3.6073073794405808</v>
      </c>
      <c r="AA5" s="19">
        <f>SUM(AA6:AA8)</f>
        <v>413933774</v>
      </c>
    </row>
    <row r="6" spans="1:27" ht="13.5">
      <c r="A6" s="5" t="s">
        <v>33</v>
      </c>
      <c r="B6" s="3"/>
      <c r="C6" s="22">
        <v>40862737</v>
      </c>
      <c r="D6" s="22"/>
      <c r="E6" s="23">
        <v>3722234</v>
      </c>
      <c r="F6" s="24">
        <v>3722234</v>
      </c>
      <c r="G6" s="24">
        <v>-37850</v>
      </c>
      <c r="H6" s="24">
        <v>90075</v>
      </c>
      <c r="I6" s="24">
        <v>61462</v>
      </c>
      <c r="J6" s="24">
        <v>113687</v>
      </c>
      <c r="K6" s="24">
        <v>-38115</v>
      </c>
      <c r="L6" s="24">
        <v>-82124</v>
      </c>
      <c r="M6" s="24">
        <v>67929</v>
      </c>
      <c r="N6" s="24">
        <v>-52310</v>
      </c>
      <c r="O6" s="24">
        <v>-36107</v>
      </c>
      <c r="P6" s="24">
        <v>-28701</v>
      </c>
      <c r="Q6" s="24"/>
      <c r="R6" s="24">
        <v>-64808</v>
      </c>
      <c r="S6" s="24">
        <v>-183904</v>
      </c>
      <c r="T6" s="24">
        <v>-96508</v>
      </c>
      <c r="U6" s="24">
        <v>-96862</v>
      </c>
      <c r="V6" s="24">
        <v>-377274</v>
      </c>
      <c r="W6" s="24">
        <v>-380705</v>
      </c>
      <c r="X6" s="24">
        <v>978994</v>
      </c>
      <c r="Y6" s="24">
        <v>-1359699</v>
      </c>
      <c r="Z6" s="6">
        <v>-138.89</v>
      </c>
      <c r="AA6" s="22">
        <v>3722234</v>
      </c>
    </row>
    <row r="7" spans="1:27" ht="13.5">
      <c r="A7" s="5" t="s">
        <v>34</v>
      </c>
      <c r="B7" s="3"/>
      <c r="C7" s="25">
        <v>425511504</v>
      </c>
      <c r="D7" s="25"/>
      <c r="E7" s="26">
        <v>406380870</v>
      </c>
      <c r="F7" s="27">
        <v>406380870</v>
      </c>
      <c r="G7" s="27">
        <v>94029113</v>
      </c>
      <c r="H7" s="27">
        <v>14558554</v>
      </c>
      <c r="I7" s="27">
        <v>22201967</v>
      </c>
      <c r="J7" s="27">
        <v>130789634</v>
      </c>
      <c r="K7" s="27">
        <v>21554427</v>
      </c>
      <c r="L7" s="27">
        <v>21378251</v>
      </c>
      <c r="M7" s="27">
        <v>84081451</v>
      </c>
      <c r="N7" s="27">
        <v>127014129</v>
      </c>
      <c r="O7" s="27">
        <v>29542674</v>
      </c>
      <c r="P7" s="27">
        <v>19618847</v>
      </c>
      <c r="Q7" s="27"/>
      <c r="R7" s="27">
        <v>49161521</v>
      </c>
      <c r="S7" s="27">
        <v>22539368</v>
      </c>
      <c r="T7" s="27">
        <v>21975057</v>
      </c>
      <c r="U7" s="27">
        <v>46700141</v>
      </c>
      <c r="V7" s="27">
        <v>91214566</v>
      </c>
      <c r="W7" s="27">
        <v>398179850</v>
      </c>
      <c r="X7" s="27">
        <v>384099544</v>
      </c>
      <c r="Y7" s="27">
        <v>14080306</v>
      </c>
      <c r="Z7" s="7">
        <v>3.67</v>
      </c>
      <c r="AA7" s="25">
        <v>406380870</v>
      </c>
    </row>
    <row r="8" spans="1:27" ht="13.5">
      <c r="A8" s="5" t="s">
        <v>35</v>
      </c>
      <c r="B8" s="3"/>
      <c r="C8" s="22">
        <v>1545922</v>
      </c>
      <c r="D8" s="22"/>
      <c r="E8" s="23">
        <v>3830670</v>
      </c>
      <c r="F8" s="24">
        <v>3830670</v>
      </c>
      <c r="G8" s="24">
        <v>38494</v>
      </c>
      <c r="H8" s="24">
        <v>33538</v>
      </c>
      <c r="I8" s="24">
        <v>27306</v>
      </c>
      <c r="J8" s="24">
        <v>99338</v>
      </c>
      <c r="K8" s="24">
        <v>38678</v>
      </c>
      <c r="L8" s="24">
        <v>32974</v>
      </c>
      <c r="M8" s="24">
        <v>13059</v>
      </c>
      <c r="N8" s="24">
        <v>84711</v>
      </c>
      <c r="O8" s="24">
        <v>23150</v>
      </c>
      <c r="P8" s="24">
        <v>29086</v>
      </c>
      <c r="Q8" s="24"/>
      <c r="R8" s="24">
        <v>52236</v>
      </c>
      <c r="S8" s="24">
        <v>20479</v>
      </c>
      <c r="T8" s="24">
        <v>410692</v>
      </c>
      <c r="U8" s="24">
        <v>593505</v>
      </c>
      <c r="V8" s="24">
        <v>1024676</v>
      </c>
      <c r="W8" s="24">
        <v>1260961</v>
      </c>
      <c r="X8" s="24">
        <v>87447</v>
      </c>
      <c r="Y8" s="24">
        <v>1173514</v>
      </c>
      <c r="Z8" s="6">
        <v>1341.97</v>
      </c>
      <c r="AA8" s="22">
        <v>3830670</v>
      </c>
    </row>
    <row r="9" spans="1:27" ht="13.5">
      <c r="A9" s="2" t="s">
        <v>36</v>
      </c>
      <c r="B9" s="3"/>
      <c r="C9" s="19">
        <f aca="true" t="shared" si="1" ref="C9:Y9">SUM(C10:C14)</f>
        <v>5467524</v>
      </c>
      <c r="D9" s="19">
        <f>SUM(D10:D14)</f>
        <v>0</v>
      </c>
      <c r="E9" s="20">
        <f t="shared" si="1"/>
        <v>17946493</v>
      </c>
      <c r="F9" s="21">
        <f t="shared" si="1"/>
        <v>17946493</v>
      </c>
      <c r="G9" s="21">
        <f t="shared" si="1"/>
        <v>161998</v>
      </c>
      <c r="H9" s="21">
        <f t="shared" si="1"/>
        <v>167148</v>
      </c>
      <c r="I9" s="21">
        <f t="shared" si="1"/>
        <v>142436</v>
      </c>
      <c r="J9" s="21">
        <f t="shared" si="1"/>
        <v>471582</v>
      </c>
      <c r="K9" s="21">
        <f t="shared" si="1"/>
        <v>88936</v>
      </c>
      <c r="L9" s="21">
        <f t="shared" si="1"/>
        <v>113174</v>
      </c>
      <c r="M9" s="21">
        <f t="shared" si="1"/>
        <v>127642</v>
      </c>
      <c r="N9" s="21">
        <f t="shared" si="1"/>
        <v>329752</v>
      </c>
      <c r="O9" s="21">
        <f t="shared" si="1"/>
        <v>174274</v>
      </c>
      <c r="P9" s="21">
        <f t="shared" si="1"/>
        <v>63914</v>
      </c>
      <c r="Q9" s="21">
        <f t="shared" si="1"/>
        <v>0</v>
      </c>
      <c r="R9" s="21">
        <f t="shared" si="1"/>
        <v>238188</v>
      </c>
      <c r="S9" s="21">
        <f t="shared" si="1"/>
        <v>70552</v>
      </c>
      <c r="T9" s="21">
        <f t="shared" si="1"/>
        <v>82951</v>
      </c>
      <c r="U9" s="21">
        <f t="shared" si="1"/>
        <v>-389150</v>
      </c>
      <c r="V9" s="21">
        <f t="shared" si="1"/>
        <v>-235647</v>
      </c>
      <c r="W9" s="21">
        <f t="shared" si="1"/>
        <v>803875</v>
      </c>
      <c r="X9" s="21">
        <f t="shared" si="1"/>
        <v>35516729</v>
      </c>
      <c r="Y9" s="21">
        <f t="shared" si="1"/>
        <v>-34712854</v>
      </c>
      <c r="Z9" s="4">
        <f>+IF(X9&lt;&gt;0,+(Y9/X9)*100,0)</f>
        <v>-97.73662996949972</v>
      </c>
      <c r="AA9" s="19">
        <f>SUM(AA10:AA14)</f>
        <v>17946493</v>
      </c>
    </row>
    <row r="10" spans="1:27" ht="13.5">
      <c r="A10" s="5" t="s">
        <v>37</v>
      </c>
      <c r="B10" s="3"/>
      <c r="C10" s="22">
        <v>885721</v>
      </c>
      <c r="D10" s="22"/>
      <c r="E10" s="23">
        <v>6007898</v>
      </c>
      <c r="F10" s="24">
        <v>6007898</v>
      </c>
      <c r="G10" s="24">
        <v>111859</v>
      </c>
      <c r="H10" s="24">
        <v>79627</v>
      </c>
      <c r="I10" s="24">
        <v>49019</v>
      </c>
      <c r="J10" s="24">
        <v>240505</v>
      </c>
      <c r="K10" s="24">
        <v>30525</v>
      </c>
      <c r="L10" s="24">
        <v>40250</v>
      </c>
      <c r="M10" s="24">
        <v>85321</v>
      </c>
      <c r="N10" s="24">
        <v>156096</v>
      </c>
      <c r="O10" s="24">
        <v>148206</v>
      </c>
      <c r="P10" s="24">
        <v>2397</v>
      </c>
      <c r="Q10" s="24"/>
      <c r="R10" s="24">
        <v>150603</v>
      </c>
      <c r="S10" s="24">
        <v>39575</v>
      </c>
      <c r="T10" s="24">
        <v>50467</v>
      </c>
      <c r="U10" s="24">
        <v>-458932</v>
      </c>
      <c r="V10" s="24">
        <v>-368890</v>
      </c>
      <c r="W10" s="24">
        <v>178314</v>
      </c>
      <c r="X10" s="24">
        <v>15390897</v>
      </c>
      <c r="Y10" s="24">
        <v>-15212583</v>
      </c>
      <c r="Z10" s="6">
        <v>-98.84</v>
      </c>
      <c r="AA10" s="22">
        <v>6007898</v>
      </c>
    </row>
    <row r="11" spans="1:27" ht="13.5">
      <c r="A11" s="5" t="s">
        <v>38</v>
      </c>
      <c r="B11" s="3"/>
      <c r="C11" s="22"/>
      <c r="D11" s="22"/>
      <c r="E11" s="23">
        <v>500000</v>
      </c>
      <c r="F11" s="24">
        <v>500000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>
        <v>39342</v>
      </c>
      <c r="V11" s="24">
        <v>39342</v>
      </c>
      <c r="W11" s="24">
        <v>39342</v>
      </c>
      <c r="X11" s="24"/>
      <c r="Y11" s="24">
        <v>39342</v>
      </c>
      <c r="Z11" s="6">
        <v>0</v>
      </c>
      <c r="AA11" s="22">
        <v>500000</v>
      </c>
    </row>
    <row r="12" spans="1:27" ht="13.5">
      <c r="A12" s="5" t="s">
        <v>39</v>
      </c>
      <c r="B12" s="3"/>
      <c r="C12" s="22">
        <v>4581803</v>
      </c>
      <c r="D12" s="22"/>
      <c r="E12" s="23">
        <v>7658595</v>
      </c>
      <c r="F12" s="24">
        <v>7658595</v>
      </c>
      <c r="G12" s="24">
        <v>47874</v>
      </c>
      <c r="H12" s="24">
        <v>86766</v>
      </c>
      <c r="I12" s="24">
        <v>93417</v>
      </c>
      <c r="J12" s="24">
        <v>228057</v>
      </c>
      <c r="K12" s="24">
        <v>57656</v>
      </c>
      <c r="L12" s="24">
        <v>70659</v>
      </c>
      <c r="M12" s="24">
        <v>42321</v>
      </c>
      <c r="N12" s="24">
        <v>170636</v>
      </c>
      <c r="O12" s="24">
        <v>26068</v>
      </c>
      <c r="P12" s="24">
        <v>60734</v>
      </c>
      <c r="Q12" s="24"/>
      <c r="R12" s="24">
        <v>86802</v>
      </c>
      <c r="S12" s="24">
        <v>30977</v>
      </c>
      <c r="T12" s="24">
        <v>32484</v>
      </c>
      <c r="U12" s="24">
        <v>30440</v>
      </c>
      <c r="V12" s="24">
        <v>93901</v>
      </c>
      <c r="W12" s="24">
        <v>579396</v>
      </c>
      <c r="X12" s="24">
        <v>20125832</v>
      </c>
      <c r="Y12" s="24">
        <v>-19546436</v>
      </c>
      <c r="Z12" s="6">
        <v>-97.12</v>
      </c>
      <c r="AA12" s="22">
        <v>7658595</v>
      </c>
    </row>
    <row r="13" spans="1:27" ht="13.5">
      <c r="A13" s="5" t="s">
        <v>40</v>
      </c>
      <c r="B13" s="3"/>
      <c r="C13" s="22"/>
      <c r="D13" s="22"/>
      <c r="E13" s="23">
        <v>3780000</v>
      </c>
      <c r="F13" s="24">
        <v>3780000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>
        <v>3780000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>
        <v>2265</v>
      </c>
      <c r="H14" s="27">
        <v>755</v>
      </c>
      <c r="I14" s="27"/>
      <c r="J14" s="27">
        <v>3020</v>
      </c>
      <c r="K14" s="27">
        <v>755</v>
      </c>
      <c r="L14" s="27">
        <v>2265</v>
      </c>
      <c r="M14" s="27"/>
      <c r="N14" s="27">
        <v>3020</v>
      </c>
      <c r="O14" s="27"/>
      <c r="P14" s="27">
        <v>783</v>
      </c>
      <c r="Q14" s="27"/>
      <c r="R14" s="27">
        <v>783</v>
      </c>
      <c r="S14" s="27"/>
      <c r="T14" s="27"/>
      <c r="U14" s="27"/>
      <c r="V14" s="27"/>
      <c r="W14" s="27">
        <v>6823</v>
      </c>
      <c r="X14" s="27"/>
      <c r="Y14" s="27">
        <v>6823</v>
      </c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77867134</v>
      </c>
      <c r="D15" s="19">
        <f>SUM(D16:D18)</f>
        <v>0</v>
      </c>
      <c r="E15" s="20">
        <f t="shared" si="2"/>
        <v>102038702</v>
      </c>
      <c r="F15" s="21">
        <f t="shared" si="2"/>
        <v>102038702</v>
      </c>
      <c r="G15" s="21">
        <f t="shared" si="2"/>
        <v>6176433</v>
      </c>
      <c r="H15" s="21">
        <f t="shared" si="2"/>
        <v>29372885</v>
      </c>
      <c r="I15" s="21">
        <f t="shared" si="2"/>
        <v>1851000</v>
      </c>
      <c r="J15" s="21">
        <f t="shared" si="2"/>
        <v>37400318</v>
      </c>
      <c r="K15" s="21">
        <f t="shared" si="2"/>
        <v>-337996</v>
      </c>
      <c r="L15" s="21">
        <f t="shared" si="2"/>
        <v>2057146</v>
      </c>
      <c r="M15" s="21">
        <f t="shared" si="2"/>
        <v>39632369</v>
      </c>
      <c r="N15" s="21">
        <f t="shared" si="2"/>
        <v>41351519</v>
      </c>
      <c r="O15" s="21">
        <f t="shared" si="2"/>
        <v>417534</v>
      </c>
      <c r="P15" s="21">
        <f t="shared" si="2"/>
        <v>1497226</v>
      </c>
      <c r="Q15" s="21">
        <f t="shared" si="2"/>
        <v>0</v>
      </c>
      <c r="R15" s="21">
        <f t="shared" si="2"/>
        <v>1914760</v>
      </c>
      <c r="S15" s="21">
        <f t="shared" si="2"/>
        <v>513452</v>
      </c>
      <c r="T15" s="21">
        <f t="shared" si="2"/>
        <v>2325290</v>
      </c>
      <c r="U15" s="21">
        <f t="shared" si="2"/>
        <v>4507976</v>
      </c>
      <c r="V15" s="21">
        <f t="shared" si="2"/>
        <v>7346718</v>
      </c>
      <c r="W15" s="21">
        <f t="shared" si="2"/>
        <v>88013315</v>
      </c>
      <c r="X15" s="21">
        <f t="shared" si="2"/>
        <v>73230721</v>
      </c>
      <c r="Y15" s="21">
        <f t="shared" si="2"/>
        <v>14782594</v>
      </c>
      <c r="Z15" s="4">
        <f>+IF(X15&lt;&gt;0,+(Y15/X15)*100,0)</f>
        <v>20.186328631121903</v>
      </c>
      <c r="AA15" s="19">
        <f>SUM(AA16:AA18)</f>
        <v>102038702</v>
      </c>
    </row>
    <row r="16" spans="1:27" ht="13.5">
      <c r="A16" s="5" t="s">
        <v>43</v>
      </c>
      <c r="B16" s="3"/>
      <c r="C16" s="22">
        <v>9406170</v>
      </c>
      <c r="D16" s="22"/>
      <c r="E16" s="23">
        <v>25682610</v>
      </c>
      <c r="F16" s="24">
        <v>25682610</v>
      </c>
      <c r="G16" s="24">
        <v>34784</v>
      </c>
      <c r="H16" s="24">
        <v>28249754</v>
      </c>
      <c r="I16" s="24">
        <v>54400</v>
      </c>
      <c r="J16" s="24">
        <v>28338938</v>
      </c>
      <c r="K16" s="24">
        <v>-1099418</v>
      </c>
      <c r="L16" s="24">
        <v>48777</v>
      </c>
      <c r="M16" s="24">
        <v>58556</v>
      </c>
      <c r="N16" s="24">
        <v>-992085</v>
      </c>
      <c r="O16" s="24">
        <v>45701</v>
      </c>
      <c r="P16" s="24">
        <v>1140662</v>
      </c>
      <c r="Q16" s="24"/>
      <c r="R16" s="24">
        <v>1186363</v>
      </c>
      <c r="S16" s="24">
        <v>49443</v>
      </c>
      <c r="T16" s="24">
        <v>59319</v>
      </c>
      <c r="U16" s="24">
        <v>34363</v>
      </c>
      <c r="V16" s="24">
        <v>143125</v>
      </c>
      <c r="W16" s="24">
        <v>28676341</v>
      </c>
      <c r="X16" s="24">
        <v>6444421</v>
      </c>
      <c r="Y16" s="24">
        <v>22231920</v>
      </c>
      <c r="Z16" s="6">
        <v>344.98</v>
      </c>
      <c r="AA16" s="22">
        <v>25682610</v>
      </c>
    </row>
    <row r="17" spans="1:27" ht="13.5">
      <c r="A17" s="5" t="s">
        <v>44</v>
      </c>
      <c r="B17" s="3"/>
      <c r="C17" s="22">
        <v>68460964</v>
      </c>
      <c r="D17" s="22"/>
      <c r="E17" s="23">
        <v>76356092</v>
      </c>
      <c r="F17" s="24">
        <v>76356092</v>
      </c>
      <c r="G17" s="24">
        <v>6141649</v>
      </c>
      <c r="H17" s="24">
        <v>1123131</v>
      </c>
      <c r="I17" s="24">
        <v>1796600</v>
      </c>
      <c r="J17" s="24">
        <v>9061380</v>
      </c>
      <c r="K17" s="24">
        <v>761422</v>
      </c>
      <c r="L17" s="24">
        <v>2008369</v>
      </c>
      <c r="M17" s="24">
        <v>39573813</v>
      </c>
      <c r="N17" s="24">
        <v>42343604</v>
      </c>
      <c r="O17" s="24">
        <v>371833</v>
      </c>
      <c r="P17" s="24">
        <v>356564</v>
      </c>
      <c r="Q17" s="24"/>
      <c r="R17" s="24">
        <v>728397</v>
      </c>
      <c r="S17" s="24">
        <v>464009</v>
      </c>
      <c r="T17" s="24">
        <v>2265971</v>
      </c>
      <c r="U17" s="24">
        <v>4473613</v>
      </c>
      <c r="V17" s="24">
        <v>7203593</v>
      </c>
      <c r="W17" s="24">
        <v>59336974</v>
      </c>
      <c r="X17" s="24">
        <v>66786300</v>
      </c>
      <c r="Y17" s="24">
        <v>-7449326</v>
      </c>
      <c r="Z17" s="6">
        <v>-11.15</v>
      </c>
      <c r="AA17" s="22">
        <v>76356092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159961991</v>
      </c>
      <c r="D19" s="19">
        <f>SUM(D20:D23)</f>
        <v>0</v>
      </c>
      <c r="E19" s="20">
        <f t="shared" si="3"/>
        <v>149634225</v>
      </c>
      <c r="F19" s="21">
        <f t="shared" si="3"/>
        <v>149634225</v>
      </c>
      <c r="G19" s="21">
        <f t="shared" si="3"/>
        <v>12182857</v>
      </c>
      <c r="H19" s="21">
        <f t="shared" si="3"/>
        <v>11323205</v>
      </c>
      <c r="I19" s="21">
        <f t="shared" si="3"/>
        <v>11657705</v>
      </c>
      <c r="J19" s="21">
        <f t="shared" si="3"/>
        <v>35163767</v>
      </c>
      <c r="K19" s="21">
        <f t="shared" si="3"/>
        <v>8303015</v>
      </c>
      <c r="L19" s="21">
        <f t="shared" si="3"/>
        <v>8245701</v>
      </c>
      <c r="M19" s="21">
        <f t="shared" si="3"/>
        <v>13125147</v>
      </c>
      <c r="N19" s="21">
        <f t="shared" si="3"/>
        <v>29673863</v>
      </c>
      <c r="O19" s="21">
        <f t="shared" si="3"/>
        <v>13186594</v>
      </c>
      <c r="P19" s="21">
        <f t="shared" si="3"/>
        <v>12834218</v>
      </c>
      <c r="Q19" s="21">
        <f t="shared" si="3"/>
        <v>0</v>
      </c>
      <c r="R19" s="21">
        <f t="shared" si="3"/>
        <v>26020812</v>
      </c>
      <c r="S19" s="21">
        <f t="shared" si="3"/>
        <v>17432441</v>
      </c>
      <c r="T19" s="21">
        <f t="shared" si="3"/>
        <v>17333261</v>
      </c>
      <c r="U19" s="21">
        <f t="shared" si="3"/>
        <v>10385271</v>
      </c>
      <c r="V19" s="21">
        <f t="shared" si="3"/>
        <v>45150973</v>
      </c>
      <c r="W19" s="21">
        <f t="shared" si="3"/>
        <v>136009415</v>
      </c>
      <c r="X19" s="21">
        <f t="shared" si="3"/>
        <v>139940866</v>
      </c>
      <c r="Y19" s="21">
        <f t="shared" si="3"/>
        <v>-3931451</v>
      </c>
      <c r="Z19" s="4">
        <f>+IF(X19&lt;&gt;0,+(Y19/X19)*100,0)</f>
        <v>-2.809365921745832</v>
      </c>
      <c r="AA19" s="19">
        <f>SUM(AA20:AA23)</f>
        <v>149634225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101308976</v>
      </c>
      <c r="D21" s="22"/>
      <c r="E21" s="23">
        <v>83976193</v>
      </c>
      <c r="F21" s="24">
        <v>83976193</v>
      </c>
      <c r="G21" s="24">
        <v>9383522</v>
      </c>
      <c r="H21" s="24">
        <v>8762687</v>
      </c>
      <c r="I21" s="24">
        <v>8961179</v>
      </c>
      <c r="J21" s="24">
        <v>27107388</v>
      </c>
      <c r="K21" s="24">
        <v>6878489</v>
      </c>
      <c r="L21" s="24">
        <v>5429680</v>
      </c>
      <c r="M21" s="24">
        <v>8203944</v>
      </c>
      <c r="N21" s="24">
        <v>20512113</v>
      </c>
      <c r="O21" s="24">
        <v>10601092</v>
      </c>
      <c r="P21" s="24">
        <v>12013820</v>
      </c>
      <c r="Q21" s="24"/>
      <c r="R21" s="24">
        <v>22614912</v>
      </c>
      <c r="S21" s="24">
        <v>11580064</v>
      </c>
      <c r="T21" s="24">
        <v>12094708</v>
      </c>
      <c r="U21" s="24">
        <v>5693821</v>
      </c>
      <c r="V21" s="24">
        <v>29368593</v>
      </c>
      <c r="W21" s="24">
        <v>99603006</v>
      </c>
      <c r="X21" s="24">
        <v>84030422</v>
      </c>
      <c r="Y21" s="24">
        <v>15572584</v>
      </c>
      <c r="Z21" s="6">
        <v>18.53</v>
      </c>
      <c r="AA21" s="22">
        <v>83976193</v>
      </c>
    </row>
    <row r="22" spans="1:27" ht="13.5">
      <c r="A22" s="5" t="s">
        <v>49</v>
      </c>
      <c r="B22" s="3"/>
      <c r="C22" s="25">
        <v>26652479</v>
      </c>
      <c r="D22" s="25"/>
      <c r="E22" s="26">
        <v>36647228</v>
      </c>
      <c r="F22" s="27">
        <v>36647228</v>
      </c>
      <c r="G22" s="27"/>
      <c r="H22" s="27">
        <v>-55215</v>
      </c>
      <c r="I22" s="27"/>
      <c r="J22" s="27">
        <v>-55215</v>
      </c>
      <c r="K22" s="27"/>
      <c r="L22" s="27"/>
      <c r="M22" s="27">
        <v>2084278</v>
      </c>
      <c r="N22" s="27">
        <v>2084278</v>
      </c>
      <c r="O22" s="27">
        <v>-262800</v>
      </c>
      <c r="P22" s="27">
        <v>-2005117</v>
      </c>
      <c r="Q22" s="27"/>
      <c r="R22" s="27">
        <v>-2267917</v>
      </c>
      <c r="S22" s="27">
        <v>2988903</v>
      </c>
      <c r="T22" s="27">
        <v>2358539</v>
      </c>
      <c r="U22" s="27">
        <v>2095097</v>
      </c>
      <c r="V22" s="27">
        <v>7442539</v>
      </c>
      <c r="W22" s="27">
        <v>7203685</v>
      </c>
      <c r="X22" s="27">
        <v>25212518</v>
      </c>
      <c r="Y22" s="27">
        <v>-18008833</v>
      </c>
      <c r="Z22" s="7">
        <v>-71.43</v>
      </c>
      <c r="AA22" s="25">
        <v>36647228</v>
      </c>
    </row>
    <row r="23" spans="1:27" ht="13.5">
      <c r="A23" s="5" t="s">
        <v>50</v>
      </c>
      <c r="B23" s="3"/>
      <c r="C23" s="22">
        <v>32000536</v>
      </c>
      <c r="D23" s="22"/>
      <c r="E23" s="23">
        <v>29010804</v>
      </c>
      <c r="F23" s="24">
        <v>29010804</v>
      </c>
      <c r="G23" s="24">
        <v>2799335</v>
      </c>
      <c r="H23" s="24">
        <v>2615733</v>
      </c>
      <c r="I23" s="24">
        <v>2696526</v>
      </c>
      <c r="J23" s="24">
        <v>8111594</v>
      </c>
      <c r="K23" s="24">
        <v>1424526</v>
      </c>
      <c r="L23" s="24">
        <v>2816021</v>
      </c>
      <c r="M23" s="24">
        <v>2836925</v>
      </c>
      <c r="N23" s="24">
        <v>7077472</v>
      </c>
      <c r="O23" s="24">
        <v>2848302</v>
      </c>
      <c r="P23" s="24">
        <v>2825515</v>
      </c>
      <c r="Q23" s="24"/>
      <c r="R23" s="24">
        <v>5673817</v>
      </c>
      <c r="S23" s="24">
        <v>2863474</v>
      </c>
      <c r="T23" s="24">
        <v>2880014</v>
      </c>
      <c r="U23" s="24">
        <v>2596353</v>
      </c>
      <c r="V23" s="24">
        <v>8339841</v>
      </c>
      <c r="W23" s="24">
        <v>29202724</v>
      </c>
      <c r="X23" s="24">
        <v>30697926</v>
      </c>
      <c r="Y23" s="24">
        <v>-1495202</v>
      </c>
      <c r="Z23" s="6">
        <v>-4.87</v>
      </c>
      <c r="AA23" s="22">
        <v>29010804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>
        <v>32563</v>
      </c>
      <c r="V24" s="21">
        <v>32563</v>
      </c>
      <c r="W24" s="21">
        <v>32563</v>
      </c>
      <c r="X24" s="21"/>
      <c r="Y24" s="21">
        <v>32563</v>
      </c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711216812</v>
      </c>
      <c r="D25" s="40">
        <f>+D5+D9+D15+D19+D24</f>
        <v>0</v>
      </c>
      <c r="E25" s="41">
        <f t="shared" si="4"/>
        <v>683553194</v>
      </c>
      <c r="F25" s="42">
        <f t="shared" si="4"/>
        <v>683553194</v>
      </c>
      <c r="G25" s="42">
        <f t="shared" si="4"/>
        <v>112551045</v>
      </c>
      <c r="H25" s="42">
        <f t="shared" si="4"/>
        <v>55545405</v>
      </c>
      <c r="I25" s="42">
        <f t="shared" si="4"/>
        <v>35941876</v>
      </c>
      <c r="J25" s="42">
        <f t="shared" si="4"/>
        <v>204038326</v>
      </c>
      <c r="K25" s="42">
        <f t="shared" si="4"/>
        <v>29608945</v>
      </c>
      <c r="L25" s="42">
        <f t="shared" si="4"/>
        <v>31745122</v>
      </c>
      <c r="M25" s="42">
        <f t="shared" si="4"/>
        <v>137047597</v>
      </c>
      <c r="N25" s="42">
        <f t="shared" si="4"/>
        <v>198401664</v>
      </c>
      <c r="O25" s="42">
        <f t="shared" si="4"/>
        <v>43308119</v>
      </c>
      <c r="P25" s="42">
        <f t="shared" si="4"/>
        <v>34014590</v>
      </c>
      <c r="Q25" s="42">
        <f t="shared" si="4"/>
        <v>0</v>
      </c>
      <c r="R25" s="42">
        <f t="shared" si="4"/>
        <v>77322709</v>
      </c>
      <c r="S25" s="42">
        <f t="shared" si="4"/>
        <v>40392388</v>
      </c>
      <c r="T25" s="42">
        <f t="shared" si="4"/>
        <v>42030743</v>
      </c>
      <c r="U25" s="42">
        <f t="shared" si="4"/>
        <v>61733444</v>
      </c>
      <c r="V25" s="42">
        <f t="shared" si="4"/>
        <v>144156575</v>
      </c>
      <c r="W25" s="42">
        <f t="shared" si="4"/>
        <v>623919274</v>
      </c>
      <c r="X25" s="42">
        <f t="shared" si="4"/>
        <v>633854301</v>
      </c>
      <c r="Y25" s="42">
        <f t="shared" si="4"/>
        <v>-9935027</v>
      </c>
      <c r="Z25" s="43">
        <f>+IF(X25&lt;&gt;0,+(Y25/X25)*100,0)</f>
        <v>-1.5673991616568679</v>
      </c>
      <c r="AA25" s="40">
        <f>+AA5+AA9+AA15+AA19+AA24</f>
        <v>683553194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338482702</v>
      </c>
      <c r="D28" s="19">
        <f>SUM(D29:D31)</f>
        <v>0</v>
      </c>
      <c r="E28" s="20">
        <f t="shared" si="5"/>
        <v>318450625</v>
      </c>
      <c r="F28" s="21">
        <f t="shared" si="5"/>
        <v>318450625</v>
      </c>
      <c r="G28" s="21">
        <f t="shared" si="5"/>
        <v>14373846</v>
      </c>
      <c r="H28" s="21">
        <f t="shared" si="5"/>
        <v>10077605</v>
      </c>
      <c r="I28" s="21">
        <f t="shared" si="5"/>
        <v>10836706</v>
      </c>
      <c r="J28" s="21">
        <f t="shared" si="5"/>
        <v>35288157</v>
      </c>
      <c r="K28" s="21">
        <f t="shared" si="5"/>
        <v>14304589</v>
      </c>
      <c r="L28" s="21">
        <f t="shared" si="5"/>
        <v>10022543</v>
      </c>
      <c r="M28" s="21">
        <f t="shared" si="5"/>
        <v>18902330</v>
      </c>
      <c r="N28" s="21">
        <f t="shared" si="5"/>
        <v>43229462</v>
      </c>
      <c r="O28" s="21">
        <f t="shared" si="5"/>
        <v>12832789</v>
      </c>
      <c r="P28" s="21">
        <f t="shared" si="5"/>
        <v>15052509</v>
      </c>
      <c r="Q28" s="21">
        <f t="shared" si="5"/>
        <v>0</v>
      </c>
      <c r="R28" s="21">
        <f t="shared" si="5"/>
        <v>27885298</v>
      </c>
      <c r="S28" s="21">
        <f t="shared" si="5"/>
        <v>8290852</v>
      </c>
      <c r="T28" s="21">
        <f t="shared" si="5"/>
        <v>18265656</v>
      </c>
      <c r="U28" s="21">
        <f t="shared" si="5"/>
        <v>17351307</v>
      </c>
      <c r="V28" s="21">
        <f t="shared" si="5"/>
        <v>43907815</v>
      </c>
      <c r="W28" s="21">
        <f t="shared" si="5"/>
        <v>150310732</v>
      </c>
      <c r="X28" s="21">
        <f t="shared" si="5"/>
        <v>240540828</v>
      </c>
      <c r="Y28" s="21">
        <f t="shared" si="5"/>
        <v>-90230096</v>
      </c>
      <c r="Z28" s="4">
        <f>+IF(X28&lt;&gt;0,+(Y28/X28)*100,0)</f>
        <v>-37.51134339655636</v>
      </c>
      <c r="AA28" s="19">
        <f>SUM(AA29:AA31)</f>
        <v>318450625</v>
      </c>
    </row>
    <row r="29" spans="1:27" ht="13.5">
      <c r="A29" s="5" t="s">
        <v>33</v>
      </c>
      <c r="B29" s="3"/>
      <c r="C29" s="22">
        <v>37788816</v>
      </c>
      <c r="D29" s="22"/>
      <c r="E29" s="23">
        <v>139146436</v>
      </c>
      <c r="F29" s="24">
        <v>139146436</v>
      </c>
      <c r="G29" s="24">
        <v>3430860</v>
      </c>
      <c r="H29" s="24">
        <v>4307856</v>
      </c>
      <c r="I29" s="24">
        <v>4283048</v>
      </c>
      <c r="J29" s="24">
        <v>12021764</v>
      </c>
      <c r="K29" s="24">
        <v>6062194</v>
      </c>
      <c r="L29" s="24">
        <v>4790045</v>
      </c>
      <c r="M29" s="24">
        <v>4599046</v>
      </c>
      <c r="N29" s="24">
        <v>15451285</v>
      </c>
      <c r="O29" s="24">
        <v>3762093</v>
      </c>
      <c r="P29" s="24">
        <v>11512589</v>
      </c>
      <c r="Q29" s="24"/>
      <c r="R29" s="24">
        <v>15274682</v>
      </c>
      <c r="S29" s="24">
        <v>3953716</v>
      </c>
      <c r="T29" s="24">
        <v>7105154</v>
      </c>
      <c r="U29" s="24">
        <v>4720828</v>
      </c>
      <c r="V29" s="24">
        <v>15779698</v>
      </c>
      <c r="W29" s="24">
        <v>58527429</v>
      </c>
      <c r="X29" s="24">
        <v>94224580</v>
      </c>
      <c r="Y29" s="24">
        <v>-35697151</v>
      </c>
      <c r="Z29" s="6">
        <v>-37.89</v>
      </c>
      <c r="AA29" s="22">
        <v>139146436</v>
      </c>
    </row>
    <row r="30" spans="1:27" ht="13.5">
      <c r="A30" s="5" t="s">
        <v>34</v>
      </c>
      <c r="B30" s="3"/>
      <c r="C30" s="25">
        <v>279344378</v>
      </c>
      <c r="D30" s="25"/>
      <c r="E30" s="26">
        <v>49804073</v>
      </c>
      <c r="F30" s="27">
        <v>49804073</v>
      </c>
      <c r="G30" s="27">
        <v>6840365</v>
      </c>
      <c r="H30" s="27">
        <v>3641460</v>
      </c>
      <c r="I30" s="27">
        <v>4201983</v>
      </c>
      <c r="J30" s="27">
        <v>14683808</v>
      </c>
      <c r="K30" s="27">
        <v>6057823</v>
      </c>
      <c r="L30" s="27">
        <v>3296081</v>
      </c>
      <c r="M30" s="27">
        <v>12506815</v>
      </c>
      <c r="N30" s="27">
        <v>21860719</v>
      </c>
      <c r="O30" s="27">
        <v>6589643</v>
      </c>
      <c r="P30" s="27">
        <v>1578958</v>
      </c>
      <c r="Q30" s="27"/>
      <c r="R30" s="27">
        <v>8168601</v>
      </c>
      <c r="S30" s="27">
        <v>1840422</v>
      </c>
      <c r="T30" s="27">
        <v>7117243</v>
      </c>
      <c r="U30" s="27">
        <v>8354456</v>
      </c>
      <c r="V30" s="27">
        <v>17312121</v>
      </c>
      <c r="W30" s="27">
        <v>62025249</v>
      </c>
      <c r="X30" s="27">
        <v>52039959</v>
      </c>
      <c r="Y30" s="27">
        <v>9985290</v>
      </c>
      <c r="Z30" s="7">
        <v>19.19</v>
      </c>
      <c r="AA30" s="25">
        <v>49804073</v>
      </c>
    </row>
    <row r="31" spans="1:27" ht="13.5">
      <c r="A31" s="5" t="s">
        <v>35</v>
      </c>
      <c r="B31" s="3"/>
      <c r="C31" s="22">
        <v>21349508</v>
      </c>
      <c r="D31" s="22"/>
      <c r="E31" s="23">
        <v>129500116</v>
      </c>
      <c r="F31" s="24">
        <v>129500116</v>
      </c>
      <c r="G31" s="24">
        <v>4102621</v>
      </c>
      <c r="H31" s="24">
        <v>2128289</v>
      </c>
      <c r="I31" s="24">
        <v>2351675</v>
      </c>
      <c r="J31" s="24">
        <v>8582585</v>
      </c>
      <c r="K31" s="24">
        <v>2184572</v>
      </c>
      <c r="L31" s="24">
        <v>1936417</v>
      </c>
      <c r="M31" s="24">
        <v>1796469</v>
      </c>
      <c r="N31" s="24">
        <v>5917458</v>
      </c>
      <c r="O31" s="24">
        <v>2481053</v>
      </c>
      <c r="P31" s="24">
        <v>1960962</v>
      </c>
      <c r="Q31" s="24"/>
      <c r="R31" s="24">
        <v>4442015</v>
      </c>
      <c r="S31" s="24">
        <v>2496714</v>
      </c>
      <c r="T31" s="24">
        <v>4043259</v>
      </c>
      <c r="U31" s="24">
        <v>4276023</v>
      </c>
      <c r="V31" s="24">
        <v>10815996</v>
      </c>
      <c r="W31" s="24">
        <v>29758054</v>
      </c>
      <c r="X31" s="24">
        <v>94276289</v>
      </c>
      <c r="Y31" s="24">
        <v>-64518235</v>
      </c>
      <c r="Z31" s="6">
        <v>-68.44</v>
      </c>
      <c r="AA31" s="22">
        <v>129500116</v>
      </c>
    </row>
    <row r="32" spans="1:27" ht="13.5">
      <c r="A32" s="2" t="s">
        <v>36</v>
      </c>
      <c r="B32" s="3"/>
      <c r="C32" s="19">
        <f aca="true" t="shared" si="6" ref="C32:Y32">SUM(C33:C37)</f>
        <v>130580661</v>
      </c>
      <c r="D32" s="19">
        <f>SUM(D33:D37)</f>
        <v>0</v>
      </c>
      <c r="E32" s="20">
        <f t="shared" si="6"/>
        <v>141099656</v>
      </c>
      <c r="F32" s="21">
        <f t="shared" si="6"/>
        <v>141099656</v>
      </c>
      <c r="G32" s="21">
        <f t="shared" si="6"/>
        <v>13022019</v>
      </c>
      <c r="H32" s="21">
        <f t="shared" si="6"/>
        <v>4779121</v>
      </c>
      <c r="I32" s="21">
        <f t="shared" si="6"/>
        <v>10554157</v>
      </c>
      <c r="J32" s="21">
        <f t="shared" si="6"/>
        <v>28355297</v>
      </c>
      <c r="K32" s="21">
        <f t="shared" si="6"/>
        <v>26383770</v>
      </c>
      <c r="L32" s="21">
        <f t="shared" si="6"/>
        <v>6852186</v>
      </c>
      <c r="M32" s="21">
        <f t="shared" si="6"/>
        <v>4897919</v>
      </c>
      <c r="N32" s="21">
        <f t="shared" si="6"/>
        <v>38133875</v>
      </c>
      <c r="O32" s="21">
        <f t="shared" si="6"/>
        <v>9879546</v>
      </c>
      <c r="P32" s="21">
        <f t="shared" si="6"/>
        <v>5580996</v>
      </c>
      <c r="Q32" s="21">
        <f t="shared" si="6"/>
        <v>0</v>
      </c>
      <c r="R32" s="21">
        <f t="shared" si="6"/>
        <v>15460542</v>
      </c>
      <c r="S32" s="21">
        <f t="shared" si="6"/>
        <v>7246980</v>
      </c>
      <c r="T32" s="21">
        <f t="shared" si="6"/>
        <v>16614751</v>
      </c>
      <c r="U32" s="21">
        <f t="shared" si="6"/>
        <v>8864868</v>
      </c>
      <c r="V32" s="21">
        <f t="shared" si="6"/>
        <v>32726599</v>
      </c>
      <c r="W32" s="21">
        <f t="shared" si="6"/>
        <v>114676313</v>
      </c>
      <c r="X32" s="21">
        <f t="shared" si="6"/>
        <v>121513809</v>
      </c>
      <c r="Y32" s="21">
        <f t="shared" si="6"/>
        <v>-6837496</v>
      </c>
      <c r="Z32" s="4">
        <f>+IF(X32&lt;&gt;0,+(Y32/X32)*100,0)</f>
        <v>-5.626929199462425</v>
      </c>
      <c r="AA32" s="19">
        <f>SUM(AA33:AA37)</f>
        <v>141099656</v>
      </c>
    </row>
    <row r="33" spans="1:27" ht="13.5">
      <c r="A33" s="5" t="s">
        <v>37</v>
      </c>
      <c r="B33" s="3"/>
      <c r="C33" s="22">
        <v>47438837</v>
      </c>
      <c r="D33" s="22"/>
      <c r="E33" s="23">
        <v>91220589</v>
      </c>
      <c r="F33" s="24">
        <v>91220589</v>
      </c>
      <c r="G33" s="24">
        <v>20340</v>
      </c>
      <c r="H33" s="24">
        <v>1627766</v>
      </c>
      <c r="I33" s="24">
        <v>1452926</v>
      </c>
      <c r="J33" s="24">
        <v>3101032</v>
      </c>
      <c r="K33" s="24">
        <v>1392514</v>
      </c>
      <c r="L33" s="24">
        <v>1225164</v>
      </c>
      <c r="M33" s="24">
        <v>1237774</v>
      </c>
      <c r="N33" s="24">
        <v>3855452</v>
      </c>
      <c r="O33" s="24"/>
      <c r="P33" s="24">
        <v>1407906</v>
      </c>
      <c r="Q33" s="24"/>
      <c r="R33" s="24">
        <v>1407906</v>
      </c>
      <c r="S33" s="24">
        <v>2171760</v>
      </c>
      <c r="T33" s="24">
        <v>532109</v>
      </c>
      <c r="U33" s="24">
        <v>1530116</v>
      </c>
      <c r="V33" s="24">
        <v>4233985</v>
      </c>
      <c r="W33" s="24">
        <v>12598375</v>
      </c>
      <c r="X33" s="24">
        <v>22746159</v>
      </c>
      <c r="Y33" s="24">
        <v>-10147784</v>
      </c>
      <c r="Z33" s="6">
        <v>-44.61</v>
      </c>
      <c r="AA33" s="22">
        <v>91220589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>
        <v>1225062</v>
      </c>
      <c r="V34" s="24">
        <v>1225062</v>
      </c>
      <c r="W34" s="24">
        <v>1225062</v>
      </c>
      <c r="X34" s="24"/>
      <c r="Y34" s="24">
        <v>1225062</v>
      </c>
      <c r="Z34" s="6">
        <v>0</v>
      </c>
      <c r="AA34" s="22"/>
    </row>
    <row r="35" spans="1:27" ht="13.5">
      <c r="A35" s="5" t="s">
        <v>39</v>
      </c>
      <c r="B35" s="3"/>
      <c r="C35" s="22">
        <v>77203513</v>
      </c>
      <c r="D35" s="22"/>
      <c r="E35" s="23">
        <v>41369573</v>
      </c>
      <c r="F35" s="24">
        <v>41369573</v>
      </c>
      <c r="G35" s="24">
        <v>7033378</v>
      </c>
      <c r="H35" s="24">
        <v>2863297</v>
      </c>
      <c r="I35" s="24">
        <v>8193398</v>
      </c>
      <c r="J35" s="24">
        <v>18090073</v>
      </c>
      <c r="K35" s="24">
        <v>18109435</v>
      </c>
      <c r="L35" s="24">
        <v>4769956</v>
      </c>
      <c r="M35" s="24">
        <v>2801853</v>
      </c>
      <c r="N35" s="24">
        <v>25681244</v>
      </c>
      <c r="O35" s="24">
        <v>5958618</v>
      </c>
      <c r="P35" s="24">
        <v>3404878</v>
      </c>
      <c r="Q35" s="24"/>
      <c r="R35" s="24">
        <v>9363496</v>
      </c>
      <c r="S35" s="24">
        <v>4340337</v>
      </c>
      <c r="T35" s="24">
        <v>8258387</v>
      </c>
      <c r="U35" s="24">
        <v>3151477</v>
      </c>
      <c r="V35" s="24">
        <v>15750201</v>
      </c>
      <c r="W35" s="24">
        <v>68885014</v>
      </c>
      <c r="X35" s="24">
        <v>89082471</v>
      </c>
      <c r="Y35" s="24">
        <v>-20197457</v>
      </c>
      <c r="Z35" s="6">
        <v>-22.67</v>
      </c>
      <c r="AA35" s="22">
        <v>41369573</v>
      </c>
    </row>
    <row r="36" spans="1:27" ht="13.5">
      <c r="A36" s="5" t="s">
        <v>40</v>
      </c>
      <c r="B36" s="3"/>
      <c r="C36" s="22"/>
      <c r="D36" s="22"/>
      <c r="E36" s="23">
        <v>8326031</v>
      </c>
      <c r="F36" s="24">
        <v>8326031</v>
      </c>
      <c r="G36" s="24"/>
      <c r="H36" s="24"/>
      <c r="I36" s="24">
        <v>589807</v>
      </c>
      <c r="J36" s="24">
        <v>589807</v>
      </c>
      <c r="K36" s="24">
        <v>621344</v>
      </c>
      <c r="L36" s="24">
        <v>527767</v>
      </c>
      <c r="M36" s="24">
        <v>565162</v>
      </c>
      <c r="N36" s="24">
        <v>1714273</v>
      </c>
      <c r="O36" s="24"/>
      <c r="P36" s="24">
        <v>470634</v>
      </c>
      <c r="Q36" s="24"/>
      <c r="R36" s="24">
        <v>470634</v>
      </c>
      <c r="S36" s="24">
        <v>443941</v>
      </c>
      <c r="T36" s="24"/>
      <c r="U36" s="24">
        <v>1109706</v>
      </c>
      <c r="V36" s="24">
        <v>1553647</v>
      </c>
      <c r="W36" s="24">
        <v>4328361</v>
      </c>
      <c r="X36" s="24">
        <v>43309</v>
      </c>
      <c r="Y36" s="24">
        <v>4285052</v>
      </c>
      <c r="Z36" s="6">
        <v>9894.14</v>
      </c>
      <c r="AA36" s="22">
        <v>8326031</v>
      </c>
    </row>
    <row r="37" spans="1:27" ht="13.5">
      <c r="A37" s="5" t="s">
        <v>41</v>
      </c>
      <c r="B37" s="3"/>
      <c r="C37" s="25">
        <v>5938311</v>
      </c>
      <c r="D37" s="25"/>
      <c r="E37" s="26">
        <v>183463</v>
      </c>
      <c r="F37" s="27">
        <v>183463</v>
      </c>
      <c r="G37" s="27">
        <v>5968301</v>
      </c>
      <c r="H37" s="27">
        <v>288058</v>
      </c>
      <c r="I37" s="27">
        <v>318026</v>
      </c>
      <c r="J37" s="27">
        <v>6574385</v>
      </c>
      <c r="K37" s="27">
        <v>6260477</v>
      </c>
      <c r="L37" s="27">
        <v>329299</v>
      </c>
      <c r="M37" s="27">
        <v>293130</v>
      </c>
      <c r="N37" s="27">
        <v>6882906</v>
      </c>
      <c r="O37" s="27">
        <v>3920928</v>
      </c>
      <c r="P37" s="27">
        <v>297578</v>
      </c>
      <c r="Q37" s="27"/>
      <c r="R37" s="27">
        <v>4218506</v>
      </c>
      <c r="S37" s="27">
        <v>290942</v>
      </c>
      <c r="T37" s="27">
        <v>7824255</v>
      </c>
      <c r="U37" s="27">
        <v>1848507</v>
      </c>
      <c r="V37" s="27">
        <v>9963704</v>
      </c>
      <c r="W37" s="27">
        <v>27639501</v>
      </c>
      <c r="X37" s="27">
        <v>9641870</v>
      </c>
      <c r="Y37" s="27">
        <v>17997631</v>
      </c>
      <c r="Z37" s="7">
        <v>186.66</v>
      </c>
      <c r="AA37" s="25">
        <v>183463</v>
      </c>
    </row>
    <row r="38" spans="1:27" ht="13.5">
      <c r="A38" s="2" t="s">
        <v>42</v>
      </c>
      <c r="B38" s="8"/>
      <c r="C38" s="19">
        <f aca="true" t="shared" si="7" ref="C38:Y38">SUM(C39:C41)</f>
        <v>73577660</v>
      </c>
      <c r="D38" s="19">
        <f>SUM(D39:D41)</f>
        <v>0</v>
      </c>
      <c r="E38" s="20">
        <f t="shared" si="7"/>
        <v>59448186</v>
      </c>
      <c r="F38" s="21">
        <f t="shared" si="7"/>
        <v>59448186</v>
      </c>
      <c r="G38" s="21">
        <f t="shared" si="7"/>
        <v>2739611</v>
      </c>
      <c r="H38" s="21">
        <f t="shared" si="7"/>
        <v>15056218</v>
      </c>
      <c r="I38" s="21">
        <f t="shared" si="7"/>
        <v>6044675</v>
      </c>
      <c r="J38" s="21">
        <f t="shared" si="7"/>
        <v>23840504</v>
      </c>
      <c r="K38" s="21">
        <f t="shared" si="7"/>
        <v>6130279</v>
      </c>
      <c r="L38" s="21">
        <f t="shared" si="7"/>
        <v>5812843</v>
      </c>
      <c r="M38" s="21">
        <f t="shared" si="7"/>
        <v>5710188</v>
      </c>
      <c r="N38" s="21">
        <f t="shared" si="7"/>
        <v>17653310</v>
      </c>
      <c r="O38" s="21">
        <f t="shared" si="7"/>
        <v>1227913</v>
      </c>
      <c r="P38" s="21">
        <f t="shared" si="7"/>
        <v>6165193</v>
      </c>
      <c r="Q38" s="21">
        <f t="shared" si="7"/>
        <v>0</v>
      </c>
      <c r="R38" s="21">
        <f t="shared" si="7"/>
        <v>7393106</v>
      </c>
      <c r="S38" s="21">
        <f t="shared" si="7"/>
        <v>3271295</v>
      </c>
      <c r="T38" s="21">
        <f t="shared" si="7"/>
        <v>3777786</v>
      </c>
      <c r="U38" s="21">
        <f t="shared" si="7"/>
        <v>4159535</v>
      </c>
      <c r="V38" s="21">
        <f t="shared" si="7"/>
        <v>11208616</v>
      </c>
      <c r="W38" s="21">
        <f t="shared" si="7"/>
        <v>60095536</v>
      </c>
      <c r="X38" s="21">
        <f t="shared" si="7"/>
        <v>106625354</v>
      </c>
      <c r="Y38" s="21">
        <f t="shared" si="7"/>
        <v>-46529818</v>
      </c>
      <c r="Z38" s="4">
        <f>+IF(X38&lt;&gt;0,+(Y38/X38)*100,0)</f>
        <v>-43.63860587979853</v>
      </c>
      <c r="AA38" s="19">
        <f>SUM(AA39:AA41)</f>
        <v>59448186</v>
      </c>
    </row>
    <row r="39" spans="1:27" ht="13.5">
      <c r="A39" s="5" t="s">
        <v>43</v>
      </c>
      <c r="B39" s="3"/>
      <c r="C39" s="22">
        <v>20362673</v>
      </c>
      <c r="D39" s="22"/>
      <c r="E39" s="23">
        <v>37676858</v>
      </c>
      <c r="F39" s="24">
        <v>37676858</v>
      </c>
      <c r="G39" s="24">
        <v>1353611</v>
      </c>
      <c r="H39" s="24">
        <v>2750192</v>
      </c>
      <c r="I39" s="24">
        <v>959238</v>
      </c>
      <c r="J39" s="24">
        <v>5063041</v>
      </c>
      <c r="K39" s="24">
        <v>569679</v>
      </c>
      <c r="L39" s="24">
        <v>514639</v>
      </c>
      <c r="M39" s="24">
        <v>632916</v>
      </c>
      <c r="N39" s="24">
        <v>1717234</v>
      </c>
      <c r="O39" s="24">
        <v>1049800</v>
      </c>
      <c r="P39" s="24">
        <v>2455742</v>
      </c>
      <c r="Q39" s="24"/>
      <c r="R39" s="24">
        <v>3505542</v>
      </c>
      <c r="S39" s="24">
        <v>611900</v>
      </c>
      <c r="T39" s="24">
        <v>2130524</v>
      </c>
      <c r="U39" s="24">
        <v>1034273</v>
      </c>
      <c r="V39" s="24">
        <v>3776697</v>
      </c>
      <c r="W39" s="24">
        <v>14062514</v>
      </c>
      <c r="X39" s="24">
        <v>51223367</v>
      </c>
      <c r="Y39" s="24">
        <v>-37160853</v>
      </c>
      <c r="Z39" s="6">
        <v>-72.55</v>
      </c>
      <c r="AA39" s="22">
        <v>37676858</v>
      </c>
    </row>
    <row r="40" spans="1:27" ht="13.5">
      <c r="A40" s="5" t="s">
        <v>44</v>
      </c>
      <c r="B40" s="3"/>
      <c r="C40" s="22">
        <v>53214987</v>
      </c>
      <c r="D40" s="22"/>
      <c r="E40" s="23">
        <v>21771328</v>
      </c>
      <c r="F40" s="24">
        <v>21771328</v>
      </c>
      <c r="G40" s="24">
        <v>1386000</v>
      </c>
      <c r="H40" s="24">
        <v>12306026</v>
      </c>
      <c r="I40" s="24">
        <v>5085437</v>
      </c>
      <c r="J40" s="24">
        <v>18777463</v>
      </c>
      <c r="K40" s="24">
        <v>5560600</v>
      </c>
      <c r="L40" s="24">
        <v>5298204</v>
      </c>
      <c r="M40" s="24">
        <v>5077272</v>
      </c>
      <c r="N40" s="24">
        <v>15936076</v>
      </c>
      <c r="O40" s="24">
        <v>178113</v>
      </c>
      <c r="P40" s="24">
        <v>3709451</v>
      </c>
      <c r="Q40" s="24"/>
      <c r="R40" s="24">
        <v>3887564</v>
      </c>
      <c r="S40" s="24">
        <v>2659395</v>
      </c>
      <c r="T40" s="24">
        <v>1647262</v>
      </c>
      <c r="U40" s="24">
        <v>3125262</v>
      </c>
      <c r="V40" s="24">
        <v>7431919</v>
      </c>
      <c r="W40" s="24">
        <v>46033022</v>
      </c>
      <c r="X40" s="24">
        <v>55401987</v>
      </c>
      <c r="Y40" s="24">
        <v>-9368965</v>
      </c>
      <c r="Z40" s="6">
        <v>-16.91</v>
      </c>
      <c r="AA40" s="22">
        <v>21771328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198717514</v>
      </c>
      <c r="D42" s="19">
        <f>SUM(D43:D46)</f>
        <v>0</v>
      </c>
      <c r="E42" s="20">
        <f t="shared" si="8"/>
        <v>119270629</v>
      </c>
      <c r="F42" s="21">
        <f t="shared" si="8"/>
        <v>119270629</v>
      </c>
      <c r="G42" s="21">
        <f t="shared" si="8"/>
        <v>4268247</v>
      </c>
      <c r="H42" s="21">
        <f t="shared" si="8"/>
        <v>3003054</v>
      </c>
      <c r="I42" s="21">
        <f t="shared" si="8"/>
        <v>3110675</v>
      </c>
      <c r="J42" s="21">
        <f t="shared" si="8"/>
        <v>10381976</v>
      </c>
      <c r="K42" s="21">
        <f t="shared" si="8"/>
        <v>8544437</v>
      </c>
      <c r="L42" s="21">
        <f t="shared" si="8"/>
        <v>1066336</v>
      </c>
      <c r="M42" s="21">
        <f t="shared" si="8"/>
        <v>29662739</v>
      </c>
      <c r="N42" s="21">
        <f t="shared" si="8"/>
        <v>39273512</v>
      </c>
      <c r="O42" s="21">
        <f t="shared" si="8"/>
        <v>5801951</v>
      </c>
      <c r="P42" s="21">
        <f t="shared" si="8"/>
        <v>332743</v>
      </c>
      <c r="Q42" s="21">
        <f t="shared" si="8"/>
        <v>0</v>
      </c>
      <c r="R42" s="21">
        <f t="shared" si="8"/>
        <v>6134694</v>
      </c>
      <c r="S42" s="21">
        <f t="shared" si="8"/>
        <v>15464703</v>
      </c>
      <c r="T42" s="21">
        <f t="shared" si="8"/>
        <v>12133092</v>
      </c>
      <c r="U42" s="21">
        <f t="shared" si="8"/>
        <v>8084032</v>
      </c>
      <c r="V42" s="21">
        <f t="shared" si="8"/>
        <v>35681827</v>
      </c>
      <c r="W42" s="21">
        <f t="shared" si="8"/>
        <v>91472009</v>
      </c>
      <c r="X42" s="21">
        <f t="shared" si="8"/>
        <v>253895940</v>
      </c>
      <c r="Y42" s="21">
        <f t="shared" si="8"/>
        <v>-162423931</v>
      </c>
      <c r="Z42" s="4">
        <f>+IF(X42&lt;&gt;0,+(Y42/X42)*100,0)</f>
        <v>-63.972638160342385</v>
      </c>
      <c r="AA42" s="19">
        <f>SUM(AA43:AA46)</f>
        <v>119270629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118800710</v>
      </c>
      <c r="D44" s="22"/>
      <c r="E44" s="23">
        <v>93625058</v>
      </c>
      <c r="F44" s="24">
        <v>93625058</v>
      </c>
      <c r="G44" s="24">
        <v>1075967</v>
      </c>
      <c r="H44" s="24">
        <v>1369424</v>
      </c>
      <c r="I44" s="24">
        <v>1748982</v>
      </c>
      <c r="J44" s="24">
        <v>4194373</v>
      </c>
      <c r="K44" s="24">
        <v>2285166</v>
      </c>
      <c r="L44" s="24">
        <v>1326752</v>
      </c>
      <c r="M44" s="24">
        <v>21118442</v>
      </c>
      <c r="N44" s="24">
        <v>24730360</v>
      </c>
      <c r="O44" s="24">
        <v>1377355</v>
      </c>
      <c r="P44" s="24">
        <v>74</v>
      </c>
      <c r="Q44" s="24"/>
      <c r="R44" s="24">
        <v>1377429</v>
      </c>
      <c r="S44" s="24">
        <v>7982777</v>
      </c>
      <c r="T44" s="24">
        <v>1374165</v>
      </c>
      <c r="U44" s="24">
        <v>2526923</v>
      </c>
      <c r="V44" s="24">
        <v>11883865</v>
      </c>
      <c r="W44" s="24">
        <v>42186027</v>
      </c>
      <c r="X44" s="24">
        <v>162230862</v>
      </c>
      <c r="Y44" s="24">
        <v>-120044835</v>
      </c>
      <c r="Z44" s="6">
        <v>-74</v>
      </c>
      <c r="AA44" s="22">
        <v>93625058</v>
      </c>
    </row>
    <row r="45" spans="1:27" ht="13.5">
      <c r="A45" s="5" t="s">
        <v>49</v>
      </c>
      <c r="B45" s="3"/>
      <c r="C45" s="25">
        <v>26300487</v>
      </c>
      <c r="D45" s="25"/>
      <c r="E45" s="26">
        <v>23204936</v>
      </c>
      <c r="F45" s="27">
        <v>23204936</v>
      </c>
      <c r="G45" s="27">
        <v>3076719</v>
      </c>
      <c r="H45" s="27">
        <v>-1370349</v>
      </c>
      <c r="I45" s="27">
        <v>-1973667</v>
      </c>
      <c r="J45" s="27">
        <v>-267297</v>
      </c>
      <c r="K45" s="27">
        <v>-737252</v>
      </c>
      <c r="L45" s="27">
        <v>-2540781</v>
      </c>
      <c r="M45" s="27">
        <v>3533504</v>
      </c>
      <c r="N45" s="27">
        <v>255471</v>
      </c>
      <c r="O45" s="27">
        <v>1750299</v>
      </c>
      <c r="P45" s="27">
        <v>-2090500</v>
      </c>
      <c r="Q45" s="27"/>
      <c r="R45" s="27">
        <v>-340201</v>
      </c>
      <c r="S45" s="27">
        <v>3626643</v>
      </c>
      <c r="T45" s="27">
        <v>8615221</v>
      </c>
      <c r="U45" s="27">
        <v>4225595</v>
      </c>
      <c r="V45" s="27">
        <v>16467459</v>
      </c>
      <c r="W45" s="27">
        <v>16115432</v>
      </c>
      <c r="X45" s="27">
        <v>35710946</v>
      </c>
      <c r="Y45" s="27">
        <v>-19595514</v>
      </c>
      <c r="Z45" s="7">
        <v>-54.87</v>
      </c>
      <c r="AA45" s="25">
        <v>23204936</v>
      </c>
    </row>
    <row r="46" spans="1:27" ht="13.5">
      <c r="A46" s="5" t="s">
        <v>50</v>
      </c>
      <c r="B46" s="3"/>
      <c r="C46" s="22">
        <v>53616317</v>
      </c>
      <c r="D46" s="22"/>
      <c r="E46" s="23">
        <v>2440635</v>
      </c>
      <c r="F46" s="24">
        <v>2440635</v>
      </c>
      <c r="G46" s="24">
        <v>115561</v>
      </c>
      <c r="H46" s="24">
        <v>3003979</v>
      </c>
      <c r="I46" s="24">
        <v>3335360</v>
      </c>
      <c r="J46" s="24">
        <v>6454900</v>
      </c>
      <c r="K46" s="24">
        <v>6996523</v>
      </c>
      <c r="L46" s="24">
        <v>2280365</v>
      </c>
      <c r="M46" s="24">
        <v>5010793</v>
      </c>
      <c r="N46" s="24">
        <v>14287681</v>
      </c>
      <c r="O46" s="24">
        <v>2674297</v>
      </c>
      <c r="P46" s="24">
        <v>2423169</v>
      </c>
      <c r="Q46" s="24"/>
      <c r="R46" s="24">
        <v>5097466</v>
      </c>
      <c r="S46" s="24">
        <v>3855283</v>
      </c>
      <c r="T46" s="24">
        <v>2143706</v>
      </c>
      <c r="U46" s="24">
        <v>1331514</v>
      </c>
      <c r="V46" s="24">
        <v>7330503</v>
      </c>
      <c r="W46" s="24">
        <v>33170550</v>
      </c>
      <c r="X46" s="24">
        <v>55954132</v>
      </c>
      <c r="Y46" s="24">
        <v>-22783582</v>
      </c>
      <c r="Z46" s="6">
        <v>-40.72</v>
      </c>
      <c r="AA46" s="22">
        <v>2440635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>
        <v>4498</v>
      </c>
      <c r="V47" s="21">
        <v>4498</v>
      </c>
      <c r="W47" s="21">
        <v>4498</v>
      </c>
      <c r="X47" s="21"/>
      <c r="Y47" s="21">
        <v>4498</v>
      </c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741358537</v>
      </c>
      <c r="D48" s="40">
        <f>+D28+D32+D38+D42+D47</f>
        <v>0</v>
      </c>
      <c r="E48" s="41">
        <f t="shared" si="9"/>
        <v>638269096</v>
      </c>
      <c r="F48" s="42">
        <f t="shared" si="9"/>
        <v>638269096</v>
      </c>
      <c r="G48" s="42">
        <f t="shared" si="9"/>
        <v>34403723</v>
      </c>
      <c r="H48" s="42">
        <f t="shared" si="9"/>
        <v>32915998</v>
      </c>
      <c r="I48" s="42">
        <f t="shared" si="9"/>
        <v>30546213</v>
      </c>
      <c r="J48" s="42">
        <f t="shared" si="9"/>
        <v>97865934</v>
      </c>
      <c r="K48" s="42">
        <f t="shared" si="9"/>
        <v>55363075</v>
      </c>
      <c r="L48" s="42">
        <f t="shared" si="9"/>
        <v>23753908</v>
      </c>
      <c r="M48" s="42">
        <f t="shared" si="9"/>
        <v>59173176</v>
      </c>
      <c r="N48" s="42">
        <f t="shared" si="9"/>
        <v>138290159</v>
      </c>
      <c r="O48" s="42">
        <f t="shared" si="9"/>
        <v>29742199</v>
      </c>
      <c r="P48" s="42">
        <f t="shared" si="9"/>
        <v>27131441</v>
      </c>
      <c r="Q48" s="42">
        <f t="shared" si="9"/>
        <v>0</v>
      </c>
      <c r="R48" s="42">
        <f t="shared" si="9"/>
        <v>56873640</v>
      </c>
      <c r="S48" s="42">
        <f t="shared" si="9"/>
        <v>34273830</v>
      </c>
      <c r="T48" s="42">
        <f t="shared" si="9"/>
        <v>50791285</v>
      </c>
      <c r="U48" s="42">
        <f t="shared" si="9"/>
        <v>38464240</v>
      </c>
      <c r="V48" s="42">
        <f t="shared" si="9"/>
        <v>123529355</v>
      </c>
      <c r="W48" s="42">
        <f t="shared" si="9"/>
        <v>416559088</v>
      </c>
      <c r="X48" s="42">
        <f t="shared" si="9"/>
        <v>722575931</v>
      </c>
      <c r="Y48" s="42">
        <f t="shared" si="9"/>
        <v>-306016843</v>
      </c>
      <c r="Z48" s="43">
        <f>+IF(X48&lt;&gt;0,+(Y48/X48)*100,0)</f>
        <v>-42.35082153601377</v>
      </c>
      <c r="AA48" s="40">
        <f>+AA28+AA32+AA38+AA42+AA47</f>
        <v>638269096</v>
      </c>
    </row>
    <row r="49" spans="1:27" ht="13.5">
      <c r="A49" s="14" t="s">
        <v>58</v>
      </c>
      <c r="B49" s="15"/>
      <c r="C49" s="44">
        <f aca="true" t="shared" si="10" ref="C49:Y49">+C25-C48</f>
        <v>-30141725</v>
      </c>
      <c r="D49" s="44">
        <f>+D25-D48</f>
        <v>0</v>
      </c>
      <c r="E49" s="45">
        <f t="shared" si="10"/>
        <v>45284098</v>
      </c>
      <c r="F49" s="46">
        <f t="shared" si="10"/>
        <v>45284098</v>
      </c>
      <c r="G49" s="46">
        <f t="shared" si="10"/>
        <v>78147322</v>
      </c>
      <c r="H49" s="46">
        <f t="shared" si="10"/>
        <v>22629407</v>
      </c>
      <c r="I49" s="46">
        <f t="shared" si="10"/>
        <v>5395663</v>
      </c>
      <c r="J49" s="46">
        <f t="shared" si="10"/>
        <v>106172392</v>
      </c>
      <c r="K49" s="46">
        <f t="shared" si="10"/>
        <v>-25754130</v>
      </c>
      <c r="L49" s="46">
        <f t="shared" si="10"/>
        <v>7991214</v>
      </c>
      <c r="M49" s="46">
        <f t="shared" si="10"/>
        <v>77874421</v>
      </c>
      <c r="N49" s="46">
        <f t="shared" si="10"/>
        <v>60111505</v>
      </c>
      <c r="O49" s="46">
        <f t="shared" si="10"/>
        <v>13565920</v>
      </c>
      <c r="P49" s="46">
        <f t="shared" si="10"/>
        <v>6883149</v>
      </c>
      <c r="Q49" s="46">
        <f t="shared" si="10"/>
        <v>0</v>
      </c>
      <c r="R49" s="46">
        <f t="shared" si="10"/>
        <v>20449069</v>
      </c>
      <c r="S49" s="46">
        <f t="shared" si="10"/>
        <v>6118558</v>
      </c>
      <c r="T49" s="46">
        <f t="shared" si="10"/>
        <v>-8760542</v>
      </c>
      <c r="U49" s="46">
        <f t="shared" si="10"/>
        <v>23269204</v>
      </c>
      <c r="V49" s="46">
        <f t="shared" si="10"/>
        <v>20627220</v>
      </c>
      <c r="W49" s="46">
        <f t="shared" si="10"/>
        <v>207360186</v>
      </c>
      <c r="X49" s="46">
        <f>IF(F25=F48,0,X25-X48)</f>
        <v>-88721630</v>
      </c>
      <c r="Y49" s="46">
        <f t="shared" si="10"/>
        <v>296081816</v>
      </c>
      <c r="Z49" s="47">
        <f>+IF(X49&lt;&gt;0,+(Y49/X49)*100,0)</f>
        <v>-333.7199913933051</v>
      </c>
      <c r="AA49" s="44">
        <f>+AA25-AA48</f>
        <v>45284098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181538989</v>
      </c>
      <c r="D5" s="19">
        <f>SUM(D6:D8)</f>
        <v>0</v>
      </c>
      <c r="E5" s="20">
        <f t="shared" si="0"/>
        <v>116291000</v>
      </c>
      <c r="F5" s="21">
        <f t="shared" si="0"/>
        <v>116291000</v>
      </c>
      <c r="G5" s="21">
        <f t="shared" si="0"/>
        <v>43587797</v>
      </c>
      <c r="H5" s="21">
        <f t="shared" si="0"/>
        <v>6256295</v>
      </c>
      <c r="I5" s="21">
        <f t="shared" si="0"/>
        <v>6575324</v>
      </c>
      <c r="J5" s="21">
        <f t="shared" si="0"/>
        <v>56419416</v>
      </c>
      <c r="K5" s="21">
        <f t="shared" si="0"/>
        <v>6065530</v>
      </c>
      <c r="L5" s="21">
        <f t="shared" si="0"/>
        <v>6017890</v>
      </c>
      <c r="M5" s="21">
        <f t="shared" si="0"/>
        <v>35984306</v>
      </c>
      <c r="N5" s="21">
        <f t="shared" si="0"/>
        <v>48067726</v>
      </c>
      <c r="O5" s="21">
        <f t="shared" si="0"/>
        <v>5981070</v>
      </c>
      <c r="P5" s="21">
        <f t="shared" si="0"/>
        <v>0</v>
      </c>
      <c r="Q5" s="21">
        <f t="shared" si="0"/>
        <v>45358520</v>
      </c>
      <c r="R5" s="21">
        <f t="shared" si="0"/>
        <v>51339590</v>
      </c>
      <c r="S5" s="21">
        <f t="shared" si="0"/>
        <v>7478513</v>
      </c>
      <c r="T5" s="21">
        <f t="shared" si="0"/>
        <v>2975963</v>
      </c>
      <c r="U5" s="21">
        <f t="shared" si="0"/>
        <v>8331831</v>
      </c>
      <c r="V5" s="21">
        <f t="shared" si="0"/>
        <v>18786307</v>
      </c>
      <c r="W5" s="21">
        <f t="shared" si="0"/>
        <v>174613039</v>
      </c>
      <c r="X5" s="21">
        <f t="shared" si="0"/>
        <v>116291000</v>
      </c>
      <c r="Y5" s="21">
        <f t="shared" si="0"/>
        <v>58322039</v>
      </c>
      <c r="Z5" s="4">
        <f>+IF(X5&lt;&gt;0,+(Y5/X5)*100,0)</f>
        <v>50.15180796450284</v>
      </c>
      <c r="AA5" s="19">
        <f>SUM(AA6:AA8)</f>
        <v>116291000</v>
      </c>
    </row>
    <row r="6" spans="1:27" ht="13.5">
      <c r="A6" s="5" t="s">
        <v>33</v>
      </c>
      <c r="B6" s="3"/>
      <c r="C6" s="22"/>
      <c r="D6" s="22"/>
      <c r="E6" s="23"/>
      <c r="F6" s="24"/>
      <c r="G6" s="24">
        <v>17860</v>
      </c>
      <c r="H6" s="24">
        <v>877</v>
      </c>
      <c r="I6" s="24">
        <v>7544</v>
      </c>
      <c r="J6" s="24">
        <v>26281</v>
      </c>
      <c r="K6" s="24">
        <v>3377</v>
      </c>
      <c r="L6" s="24">
        <v>2412</v>
      </c>
      <c r="M6" s="24">
        <v>746</v>
      </c>
      <c r="N6" s="24">
        <v>6535</v>
      </c>
      <c r="O6" s="24"/>
      <c r="P6" s="24"/>
      <c r="Q6" s="24">
        <v>50833</v>
      </c>
      <c r="R6" s="24">
        <v>50833</v>
      </c>
      <c r="S6" s="24">
        <v>781</v>
      </c>
      <c r="T6" s="24"/>
      <c r="U6" s="24"/>
      <c r="V6" s="24">
        <v>781</v>
      </c>
      <c r="W6" s="24">
        <v>84430</v>
      </c>
      <c r="X6" s="24"/>
      <c r="Y6" s="24">
        <v>84430</v>
      </c>
      <c r="Z6" s="6">
        <v>0</v>
      </c>
      <c r="AA6" s="22"/>
    </row>
    <row r="7" spans="1:27" ht="13.5">
      <c r="A7" s="5" t="s">
        <v>34</v>
      </c>
      <c r="B7" s="3"/>
      <c r="C7" s="25">
        <v>181538989</v>
      </c>
      <c r="D7" s="25"/>
      <c r="E7" s="26">
        <v>116291000</v>
      </c>
      <c r="F7" s="27">
        <v>116291000</v>
      </c>
      <c r="G7" s="27">
        <v>43569937</v>
      </c>
      <c r="H7" s="27">
        <v>6255418</v>
      </c>
      <c r="I7" s="27">
        <v>6567780</v>
      </c>
      <c r="J7" s="27">
        <v>56393135</v>
      </c>
      <c r="K7" s="27">
        <v>6002753</v>
      </c>
      <c r="L7" s="27">
        <v>6015478</v>
      </c>
      <c r="M7" s="27">
        <v>35983560</v>
      </c>
      <c r="N7" s="27">
        <v>48001791</v>
      </c>
      <c r="O7" s="27">
        <v>5981070</v>
      </c>
      <c r="P7" s="27"/>
      <c r="Q7" s="27">
        <v>45307687</v>
      </c>
      <c r="R7" s="27">
        <v>51288757</v>
      </c>
      <c r="S7" s="27">
        <v>7477732</v>
      </c>
      <c r="T7" s="27">
        <v>2975963</v>
      </c>
      <c r="U7" s="27">
        <v>8331831</v>
      </c>
      <c r="V7" s="27">
        <v>18785526</v>
      </c>
      <c r="W7" s="27">
        <v>174469209</v>
      </c>
      <c r="X7" s="27">
        <v>116291000</v>
      </c>
      <c r="Y7" s="27">
        <v>58178209</v>
      </c>
      <c r="Z7" s="7">
        <v>50.03</v>
      </c>
      <c r="AA7" s="25">
        <v>116291000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>
        <v>59400</v>
      </c>
      <c r="L8" s="24"/>
      <c r="M8" s="24"/>
      <c r="N8" s="24">
        <v>59400</v>
      </c>
      <c r="O8" s="24"/>
      <c r="P8" s="24"/>
      <c r="Q8" s="24"/>
      <c r="R8" s="24"/>
      <c r="S8" s="24"/>
      <c r="T8" s="24"/>
      <c r="U8" s="24"/>
      <c r="V8" s="24"/>
      <c r="W8" s="24">
        <v>59400</v>
      </c>
      <c r="X8" s="24"/>
      <c r="Y8" s="24">
        <v>59400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3504637</v>
      </c>
      <c r="D9" s="19">
        <f>SUM(D10:D14)</f>
        <v>0</v>
      </c>
      <c r="E9" s="20">
        <f t="shared" si="1"/>
        <v>4324000</v>
      </c>
      <c r="F9" s="21">
        <f t="shared" si="1"/>
        <v>4324000</v>
      </c>
      <c r="G9" s="21">
        <f t="shared" si="1"/>
        <v>323001</v>
      </c>
      <c r="H9" s="21">
        <f t="shared" si="1"/>
        <v>318136</v>
      </c>
      <c r="I9" s="21">
        <f t="shared" si="1"/>
        <v>317575</v>
      </c>
      <c r="J9" s="21">
        <f t="shared" si="1"/>
        <v>958712</v>
      </c>
      <c r="K9" s="21">
        <f t="shared" si="1"/>
        <v>379279</v>
      </c>
      <c r="L9" s="21">
        <f t="shared" si="1"/>
        <v>64150</v>
      </c>
      <c r="M9" s="21">
        <f t="shared" si="1"/>
        <v>64891</v>
      </c>
      <c r="N9" s="21">
        <f t="shared" si="1"/>
        <v>508320</v>
      </c>
      <c r="O9" s="21">
        <f t="shared" si="1"/>
        <v>66679</v>
      </c>
      <c r="P9" s="21">
        <f t="shared" si="1"/>
        <v>0</v>
      </c>
      <c r="Q9" s="21">
        <f t="shared" si="1"/>
        <v>108842</v>
      </c>
      <c r="R9" s="21">
        <f t="shared" si="1"/>
        <v>175521</v>
      </c>
      <c r="S9" s="21">
        <f t="shared" si="1"/>
        <v>61693</v>
      </c>
      <c r="T9" s="21">
        <f t="shared" si="1"/>
        <v>250561</v>
      </c>
      <c r="U9" s="21">
        <f t="shared" si="1"/>
        <v>78971</v>
      </c>
      <c r="V9" s="21">
        <f t="shared" si="1"/>
        <v>391225</v>
      </c>
      <c r="W9" s="21">
        <f t="shared" si="1"/>
        <v>2033778</v>
      </c>
      <c r="X9" s="21">
        <f t="shared" si="1"/>
        <v>4324000</v>
      </c>
      <c r="Y9" s="21">
        <f t="shared" si="1"/>
        <v>-2290222</v>
      </c>
      <c r="Z9" s="4">
        <f>+IF(X9&lt;&gt;0,+(Y9/X9)*100,0)</f>
        <v>-52.965356151711376</v>
      </c>
      <c r="AA9" s="19">
        <f>SUM(AA10:AA14)</f>
        <v>4324000</v>
      </c>
    </row>
    <row r="10" spans="1:27" ht="13.5">
      <c r="A10" s="5" t="s">
        <v>37</v>
      </c>
      <c r="B10" s="3"/>
      <c r="C10" s="22">
        <v>3504637</v>
      </c>
      <c r="D10" s="22"/>
      <c r="E10" s="23">
        <v>4324000</v>
      </c>
      <c r="F10" s="24">
        <v>4324000</v>
      </c>
      <c r="G10" s="24">
        <v>323001</v>
      </c>
      <c r="H10" s="24">
        <v>318136</v>
      </c>
      <c r="I10" s="24">
        <v>317575</v>
      </c>
      <c r="J10" s="24">
        <v>958712</v>
      </c>
      <c r="K10" s="24">
        <v>379279</v>
      </c>
      <c r="L10" s="24">
        <v>64150</v>
      </c>
      <c r="M10" s="24">
        <v>64891</v>
      </c>
      <c r="N10" s="24">
        <v>508320</v>
      </c>
      <c r="O10" s="24">
        <v>66679</v>
      </c>
      <c r="P10" s="24"/>
      <c r="Q10" s="24">
        <v>108842</v>
      </c>
      <c r="R10" s="24">
        <v>175521</v>
      </c>
      <c r="S10" s="24">
        <v>55765</v>
      </c>
      <c r="T10" s="24">
        <v>62066</v>
      </c>
      <c r="U10" s="24">
        <v>78971</v>
      </c>
      <c r="V10" s="24">
        <v>196802</v>
      </c>
      <c r="W10" s="24">
        <v>1839355</v>
      </c>
      <c r="X10" s="24">
        <v>4324000</v>
      </c>
      <c r="Y10" s="24">
        <v>-2484645</v>
      </c>
      <c r="Z10" s="6">
        <v>-57.46</v>
      </c>
      <c r="AA10" s="22">
        <v>4324000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>
        <v>5928</v>
      </c>
      <c r="T13" s="24">
        <v>188495</v>
      </c>
      <c r="U13" s="24"/>
      <c r="V13" s="24">
        <v>194423</v>
      </c>
      <c r="W13" s="24">
        <v>194423</v>
      </c>
      <c r="X13" s="24"/>
      <c r="Y13" s="24">
        <v>194423</v>
      </c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6158518</v>
      </c>
      <c r="D15" s="19">
        <f>SUM(D16:D18)</f>
        <v>0</v>
      </c>
      <c r="E15" s="20">
        <f t="shared" si="2"/>
        <v>81136000</v>
      </c>
      <c r="F15" s="21">
        <f t="shared" si="2"/>
        <v>81136000</v>
      </c>
      <c r="G15" s="21">
        <f t="shared" si="2"/>
        <v>25944320</v>
      </c>
      <c r="H15" s="21">
        <f t="shared" si="2"/>
        <v>388264</v>
      </c>
      <c r="I15" s="21">
        <f t="shared" si="2"/>
        <v>179693</v>
      </c>
      <c r="J15" s="21">
        <f t="shared" si="2"/>
        <v>26512277</v>
      </c>
      <c r="K15" s="21">
        <f t="shared" si="2"/>
        <v>145378</v>
      </c>
      <c r="L15" s="21">
        <f t="shared" si="2"/>
        <v>222798</v>
      </c>
      <c r="M15" s="21">
        <f t="shared" si="2"/>
        <v>9301567</v>
      </c>
      <c r="N15" s="21">
        <f t="shared" si="2"/>
        <v>9669743</v>
      </c>
      <c r="O15" s="21">
        <f t="shared" si="2"/>
        <v>52806</v>
      </c>
      <c r="P15" s="21">
        <f t="shared" si="2"/>
        <v>0</v>
      </c>
      <c r="Q15" s="21">
        <f t="shared" si="2"/>
        <v>72838</v>
      </c>
      <c r="R15" s="21">
        <f t="shared" si="2"/>
        <v>125644</v>
      </c>
      <c r="S15" s="21">
        <f t="shared" si="2"/>
        <v>70321</v>
      </c>
      <c r="T15" s="21">
        <f t="shared" si="2"/>
        <v>85778</v>
      </c>
      <c r="U15" s="21">
        <f t="shared" si="2"/>
        <v>212223</v>
      </c>
      <c r="V15" s="21">
        <f t="shared" si="2"/>
        <v>368322</v>
      </c>
      <c r="W15" s="21">
        <f t="shared" si="2"/>
        <v>36675986</v>
      </c>
      <c r="X15" s="21">
        <f t="shared" si="2"/>
        <v>46261000</v>
      </c>
      <c r="Y15" s="21">
        <f t="shared" si="2"/>
        <v>-9585014</v>
      </c>
      <c r="Z15" s="4">
        <f>+IF(X15&lt;&gt;0,+(Y15/X15)*100,0)</f>
        <v>-20.71942673093967</v>
      </c>
      <c r="AA15" s="19">
        <f>SUM(AA16:AA18)</f>
        <v>81136000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>
        <v>20000</v>
      </c>
      <c r="R16" s="24">
        <v>20000</v>
      </c>
      <c r="S16" s="24"/>
      <c r="T16" s="24"/>
      <c r="U16" s="24"/>
      <c r="V16" s="24"/>
      <c r="W16" s="24">
        <v>20000</v>
      </c>
      <c r="X16" s="24"/>
      <c r="Y16" s="24">
        <v>20000</v>
      </c>
      <c r="Z16" s="6">
        <v>0</v>
      </c>
      <c r="AA16" s="22"/>
    </row>
    <row r="17" spans="1:27" ht="13.5">
      <c r="A17" s="5" t="s">
        <v>44</v>
      </c>
      <c r="B17" s="3"/>
      <c r="C17" s="22">
        <v>6158518</v>
      </c>
      <c r="D17" s="22"/>
      <c r="E17" s="23">
        <v>81136000</v>
      </c>
      <c r="F17" s="24">
        <v>81136000</v>
      </c>
      <c r="G17" s="24">
        <v>25944320</v>
      </c>
      <c r="H17" s="24">
        <v>388264</v>
      </c>
      <c r="I17" s="24">
        <v>179693</v>
      </c>
      <c r="J17" s="24">
        <v>26512277</v>
      </c>
      <c r="K17" s="24">
        <v>145378</v>
      </c>
      <c r="L17" s="24">
        <v>222798</v>
      </c>
      <c r="M17" s="24">
        <v>9301567</v>
      </c>
      <c r="N17" s="24">
        <v>9669743</v>
      </c>
      <c r="O17" s="24">
        <v>52806</v>
      </c>
      <c r="P17" s="24"/>
      <c r="Q17" s="24">
        <v>52838</v>
      </c>
      <c r="R17" s="24">
        <v>105644</v>
      </c>
      <c r="S17" s="24">
        <v>70321</v>
      </c>
      <c r="T17" s="24">
        <v>85778</v>
      </c>
      <c r="U17" s="24">
        <v>212223</v>
      </c>
      <c r="V17" s="24">
        <v>368322</v>
      </c>
      <c r="W17" s="24">
        <v>36655986</v>
      </c>
      <c r="X17" s="24">
        <v>46261000</v>
      </c>
      <c r="Y17" s="24">
        <v>-9605014</v>
      </c>
      <c r="Z17" s="6">
        <v>-20.76</v>
      </c>
      <c r="AA17" s="22">
        <v>81136000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178616075</v>
      </c>
      <c r="D19" s="19">
        <f>SUM(D20:D23)</f>
        <v>0</v>
      </c>
      <c r="E19" s="20">
        <f t="shared" si="3"/>
        <v>244370000</v>
      </c>
      <c r="F19" s="21">
        <f t="shared" si="3"/>
        <v>244370000</v>
      </c>
      <c r="G19" s="21">
        <f t="shared" si="3"/>
        <v>20190598</v>
      </c>
      <c r="H19" s="21">
        <f t="shared" si="3"/>
        <v>25030710</v>
      </c>
      <c r="I19" s="21">
        <f t="shared" si="3"/>
        <v>25952974</v>
      </c>
      <c r="J19" s="21">
        <f t="shared" si="3"/>
        <v>71174282</v>
      </c>
      <c r="K19" s="21">
        <f t="shared" si="3"/>
        <v>35823753</v>
      </c>
      <c r="L19" s="21">
        <f t="shared" si="3"/>
        <v>20766752</v>
      </c>
      <c r="M19" s="21">
        <f t="shared" si="3"/>
        <v>23115496</v>
      </c>
      <c r="N19" s="21">
        <f t="shared" si="3"/>
        <v>79706001</v>
      </c>
      <c r="O19" s="21">
        <f t="shared" si="3"/>
        <v>18180632</v>
      </c>
      <c r="P19" s="21">
        <f t="shared" si="3"/>
        <v>0</v>
      </c>
      <c r="Q19" s="21">
        <f t="shared" si="3"/>
        <v>15051540</v>
      </c>
      <c r="R19" s="21">
        <f t="shared" si="3"/>
        <v>33232172</v>
      </c>
      <c r="S19" s="21">
        <f t="shared" si="3"/>
        <v>13017008</v>
      </c>
      <c r="T19" s="21">
        <f t="shared" si="3"/>
        <v>12333290</v>
      </c>
      <c r="U19" s="21">
        <f t="shared" si="3"/>
        <v>37224163</v>
      </c>
      <c r="V19" s="21">
        <f t="shared" si="3"/>
        <v>62574461</v>
      </c>
      <c r="W19" s="21">
        <f t="shared" si="3"/>
        <v>246686916</v>
      </c>
      <c r="X19" s="21">
        <f t="shared" si="3"/>
        <v>239370000</v>
      </c>
      <c r="Y19" s="21">
        <f t="shared" si="3"/>
        <v>7316916</v>
      </c>
      <c r="Z19" s="4">
        <f>+IF(X19&lt;&gt;0,+(Y19/X19)*100,0)</f>
        <v>3.0567389397167566</v>
      </c>
      <c r="AA19" s="19">
        <f>SUM(AA20:AA23)</f>
        <v>244370000</v>
      </c>
    </row>
    <row r="20" spans="1:27" ht="13.5">
      <c r="A20" s="5" t="s">
        <v>47</v>
      </c>
      <c r="B20" s="3"/>
      <c r="C20" s="22">
        <v>126480791</v>
      </c>
      <c r="D20" s="22"/>
      <c r="E20" s="23">
        <v>176000000</v>
      </c>
      <c r="F20" s="24">
        <v>176000000</v>
      </c>
      <c r="G20" s="24">
        <v>12914752</v>
      </c>
      <c r="H20" s="24">
        <v>13102311</v>
      </c>
      <c r="I20" s="24">
        <v>17968322</v>
      </c>
      <c r="J20" s="24">
        <v>43985385</v>
      </c>
      <c r="K20" s="24">
        <v>14103182</v>
      </c>
      <c r="L20" s="24">
        <v>12138778</v>
      </c>
      <c r="M20" s="24">
        <v>15739511</v>
      </c>
      <c r="N20" s="24">
        <v>41981471</v>
      </c>
      <c r="O20" s="24">
        <v>11204906</v>
      </c>
      <c r="P20" s="24"/>
      <c r="Q20" s="24">
        <v>9071155</v>
      </c>
      <c r="R20" s="24">
        <v>20276061</v>
      </c>
      <c r="S20" s="24">
        <v>6421823</v>
      </c>
      <c r="T20" s="24">
        <v>6174528</v>
      </c>
      <c r="U20" s="24">
        <v>10974044</v>
      </c>
      <c r="V20" s="24">
        <v>23570395</v>
      </c>
      <c r="W20" s="24">
        <v>129813312</v>
      </c>
      <c r="X20" s="24">
        <v>171000000</v>
      </c>
      <c r="Y20" s="24">
        <v>-41186688</v>
      </c>
      <c r="Z20" s="6">
        <v>-24.09</v>
      </c>
      <c r="AA20" s="22">
        <v>176000000</v>
      </c>
    </row>
    <row r="21" spans="1:27" ht="13.5">
      <c r="A21" s="5" t="s">
        <v>48</v>
      </c>
      <c r="B21" s="3"/>
      <c r="C21" s="22">
        <v>25107611</v>
      </c>
      <c r="D21" s="22"/>
      <c r="E21" s="23">
        <v>43892000</v>
      </c>
      <c r="F21" s="24">
        <v>43892000</v>
      </c>
      <c r="G21" s="24">
        <v>3807876</v>
      </c>
      <c r="H21" s="24">
        <v>8609045</v>
      </c>
      <c r="I21" s="24">
        <v>3661097</v>
      </c>
      <c r="J21" s="24">
        <v>16078018</v>
      </c>
      <c r="K21" s="24">
        <v>17835315</v>
      </c>
      <c r="L21" s="24">
        <v>4676048</v>
      </c>
      <c r="M21" s="24">
        <v>3497324</v>
      </c>
      <c r="N21" s="24">
        <v>26008687</v>
      </c>
      <c r="O21" s="24">
        <v>3065442</v>
      </c>
      <c r="P21" s="24"/>
      <c r="Q21" s="24">
        <v>2405720</v>
      </c>
      <c r="R21" s="24">
        <v>5471162</v>
      </c>
      <c r="S21" s="24">
        <v>2617179</v>
      </c>
      <c r="T21" s="24">
        <v>3166531</v>
      </c>
      <c r="U21" s="24">
        <v>19258665</v>
      </c>
      <c r="V21" s="24">
        <v>25042375</v>
      </c>
      <c r="W21" s="24">
        <v>72600242</v>
      </c>
      <c r="X21" s="24">
        <v>43892000</v>
      </c>
      <c r="Y21" s="24">
        <v>28708242</v>
      </c>
      <c r="Z21" s="6">
        <v>65.41</v>
      </c>
      <c r="AA21" s="22">
        <v>43892000</v>
      </c>
    </row>
    <row r="22" spans="1:27" ht="13.5">
      <c r="A22" s="5" t="s">
        <v>49</v>
      </c>
      <c r="B22" s="3"/>
      <c r="C22" s="25">
        <v>14014689</v>
      </c>
      <c r="D22" s="25"/>
      <c r="E22" s="26">
        <v>11497000</v>
      </c>
      <c r="F22" s="27">
        <v>11497000</v>
      </c>
      <c r="G22" s="27">
        <v>2370736</v>
      </c>
      <c r="H22" s="27">
        <v>2226099</v>
      </c>
      <c r="I22" s="27">
        <v>3009793</v>
      </c>
      <c r="J22" s="27">
        <v>7606628</v>
      </c>
      <c r="K22" s="27">
        <v>2791838</v>
      </c>
      <c r="L22" s="27">
        <v>2891081</v>
      </c>
      <c r="M22" s="27">
        <v>2818694</v>
      </c>
      <c r="N22" s="27">
        <v>8501613</v>
      </c>
      <c r="O22" s="27">
        <v>2843971</v>
      </c>
      <c r="P22" s="27"/>
      <c r="Q22" s="27">
        <v>2340501</v>
      </c>
      <c r="R22" s="27">
        <v>5184472</v>
      </c>
      <c r="S22" s="27">
        <v>2749504</v>
      </c>
      <c r="T22" s="27">
        <v>1752006</v>
      </c>
      <c r="U22" s="27">
        <v>5532470</v>
      </c>
      <c r="V22" s="27">
        <v>10033980</v>
      </c>
      <c r="W22" s="27">
        <v>31326693</v>
      </c>
      <c r="X22" s="27">
        <v>11497000</v>
      </c>
      <c r="Y22" s="27">
        <v>19829693</v>
      </c>
      <c r="Z22" s="7">
        <v>172.48</v>
      </c>
      <c r="AA22" s="25">
        <v>11497000</v>
      </c>
    </row>
    <row r="23" spans="1:27" ht="13.5">
      <c r="A23" s="5" t="s">
        <v>50</v>
      </c>
      <c r="B23" s="3"/>
      <c r="C23" s="22">
        <v>13012984</v>
      </c>
      <c r="D23" s="22"/>
      <c r="E23" s="23">
        <v>12981000</v>
      </c>
      <c r="F23" s="24">
        <v>12981000</v>
      </c>
      <c r="G23" s="24">
        <v>1097234</v>
      </c>
      <c r="H23" s="24">
        <v>1093255</v>
      </c>
      <c r="I23" s="24">
        <v>1313762</v>
      </c>
      <c r="J23" s="24">
        <v>3504251</v>
      </c>
      <c r="K23" s="24">
        <v>1093418</v>
      </c>
      <c r="L23" s="24">
        <v>1060845</v>
      </c>
      <c r="M23" s="24">
        <v>1059967</v>
      </c>
      <c r="N23" s="24">
        <v>3214230</v>
      </c>
      <c r="O23" s="24">
        <v>1066313</v>
      </c>
      <c r="P23" s="24"/>
      <c r="Q23" s="24">
        <v>1234164</v>
      </c>
      <c r="R23" s="24">
        <v>2300477</v>
      </c>
      <c r="S23" s="24">
        <v>1228502</v>
      </c>
      <c r="T23" s="24">
        <v>1240225</v>
      </c>
      <c r="U23" s="24">
        <v>1458984</v>
      </c>
      <c r="V23" s="24">
        <v>3927711</v>
      </c>
      <c r="W23" s="24">
        <v>12946669</v>
      </c>
      <c r="X23" s="24">
        <v>12981000</v>
      </c>
      <c r="Y23" s="24">
        <v>-34331</v>
      </c>
      <c r="Z23" s="6">
        <v>-0.26</v>
      </c>
      <c r="AA23" s="22">
        <v>12981000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369818219</v>
      </c>
      <c r="D25" s="40">
        <f>+D5+D9+D15+D19+D24</f>
        <v>0</v>
      </c>
      <c r="E25" s="41">
        <f t="shared" si="4"/>
        <v>446121000</v>
      </c>
      <c r="F25" s="42">
        <f t="shared" si="4"/>
        <v>446121000</v>
      </c>
      <c r="G25" s="42">
        <f t="shared" si="4"/>
        <v>90045716</v>
      </c>
      <c r="H25" s="42">
        <f t="shared" si="4"/>
        <v>31993405</v>
      </c>
      <c r="I25" s="42">
        <f t="shared" si="4"/>
        <v>33025566</v>
      </c>
      <c r="J25" s="42">
        <f t="shared" si="4"/>
        <v>155064687</v>
      </c>
      <c r="K25" s="42">
        <f t="shared" si="4"/>
        <v>42413940</v>
      </c>
      <c r="L25" s="42">
        <f t="shared" si="4"/>
        <v>27071590</v>
      </c>
      <c r="M25" s="42">
        <f t="shared" si="4"/>
        <v>68466260</v>
      </c>
      <c r="N25" s="42">
        <f t="shared" si="4"/>
        <v>137951790</v>
      </c>
      <c r="O25" s="42">
        <f t="shared" si="4"/>
        <v>24281187</v>
      </c>
      <c r="P25" s="42">
        <f t="shared" si="4"/>
        <v>0</v>
      </c>
      <c r="Q25" s="42">
        <f t="shared" si="4"/>
        <v>60591740</v>
      </c>
      <c r="R25" s="42">
        <f t="shared" si="4"/>
        <v>84872927</v>
      </c>
      <c r="S25" s="42">
        <f t="shared" si="4"/>
        <v>20627535</v>
      </c>
      <c r="T25" s="42">
        <f t="shared" si="4"/>
        <v>15645592</v>
      </c>
      <c r="U25" s="42">
        <f t="shared" si="4"/>
        <v>45847188</v>
      </c>
      <c r="V25" s="42">
        <f t="shared" si="4"/>
        <v>82120315</v>
      </c>
      <c r="W25" s="42">
        <f t="shared" si="4"/>
        <v>460009719</v>
      </c>
      <c r="X25" s="42">
        <f t="shared" si="4"/>
        <v>406246000</v>
      </c>
      <c r="Y25" s="42">
        <f t="shared" si="4"/>
        <v>53763719</v>
      </c>
      <c r="Z25" s="43">
        <f>+IF(X25&lt;&gt;0,+(Y25/X25)*100,0)</f>
        <v>13.234276522107294</v>
      </c>
      <c r="AA25" s="40">
        <f>+AA5+AA9+AA15+AA19+AA24</f>
        <v>446121000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129254479</v>
      </c>
      <c r="D28" s="19">
        <f>SUM(D29:D31)</f>
        <v>0</v>
      </c>
      <c r="E28" s="20">
        <f t="shared" si="5"/>
        <v>91035705</v>
      </c>
      <c r="F28" s="21">
        <f t="shared" si="5"/>
        <v>91035705</v>
      </c>
      <c r="G28" s="21">
        <f t="shared" si="5"/>
        <v>5154830</v>
      </c>
      <c r="H28" s="21">
        <f t="shared" si="5"/>
        <v>13245936</v>
      </c>
      <c r="I28" s="21">
        <f t="shared" si="5"/>
        <v>6474049</v>
      </c>
      <c r="J28" s="21">
        <f t="shared" si="5"/>
        <v>24874815</v>
      </c>
      <c r="K28" s="21">
        <f t="shared" si="5"/>
        <v>7406013</v>
      </c>
      <c r="L28" s="21">
        <f t="shared" si="5"/>
        <v>8038324</v>
      </c>
      <c r="M28" s="21">
        <f t="shared" si="5"/>
        <v>10577755</v>
      </c>
      <c r="N28" s="21">
        <f t="shared" si="5"/>
        <v>26022092</v>
      </c>
      <c r="O28" s="21">
        <f t="shared" si="5"/>
        <v>5294508</v>
      </c>
      <c r="P28" s="21">
        <f t="shared" si="5"/>
        <v>0</v>
      </c>
      <c r="Q28" s="21">
        <f t="shared" si="5"/>
        <v>9674873</v>
      </c>
      <c r="R28" s="21">
        <f t="shared" si="5"/>
        <v>14969381</v>
      </c>
      <c r="S28" s="21">
        <f t="shared" si="5"/>
        <v>6081592</v>
      </c>
      <c r="T28" s="21">
        <f t="shared" si="5"/>
        <v>7538062</v>
      </c>
      <c r="U28" s="21">
        <f t="shared" si="5"/>
        <v>12273548</v>
      </c>
      <c r="V28" s="21">
        <f t="shared" si="5"/>
        <v>25893202</v>
      </c>
      <c r="W28" s="21">
        <f t="shared" si="5"/>
        <v>91759490</v>
      </c>
      <c r="X28" s="21">
        <f t="shared" si="5"/>
        <v>91036000</v>
      </c>
      <c r="Y28" s="21">
        <f t="shared" si="5"/>
        <v>723490</v>
      </c>
      <c r="Z28" s="4">
        <f>+IF(X28&lt;&gt;0,+(Y28/X28)*100,0)</f>
        <v>0.7947295575376774</v>
      </c>
      <c r="AA28" s="19">
        <f>SUM(AA29:AA31)</f>
        <v>91035705</v>
      </c>
    </row>
    <row r="29" spans="1:27" ht="13.5">
      <c r="A29" s="5" t="s">
        <v>33</v>
      </c>
      <c r="B29" s="3"/>
      <c r="C29" s="22">
        <v>37836241</v>
      </c>
      <c r="D29" s="22"/>
      <c r="E29" s="23">
        <v>22363000</v>
      </c>
      <c r="F29" s="24">
        <v>22363000</v>
      </c>
      <c r="G29" s="24">
        <v>2058025</v>
      </c>
      <c r="H29" s="24">
        <v>3256858</v>
      </c>
      <c r="I29" s="24">
        <v>1974778</v>
      </c>
      <c r="J29" s="24">
        <v>7289661</v>
      </c>
      <c r="K29" s="24">
        <v>2187850</v>
      </c>
      <c r="L29" s="24">
        <v>2441470</v>
      </c>
      <c r="M29" s="24">
        <v>3179470</v>
      </c>
      <c r="N29" s="24">
        <v>7808790</v>
      </c>
      <c r="O29" s="24">
        <v>1918537</v>
      </c>
      <c r="P29" s="24"/>
      <c r="Q29" s="24">
        <v>2093534</v>
      </c>
      <c r="R29" s="24">
        <v>4012071</v>
      </c>
      <c r="S29" s="24">
        <v>2062287</v>
      </c>
      <c r="T29" s="24">
        <v>2928868</v>
      </c>
      <c r="U29" s="24">
        <v>4748271</v>
      </c>
      <c r="V29" s="24">
        <v>9739426</v>
      </c>
      <c r="W29" s="24">
        <v>28849948</v>
      </c>
      <c r="X29" s="24">
        <v>22363000</v>
      </c>
      <c r="Y29" s="24">
        <v>6486948</v>
      </c>
      <c r="Z29" s="6">
        <v>29.01</v>
      </c>
      <c r="AA29" s="22">
        <v>22363000</v>
      </c>
    </row>
    <row r="30" spans="1:27" ht="13.5">
      <c r="A30" s="5" t="s">
        <v>34</v>
      </c>
      <c r="B30" s="3"/>
      <c r="C30" s="25">
        <v>79740055</v>
      </c>
      <c r="D30" s="25"/>
      <c r="E30" s="26">
        <v>61252705</v>
      </c>
      <c r="F30" s="27">
        <v>61252705</v>
      </c>
      <c r="G30" s="27">
        <v>2026642</v>
      </c>
      <c r="H30" s="27">
        <v>7852744</v>
      </c>
      <c r="I30" s="27">
        <v>2867367</v>
      </c>
      <c r="J30" s="27">
        <v>12746753</v>
      </c>
      <c r="K30" s="27">
        <v>4225660</v>
      </c>
      <c r="L30" s="27">
        <v>3082326</v>
      </c>
      <c r="M30" s="27">
        <v>6024705</v>
      </c>
      <c r="N30" s="27">
        <v>13332691</v>
      </c>
      <c r="O30" s="27">
        <v>1651084</v>
      </c>
      <c r="P30" s="27"/>
      <c r="Q30" s="27">
        <v>5935925</v>
      </c>
      <c r="R30" s="27">
        <v>7587009</v>
      </c>
      <c r="S30" s="27">
        <v>2504590</v>
      </c>
      <c r="T30" s="27">
        <v>2720680</v>
      </c>
      <c r="U30" s="27">
        <v>5696886</v>
      </c>
      <c r="V30" s="27">
        <v>10922156</v>
      </c>
      <c r="W30" s="27">
        <v>44588609</v>
      </c>
      <c r="X30" s="27">
        <v>61253000</v>
      </c>
      <c r="Y30" s="27">
        <v>-16664391</v>
      </c>
      <c r="Z30" s="7">
        <v>-27.21</v>
      </c>
      <c r="AA30" s="25">
        <v>61252705</v>
      </c>
    </row>
    <row r="31" spans="1:27" ht="13.5">
      <c r="A31" s="5" t="s">
        <v>35</v>
      </c>
      <c r="B31" s="3"/>
      <c r="C31" s="22">
        <v>11678183</v>
      </c>
      <c r="D31" s="22"/>
      <c r="E31" s="23">
        <v>7420000</v>
      </c>
      <c r="F31" s="24">
        <v>7420000</v>
      </c>
      <c r="G31" s="24">
        <v>1070163</v>
      </c>
      <c r="H31" s="24">
        <v>2136334</v>
      </c>
      <c r="I31" s="24">
        <v>1631904</v>
      </c>
      <c r="J31" s="24">
        <v>4838401</v>
      </c>
      <c r="K31" s="24">
        <v>992503</v>
      </c>
      <c r="L31" s="24">
        <v>2514528</v>
      </c>
      <c r="M31" s="24">
        <v>1373580</v>
      </c>
      <c r="N31" s="24">
        <v>4880611</v>
      </c>
      <c r="O31" s="24">
        <v>1724887</v>
      </c>
      <c r="P31" s="24"/>
      <c r="Q31" s="24">
        <v>1645414</v>
      </c>
      <c r="R31" s="24">
        <v>3370301</v>
      </c>
      <c r="S31" s="24">
        <v>1514715</v>
      </c>
      <c r="T31" s="24">
        <v>1888514</v>
      </c>
      <c r="U31" s="24">
        <v>1828391</v>
      </c>
      <c r="V31" s="24">
        <v>5231620</v>
      </c>
      <c r="W31" s="24">
        <v>18320933</v>
      </c>
      <c r="X31" s="24">
        <v>7420000</v>
      </c>
      <c r="Y31" s="24">
        <v>10900933</v>
      </c>
      <c r="Z31" s="6">
        <v>146.91</v>
      </c>
      <c r="AA31" s="22">
        <v>7420000</v>
      </c>
    </row>
    <row r="32" spans="1:27" ht="13.5">
      <c r="A32" s="2" t="s">
        <v>36</v>
      </c>
      <c r="B32" s="3"/>
      <c r="C32" s="19">
        <f aca="true" t="shared" si="6" ref="C32:Y32">SUM(C33:C37)</f>
        <v>9168797</v>
      </c>
      <c r="D32" s="19">
        <f>SUM(D33:D37)</f>
        <v>0</v>
      </c>
      <c r="E32" s="20">
        <f t="shared" si="6"/>
        <v>21251000</v>
      </c>
      <c r="F32" s="21">
        <f t="shared" si="6"/>
        <v>21251000</v>
      </c>
      <c r="G32" s="21">
        <f t="shared" si="6"/>
        <v>3090868</v>
      </c>
      <c r="H32" s="21">
        <f t="shared" si="6"/>
        <v>4771163</v>
      </c>
      <c r="I32" s="21">
        <f t="shared" si="6"/>
        <v>4092091</v>
      </c>
      <c r="J32" s="21">
        <f t="shared" si="6"/>
        <v>11954122</v>
      </c>
      <c r="K32" s="21">
        <f t="shared" si="6"/>
        <v>3766500</v>
      </c>
      <c r="L32" s="21">
        <f t="shared" si="6"/>
        <v>3293161</v>
      </c>
      <c r="M32" s="21">
        <f t="shared" si="6"/>
        <v>3269268</v>
      </c>
      <c r="N32" s="21">
        <f t="shared" si="6"/>
        <v>10328929</v>
      </c>
      <c r="O32" s="21">
        <f t="shared" si="6"/>
        <v>3278246</v>
      </c>
      <c r="P32" s="21">
        <f t="shared" si="6"/>
        <v>0</v>
      </c>
      <c r="Q32" s="21">
        <f t="shared" si="6"/>
        <v>3299451</v>
      </c>
      <c r="R32" s="21">
        <f t="shared" si="6"/>
        <v>6577697</v>
      </c>
      <c r="S32" s="21">
        <f t="shared" si="6"/>
        <v>4521777</v>
      </c>
      <c r="T32" s="21">
        <f t="shared" si="6"/>
        <v>3766763</v>
      </c>
      <c r="U32" s="21">
        <f t="shared" si="6"/>
        <v>4454265</v>
      </c>
      <c r="V32" s="21">
        <f t="shared" si="6"/>
        <v>12742805</v>
      </c>
      <c r="W32" s="21">
        <f t="shared" si="6"/>
        <v>41603553</v>
      </c>
      <c r="X32" s="21">
        <f t="shared" si="6"/>
        <v>21251000</v>
      </c>
      <c r="Y32" s="21">
        <f t="shared" si="6"/>
        <v>20352553</v>
      </c>
      <c r="Z32" s="4">
        <f>+IF(X32&lt;&gt;0,+(Y32/X32)*100,0)</f>
        <v>95.77221307232601</v>
      </c>
      <c r="AA32" s="19">
        <f>SUM(AA33:AA37)</f>
        <v>21251000</v>
      </c>
    </row>
    <row r="33" spans="1:27" ht="13.5">
      <c r="A33" s="5" t="s">
        <v>37</v>
      </c>
      <c r="B33" s="3"/>
      <c r="C33" s="22">
        <v>8009384</v>
      </c>
      <c r="D33" s="22"/>
      <c r="E33" s="23">
        <v>15359000</v>
      </c>
      <c r="F33" s="24">
        <v>15359000</v>
      </c>
      <c r="G33" s="24">
        <v>1718251</v>
      </c>
      <c r="H33" s="24">
        <v>4479781</v>
      </c>
      <c r="I33" s="24">
        <v>2509224</v>
      </c>
      <c r="J33" s="24">
        <v>8707256</v>
      </c>
      <c r="K33" s="24">
        <v>2875727</v>
      </c>
      <c r="L33" s="24">
        <v>2025020</v>
      </c>
      <c r="M33" s="24">
        <v>1950485</v>
      </c>
      <c r="N33" s="24">
        <v>6851232</v>
      </c>
      <c r="O33" s="24">
        <v>1925234</v>
      </c>
      <c r="P33" s="24"/>
      <c r="Q33" s="24">
        <v>1931301</v>
      </c>
      <c r="R33" s="24">
        <v>3856535</v>
      </c>
      <c r="S33" s="24">
        <v>3190194</v>
      </c>
      <c r="T33" s="24">
        <v>2482922</v>
      </c>
      <c r="U33" s="24">
        <v>3129461</v>
      </c>
      <c r="V33" s="24">
        <v>8802577</v>
      </c>
      <c r="W33" s="24">
        <v>28217600</v>
      </c>
      <c r="X33" s="24">
        <v>15359000</v>
      </c>
      <c r="Y33" s="24">
        <v>12858600</v>
      </c>
      <c r="Z33" s="6">
        <v>83.72</v>
      </c>
      <c r="AA33" s="22">
        <v>15359000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68880</v>
      </c>
      <c r="D35" s="22"/>
      <c r="E35" s="23">
        <v>1992000</v>
      </c>
      <c r="F35" s="24">
        <v>1992000</v>
      </c>
      <c r="G35" s="24"/>
      <c r="H35" s="24">
        <v>134</v>
      </c>
      <c r="I35" s="24"/>
      <c r="J35" s="24">
        <v>134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134</v>
      </c>
      <c r="X35" s="24">
        <v>1992000</v>
      </c>
      <c r="Y35" s="24">
        <v>-1991866</v>
      </c>
      <c r="Z35" s="6">
        <v>-99.99</v>
      </c>
      <c r="AA35" s="22">
        <v>1992000</v>
      </c>
    </row>
    <row r="36" spans="1:27" ht="13.5">
      <c r="A36" s="5" t="s">
        <v>40</v>
      </c>
      <c r="B36" s="3"/>
      <c r="C36" s="22">
        <v>1090533</v>
      </c>
      <c r="D36" s="22"/>
      <c r="E36" s="23">
        <v>3900000</v>
      </c>
      <c r="F36" s="24">
        <v>3900000</v>
      </c>
      <c r="G36" s="24">
        <v>369279</v>
      </c>
      <c r="H36" s="24">
        <v>291248</v>
      </c>
      <c r="I36" s="24">
        <v>290579</v>
      </c>
      <c r="J36" s="24">
        <v>951106</v>
      </c>
      <c r="K36" s="24">
        <v>318334</v>
      </c>
      <c r="L36" s="24">
        <v>311631</v>
      </c>
      <c r="M36" s="24">
        <v>292392</v>
      </c>
      <c r="N36" s="24">
        <v>922357</v>
      </c>
      <c r="O36" s="24">
        <v>338842</v>
      </c>
      <c r="P36" s="24"/>
      <c r="Q36" s="24">
        <v>343000</v>
      </c>
      <c r="R36" s="24">
        <v>681842</v>
      </c>
      <c r="S36" s="24">
        <v>315531</v>
      </c>
      <c r="T36" s="24">
        <v>304975</v>
      </c>
      <c r="U36" s="24">
        <v>316738</v>
      </c>
      <c r="V36" s="24">
        <v>937244</v>
      </c>
      <c r="W36" s="24">
        <v>3492549</v>
      </c>
      <c r="X36" s="24">
        <v>3900000</v>
      </c>
      <c r="Y36" s="24">
        <v>-407451</v>
      </c>
      <c r="Z36" s="6">
        <v>-10.45</v>
      </c>
      <c r="AA36" s="22">
        <v>3900000</v>
      </c>
    </row>
    <row r="37" spans="1:27" ht="13.5">
      <c r="A37" s="5" t="s">
        <v>41</v>
      </c>
      <c r="B37" s="3"/>
      <c r="C37" s="25"/>
      <c r="D37" s="25"/>
      <c r="E37" s="26"/>
      <c r="F37" s="27"/>
      <c r="G37" s="27">
        <v>1003338</v>
      </c>
      <c r="H37" s="27"/>
      <c r="I37" s="27">
        <v>1292288</v>
      </c>
      <c r="J37" s="27">
        <v>2295626</v>
      </c>
      <c r="K37" s="27">
        <v>572439</v>
      </c>
      <c r="L37" s="27">
        <v>956510</v>
      </c>
      <c r="M37" s="27">
        <v>1026391</v>
      </c>
      <c r="N37" s="27">
        <v>2555340</v>
      </c>
      <c r="O37" s="27">
        <v>1014170</v>
      </c>
      <c r="P37" s="27"/>
      <c r="Q37" s="27">
        <v>1025150</v>
      </c>
      <c r="R37" s="27">
        <v>2039320</v>
      </c>
      <c r="S37" s="27">
        <v>1016052</v>
      </c>
      <c r="T37" s="27">
        <v>978866</v>
      </c>
      <c r="U37" s="27">
        <v>1008066</v>
      </c>
      <c r="V37" s="27">
        <v>3002984</v>
      </c>
      <c r="W37" s="27">
        <v>9893270</v>
      </c>
      <c r="X37" s="27"/>
      <c r="Y37" s="27">
        <v>9893270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83981486</v>
      </c>
      <c r="D38" s="19">
        <f>SUM(D39:D41)</f>
        <v>0</v>
      </c>
      <c r="E38" s="20">
        <f t="shared" si="7"/>
        <v>105210000</v>
      </c>
      <c r="F38" s="21">
        <f t="shared" si="7"/>
        <v>105210000</v>
      </c>
      <c r="G38" s="21">
        <f t="shared" si="7"/>
        <v>4972933</v>
      </c>
      <c r="H38" s="21">
        <f t="shared" si="7"/>
        <v>5867119</v>
      </c>
      <c r="I38" s="21">
        <f t="shared" si="7"/>
        <v>5316502</v>
      </c>
      <c r="J38" s="21">
        <f t="shared" si="7"/>
        <v>16156554</v>
      </c>
      <c r="K38" s="21">
        <f t="shared" si="7"/>
        <v>16765034</v>
      </c>
      <c r="L38" s="21">
        <f t="shared" si="7"/>
        <v>5481047</v>
      </c>
      <c r="M38" s="21">
        <f t="shared" si="7"/>
        <v>5556172</v>
      </c>
      <c r="N38" s="21">
        <f t="shared" si="7"/>
        <v>27802253</v>
      </c>
      <c r="O38" s="21">
        <f t="shared" si="7"/>
        <v>5247672</v>
      </c>
      <c r="P38" s="21">
        <f t="shared" si="7"/>
        <v>0</v>
      </c>
      <c r="Q38" s="21">
        <f t="shared" si="7"/>
        <v>5983058</v>
      </c>
      <c r="R38" s="21">
        <f t="shared" si="7"/>
        <v>11230730</v>
      </c>
      <c r="S38" s="21">
        <f t="shared" si="7"/>
        <v>4637344</v>
      </c>
      <c r="T38" s="21">
        <f t="shared" si="7"/>
        <v>7467579</v>
      </c>
      <c r="U38" s="21">
        <f t="shared" si="7"/>
        <v>4790479</v>
      </c>
      <c r="V38" s="21">
        <f t="shared" si="7"/>
        <v>16895402</v>
      </c>
      <c r="W38" s="21">
        <f t="shared" si="7"/>
        <v>72084939</v>
      </c>
      <c r="X38" s="21">
        <f t="shared" si="7"/>
        <v>105210000</v>
      </c>
      <c r="Y38" s="21">
        <f t="shared" si="7"/>
        <v>-33125061</v>
      </c>
      <c r="Z38" s="4">
        <f>+IF(X38&lt;&gt;0,+(Y38/X38)*100,0)</f>
        <v>-31.484707727402338</v>
      </c>
      <c r="AA38" s="19">
        <f>SUM(AA39:AA41)</f>
        <v>105210000</v>
      </c>
    </row>
    <row r="39" spans="1:27" ht="13.5">
      <c r="A39" s="5" t="s">
        <v>43</v>
      </c>
      <c r="B39" s="3"/>
      <c r="C39" s="22">
        <v>932160</v>
      </c>
      <c r="D39" s="22"/>
      <c r="E39" s="23">
        <v>2034000</v>
      </c>
      <c r="F39" s="24">
        <v>2034000</v>
      </c>
      <c r="G39" s="24">
        <v>454477</v>
      </c>
      <c r="H39" s="24">
        <v>571637</v>
      </c>
      <c r="I39" s="24">
        <v>512386</v>
      </c>
      <c r="J39" s="24">
        <v>1538500</v>
      </c>
      <c r="K39" s="24">
        <v>483466</v>
      </c>
      <c r="L39" s="24">
        <v>517082</v>
      </c>
      <c r="M39" s="24">
        <v>452518</v>
      </c>
      <c r="N39" s="24">
        <v>1453066</v>
      </c>
      <c r="O39" s="24">
        <v>449759</v>
      </c>
      <c r="P39" s="24"/>
      <c r="Q39" s="24">
        <v>457221</v>
      </c>
      <c r="R39" s="24">
        <v>906980</v>
      </c>
      <c r="S39" s="24">
        <v>460547</v>
      </c>
      <c r="T39" s="24">
        <v>507549</v>
      </c>
      <c r="U39" s="24">
        <v>477383</v>
      </c>
      <c r="V39" s="24">
        <v>1445479</v>
      </c>
      <c r="W39" s="24">
        <v>5344025</v>
      </c>
      <c r="X39" s="24">
        <v>2034000</v>
      </c>
      <c r="Y39" s="24">
        <v>3310025</v>
      </c>
      <c r="Z39" s="6">
        <v>162.73</v>
      </c>
      <c r="AA39" s="22">
        <v>2034000</v>
      </c>
    </row>
    <row r="40" spans="1:27" ht="13.5">
      <c r="A40" s="5" t="s">
        <v>44</v>
      </c>
      <c r="B40" s="3"/>
      <c r="C40" s="22">
        <v>80378431</v>
      </c>
      <c r="D40" s="22"/>
      <c r="E40" s="23">
        <v>103176000</v>
      </c>
      <c r="F40" s="24">
        <v>103176000</v>
      </c>
      <c r="G40" s="24">
        <v>4518456</v>
      </c>
      <c r="H40" s="24">
        <v>4307725</v>
      </c>
      <c r="I40" s="24">
        <v>4804116</v>
      </c>
      <c r="J40" s="24">
        <v>13630297</v>
      </c>
      <c r="K40" s="24">
        <v>16281568</v>
      </c>
      <c r="L40" s="24">
        <v>4963965</v>
      </c>
      <c r="M40" s="24">
        <v>5103654</v>
      </c>
      <c r="N40" s="24">
        <v>26349187</v>
      </c>
      <c r="O40" s="24">
        <v>4797913</v>
      </c>
      <c r="P40" s="24"/>
      <c r="Q40" s="24">
        <v>5525837</v>
      </c>
      <c r="R40" s="24">
        <v>10323750</v>
      </c>
      <c r="S40" s="24">
        <v>4176797</v>
      </c>
      <c r="T40" s="24">
        <v>6960030</v>
      </c>
      <c r="U40" s="24">
        <v>4313096</v>
      </c>
      <c r="V40" s="24">
        <v>15449923</v>
      </c>
      <c r="W40" s="24">
        <v>65753157</v>
      </c>
      <c r="X40" s="24">
        <v>103176000</v>
      </c>
      <c r="Y40" s="24">
        <v>-37422843</v>
      </c>
      <c r="Z40" s="6">
        <v>-36.27</v>
      </c>
      <c r="AA40" s="22">
        <v>103176000</v>
      </c>
    </row>
    <row r="41" spans="1:27" ht="13.5">
      <c r="A41" s="5" t="s">
        <v>45</v>
      </c>
      <c r="B41" s="3"/>
      <c r="C41" s="22">
        <v>2670895</v>
      </c>
      <c r="D41" s="22"/>
      <c r="E41" s="23"/>
      <c r="F41" s="24"/>
      <c r="G41" s="24"/>
      <c r="H41" s="24">
        <v>987757</v>
      </c>
      <c r="I41" s="24"/>
      <c r="J41" s="24">
        <v>987757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987757</v>
      </c>
      <c r="X41" s="24"/>
      <c r="Y41" s="24">
        <v>987757</v>
      </c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266674707</v>
      </c>
      <c r="D42" s="19">
        <f>SUM(D43:D46)</f>
        <v>0</v>
      </c>
      <c r="E42" s="20">
        <f t="shared" si="8"/>
        <v>187728000</v>
      </c>
      <c r="F42" s="21">
        <f t="shared" si="8"/>
        <v>187728000</v>
      </c>
      <c r="G42" s="21">
        <f t="shared" si="8"/>
        <v>3012164</v>
      </c>
      <c r="H42" s="21">
        <f t="shared" si="8"/>
        <v>15708129</v>
      </c>
      <c r="I42" s="21">
        <f t="shared" si="8"/>
        <v>18536221</v>
      </c>
      <c r="J42" s="21">
        <f t="shared" si="8"/>
        <v>37256514</v>
      </c>
      <c r="K42" s="21">
        <f t="shared" si="8"/>
        <v>14168861</v>
      </c>
      <c r="L42" s="21">
        <f t="shared" si="8"/>
        <v>12296163</v>
      </c>
      <c r="M42" s="21">
        <f t="shared" si="8"/>
        <v>18940456</v>
      </c>
      <c r="N42" s="21">
        <f t="shared" si="8"/>
        <v>45405480</v>
      </c>
      <c r="O42" s="21">
        <f t="shared" si="8"/>
        <v>7143256</v>
      </c>
      <c r="P42" s="21">
        <f t="shared" si="8"/>
        <v>0</v>
      </c>
      <c r="Q42" s="21">
        <f t="shared" si="8"/>
        <v>13723448</v>
      </c>
      <c r="R42" s="21">
        <f t="shared" si="8"/>
        <v>20866704</v>
      </c>
      <c r="S42" s="21">
        <f t="shared" si="8"/>
        <v>3301353</v>
      </c>
      <c r="T42" s="21">
        <f t="shared" si="8"/>
        <v>16293381</v>
      </c>
      <c r="U42" s="21">
        <f t="shared" si="8"/>
        <v>25994349</v>
      </c>
      <c r="V42" s="21">
        <f t="shared" si="8"/>
        <v>45589083</v>
      </c>
      <c r="W42" s="21">
        <f t="shared" si="8"/>
        <v>149117781</v>
      </c>
      <c r="X42" s="21">
        <f t="shared" si="8"/>
        <v>187728000</v>
      </c>
      <c r="Y42" s="21">
        <f t="shared" si="8"/>
        <v>-38610219</v>
      </c>
      <c r="Z42" s="4">
        <f>+IF(X42&lt;&gt;0,+(Y42/X42)*100,0)</f>
        <v>-20.567107197647662</v>
      </c>
      <c r="AA42" s="19">
        <f>SUM(AA43:AA46)</f>
        <v>187728000</v>
      </c>
    </row>
    <row r="43" spans="1:27" ht="13.5">
      <c r="A43" s="5" t="s">
        <v>47</v>
      </c>
      <c r="B43" s="3"/>
      <c r="C43" s="22">
        <v>254986525</v>
      </c>
      <c r="D43" s="22"/>
      <c r="E43" s="23">
        <v>143960000</v>
      </c>
      <c r="F43" s="24">
        <v>143960000</v>
      </c>
      <c r="G43" s="24">
        <v>811091</v>
      </c>
      <c r="H43" s="24">
        <v>13217911</v>
      </c>
      <c r="I43" s="24">
        <v>14412080</v>
      </c>
      <c r="J43" s="24">
        <v>28441082</v>
      </c>
      <c r="K43" s="24">
        <v>11381228</v>
      </c>
      <c r="L43" s="24">
        <v>9924086</v>
      </c>
      <c r="M43" s="24">
        <v>16143872</v>
      </c>
      <c r="N43" s="24">
        <v>37449186</v>
      </c>
      <c r="O43" s="24">
        <v>3952689</v>
      </c>
      <c r="P43" s="24"/>
      <c r="Q43" s="24">
        <v>11020138</v>
      </c>
      <c r="R43" s="24">
        <v>14972827</v>
      </c>
      <c r="S43" s="24">
        <v>807947</v>
      </c>
      <c r="T43" s="24">
        <v>13583686</v>
      </c>
      <c r="U43" s="24">
        <v>21873655</v>
      </c>
      <c r="V43" s="24">
        <v>36265288</v>
      </c>
      <c r="W43" s="24">
        <v>117128383</v>
      </c>
      <c r="X43" s="24">
        <v>143960000</v>
      </c>
      <c r="Y43" s="24">
        <v>-26831617</v>
      </c>
      <c r="Z43" s="6">
        <v>-18.64</v>
      </c>
      <c r="AA43" s="22">
        <v>143960000</v>
      </c>
    </row>
    <row r="44" spans="1:27" ht="13.5">
      <c r="A44" s="5" t="s">
        <v>48</v>
      </c>
      <c r="B44" s="3"/>
      <c r="C44" s="22">
        <v>4457114</v>
      </c>
      <c r="D44" s="22"/>
      <c r="E44" s="23">
        <v>19122000</v>
      </c>
      <c r="F44" s="24">
        <v>19122000</v>
      </c>
      <c r="G44" s="24">
        <v>922616</v>
      </c>
      <c r="H44" s="24">
        <v>891034</v>
      </c>
      <c r="I44" s="24">
        <v>1843741</v>
      </c>
      <c r="J44" s="24">
        <v>3657391</v>
      </c>
      <c r="K44" s="24">
        <v>1318958</v>
      </c>
      <c r="L44" s="24">
        <v>842850</v>
      </c>
      <c r="M44" s="24">
        <v>910481</v>
      </c>
      <c r="N44" s="24">
        <v>3072289</v>
      </c>
      <c r="O44" s="24">
        <v>1239403</v>
      </c>
      <c r="P44" s="24"/>
      <c r="Q44" s="24">
        <v>831630</v>
      </c>
      <c r="R44" s="24">
        <v>2071033</v>
      </c>
      <c r="S44" s="24">
        <v>1123153</v>
      </c>
      <c r="T44" s="24">
        <v>929145</v>
      </c>
      <c r="U44" s="24">
        <v>2205671</v>
      </c>
      <c r="V44" s="24">
        <v>4257969</v>
      </c>
      <c r="W44" s="24">
        <v>13058682</v>
      </c>
      <c r="X44" s="24">
        <v>19122000</v>
      </c>
      <c r="Y44" s="24">
        <v>-6063318</v>
      </c>
      <c r="Z44" s="6">
        <v>-31.71</v>
      </c>
      <c r="AA44" s="22">
        <v>19122000</v>
      </c>
    </row>
    <row r="45" spans="1:27" ht="13.5">
      <c r="A45" s="5" t="s">
        <v>49</v>
      </c>
      <c r="B45" s="3"/>
      <c r="C45" s="25">
        <v>4325176</v>
      </c>
      <c r="D45" s="25"/>
      <c r="E45" s="26">
        <v>9135000</v>
      </c>
      <c r="F45" s="27">
        <v>9135000</v>
      </c>
      <c r="G45" s="27">
        <v>518407</v>
      </c>
      <c r="H45" s="27">
        <v>708468</v>
      </c>
      <c r="I45" s="27">
        <v>777766</v>
      </c>
      <c r="J45" s="27">
        <v>2004641</v>
      </c>
      <c r="K45" s="27">
        <v>657244</v>
      </c>
      <c r="L45" s="27">
        <v>662681</v>
      </c>
      <c r="M45" s="27">
        <v>690338</v>
      </c>
      <c r="N45" s="27">
        <v>2010263</v>
      </c>
      <c r="O45" s="27">
        <v>843164</v>
      </c>
      <c r="P45" s="27"/>
      <c r="Q45" s="27">
        <v>660293</v>
      </c>
      <c r="R45" s="27">
        <v>1503457</v>
      </c>
      <c r="S45" s="27">
        <v>698878</v>
      </c>
      <c r="T45" s="27">
        <v>813980</v>
      </c>
      <c r="U45" s="27">
        <v>768756</v>
      </c>
      <c r="V45" s="27">
        <v>2281614</v>
      </c>
      <c r="W45" s="27">
        <v>7799975</v>
      </c>
      <c r="X45" s="27">
        <v>9135000</v>
      </c>
      <c r="Y45" s="27">
        <v>-1335025</v>
      </c>
      <c r="Z45" s="7">
        <v>-14.61</v>
      </c>
      <c r="AA45" s="25">
        <v>9135000</v>
      </c>
    </row>
    <row r="46" spans="1:27" ht="13.5">
      <c r="A46" s="5" t="s">
        <v>50</v>
      </c>
      <c r="B46" s="3"/>
      <c r="C46" s="22">
        <v>2905892</v>
      </c>
      <c r="D46" s="22"/>
      <c r="E46" s="23">
        <v>15511000</v>
      </c>
      <c r="F46" s="24">
        <v>15511000</v>
      </c>
      <c r="G46" s="24">
        <v>760050</v>
      </c>
      <c r="H46" s="24">
        <v>890716</v>
      </c>
      <c r="I46" s="24">
        <v>1502634</v>
      </c>
      <c r="J46" s="24">
        <v>3153400</v>
      </c>
      <c r="K46" s="24">
        <v>811431</v>
      </c>
      <c r="L46" s="24">
        <v>866546</v>
      </c>
      <c r="M46" s="24">
        <v>1195765</v>
      </c>
      <c r="N46" s="24">
        <v>2873742</v>
      </c>
      <c r="O46" s="24">
        <v>1108000</v>
      </c>
      <c r="P46" s="24"/>
      <c r="Q46" s="24">
        <v>1211387</v>
      </c>
      <c r="R46" s="24">
        <v>2319387</v>
      </c>
      <c r="S46" s="24">
        <v>671375</v>
      </c>
      <c r="T46" s="24">
        <v>966570</v>
      </c>
      <c r="U46" s="24">
        <v>1146267</v>
      </c>
      <c r="V46" s="24">
        <v>2784212</v>
      </c>
      <c r="W46" s="24">
        <v>11130741</v>
      </c>
      <c r="X46" s="24">
        <v>15511000</v>
      </c>
      <c r="Y46" s="24">
        <v>-4380259</v>
      </c>
      <c r="Z46" s="6">
        <v>-28.24</v>
      </c>
      <c r="AA46" s="22">
        <v>15511000</v>
      </c>
    </row>
    <row r="47" spans="1:27" ht="13.5">
      <c r="A47" s="2" t="s">
        <v>51</v>
      </c>
      <c r="B47" s="8" t="s">
        <v>52</v>
      </c>
      <c r="C47" s="19">
        <v>43184844</v>
      </c>
      <c r="D47" s="19"/>
      <c r="E47" s="20">
        <v>1021295</v>
      </c>
      <c r="F47" s="21">
        <v>1021295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1021000</v>
      </c>
      <c r="Y47" s="21">
        <v>-1021000</v>
      </c>
      <c r="Z47" s="4">
        <v>-100</v>
      </c>
      <c r="AA47" s="19">
        <v>1021295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532264313</v>
      </c>
      <c r="D48" s="40">
        <f>+D28+D32+D38+D42+D47</f>
        <v>0</v>
      </c>
      <c r="E48" s="41">
        <f t="shared" si="9"/>
        <v>406246000</v>
      </c>
      <c r="F48" s="42">
        <f t="shared" si="9"/>
        <v>406246000</v>
      </c>
      <c r="G48" s="42">
        <f t="shared" si="9"/>
        <v>16230795</v>
      </c>
      <c r="H48" s="42">
        <f t="shared" si="9"/>
        <v>39592347</v>
      </c>
      <c r="I48" s="42">
        <f t="shared" si="9"/>
        <v>34418863</v>
      </c>
      <c r="J48" s="42">
        <f t="shared" si="9"/>
        <v>90242005</v>
      </c>
      <c r="K48" s="42">
        <f t="shared" si="9"/>
        <v>42106408</v>
      </c>
      <c r="L48" s="42">
        <f t="shared" si="9"/>
        <v>29108695</v>
      </c>
      <c r="M48" s="42">
        <f t="shared" si="9"/>
        <v>38343651</v>
      </c>
      <c r="N48" s="42">
        <f t="shared" si="9"/>
        <v>109558754</v>
      </c>
      <c r="O48" s="42">
        <f t="shared" si="9"/>
        <v>20963682</v>
      </c>
      <c r="P48" s="42">
        <f t="shared" si="9"/>
        <v>0</v>
      </c>
      <c r="Q48" s="42">
        <f t="shared" si="9"/>
        <v>32680830</v>
      </c>
      <c r="R48" s="42">
        <f t="shared" si="9"/>
        <v>53644512</v>
      </c>
      <c r="S48" s="42">
        <f t="shared" si="9"/>
        <v>18542066</v>
      </c>
      <c r="T48" s="42">
        <f t="shared" si="9"/>
        <v>35065785</v>
      </c>
      <c r="U48" s="42">
        <f t="shared" si="9"/>
        <v>47512641</v>
      </c>
      <c r="V48" s="42">
        <f t="shared" si="9"/>
        <v>101120492</v>
      </c>
      <c r="W48" s="42">
        <f t="shared" si="9"/>
        <v>354565763</v>
      </c>
      <c r="X48" s="42">
        <f t="shared" si="9"/>
        <v>406246000</v>
      </c>
      <c r="Y48" s="42">
        <f t="shared" si="9"/>
        <v>-51680237</v>
      </c>
      <c r="Z48" s="43">
        <f>+IF(X48&lt;&gt;0,+(Y48/X48)*100,0)</f>
        <v>-12.721414364695283</v>
      </c>
      <c r="AA48" s="40">
        <f>+AA28+AA32+AA38+AA42+AA47</f>
        <v>406246000</v>
      </c>
    </row>
    <row r="49" spans="1:27" ht="13.5">
      <c r="A49" s="14" t="s">
        <v>58</v>
      </c>
      <c r="B49" s="15"/>
      <c r="C49" s="44">
        <f aca="true" t="shared" si="10" ref="C49:Y49">+C25-C48</f>
        <v>-162446094</v>
      </c>
      <c r="D49" s="44">
        <f>+D25-D48</f>
        <v>0</v>
      </c>
      <c r="E49" s="45">
        <f t="shared" si="10"/>
        <v>39875000</v>
      </c>
      <c r="F49" s="46">
        <f t="shared" si="10"/>
        <v>39875000</v>
      </c>
      <c r="G49" s="46">
        <f t="shared" si="10"/>
        <v>73814921</v>
      </c>
      <c r="H49" s="46">
        <f t="shared" si="10"/>
        <v>-7598942</v>
      </c>
      <c r="I49" s="46">
        <f t="shared" si="10"/>
        <v>-1393297</v>
      </c>
      <c r="J49" s="46">
        <f t="shared" si="10"/>
        <v>64822682</v>
      </c>
      <c r="K49" s="46">
        <f t="shared" si="10"/>
        <v>307532</v>
      </c>
      <c r="L49" s="46">
        <f t="shared" si="10"/>
        <v>-2037105</v>
      </c>
      <c r="M49" s="46">
        <f t="shared" si="10"/>
        <v>30122609</v>
      </c>
      <c r="N49" s="46">
        <f t="shared" si="10"/>
        <v>28393036</v>
      </c>
      <c r="O49" s="46">
        <f t="shared" si="10"/>
        <v>3317505</v>
      </c>
      <c r="P49" s="46">
        <f t="shared" si="10"/>
        <v>0</v>
      </c>
      <c r="Q49" s="46">
        <f t="shared" si="10"/>
        <v>27910910</v>
      </c>
      <c r="R49" s="46">
        <f t="shared" si="10"/>
        <v>31228415</v>
      </c>
      <c r="S49" s="46">
        <f t="shared" si="10"/>
        <v>2085469</v>
      </c>
      <c r="T49" s="46">
        <f t="shared" si="10"/>
        <v>-19420193</v>
      </c>
      <c r="U49" s="46">
        <f t="shared" si="10"/>
        <v>-1665453</v>
      </c>
      <c r="V49" s="46">
        <f t="shared" si="10"/>
        <v>-19000177</v>
      </c>
      <c r="W49" s="46">
        <f t="shared" si="10"/>
        <v>105443956</v>
      </c>
      <c r="X49" s="46">
        <f>IF(F25=F48,0,X25-X48)</f>
        <v>0</v>
      </c>
      <c r="Y49" s="46">
        <f t="shared" si="10"/>
        <v>105443956</v>
      </c>
      <c r="Z49" s="47">
        <f>+IF(X49&lt;&gt;0,+(Y49/X49)*100,0)</f>
        <v>0</v>
      </c>
      <c r="AA49" s="44">
        <f>+AA25-AA48</f>
        <v>39875000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95247214</v>
      </c>
      <c r="F5" s="21">
        <f t="shared" si="0"/>
        <v>172626755</v>
      </c>
      <c r="G5" s="21">
        <f t="shared" si="0"/>
        <v>31096371</v>
      </c>
      <c r="H5" s="21">
        <f t="shared" si="0"/>
        <v>2472940</v>
      </c>
      <c r="I5" s="21">
        <f t="shared" si="0"/>
        <v>3259793</v>
      </c>
      <c r="J5" s="21">
        <f t="shared" si="0"/>
        <v>36829104</v>
      </c>
      <c r="K5" s="21">
        <f t="shared" si="0"/>
        <v>3291006</v>
      </c>
      <c r="L5" s="21">
        <f t="shared" si="0"/>
        <v>3884341</v>
      </c>
      <c r="M5" s="21">
        <f t="shared" si="0"/>
        <v>25718238</v>
      </c>
      <c r="N5" s="21">
        <f t="shared" si="0"/>
        <v>32893585</v>
      </c>
      <c r="O5" s="21">
        <f t="shared" si="0"/>
        <v>1348675</v>
      </c>
      <c r="P5" s="21">
        <f t="shared" si="0"/>
        <v>5230952</v>
      </c>
      <c r="Q5" s="21">
        <f t="shared" si="0"/>
        <v>2250820</v>
      </c>
      <c r="R5" s="21">
        <f t="shared" si="0"/>
        <v>8830447</v>
      </c>
      <c r="S5" s="21">
        <f t="shared" si="0"/>
        <v>5076336</v>
      </c>
      <c r="T5" s="21">
        <f t="shared" si="0"/>
        <v>2980012</v>
      </c>
      <c r="U5" s="21">
        <f t="shared" si="0"/>
        <v>33787970</v>
      </c>
      <c r="V5" s="21">
        <f t="shared" si="0"/>
        <v>41844318</v>
      </c>
      <c r="W5" s="21">
        <f t="shared" si="0"/>
        <v>120397454</v>
      </c>
      <c r="X5" s="21">
        <f t="shared" si="0"/>
        <v>95247208</v>
      </c>
      <c r="Y5" s="21">
        <f t="shared" si="0"/>
        <v>25150246</v>
      </c>
      <c r="Z5" s="4">
        <f>+IF(X5&lt;&gt;0,+(Y5/X5)*100,0)</f>
        <v>26.405231741806016</v>
      </c>
      <c r="AA5" s="19">
        <f>SUM(AA6:AA8)</f>
        <v>172626755</v>
      </c>
    </row>
    <row r="6" spans="1:27" ht="13.5">
      <c r="A6" s="5" t="s">
        <v>33</v>
      </c>
      <c r="B6" s="3"/>
      <c r="C6" s="22"/>
      <c r="D6" s="22"/>
      <c r="E6" s="23">
        <v>52938621</v>
      </c>
      <c r="F6" s="24"/>
      <c r="G6" s="24">
        <v>18472334</v>
      </c>
      <c r="H6" s="24">
        <v>2500</v>
      </c>
      <c r="I6" s="24">
        <v>650946</v>
      </c>
      <c r="J6" s="24">
        <v>19125780</v>
      </c>
      <c r="K6" s="24"/>
      <c r="L6" s="24">
        <v>3480</v>
      </c>
      <c r="M6" s="24">
        <v>14777726</v>
      </c>
      <c r="N6" s="24">
        <v>14781206</v>
      </c>
      <c r="O6" s="24">
        <v>5980</v>
      </c>
      <c r="P6" s="24">
        <v>2327</v>
      </c>
      <c r="Q6" s="24"/>
      <c r="R6" s="24">
        <v>8307</v>
      </c>
      <c r="S6" s="24">
        <v>5564</v>
      </c>
      <c r="T6" s="24">
        <v>6400</v>
      </c>
      <c r="U6" s="24">
        <v>6400</v>
      </c>
      <c r="V6" s="24">
        <v>18364</v>
      </c>
      <c r="W6" s="24">
        <v>33933657</v>
      </c>
      <c r="X6" s="24">
        <v>52938618</v>
      </c>
      <c r="Y6" s="24">
        <v>-19004961</v>
      </c>
      <c r="Z6" s="6">
        <v>-35.9</v>
      </c>
      <c r="AA6" s="22"/>
    </row>
    <row r="7" spans="1:27" ht="13.5">
      <c r="A7" s="5" t="s">
        <v>34</v>
      </c>
      <c r="B7" s="3"/>
      <c r="C7" s="25"/>
      <c r="D7" s="25"/>
      <c r="E7" s="26">
        <v>28846771</v>
      </c>
      <c r="F7" s="27">
        <v>172340918</v>
      </c>
      <c r="G7" s="27">
        <v>7014936</v>
      </c>
      <c r="H7" s="27">
        <v>2470440</v>
      </c>
      <c r="I7" s="27">
        <v>2469897</v>
      </c>
      <c r="J7" s="27">
        <v>11955273</v>
      </c>
      <c r="K7" s="27">
        <v>3291006</v>
      </c>
      <c r="L7" s="27">
        <v>3880861</v>
      </c>
      <c r="M7" s="27">
        <v>6453274</v>
      </c>
      <c r="N7" s="27">
        <v>13625141</v>
      </c>
      <c r="O7" s="27">
        <v>1342695</v>
      </c>
      <c r="P7" s="27">
        <v>5228625</v>
      </c>
      <c r="Q7" s="27">
        <v>2250820</v>
      </c>
      <c r="R7" s="27">
        <v>8822140</v>
      </c>
      <c r="S7" s="27">
        <v>5070772</v>
      </c>
      <c r="T7" s="27">
        <v>2973612</v>
      </c>
      <c r="U7" s="27">
        <v>33781570</v>
      </c>
      <c r="V7" s="27">
        <v>41825954</v>
      </c>
      <c r="W7" s="27">
        <v>76228508</v>
      </c>
      <c r="X7" s="27">
        <v>28846766</v>
      </c>
      <c r="Y7" s="27">
        <v>47381742</v>
      </c>
      <c r="Z7" s="7">
        <v>164.25</v>
      </c>
      <c r="AA7" s="25">
        <v>172340918</v>
      </c>
    </row>
    <row r="8" spans="1:27" ht="13.5">
      <c r="A8" s="5" t="s">
        <v>35</v>
      </c>
      <c r="B8" s="3"/>
      <c r="C8" s="22"/>
      <c r="D8" s="22"/>
      <c r="E8" s="23">
        <v>13461822</v>
      </c>
      <c r="F8" s="24">
        <v>285837</v>
      </c>
      <c r="G8" s="24">
        <v>5609101</v>
      </c>
      <c r="H8" s="24"/>
      <c r="I8" s="24">
        <v>138950</v>
      </c>
      <c r="J8" s="24">
        <v>5748051</v>
      </c>
      <c r="K8" s="24"/>
      <c r="L8" s="24"/>
      <c r="M8" s="24">
        <v>4487238</v>
      </c>
      <c r="N8" s="24">
        <v>4487238</v>
      </c>
      <c r="O8" s="24"/>
      <c r="P8" s="24"/>
      <c r="Q8" s="24"/>
      <c r="R8" s="24"/>
      <c r="S8" s="24"/>
      <c r="T8" s="24"/>
      <c r="U8" s="24"/>
      <c r="V8" s="24"/>
      <c r="W8" s="24">
        <v>10235289</v>
      </c>
      <c r="X8" s="24">
        <v>13461824</v>
      </c>
      <c r="Y8" s="24">
        <v>-3226535</v>
      </c>
      <c r="Z8" s="6">
        <v>-23.97</v>
      </c>
      <c r="AA8" s="22">
        <v>285837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18189209</v>
      </c>
      <c r="F9" s="21">
        <f t="shared" si="1"/>
        <v>0</v>
      </c>
      <c r="G9" s="21">
        <f t="shared" si="1"/>
        <v>2275392</v>
      </c>
      <c r="H9" s="21">
        <f t="shared" si="1"/>
        <v>6332</v>
      </c>
      <c r="I9" s="21">
        <f t="shared" si="1"/>
        <v>7045</v>
      </c>
      <c r="J9" s="21">
        <f t="shared" si="1"/>
        <v>2288769</v>
      </c>
      <c r="K9" s="21">
        <f t="shared" si="1"/>
        <v>5790</v>
      </c>
      <c r="L9" s="21">
        <f t="shared" si="1"/>
        <v>6515</v>
      </c>
      <c r="M9" s="21">
        <f t="shared" si="1"/>
        <v>1819331</v>
      </c>
      <c r="N9" s="21">
        <f t="shared" si="1"/>
        <v>1831636</v>
      </c>
      <c r="O9" s="21">
        <f t="shared" si="1"/>
        <v>5192</v>
      </c>
      <c r="P9" s="21">
        <f t="shared" si="1"/>
        <v>4080584</v>
      </c>
      <c r="Q9" s="21">
        <f t="shared" si="1"/>
        <v>8393</v>
      </c>
      <c r="R9" s="21">
        <f t="shared" si="1"/>
        <v>4094169</v>
      </c>
      <c r="S9" s="21">
        <f t="shared" si="1"/>
        <v>6311</v>
      </c>
      <c r="T9" s="21">
        <f t="shared" si="1"/>
        <v>12750</v>
      </c>
      <c r="U9" s="21">
        <f t="shared" si="1"/>
        <v>3655560</v>
      </c>
      <c r="V9" s="21">
        <f t="shared" si="1"/>
        <v>3674621</v>
      </c>
      <c r="W9" s="21">
        <f t="shared" si="1"/>
        <v>11889195</v>
      </c>
      <c r="X9" s="21">
        <f t="shared" si="1"/>
        <v>18189213</v>
      </c>
      <c r="Y9" s="21">
        <f t="shared" si="1"/>
        <v>-6300018</v>
      </c>
      <c r="Z9" s="4">
        <f>+IF(X9&lt;&gt;0,+(Y9/X9)*100,0)</f>
        <v>-34.63601201437358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>
        <v>3601719</v>
      </c>
      <c r="F10" s="24"/>
      <c r="G10" s="24">
        <v>1036783</v>
      </c>
      <c r="H10" s="24">
        <v>6332</v>
      </c>
      <c r="I10" s="24">
        <v>7045</v>
      </c>
      <c r="J10" s="24">
        <v>1050160</v>
      </c>
      <c r="K10" s="24">
        <v>5790</v>
      </c>
      <c r="L10" s="24">
        <v>6515</v>
      </c>
      <c r="M10" s="24">
        <v>828693</v>
      </c>
      <c r="N10" s="24">
        <v>840998</v>
      </c>
      <c r="O10" s="24">
        <v>5192</v>
      </c>
      <c r="P10" s="24">
        <v>4080584</v>
      </c>
      <c r="Q10" s="24">
        <v>8393</v>
      </c>
      <c r="R10" s="24">
        <v>4094169</v>
      </c>
      <c r="S10" s="24">
        <v>6311</v>
      </c>
      <c r="T10" s="24">
        <v>12750</v>
      </c>
      <c r="U10" s="24">
        <v>3655560</v>
      </c>
      <c r="V10" s="24">
        <v>3674621</v>
      </c>
      <c r="W10" s="24">
        <v>9659948</v>
      </c>
      <c r="X10" s="24">
        <v>3601717</v>
      </c>
      <c r="Y10" s="24">
        <v>6058231</v>
      </c>
      <c r="Z10" s="6">
        <v>168.2</v>
      </c>
      <c r="AA10" s="22"/>
    </row>
    <row r="11" spans="1:27" ht="13.5">
      <c r="A11" s="5" t="s">
        <v>38</v>
      </c>
      <c r="B11" s="3"/>
      <c r="C11" s="22"/>
      <c r="D11" s="22"/>
      <c r="E11" s="23">
        <v>2972044</v>
      </c>
      <c r="F11" s="24"/>
      <c r="G11" s="24">
        <v>1238609</v>
      </c>
      <c r="H11" s="24"/>
      <c r="I11" s="24"/>
      <c r="J11" s="24">
        <v>1238609</v>
      </c>
      <c r="K11" s="24"/>
      <c r="L11" s="24"/>
      <c r="M11" s="24">
        <v>990638</v>
      </c>
      <c r="N11" s="24">
        <v>990638</v>
      </c>
      <c r="O11" s="24"/>
      <c r="P11" s="24"/>
      <c r="Q11" s="24"/>
      <c r="R11" s="24"/>
      <c r="S11" s="24"/>
      <c r="T11" s="24"/>
      <c r="U11" s="24"/>
      <c r="V11" s="24"/>
      <c r="W11" s="24">
        <v>2229247</v>
      </c>
      <c r="X11" s="24">
        <v>2972043</v>
      </c>
      <c r="Y11" s="24">
        <v>-742796</v>
      </c>
      <c r="Z11" s="6">
        <v>-24.99</v>
      </c>
      <c r="AA11" s="22"/>
    </row>
    <row r="12" spans="1:27" ht="13.5">
      <c r="A12" s="5" t="s">
        <v>39</v>
      </c>
      <c r="B12" s="3"/>
      <c r="C12" s="22"/>
      <c r="D12" s="22"/>
      <c r="E12" s="23">
        <v>9954304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9954307</v>
      </c>
      <c r="Y12" s="24">
        <v>-9954307</v>
      </c>
      <c r="Z12" s="6">
        <v>-100</v>
      </c>
      <c r="AA12" s="22"/>
    </row>
    <row r="13" spans="1:27" ht="13.5">
      <c r="A13" s="5" t="s">
        <v>40</v>
      </c>
      <c r="B13" s="3"/>
      <c r="C13" s="22"/>
      <c r="D13" s="22"/>
      <c r="E13" s="23">
        <v>1661142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1661146</v>
      </c>
      <c r="Y13" s="24">
        <v>-1661146</v>
      </c>
      <c r="Z13" s="6">
        <v>-100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99808330</v>
      </c>
      <c r="F15" s="21">
        <f t="shared" si="2"/>
        <v>43300121</v>
      </c>
      <c r="G15" s="21">
        <f t="shared" si="2"/>
        <v>20897668</v>
      </c>
      <c r="H15" s="21">
        <f t="shared" si="2"/>
        <v>35627</v>
      </c>
      <c r="I15" s="21">
        <f t="shared" si="2"/>
        <v>309442</v>
      </c>
      <c r="J15" s="21">
        <f t="shared" si="2"/>
        <v>21242737</v>
      </c>
      <c r="K15" s="21">
        <f t="shared" si="2"/>
        <v>317407</v>
      </c>
      <c r="L15" s="21">
        <f t="shared" si="2"/>
        <v>278870</v>
      </c>
      <c r="M15" s="21">
        <f t="shared" si="2"/>
        <v>16170583</v>
      </c>
      <c r="N15" s="21">
        <f t="shared" si="2"/>
        <v>16766860</v>
      </c>
      <c r="O15" s="21">
        <f t="shared" si="2"/>
        <v>627424</v>
      </c>
      <c r="P15" s="21">
        <f t="shared" si="2"/>
        <v>329117</v>
      </c>
      <c r="Q15" s="21">
        <f t="shared" si="2"/>
        <v>295047</v>
      </c>
      <c r="R15" s="21">
        <f t="shared" si="2"/>
        <v>1251588</v>
      </c>
      <c r="S15" s="21">
        <f t="shared" si="2"/>
        <v>275053</v>
      </c>
      <c r="T15" s="21">
        <f t="shared" si="2"/>
        <v>36849</v>
      </c>
      <c r="U15" s="21">
        <f t="shared" si="2"/>
        <v>35492140</v>
      </c>
      <c r="V15" s="21">
        <f t="shared" si="2"/>
        <v>35804042</v>
      </c>
      <c r="W15" s="21">
        <f t="shared" si="2"/>
        <v>75065227</v>
      </c>
      <c r="X15" s="21">
        <f t="shared" si="2"/>
        <v>99808332</v>
      </c>
      <c r="Y15" s="21">
        <f t="shared" si="2"/>
        <v>-24743105</v>
      </c>
      <c r="Z15" s="4">
        <f>+IF(X15&lt;&gt;0,+(Y15/X15)*100,0)</f>
        <v>-24.790620686858087</v>
      </c>
      <c r="AA15" s="19">
        <f>SUM(AA16:AA18)</f>
        <v>43300121</v>
      </c>
    </row>
    <row r="16" spans="1:27" ht="13.5">
      <c r="A16" s="5" t="s">
        <v>43</v>
      </c>
      <c r="B16" s="3"/>
      <c r="C16" s="22"/>
      <c r="D16" s="22"/>
      <c r="E16" s="23">
        <v>22890890</v>
      </c>
      <c r="F16" s="24">
        <v>35460000</v>
      </c>
      <c r="G16" s="24">
        <v>13147904</v>
      </c>
      <c r="H16" s="24">
        <v>8499</v>
      </c>
      <c r="I16" s="24">
        <v>8499</v>
      </c>
      <c r="J16" s="24">
        <v>13164902</v>
      </c>
      <c r="K16" s="24">
        <v>12601</v>
      </c>
      <c r="L16" s="24">
        <v>16691</v>
      </c>
      <c r="M16" s="24">
        <v>10520415</v>
      </c>
      <c r="N16" s="24">
        <v>10549707</v>
      </c>
      <c r="O16" s="24">
        <v>605813</v>
      </c>
      <c r="P16" s="24">
        <v>52310</v>
      </c>
      <c r="Q16" s="24">
        <v>18541</v>
      </c>
      <c r="R16" s="24">
        <v>676664</v>
      </c>
      <c r="S16" s="24">
        <v>17676</v>
      </c>
      <c r="T16" s="24">
        <v>10329</v>
      </c>
      <c r="U16" s="24">
        <v>35472520</v>
      </c>
      <c r="V16" s="24">
        <v>35500525</v>
      </c>
      <c r="W16" s="24">
        <v>59891798</v>
      </c>
      <c r="X16" s="24">
        <v>22890891</v>
      </c>
      <c r="Y16" s="24">
        <v>37000907</v>
      </c>
      <c r="Z16" s="6">
        <v>161.64</v>
      </c>
      <c r="AA16" s="22">
        <v>35460000</v>
      </c>
    </row>
    <row r="17" spans="1:27" ht="13.5">
      <c r="A17" s="5" t="s">
        <v>44</v>
      </c>
      <c r="B17" s="3"/>
      <c r="C17" s="22"/>
      <c r="D17" s="22"/>
      <c r="E17" s="23">
        <v>76917440</v>
      </c>
      <c r="F17" s="24">
        <v>7840121</v>
      </c>
      <c r="G17" s="24">
        <v>7749764</v>
      </c>
      <c r="H17" s="24">
        <v>27128</v>
      </c>
      <c r="I17" s="24">
        <v>300943</v>
      </c>
      <c r="J17" s="24">
        <v>8077835</v>
      </c>
      <c r="K17" s="24">
        <v>304806</v>
      </c>
      <c r="L17" s="24">
        <v>262179</v>
      </c>
      <c r="M17" s="24">
        <v>5650168</v>
      </c>
      <c r="N17" s="24">
        <v>6217153</v>
      </c>
      <c r="O17" s="24">
        <v>21611</v>
      </c>
      <c r="P17" s="24">
        <v>276807</v>
      </c>
      <c r="Q17" s="24">
        <v>276506</v>
      </c>
      <c r="R17" s="24">
        <v>574924</v>
      </c>
      <c r="S17" s="24">
        <v>257377</v>
      </c>
      <c r="T17" s="24">
        <v>26520</v>
      </c>
      <c r="U17" s="24">
        <v>19620</v>
      </c>
      <c r="V17" s="24">
        <v>303517</v>
      </c>
      <c r="W17" s="24">
        <v>15173429</v>
      </c>
      <c r="X17" s="24">
        <v>76917441</v>
      </c>
      <c r="Y17" s="24">
        <v>-61744012</v>
      </c>
      <c r="Z17" s="6">
        <v>-80.27</v>
      </c>
      <c r="AA17" s="22">
        <v>7840121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78766449</v>
      </c>
      <c r="F19" s="21">
        <f t="shared" si="3"/>
        <v>78867191</v>
      </c>
      <c r="G19" s="21">
        <f t="shared" si="3"/>
        <v>6514088</v>
      </c>
      <c r="H19" s="21">
        <f t="shared" si="3"/>
        <v>4063192</v>
      </c>
      <c r="I19" s="21">
        <f t="shared" si="3"/>
        <v>5028885</v>
      </c>
      <c r="J19" s="21">
        <f t="shared" si="3"/>
        <v>15606165</v>
      </c>
      <c r="K19" s="21">
        <f t="shared" si="3"/>
        <v>4084088</v>
      </c>
      <c r="L19" s="21">
        <f t="shared" si="3"/>
        <v>4113960</v>
      </c>
      <c r="M19" s="21">
        <f t="shared" si="3"/>
        <v>6594095</v>
      </c>
      <c r="N19" s="21">
        <f t="shared" si="3"/>
        <v>14792143</v>
      </c>
      <c r="O19" s="21">
        <f t="shared" si="3"/>
        <v>4971592</v>
      </c>
      <c r="P19" s="21">
        <f t="shared" si="3"/>
        <v>4153731</v>
      </c>
      <c r="Q19" s="21">
        <f t="shared" si="3"/>
        <v>3714188</v>
      </c>
      <c r="R19" s="21">
        <f t="shared" si="3"/>
        <v>12839511</v>
      </c>
      <c r="S19" s="21">
        <f t="shared" si="3"/>
        <v>3732427</v>
      </c>
      <c r="T19" s="21">
        <f t="shared" si="3"/>
        <v>3793232</v>
      </c>
      <c r="U19" s="21">
        <f t="shared" si="3"/>
        <v>6653804</v>
      </c>
      <c r="V19" s="21">
        <f t="shared" si="3"/>
        <v>14179463</v>
      </c>
      <c r="W19" s="21">
        <f t="shared" si="3"/>
        <v>57417282</v>
      </c>
      <c r="X19" s="21">
        <f t="shared" si="3"/>
        <v>78766450</v>
      </c>
      <c r="Y19" s="21">
        <f t="shared" si="3"/>
        <v>-21349168</v>
      </c>
      <c r="Z19" s="4">
        <f>+IF(X19&lt;&gt;0,+(Y19/X19)*100,0)</f>
        <v>-27.104392796679296</v>
      </c>
      <c r="AA19" s="19">
        <f>SUM(AA20:AA23)</f>
        <v>78867191</v>
      </c>
    </row>
    <row r="20" spans="1:27" ht="13.5">
      <c r="A20" s="5" t="s">
        <v>47</v>
      </c>
      <c r="B20" s="3"/>
      <c r="C20" s="22"/>
      <c r="D20" s="22"/>
      <c r="E20" s="23">
        <v>52516255</v>
      </c>
      <c r="F20" s="24">
        <v>59477265</v>
      </c>
      <c r="G20" s="24">
        <v>3027188</v>
      </c>
      <c r="H20" s="24">
        <v>2544165</v>
      </c>
      <c r="I20" s="24">
        <v>2177105</v>
      </c>
      <c r="J20" s="24">
        <v>7748458</v>
      </c>
      <c r="K20" s="24">
        <v>2719170</v>
      </c>
      <c r="L20" s="24">
        <v>2441442</v>
      </c>
      <c r="M20" s="24">
        <v>3194440</v>
      </c>
      <c r="N20" s="24">
        <v>8355052</v>
      </c>
      <c r="O20" s="24">
        <v>3422787</v>
      </c>
      <c r="P20" s="24">
        <v>2628093</v>
      </c>
      <c r="Q20" s="24">
        <v>2340346</v>
      </c>
      <c r="R20" s="24">
        <v>8391226</v>
      </c>
      <c r="S20" s="24">
        <v>2249881</v>
      </c>
      <c r="T20" s="24">
        <v>2316337</v>
      </c>
      <c r="U20" s="24">
        <v>5176909</v>
      </c>
      <c r="V20" s="24">
        <v>9743127</v>
      </c>
      <c r="W20" s="24">
        <v>34237863</v>
      </c>
      <c r="X20" s="24">
        <v>52516256</v>
      </c>
      <c r="Y20" s="24">
        <v>-18278393</v>
      </c>
      <c r="Z20" s="6">
        <v>-34.81</v>
      </c>
      <c r="AA20" s="22">
        <v>59477265</v>
      </c>
    </row>
    <row r="21" spans="1:27" ht="13.5">
      <c r="A21" s="5" t="s">
        <v>48</v>
      </c>
      <c r="B21" s="3"/>
      <c r="C21" s="22"/>
      <c r="D21" s="22"/>
      <c r="E21" s="23">
        <v>7075805</v>
      </c>
      <c r="F21" s="24">
        <v>8642881</v>
      </c>
      <c r="G21" s="24">
        <v>443637</v>
      </c>
      <c r="H21" s="24">
        <v>605576</v>
      </c>
      <c r="I21" s="24">
        <v>605576</v>
      </c>
      <c r="J21" s="24">
        <v>1654789</v>
      </c>
      <c r="K21" s="24">
        <v>450783</v>
      </c>
      <c r="L21" s="24">
        <v>763019</v>
      </c>
      <c r="M21" s="24">
        <v>739611</v>
      </c>
      <c r="N21" s="24">
        <v>1953413</v>
      </c>
      <c r="O21" s="24">
        <v>640103</v>
      </c>
      <c r="P21" s="24">
        <v>605992</v>
      </c>
      <c r="Q21" s="24">
        <v>471098</v>
      </c>
      <c r="R21" s="24">
        <v>1717193</v>
      </c>
      <c r="S21" s="24">
        <v>573517</v>
      </c>
      <c r="T21" s="24">
        <v>566574</v>
      </c>
      <c r="U21" s="24">
        <v>566574</v>
      </c>
      <c r="V21" s="24">
        <v>1706665</v>
      </c>
      <c r="W21" s="24">
        <v>7032060</v>
      </c>
      <c r="X21" s="24">
        <v>7075805</v>
      </c>
      <c r="Y21" s="24">
        <v>-43745</v>
      </c>
      <c r="Z21" s="6">
        <v>-0.62</v>
      </c>
      <c r="AA21" s="22">
        <v>8642881</v>
      </c>
    </row>
    <row r="22" spans="1:27" ht="13.5">
      <c r="A22" s="5" t="s">
        <v>49</v>
      </c>
      <c r="B22" s="3"/>
      <c r="C22" s="25"/>
      <c r="D22" s="25"/>
      <c r="E22" s="26">
        <v>5780994</v>
      </c>
      <c r="F22" s="27">
        <v>2613536</v>
      </c>
      <c r="G22" s="27">
        <v>204759</v>
      </c>
      <c r="H22" s="27">
        <v>224339</v>
      </c>
      <c r="I22" s="27">
        <v>1565390</v>
      </c>
      <c r="J22" s="27">
        <v>1994488</v>
      </c>
      <c r="K22" s="27">
        <v>224640</v>
      </c>
      <c r="L22" s="27">
        <v>230056</v>
      </c>
      <c r="M22" s="27">
        <v>218174</v>
      </c>
      <c r="N22" s="27">
        <v>672870</v>
      </c>
      <c r="O22" s="27">
        <v>220363</v>
      </c>
      <c r="P22" s="27">
        <v>228366</v>
      </c>
      <c r="Q22" s="27">
        <v>215141</v>
      </c>
      <c r="R22" s="27">
        <v>663870</v>
      </c>
      <c r="S22" s="27">
        <v>218111</v>
      </c>
      <c r="T22" s="27">
        <v>219767</v>
      </c>
      <c r="U22" s="27">
        <v>219767</v>
      </c>
      <c r="V22" s="27">
        <v>657645</v>
      </c>
      <c r="W22" s="27">
        <v>3988873</v>
      </c>
      <c r="X22" s="27">
        <v>5780993</v>
      </c>
      <c r="Y22" s="27">
        <v>-1792120</v>
      </c>
      <c r="Z22" s="7">
        <v>-31</v>
      </c>
      <c r="AA22" s="25">
        <v>2613536</v>
      </c>
    </row>
    <row r="23" spans="1:27" ht="13.5">
      <c r="A23" s="5" t="s">
        <v>50</v>
      </c>
      <c r="B23" s="3"/>
      <c r="C23" s="22"/>
      <c r="D23" s="22"/>
      <c r="E23" s="23">
        <v>13393395</v>
      </c>
      <c r="F23" s="24">
        <v>8133509</v>
      </c>
      <c r="G23" s="24">
        <v>2838504</v>
      </c>
      <c r="H23" s="24">
        <v>689112</v>
      </c>
      <c r="I23" s="24">
        <v>680814</v>
      </c>
      <c r="J23" s="24">
        <v>4208430</v>
      </c>
      <c r="K23" s="24">
        <v>689495</v>
      </c>
      <c r="L23" s="24">
        <v>679443</v>
      </c>
      <c r="M23" s="24">
        <v>2441870</v>
      </c>
      <c r="N23" s="24">
        <v>3810808</v>
      </c>
      <c r="O23" s="24">
        <v>688339</v>
      </c>
      <c r="P23" s="24">
        <v>691280</v>
      </c>
      <c r="Q23" s="24">
        <v>687603</v>
      </c>
      <c r="R23" s="24">
        <v>2067222</v>
      </c>
      <c r="S23" s="24">
        <v>690918</v>
      </c>
      <c r="T23" s="24">
        <v>690554</v>
      </c>
      <c r="U23" s="24">
        <v>690554</v>
      </c>
      <c r="V23" s="24">
        <v>2072026</v>
      </c>
      <c r="W23" s="24">
        <v>12158486</v>
      </c>
      <c r="X23" s="24">
        <v>13393396</v>
      </c>
      <c r="Y23" s="24">
        <v>-1234910</v>
      </c>
      <c r="Z23" s="6">
        <v>-9.22</v>
      </c>
      <c r="AA23" s="22">
        <v>8133509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292011202</v>
      </c>
      <c r="F25" s="42">
        <f t="shared" si="4"/>
        <v>294794067</v>
      </c>
      <c r="G25" s="42">
        <f t="shared" si="4"/>
        <v>60783519</v>
      </c>
      <c r="H25" s="42">
        <f t="shared" si="4"/>
        <v>6578091</v>
      </c>
      <c r="I25" s="42">
        <f t="shared" si="4"/>
        <v>8605165</v>
      </c>
      <c r="J25" s="42">
        <f t="shared" si="4"/>
        <v>75966775</v>
      </c>
      <c r="K25" s="42">
        <f t="shared" si="4"/>
        <v>7698291</v>
      </c>
      <c r="L25" s="42">
        <f t="shared" si="4"/>
        <v>8283686</v>
      </c>
      <c r="M25" s="42">
        <f t="shared" si="4"/>
        <v>50302247</v>
      </c>
      <c r="N25" s="42">
        <f t="shared" si="4"/>
        <v>66284224</v>
      </c>
      <c r="O25" s="42">
        <f t="shared" si="4"/>
        <v>6952883</v>
      </c>
      <c r="P25" s="42">
        <f t="shared" si="4"/>
        <v>13794384</v>
      </c>
      <c r="Q25" s="42">
        <f t="shared" si="4"/>
        <v>6268448</v>
      </c>
      <c r="R25" s="42">
        <f t="shared" si="4"/>
        <v>27015715</v>
      </c>
      <c r="S25" s="42">
        <f t="shared" si="4"/>
        <v>9090127</v>
      </c>
      <c r="T25" s="42">
        <f t="shared" si="4"/>
        <v>6822843</v>
      </c>
      <c r="U25" s="42">
        <f t="shared" si="4"/>
        <v>79589474</v>
      </c>
      <c r="V25" s="42">
        <f t="shared" si="4"/>
        <v>95502444</v>
      </c>
      <c r="W25" s="42">
        <f t="shared" si="4"/>
        <v>264769158</v>
      </c>
      <c r="X25" s="42">
        <f t="shared" si="4"/>
        <v>292011203</v>
      </c>
      <c r="Y25" s="42">
        <f t="shared" si="4"/>
        <v>-27242045</v>
      </c>
      <c r="Z25" s="43">
        <f>+IF(X25&lt;&gt;0,+(Y25/X25)*100,0)</f>
        <v>-9.3291095410473</v>
      </c>
      <c r="AA25" s="40">
        <f>+AA5+AA9+AA15+AA19+AA24</f>
        <v>294794067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169521913</v>
      </c>
      <c r="F28" s="21">
        <f t="shared" si="5"/>
        <v>213690157</v>
      </c>
      <c r="G28" s="21">
        <f t="shared" si="5"/>
        <v>7679832</v>
      </c>
      <c r="H28" s="21">
        <f t="shared" si="5"/>
        <v>6575186</v>
      </c>
      <c r="I28" s="21">
        <f t="shared" si="5"/>
        <v>3963731</v>
      </c>
      <c r="J28" s="21">
        <f t="shared" si="5"/>
        <v>18218749</v>
      </c>
      <c r="K28" s="21">
        <f t="shared" si="5"/>
        <v>4705903</v>
      </c>
      <c r="L28" s="21">
        <f t="shared" si="5"/>
        <v>5739301</v>
      </c>
      <c r="M28" s="21">
        <f t="shared" si="5"/>
        <v>6050696</v>
      </c>
      <c r="N28" s="21">
        <f t="shared" si="5"/>
        <v>16495900</v>
      </c>
      <c r="O28" s="21">
        <f t="shared" si="5"/>
        <v>5661338</v>
      </c>
      <c r="P28" s="21">
        <f t="shared" si="5"/>
        <v>5367125</v>
      </c>
      <c r="Q28" s="21">
        <f t="shared" si="5"/>
        <v>5398220</v>
      </c>
      <c r="R28" s="21">
        <f t="shared" si="5"/>
        <v>16426683</v>
      </c>
      <c r="S28" s="21">
        <f t="shared" si="5"/>
        <v>4928657</v>
      </c>
      <c r="T28" s="21">
        <f t="shared" si="5"/>
        <v>5303465</v>
      </c>
      <c r="U28" s="21">
        <f t="shared" si="5"/>
        <v>4458859</v>
      </c>
      <c r="V28" s="21">
        <f t="shared" si="5"/>
        <v>14690981</v>
      </c>
      <c r="W28" s="21">
        <f t="shared" si="5"/>
        <v>65832313</v>
      </c>
      <c r="X28" s="21">
        <f t="shared" si="5"/>
        <v>169521923</v>
      </c>
      <c r="Y28" s="21">
        <f t="shared" si="5"/>
        <v>-103689610</v>
      </c>
      <c r="Z28" s="4">
        <f>+IF(X28&lt;&gt;0,+(Y28/X28)*100,0)</f>
        <v>-61.16590005883782</v>
      </c>
      <c r="AA28" s="19">
        <f>SUM(AA29:AA31)</f>
        <v>213690157</v>
      </c>
    </row>
    <row r="29" spans="1:27" ht="13.5">
      <c r="A29" s="5" t="s">
        <v>33</v>
      </c>
      <c r="B29" s="3"/>
      <c r="C29" s="22"/>
      <c r="D29" s="22"/>
      <c r="E29" s="23">
        <v>37476991</v>
      </c>
      <c r="F29" s="24">
        <v>32059400</v>
      </c>
      <c r="G29" s="24">
        <v>3394550</v>
      </c>
      <c r="H29" s="24">
        <v>2338436</v>
      </c>
      <c r="I29" s="24">
        <v>1581133</v>
      </c>
      <c r="J29" s="24">
        <v>7314119</v>
      </c>
      <c r="K29" s="24">
        <v>1520524</v>
      </c>
      <c r="L29" s="24">
        <v>2064030</v>
      </c>
      <c r="M29" s="24">
        <v>1716000</v>
      </c>
      <c r="N29" s="24">
        <v>5300554</v>
      </c>
      <c r="O29" s="24">
        <v>1916121</v>
      </c>
      <c r="P29" s="24">
        <v>2198368</v>
      </c>
      <c r="Q29" s="24">
        <v>2057285</v>
      </c>
      <c r="R29" s="24">
        <v>6171774</v>
      </c>
      <c r="S29" s="24">
        <v>1939661</v>
      </c>
      <c r="T29" s="24">
        <v>2090385</v>
      </c>
      <c r="U29" s="24">
        <v>3427253</v>
      </c>
      <c r="V29" s="24">
        <v>7457299</v>
      </c>
      <c r="W29" s="24">
        <v>26243746</v>
      </c>
      <c r="X29" s="24">
        <v>37476991</v>
      </c>
      <c r="Y29" s="24">
        <v>-11233245</v>
      </c>
      <c r="Z29" s="6">
        <v>-29.97</v>
      </c>
      <c r="AA29" s="22">
        <v>32059400</v>
      </c>
    </row>
    <row r="30" spans="1:27" ht="13.5">
      <c r="A30" s="5" t="s">
        <v>34</v>
      </c>
      <c r="B30" s="3"/>
      <c r="C30" s="25"/>
      <c r="D30" s="25"/>
      <c r="E30" s="26">
        <v>109877146</v>
      </c>
      <c r="F30" s="27">
        <v>79471850</v>
      </c>
      <c r="G30" s="27">
        <v>2872117</v>
      </c>
      <c r="H30" s="27">
        <v>2629572</v>
      </c>
      <c r="I30" s="27">
        <v>1629527</v>
      </c>
      <c r="J30" s="27">
        <v>7131216</v>
      </c>
      <c r="K30" s="27">
        <v>2152535</v>
      </c>
      <c r="L30" s="27">
        <v>2647896</v>
      </c>
      <c r="M30" s="27">
        <v>1711036</v>
      </c>
      <c r="N30" s="27">
        <v>6511467</v>
      </c>
      <c r="O30" s="27">
        <v>2880333</v>
      </c>
      <c r="P30" s="27">
        <v>2033396</v>
      </c>
      <c r="Q30" s="27">
        <v>1956876</v>
      </c>
      <c r="R30" s="27">
        <v>6870605</v>
      </c>
      <c r="S30" s="27">
        <v>2022986</v>
      </c>
      <c r="T30" s="27">
        <v>2024848</v>
      </c>
      <c r="U30" s="27">
        <v>2590612</v>
      </c>
      <c r="V30" s="27">
        <v>6638446</v>
      </c>
      <c r="W30" s="27">
        <v>27151734</v>
      </c>
      <c r="X30" s="27">
        <v>109877152</v>
      </c>
      <c r="Y30" s="27">
        <v>-82725418</v>
      </c>
      <c r="Z30" s="7">
        <v>-75.29</v>
      </c>
      <c r="AA30" s="25">
        <v>79471850</v>
      </c>
    </row>
    <row r="31" spans="1:27" ht="13.5">
      <c r="A31" s="5" t="s">
        <v>35</v>
      </c>
      <c r="B31" s="3"/>
      <c r="C31" s="22"/>
      <c r="D31" s="22"/>
      <c r="E31" s="23">
        <v>22167776</v>
      </c>
      <c r="F31" s="24">
        <v>102158907</v>
      </c>
      <c r="G31" s="24">
        <v>1413165</v>
      </c>
      <c r="H31" s="24">
        <v>1607178</v>
      </c>
      <c r="I31" s="24">
        <v>753071</v>
      </c>
      <c r="J31" s="24">
        <v>3773414</v>
      </c>
      <c r="K31" s="24">
        <v>1032844</v>
      </c>
      <c r="L31" s="24">
        <v>1027375</v>
      </c>
      <c r="M31" s="24">
        <v>2623660</v>
      </c>
      <c r="N31" s="24">
        <v>4683879</v>
      </c>
      <c r="O31" s="24">
        <v>864884</v>
      </c>
      <c r="P31" s="24">
        <v>1135361</v>
      </c>
      <c r="Q31" s="24">
        <v>1384059</v>
      </c>
      <c r="R31" s="24">
        <v>3384304</v>
      </c>
      <c r="S31" s="24">
        <v>966010</v>
      </c>
      <c r="T31" s="24">
        <v>1188232</v>
      </c>
      <c r="U31" s="24">
        <v>-1559006</v>
      </c>
      <c r="V31" s="24">
        <v>595236</v>
      </c>
      <c r="W31" s="24">
        <v>12436833</v>
      </c>
      <c r="X31" s="24">
        <v>22167780</v>
      </c>
      <c r="Y31" s="24">
        <v>-9730947</v>
      </c>
      <c r="Z31" s="6">
        <v>-43.9</v>
      </c>
      <c r="AA31" s="22">
        <v>102158907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13688904</v>
      </c>
      <c r="F32" s="21">
        <f t="shared" si="6"/>
        <v>20313311</v>
      </c>
      <c r="G32" s="21">
        <f t="shared" si="6"/>
        <v>745174</v>
      </c>
      <c r="H32" s="21">
        <f t="shared" si="6"/>
        <v>703657</v>
      </c>
      <c r="I32" s="21">
        <f t="shared" si="6"/>
        <v>699959</v>
      </c>
      <c r="J32" s="21">
        <f t="shared" si="6"/>
        <v>2148790</v>
      </c>
      <c r="K32" s="21">
        <f t="shared" si="6"/>
        <v>770793</v>
      </c>
      <c r="L32" s="21">
        <f t="shared" si="6"/>
        <v>1504683</v>
      </c>
      <c r="M32" s="21">
        <f t="shared" si="6"/>
        <v>1515709</v>
      </c>
      <c r="N32" s="21">
        <f t="shared" si="6"/>
        <v>3791185</v>
      </c>
      <c r="O32" s="21">
        <f t="shared" si="6"/>
        <v>765695</v>
      </c>
      <c r="P32" s="21">
        <f t="shared" si="6"/>
        <v>774163</v>
      </c>
      <c r="Q32" s="21">
        <f t="shared" si="6"/>
        <v>797872</v>
      </c>
      <c r="R32" s="21">
        <f t="shared" si="6"/>
        <v>2337730</v>
      </c>
      <c r="S32" s="21">
        <f t="shared" si="6"/>
        <v>920393</v>
      </c>
      <c r="T32" s="21">
        <f t="shared" si="6"/>
        <v>780345</v>
      </c>
      <c r="U32" s="21">
        <f t="shared" si="6"/>
        <v>18435911</v>
      </c>
      <c r="V32" s="21">
        <f t="shared" si="6"/>
        <v>20136649</v>
      </c>
      <c r="W32" s="21">
        <f t="shared" si="6"/>
        <v>28414354</v>
      </c>
      <c r="X32" s="21">
        <f t="shared" si="6"/>
        <v>13688899</v>
      </c>
      <c r="Y32" s="21">
        <f t="shared" si="6"/>
        <v>14725455</v>
      </c>
      <c r="Z32" s="4">
        <f>+IF(X32&lt;&gt;0,+(Y32/X32)*100,0)</f>
        <v>107.57223791336324</v>
      </c>
      <c r="AA32" s="19">
        <f>SUM(AA33:AA37)</f>
        <v>20313311</v>
      </c>
    </row>
    <row r="33" spans="1:27" ht="13.5">
      <c r="A33" s="5" t="s">
        <v>37</v>
      </c>
      <c r="B33" s="3"/>
      <c r="C33" s="22"/>
      <c r="D33" s="22"/>
      <c r="E33" s="23">
        <v>3604757</v>
      </c>
      <c r="F33" s="24">
        <v>20313311</v>
      </c>
      <c r="G33" s="24">
        <v>359212</v>
      </c>
      <c r="H33" s="24">
        <v>359620</v>
      </c>
      <c r="I33" s="24">
        <v>355922</v>
      </c>
      <c r="J33" s="24">
        <v>1074754</v>
      </c>
      <c r="K33" s="24">
        <v>387952</v>
      </c>
      <c r="L33" s="24">
        <v>1015357</v>
      </c>
      <c r="M33" s="24">
        <v>1085540</v>
      </c>
      <c r="N33" s="24">
        <v>2488849</v>
      </c>
      <c r="O33" s="24">
        <v>395469</v>
      </c>
      <c r="P33" s="24">
        <v>389387</v>
      </c>
      <c r="Q33" s="24">
        <v>416750</v>
      </c>
      <c r="R33" s="24">
        <v>1201606</v>
      </c>
      <c r="S33" s="24">
        <v>470377</v>
      </c>
      <c r="T33" s="24">
        <v>399713</v>
      </c>
      <c r="U33" s="24">
        <v>18055279</v>
      </c>
      <c r="V33" s="24">
        <v>18925369</v>
      </c>
      <c r="W33" s="24">
        <v>23690578</v>
      </c>
      <c r="X33" s="24">
        <v>3604753</v>
      </c>
      <c r="Y33" s="24">
        <v>20085825</v>
      </c>
      <c r="Z33" s="6">
        <v>557.2</v>
      </c>
      <c r="AA33" s="22">
        <v>20313311</v>
      </c>
    </row>
    <row r="34" spans="1:27" ht="13.5">
      <c r="A34" s="5" t="s">
        <v>38</v>
      </c>
      <c r="B34" s="3"/>
      <c r="C34" s="22"/>
      <c r="D34" s="22"/>
      <c r="E34" s="23">
        <v>2665474</v>
      </c>
      <c r="F34" s="24"/>
      <c r="G34" s="24">
        <v>385962</v>
      </c>
      <c r="H34" s="24">
        <v>344037</v>
      </c>
      <c r="I34" s="24">
        <v>344037</v>
      </c>
      <c r="J34" s="24">
        <v>1074036</v>
      </c>
      <c r="K34" s="24">
        <v>382841</v>
      </c>
      <c r="L34" s="24">
        <v>489326</v>
      </c>
      <c r="M34" s="24">
        <v>430169</v>
      </c>
      <c r="N34" s="24">
        <v>1302336</v>
      </c>
      <c r="O34" s="24">
        <v>370226</v>
      </c>
      <c r="P34" s="24">
        <v>384776</v>
      </c>
      <c r="Q34" s="24">
        <v>381122</v>
      </c>
      <c r="R34" s="24">
        <v>1136124</v>
      </c>
      <c r="S34" s="24">
        <v>450016</v>
      </c>
      <c r="T34" s="24">
        <v>380632</v>
      </c>
      <c r="U34" s="24">
        <v>380632</v>
      </c>
      <c r="V34" s="24">
        <v>1211280</v>
      </c>
      <c r="W34" s="24">
        <v>4723776</v>
      </c>
      <c r="X34" s="24">
        <v>2665475</v>
      </c>
      <c r="Y34" s="24">
        <v>2058301</v>
      </c>
      <c r="Z34" s="6">
        <v>77.22</v>
      </c>
      <c r="AA34" s="22"/>
    </row>
    <row r="35" spans="1:27" ht="13.5">
      <c r="A35" s="5" t="s">
        <v>39</v>
      </c>
      <c r="B35" s="3"/>
      <c r="C35" s="22"/>
      <c r="D35" s="22"/>
      <c r="E35" s="23">
        <v>6523078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6523080</v>
      </c>
      <c r="Y35" s="24">
        <v>-6523080</v>
      </c>
      <c r="Z35" s="6">
        <v>-100</v>
      </c>
      <c r="AA35" s="22"/>
    </row>
    <row r="36" spans="1:27" ht="13.5">
      <c r="A36" s="5" t="s">
        <v>40</v>
      </c>
      <c r="B36" s="3"/>
      <c r="C36" s="22"/>
      <c r="D36" s="22"/>
      <c r="E36" s="23">
        <v>895595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895591</v>
      </c>
      <c r="Y36" s="24">
        <v>-895591</v>
      </c>
      <c r="Z36" s="6">
        <v>-100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41977749</v>
      </c>
      <c r="F38" s="21">
        <f t="shared" si="7"/>
        <v>26444604</v>
      </c>
      <c r="G38" s="21">
        <f t="shared" si="7"/>
        <v>3811466</v>
      </c>
      <c r="H38" s="21">
        <f t="shared" si="7"/>
        <v>3619494</v>
      </c>
      <c r="I38" s="21">
        <f t="shared" si="7"/>
        <v>3550233</v>
      </c>
      <c r="J38" s="21">
        <f t="shared" si="7"/>
        <v>10981193</v>
      </c>
      <c r="K38" s="21">
        <f t="shared" si="7"/>
        <v>3973609</v>
      </c>
      <c r="L38" s="21">
        <f t="shared" si="7"/>
        <v>4081074</v>
      </c>
      <c r="M38" s="21">
        <f t="shared" si="7"/>
        <v>4348683</v>
      </c>
      <c r="N38" s="21">
        <f t="shared" si="7"/>
        <v>12403366</v>
      </c>
      <c r="O38" s="21">
        <f t="shared" si="7"/>
        <v>4269344</v>
      </c>
      <c r="P38" s="21">
        <f t="shared" si="7"/>
        <v>3772355</v>
      </c>
      <c r="Q38" s="21">
        <f t="shared" si="7"/>
        <v>4792698</v>
      </c>
      <c r="R38" s="21">
        <f t="shared" si="7"/>
        <v>12834397</v>
      </c>
      <c r="S38" s="21">
        <f t="shared" si="7"/>
        <v>4039460</v>
      </c>
      <c r="T38" s="21">
        <f t="shared" si="7"/>
        <v>4429997</v>
      </c>
      <c r="U38" s="21">
        <f t="shared" si="7"/>
        <v>8110906</v>
      </c>
      <c r="V38" s="21">
        <f t="shared" si="7"/>
        <v>16580363</v>
      </c>
      <c r="W38" s="21">
        <f t="shared" si="7"/>
        <v>52799319</v>
      </c>
      <c r="X38" s="21">
        <f t="shared" si="7"/>
        <v>41977746</v>
      </c>
      <c r="Y38" s="21">
        <f t="shared" si="7"/>
        <v>10821573</v>
      </c>
      <c r="Z38" s="4">
        <f>+IF(X38&lt;&gt;0,+(Y38/X38)*100,0)</f>
        <v>25.779309351197654</v>
      </c>
      <c r="AA38" s="19">
        <f>SUM(AA39:AA41)</f>
        <v>26444604</v>
      </c>
    </row>
    <row r="39" spans="1:27" ht="13.5">
      <c r="A39" s="5" t="s">
        <v>43</v>
      </c>
      <c r="B39" s="3"/>
      <c r="C39" s="22"/>
      <c r="D39" s="22"/>
      <c r="E39" s="23">
        <v>8435105</v>
      </c>
      <c r="F39" s="24">
        <v>20313306</v>
      </c>
      <c r="G39" s="24">
        <v>2542150</v>
      </c>
      <c r="H39" s="24">
        <v>1267121</v>
      </c>
      <c r="I39" s="24">
        <v>1108421</v>
      </c>
      <c r="J39" s="24">
        <v>4917692</v>
      </c>
      <c r="K39" s="24">
        <v>1922955</v>
      </c>
      <c r="L39" s="24">
        <v>2285066</v>
      </c>
      <c r="M39" s="24">
        <v>2960665</v>
      </c>
      <c r="N39" s="24">
        <v>7168686</v>
      </c>
      <c r="O39" s="24">
        <v>2225616</v>
      </c>
      <c r="P39" s="24">
        <v>2128026</v>
      </c>
      <c r="Q39" s="24">
        <v>2826697</v>
      </c>
      <c r="R39" s="24">
        <v>7180339</v>
      </c>
      <c r="S39" s="24">
        <v>2411724</v>
      </c>
      <c r="T39" s="24">
        <v>2339076</v>
      </c>
      <c r="U39" s="24">
        <v>2339076</v>
      </c>
      <c r="V39" s="24">
        <v>7089876</v>
      </c>
      <c r="W39" s="24">
        <v>26356593</v>
      </c>
      <c r="X39" s="24">
        <v>8435100</v>
      </c>
      <c r="Y39" s="24">
        <v>17921493</v>
      </c>
      <c r="Z39" s="6">
        <v>212.46</v>
      </c>
      <c r="AA39" s="22">
        <v>20313306</v>
      </c>
    </row>
    <row r="40" spans="1:27" ht="13.5">
      <c r="A40" s="5" t="s">
        <v>44</v>
      </c>
      <c r="B40" s="3"/>
      <c r="C40" s="22"/>
      <c r="D40" s="22"/>
      <c r="E40" s="23">
        <v>33542644</v>
      </c>
      <c r="F40" s="24">
        <v>6131298</v>
      </c>
      <c r="G40" s="24">
        <v>1269316</v>
      </c>
      <c r="H40" s="24">
        <v>2352373</v>
      </c>
      <c r="I40" s="24">
        <v>2441812</v>
      </c>
      <c r="J40" s="24">
        <v>6063501</v>
      </c>
      <c r="K40" s="24">
        <v>2050654</v>
      </c>
      <c r="L40" s="24">
        <v>1796008</v>
      </c>
      <c r="M40" s="24">
        <v>1388018</v>
      </c>
      <c r="N40" s="24">
        <v>5234680</v>
      </c>
      <c r="O40" s="24">
        <v>2043728</v>
      </c>
      <c r="P40" s="24">
        <v>1644329</v>
      </c>
      <c r="Q40" s="24">
        <v>1966001</v>
      </c>
      <c r="R40" s="24">
        <v>5654058</v>
      </c>
      <c r="S40" s="24">
        <v>1627736</v>
      </c>
      <c r="T40" s="24">
        <v>2090921</v>
      </c>
      <c r="U40" s="24">
        <v>5771830</v>
      </c>
      <c r="V40" s="24">
        <v>9490487</v>
      </c>
      <c r="W40" s="24">
        <v>26442726</v>
      </c>
      <c r="X40" s="24">
        <v>33542646</v>
      </c>
      <c r="Y40" s="24">
        <v>-7099920</v>
      </c>
      <c r="Z40" s="6">
        <v>-21.17</v>
      </c>
      <c r="AA40" s="22">
        <v>6131298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68049427</v>
      </c>
      <c r="F42" s="21">
        <f t="shared" si="8"/>
        <v>46778447</v>
      </c>
      <c r="G42" s="21">
        <f t="shared" si="8"/>
        <v>8535392</v>
      </c>
      <c r="H42" s="21">
        <f t="shared" si="8"/>
        <v>7749758</v>
      </c>
      <c r="I42" s="21">
        <f t="shared" si="8"/>
        <v>9433516</v>
      </c>
      <c r="J42" s="21">
        <f t="shared" si="8"/>
        <v>25718666</v>
      </c>
      <c r="K42" s="21">
        <f t="shared" si="8"/>
        <v>4815107</v>
      </c>
      <c r="L42" s="21">
        <f t="shared" si="8"/>
        <v>5261225</v>
      </c>
      <c r="M42" s="21">
        <f t="shared" si="8"/>
        <v>7194143</v>
      </c>
      <c r="N42" s="21">
        <f t="shared" si="8"/>
        <v>17270475</v>
      </c>
      <c r="O42" s="21">
        <f t="shared" si="8"/>
        <v>5550936</v>
      </c>
      <c r="P42" s="21">
        <f t="shared" si="8"/>
        <v>5641457</v>
      </c>
      <c r="Q42" s="21">
        <f t="shared" si="8"/>
        <v>3859497</v>
      </c>
      <c r="R42" s="21">
        <f t="shared" si="8"/>
        <v>15051890</v>
      </c>
      <c r="S42" s="21">
        <f t="shared" si="8"/>
        <v>6336351</v>
      </c>
      <c r="T42" s="21">
        <f t="shared" si="8"/>
        <v>5490316</v>
      </c>
      <c r="U42" s="21">
        <f t="shared" si="8"/>
        <v>10892083</v>
      </c>
      <c r="V42" s="21">
        <f t="shared" si="8"/>
        <v>22718750</v>
      </c>
      <c r="W42" s="21">
        <f t="shared" si="8"/>
        <v>80759781</v>
      </c>
      <c r="X42" s="21">
        <f t="shared" si="8"/>
        <v>68049435</v>
      </c>
      <c r="Y42" s="21">
        <f t="shared" si="8"/>
        <v>12710346</v>
      </c>
      <c r="Z42" s="4">
        <f>+IF(X42&lt;&gt;0,+(Y42/X42)*100,0)</f>
        <v>18.678106585308164</v>
      </c>
      <c r="AA42" s="19">
        <f>SUM(AA43:AA46)</f>
        <v>46778447</v>
      </c>
    </row>
    <row r="43" spans="1:27" ht="13.5">
      <c r="A43" s="5" t="s">
        <v>47</v>
      </c>
      <c r="B43" s="3"/>
      <c r="C43" s="22"/>
      <c r="D43" s="22"/>
      <c r="E43" s="23">
        <v>46855828</v>
      </c>
      <c r="F43" s="24">
        <v>46778447</v>
      </c>
      <c r="G43" s="24">
        <v>6646180</v>
      </c>
      <c r="H43" s="24">
        <v>5653348</v>
      </c>
      <c r="I43" s="24">
        <v>7788682</v>
      </c>
      <c r="J43" s="24">
        <v>20088210</v>
      </c>
      <c r="K43" s="24">
        <v>3057687</v>
      </c>
      <c r="L43" s="24">
        <v>3326725</v>
      </c>
      <c r="M43" s="24">
        <v>5104385</v>
      </c>
      <c r="N43" s="24">
        <v>11488797</v>
      </c>
      <c r="O43" s="24">
        <v>625531</v>
      </c>
      <c r="P43" s="24">
        <v>3841862</v>
      </c>
      <c r="Q43" s="24">
        <v>3636089</v>
      </c>
      <c r="R43" s="24">
        <v>8103482</v>
      </c>
      <c r="S43" s="24">
        <v>4317473</v>
      </c>
      <c r="T43" s="24">
        <v>3662737</v>
      </c>
      <c r="U43" s="24">
        <v>9064504</v>
      </c>
      <c r="V43" s="24">
        <v>17044714</v>
      </c>
      <c r="W43" s="24">
        <v>56725203</v>
      </c>
      <c r="X43" s="24">
        <v>46855832</v>
      </c>
      <c r="Y43" s="24">
        <v>9869371</v>
      </c>
      <c r="Z43" s="6">
        <v>21.06</v>
      </c>
      <c r="AA43" s="22">
        <v>46778447</v>
      </c>
    </row>
    <row r="44" spans="1:27" ht="13.5">
      <c r="A44" s="5" t="s">
        <v>48</v>
      </c>
      <c r="B44" s="3"/>
      <c r="C44" s="22"/>
      <c r="D44" s="22"/>
      <c r="E44" s="23">
        <v>6010371</v>
      </c>
      <c r="F44" s="24"/>
      <c r="G44" s="24">
        <v>643537</v>
      </c>
      <c r="H44" s="24">
        <v>619428</v>
      </c>
      <c r="I44" s="24">
        <v>442365</v>
      </c>
      <c r="J44" s="24">
        <v>1705330</v>
      </c>
      <c r="K44" s="24">
        <v>555172</v>
      </c>
      <c r="L44" s="24">
        <v>770955</v>
      </c>
      <c r="M44" s="24">
        <v>725371</v>
      </c>
      <c r="N44" s="24">
        <v>2051498</v>
      </c>
      <c r="O44" s="24">
        <v>3689117</v>
      </c>
      <c r="P44" s="24">
        <v>585407</v>
      </c>
      <c r="Q44" s="24">
        <v>593417</v>
      </c>
      <c r="R44" s="24">
        <v>4867941</v>
      </c>
      <c r="S44" s="24">
        <v>657735</v>
      </c>
      <c r="T44" s="24">
        <v>662444</v>
      </c>
      <c r="U44" s="24">
        <v>662444</v>
      </c>
      <c r="V44" s="24">
        <v>1982623</v>
      </c>
      <c r="W44" s="24">
        <v>10607392</v>
      </c>
      <c r="X44" s="24">
        <v>6010370</v>
      </c>
      <c r="Y44" s="24">
        <v>4597022</v>
      </c>
      <c r="Z44" s="6">
        <v>76.48</v>
      </c>
      <c r="AA44" s="22"/>
    </row>
    <row r="45" spans="1:27" ht="13.5">
      <c r="A45" s="5" t="s">
        <v>49</v>
      </c>
      <c r="B45" s="3"/>
      <c r="C45" s="25"/>
      <c r="D45" s="25"/>
      <c r="E45" s="26">
        <v>10299603</v>
      </c>
      <c r="F45" s="27"/>
      <c r="G45" s="27">
        <v>843403</v>
      </c>
      <c r="H45" s="27">
        <v>1164367</v>
      </c>
      <c r="I45" s="27">
        <v>963223</v>
      </c>
      <c r="J45" s="27">
        <v>2970993</v>
      </c>
      <c r="K45" s="27">
        <v>850017</v>
      </c>
      <c r="L45" s="27">
        <v>872263</v>
      </c>
      <c r="M45" s="27">
        <v>1002517</v>
      </c>
      <c r="N45" s="27">
        <v>2724797</v>
      </c>
      <c r="O45" s="27">
        <v>897047</v>
      </c>
      <c r="P45" s="27">
        <v>872699</v>
      </c>
      <c r="Q45" s="27">
        <v>1315318</v>
      </c>
      <c r="R45" s="27">
        <v>3085064</v>
      </c>
      <c r="S45" s="27">
        <v>1025579</v>
      </c>
      <c r="T45" s="27">
        <v>854381</v>
      </c>
      <c r="U45" s="27">
        <v>854381</v>
      </c>
      <c r="V45" s="27">
        <v>2734341</v>
      </c>
      <c r="W45" s="27">
        <v>11515195</v>
      </c>
      <c r="X45" s="27">
        <v>10299606</v>
      </c>
      <c r="Y45" s="27">
        <v>1215589</v>
      </c>
      <c r="Z45" s="7">
        <v>11.8</v>
      </c>
      <c r="AA45" s="25"/>
    </row>
    <row r="46" spans="1:27" ht="13.5">
      <c r="A46" s="5" t="s">
        <v>50</v>
      </c>
      <c r="B46" s="3"/>
      <c r="C46" s="22"/>
      <c r="D46" s="22"/>
      <c r="E46" s="23">
        <v>4883625</v>
      </c>
      <c r="F46" s="24"/>
      <c r="G46" s="24">
        <v>402272</v>
      </c>
      <c r="H46" s="24">
        <v>312615</v>
      </c>
      <c r="I46" s="24">
        <v>239246</v>
      </c>
      <c r="J46" s="24">
        <v>954133</v>
      </c>
      <c r="K46" s="24">
        <v>352231</v>
      </c>
      <c r="L46" s="24">
        <v>291282</v>
      </c>
      <c r="M46" s="24">
        <v>361870</v>
      </c>
      <c r="N46" s="24">
        <v>1005383</v>
      </c>
      <c r="O46" s="24">
        <v>339241</v>
      </c>
      <c r="P46" s="24">
        <v>341489</v>
      </c>
      <c r="Q46" s="24">
        <v>-1685327</v>
      </c>
      <c r="R46" s="24">
        <v>-1004597</v>
      </c>
      <c r="S46" s="24">
        <v>335564</v>
      </c>
      <c r="T46" s="24">
        <v>310754</v>
      </c>
      <c r="U46" s="24">
        <v>310754</v>
      </c>
      <c r="V46" s="24">
        <v>957072</v>
      </c>
      <c r="W46" s="24">
        <v>1911991</v>
      </c>
      <c r="X46" s="24">
        <v>4883627</v>
      </c>
      <c r="Y46" s="24">
        <v>-2971636</v>
      </c>
      <c r="Z46" s="6">
        <v>-60.85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293237993</v>
      </c>
      <c r="F48" s="42">
        <f t="shared" si="9"/>
        <v>307226519</v>
      </c>
      <c r="G48" s="42">
        <f t="shared" si="9"/>
        <v>20771864</v>
      </c>
      <c r="H48" s="42">
        <f t="shared" si="9"/>
        <v>18648095</v>
      </c>
      <c r="I48" s="42">
        <f t="shared" si="9"/>
        <v>17647439</v>
      </c>
      <c r="J48" s="42">
        <f t="shared" si="9"/>
        <v>57067398</v>
      </c>
      <c r="K48" s="42">
        <f t="shared" si="9"/>
        <v>14265412</v>
      </c>
      <c r="L48" s="42">
        <f t="shared" si="9"/>
        <v>16586283</v>
      </c>
      <c r="M48" s="42">
        <f t="shared" si="9"/>
        <v>19109231</v>
      </c>
      <c r="N48" s="42">
        <f t="shared" si="9"/>
        <v>49960926</v>
      </c>
      <c r="O48" s="42">
        <f t="shared" si="9"/>
        <v>16247313</v>
      </c>
      <c r="P48" s="42">
        <f t="shared" si="9"/>
        <v>15555100</v>
      </c>
      <c r="Q48" s="42">
        <f t="shared" si="9"/>
        <v>14848287</v>
      </c>
      <c r="R48" s="42">
        <f t="shared" si="9"/>
        <v>46650700</v>
      </c>
      <c r="S48" s="42">
        <f t="shared" si="9"/>
        <v>16224861</v>
      </c>
      <c r="T48" s="42">
        <f t="shared" si="9"/>
        <v>16004123</v>
      </c>
      <c r="U48" s="42">
        <f t="shared" si="9"/>
        <v>41897759</v>
      </c>
      <c r="V48" s="42">
        <f t="shared" si="9"/>
        <v>74126743</v>
      </c>
      <c r="W48" s="42">
        <f t="shared" si="9"/>
        <v>227805767</v>
      </c>
      <c r="X48" s="42">
        <f t="shared" si="9"/>
        <v>293238003</v>
      </c>
      <c r="Y48" s="42">
        <f t="shared" si="9"/>
        <v>-65432236</v>
      </c>
      <c r="Z48" s="43">
        <f>+IF(X48&lt;&gt;0,+(Y48/X48)*100,0)</f>
        <v>-22.313695813840337</v>
      </c>
      <c r="AA48" s="40">
        <f>+AA28+AA32+AA38+AA42+AA47</f>
        <v>307226519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-1226791</v>
      </c>
      <c r="F49" s="46">
        <f t="shared" si="10"/>
        <v>-12432452</v>
      </c>
      <c r="G49" s="46">
        <f t="shared" si="10"/>
        <v>40011655</v>
      </c>
      <c r="H49" s="46">
        <f t="shared" si="10"/>
        <v>-12070004</v>
      </c>
      <c r="I49" s="46">
        <f t="shared" si="10"/>
        <v>-9042274</v>
      </c>
      <c r="J49" s="46">
        <f t="shared" si="10"/>
        <v>18899377</v>
      </c>
      <c r="K49" s="46">
        <f t="shared" si="10"/>
        <v>-6567121</v>
      </c>
      <c r="L49" s="46">
        <f t="shared" si="10"/>
        <v>-8302597</v>
      </c>
      <c r="M49" s="46">
        <f t="shared" si="10"/>
        <v>31193016</v>
      </c>
      <c r="N49" s="46">
        <f t="shared" si="10"/>
        <v>16323298</v>
      </c>
      <c r="O49" s="46">
        <f t="shared" si="10"/>
        <v>-9294430</v>
      </c>
      <c r="P49" s="46">
        <f t="shared" si="10"/>
        <v>-1760716</v>
      </c>
      <c r="Q49" s="46">
        <f t="shared" si="10"/>
        <v>-8579839</v>
      </c>
      <c r="R49" s="46">
        <f t="shared" si="10"/>
        <v>-19634985</v>
      </c>
      <c r="S49" s="46">
        <f t="shared" si="10"/>
        <v>-7134734</v>
      </c>
      <c r="T49" s="46">
        <f t="shared" si="10"/>
        <v>-9181280</v>
      </c>
      <c r="U49" s="46">
        <f t="shared" si="10"/>
        <v>37691715</v>
      </c>
      <c r="V49" s="46">
        <f t="shared" si="10"/>
        <v>21375701</v>
      </c>
      <c r="W49" s="46">
        <f t="shared" si="10"/>
        <v>36963391</v>
      </c>
      <c r="X49" s="46">
        <f>IF(F25=F48,0,X25-X48)</f>
        <v>-1226800</v>
      </c>
      <c r="Y49" s="46">
        <f t="shared" si="10"/>
        <v>38190191</v>
      </c>
      <c r="Z49" s="47">
        <f>+IF(X49&lt;&gt;0,+(Y49/X49)*100,0)</f>
        <v>-3112.99241930225</v>
      </c>
      <c r="AA49" s="44">
        <f>+AA25-AA48</f>
        <v>-12432452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588400302</v>
      </c>
      <c r="D5" s="19">
        <f>SUM(D6:D8)</f>
        <v>0</v>
      </c>
      <c r="E5" s="20">
        <f t="shared" si="0"/>
        <v>258965963</v>
      </c>
      <c r="F5" s="21">
        <f t="shared" si="0"/>
        <v>258965963</v>
      </c>
      <c r="G5" s="21">
        <f t="shared" si="0"/>
        <v>205506529</v>
      </c>
      <c r="H5" s="21">
        <f t="shared" si="0"/>
        <v>1350884</v>
      </c>
      <c r="I5" s="21">
        <f t="shared" si="0"/>
        <v>741818</v>
      </c>
      <c r="J5" s="21">
        <f t="shared" si="0"/>
        <v>207599231</v>
      </c>
      <c r="K5" s="21">
        <f t="shared" si="0"/>
        <v>6366585</v>
      </c>
      <c r="L5" s="21">
        <f t="shared" si="0"/>
        <v>1344047</v>
      </c>
      <c r="M5" s="21">
        <f t="shared" si="0"/>
        <v>113428901</v>
      </c>
      <c r="N5" s="21">
        <f t="shared" si="0"/>
        <v>121139533</v>
      </c>
      <c r="O5" s="21">
        <f t="shared" si="0"/>
        <v>16524763</v>
      </c>
      <c r="P5" s="21">
        <f t="shared" si="0"/>
        <v>664458</v>
      </c>
      <c r="Q5" s="21">
        <f t="shared" si="0"/>
        <v>109857363</v>
      </c>
      <c r="R5" s="21">
        <f t="shared" si="0"/>
        <v>127046584</v>
      </c>
      <c r="S5" s="21">
        <f t="shared" si="0"/>
        <v>1214435</v>
      </c>
      <c r="T5" s="21">
        <f t="shared" si="0"/>
        <v>26966660</v>
      </c>
      <c r="U5" s="21">
        <f t="shared" si="0"/>
        <v>454927</v>
      </c>
      <c r="V5" s="21">
        <f t="shared" si="0"/>
        <v>28636022</v>
      </c>
      <c r="W5" s="21">
        <f t="shared" si="0"/>
        <v>484421370</v>
      </c>
      <c r="X5" s="21">
        <f t="shared" si="0"/>
        <v>258965963</v>
      </c>
      <c r="Y5" s="21">
        <f t="shared" si="0"/>
        <v>225455407</v>
      </c>
      <c r="Z5" s="4">
        <f>+IF(X5&lt;&gt;0,+(Y5/X5)*100,0)</f>
        <v>87.05986083584274</v>
      </c>
      <c r="AA5" s="19">
        <f>SUM(AA6:AA8)</f>
        <v>258965963</v>
      </c>
    </row>
    <row r="6" spans="1:27" ht="13.5">
      <c r="A6" s="5" t="s">
        <v>33</v>
      </c>
      <c r="B6" s="3"/>
      <c r="C6" s="22"/>
      <c r="D6" s="22"/>
      <c r="E6" s="23">
        <v>78744071</v>
      </c>
      <c r="F6" s="24">
        <v>78744071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78744071</v>
      </c>
      <c r="Y6" s="24">
        <v>-78744071</v>
      </c>
      <c r="Z6" s="6">
        <v>-100</v>
      </c>
      <c r="AA6" s="22">
        <v>78744071</v>
      </c>
    </row>
    <row r="7" spans="1:27" ht="13.5">
      <c r="A7" s="5" t="s">
        <v>34</v>
      </c>
      <c r="B7" s="3"/>
      <c r="C7" s="25">
        <v>588082932</v>
      </c>
      <c r="D7" s="25"/>
      <c r="E7" s="26">
        <v>118566717</v>
      </c>
      <c r="F7" s="27">
        <v>118566717</v>
      </c>
      <c r="G7" s="27">
        <v>205506529</v>
      </c>
      <c r="H7" s="27">
        <v>1350884</v>
      </c>
      <c r="I7" s="27">
        <v>741818</v>
      </c>
      <c r="J7" s="27">
        <v>207599231</v>
      </c>
      <c r="K7" s="27">
        <v>6366585</v>
      </c>
      <c r="L7" s="27">
        <v>1344047</v>
      </c>
      <c r="M7" s="27">
        <v>113428901</v>
      </c>
      <c r="N7" s="27">
        <v>121139533</v>
      </c>
      <c r="O7" s="27">
        <v>16524763</v>
      </c>
      <c r="P7" s="27">
        <v>664458</v>
      </c>
      <c r="Q7" s="27">
        <v>109857363</v>
      </c>
      <c r="R7" s="27">
        <v>127046584</v>
      </c>
      <c r="S7" s="27">
        <v>1214435</v>
      </c>
      <c r="T7" s="27">
        <v>26966660</v>
      </c>
      <c r="U7" s="27">
        <v>454927</v>
      </c>
      <c r="V7" s="27">
        <v>28636022</v>
      </c>
      <c r="W7" s="27">
        <v>484421370</v>
      </c>
      <c r="X7" s="27">
        <v>118566720</v>
      </c>
      <c r="Y7" s="27">
        <v>365854650</v>
      </c>
      <c r="Z7" s="7">
        <v>308.56</v>
      </c>
      <c r="AA7" s="25">
        <v>118566717</v>
      </c>
    </row>
    <row r="8" spans="1:27" ht="13.5">
      <c r="A8" s="5" t="s">
        <v>35</v>
      </c>
      <c r="B8" s="3"/>
      <c r="C8" s="22">
        <v>317370</v>
      </c>
      <c r="D8" s="22"/>
      <c r="E8" s="23">
        <v>61655175</v>
      </c>
      <c r="F8" s="24">
        <v>61655175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61655172</v>
      </c>
      <c r="Y8" s="24">
        <v>-61655172</v>
      </c>
      <c r="Z8" s="6">
        <v>-100</v>
      </c>
      <c r="AA8" s="22">
        <v>61655175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119964873</v>
      </c>
      <c r="F9" s="21">
        <f t="shared" si="1"/>
        <v>119964873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119964876</v>
      </c>
      <c r="Y9" s="21">
        <f t="shared" si="1"/>
        <v>-119964876</v>
      </c>
      <c r="Z9" s="4">
        <f>+IF(X9&lt;&gt;0,+(Y9/X9)*100,0)</f>
        <v>-100</v>
      </c>
      <c r="AA9" s="19">
        <f>SUM(AA10:AA14)</f>
        <v>119964873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113543206</v>
      </c>
      <c r="F12" s="24">
        <v>113543206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113543208</v>
      </c>
      <c r="Y12" s="24">
        <v>-113543208</v>
      </c>
      <c r="Z12" s="6">
        <v>-100</v>
      </c>
      <c r="AA12" s="22">
        <v>113543206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6421667</v>
      </c>
      <c r="F14" s="27">
        <v>6421667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6421668</v>
      </c>
      <c r="Y14" s="27">
        <v>-6421668</v>
      </c>
      <c r="Z14" s="7">
        <v>-100</v>
      </c>
      <c r="AA14" s="25">
        <v>6421667</v>
      </c>
    </row>
    <row r="15" spans="1:27" ht="13.5">
      <c r="A15" s="2" t="s">
        <v>42</v>
      </c>
      <c r="B15" s="8"/>
      <c r="C15" s="19">
        <f aca="true" t="shared" si="2" ref="C15:Y15">SUM(C16:C18)</f>
        <v>4020201</v>
      </c>
      <c r="D15" s="19">
        <f>SUM(D16:D18)</f>
        <v>0</v>
      </c>
      <c r="E15" s="20">
        <f t="shared" si="2"/>
        <v>44431842</v>
      </c>
      <c r="F15" s="21">
        <f t="shared" si="2"/>
        <v>44431842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206513</v>
      </c>
      <c r="Q15" s="21">
        <f t="shared" si="2"/>
        <v>367849</v>
      </c>
      <c r="R15" s="21">
        <f t="shared" si="2"/>
        <v>574362</v>
      </c>
      <c r="S15" s="21">
        <f t="shared" si="2"/>
        <v>197807</v>
      </c>
      <c r="T15" s="21">
        <f t="shared" si="2"/>
        <v>0</v>
      </c>
      <c r="U15" s="21">
        <f t="shared" si="2"/>
        <v>274707</v>
      </c>
      <c r="V15" s="21">
        <f t="shared" si="2"/>
        <v>472514</v>
      </c>
      <c r="W15" s="21">
        <f t="shared" si="2"/>
        <v>1046876</v>
      </c>
      <c r="X15" s="21">
        <f t="shared" si="2"/>
        <v>44431848</v>
      </c>
      <c r="Y15" s="21">
        <f t="shared" si="2"/>
        <v>-43384972</v>
      </c>
      <c r="Z15" s="4">
        <f>+IF(X15&lt;&gt;0,+(Y15/X15)*100,0)</f>
        <v>-97.64386122314787</v>
      </c>
      <c r="AA15" s="19">
        <f>SUM(AA16:AA18)</f>
        <v>44431842</v>
      </c>
    </row>
    <row r="16" spans="1:27" ht="13.5">
      <c r="A16" s="5" t="s">
        <v>43</v>
      </c>
      <c r="B16" s="3"/>
      <c r="C16" s="22">
        <v>2068436</v>
      </c>
      <c r="D16" s="22"/>
      <c r="E16" s="23">
        <v>25607540</v>
      </c>
      <c r="F16" s="24">
        <v>25607540</v>
      </c>
      <c r="G16" s="24"/>
      <c r="H16" s="24"/>
      <c r="I16" s="24"/>
      <c r="J16" s="24"/>
      <c r="K16" s="24"/>
      <c r="L16" s="24"/>
      <c r="M16" s="24"/>
      <c r="N16" s="24"/>
      <c r="O16" s="24"/>
      <c r="P16" s="24">
        <v>206513</v>
      </c>
      <c r="Q16" s="24">
        <v>367849</v>
      </c>
      <c r="R16" s="24">
        <v>574362</v>
      </c>
      <c r="S16" s="24">
        <v>197807</v>
      </c>
      <c r="T16" s="24"/>
      <c r="U16" s="24">
        <v>274707</v>
      </c>
      <c r="V16" s="24">
        <v>472514</v>
      </c>
      <c r="W16" s="24">
        <v>1046876</v>
      </c>
      <c r="X16" s="24">
        <v>25607544</v>
      </c>
      <c r="Y16" s="24">
        <v>-24560668</v>
      </c>
      <c r="Z16" s="6">
        <v>-95.91</v>
      </c>
      <c r="AA16" s="22">
        <v>25607540</v>
      </c>
    </row>
    <row r="17" spans="1:27" ht="13.5">
      <c r="A17" s="5" t="s">
        <v>44</v>
      </c>
      <c r="B17" s="3"/>
      <c r="C17" s="22">
        <v>1951765</v>
      </c>
      <c r="D17" s="22"/>
      <c r="E17" s="23">
        <v>18824302</v>
      </c>
      <c r="F17" s="24">
        <v>18824302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18824304</v>
      </c>
      <c r="Y17" s="24">
        <v>-18824304</v>
      </c>
      <c r="Z17" s="6">
        <v>-100</v>
      </c>
      <c r="AA17" s="22">
        <v>18824302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100998372</v>
      </c>
      <c r="D19" s="19">
        <f>SUM(D20:D23)</f>
        <v>0</v>
      </c>
      <c r="E19" s="20">
        <f t="shared" si="3"/>
        <v>431091052</v>
      </c>
      <c r="F19" s="21">
        <f t="shared" si="3"/>
        <v>431091052</v>
      </c>
      <c r="G19" s="21">
        <f t="shared" si="3"/>
        <v>0</v>
      </c>
      <c r="H19" s="21">
        <f t="shared" si="3"/>
        <v>0</v>
      </c>
      <c r="I19" s="21">
        <f t="shared" si="3"/>
        <v>370974</v>
      </c>
      <c r="J19" s="21">
        <f t="shared" si="3"/>
        <v>370974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10449266</v>
      </c>
      <c r="R19" s="21">
        <f t="shared" si="3"/>
        <v>10449266</v>
      </c>
      <c r="S19" s="21">
        <f t="shared" si="3"/>
        <v>6042006</v>
      </c>
      <c r="T19" s="21">
        <f t="shared" si="3"/>
        <v>0</v>
      </c>
      <c r="U19" s="21">
        <f t="shared" si="3"/>
        <v>31877415</v>
      </c>
      <c r="V19" s="21">
        <f t="shared" si="3"/>
        <v>37919421</v>
      </c>
      <c r="W19" s="21">
        <f t="shared" si="3"/>
        <v>48739661</v>
      </c>
      <c r="X19" s="21">
        <f t="shared" si="3"/>
        <v>431091048</v>
      </c>
      <c r="Y19" s="21">
        <f t="shared" si="3"/>
        <v>-382351387</v>
      </c>
      <c r="Z19" s="4">
        <f>+IF(X19&lt;&gt;0,+(Y19/X19)*100,0)</f>
        <v>-88.69388236519353</v>
      </c>
      <c r="AA19" s="19">
        <f>SUM(AA20:AA23)</f>
        <v>431091052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100998372</v>
      </c>
      <c r="D21" s="22"/>
      <c r="E21" s="23">
        <v>267694128</v>
      </c>
      <c r="F21" s="24">
        <v>267694128</v>
      </c>
      <c r="G21" s="24"/>
      <c r="H21" s="24"/>
      <c r="I21" s="24">
        <v>370974</v>
      </c>
      <c r="J21" s="24">
        <v>370974</v>
      </c>
      <c r="K21" s="24"/>
      <c r="L21" s="24"/>
      <c r="M21" s="24"/>
      <c r="N21" s="24"/>
      <c r="O21" s="24"/>
      <c r="P21" s="24"/>
      <c r="Q21" s="24">
        <v>10449266</v>
      </c>
      <c r="R21" s="24">
        <v>10449266</v>
      </c>
      <c r="S21" s="24">
        <v>6042006</v>
      </c>
      <c r="T21" s="24"/>
      <c r="U21" s="24">
        <v>31877415</v>
      </c>
      <c r="V21" s="24">
        <v>37919421</v>
      </c>
      <c r="W21" s="24">
        <v>48739661</v>
      </c>
      <c r="X21" s="24">
        <v>267694128</v>
      </c>
      <c r="Y21" s="24">
        <v>-218954467</v>
      </c>
      <c r="Z21" s="6">
        <v>-81.79</v>
      </c>
      <c r="AA21" s="22">
        <v>267694128</v>
      </c>
    </row>
    <row r="22" spans="1:27" ht="13.5">
      <c r="A22" s="5" t="s">
        <v>49</v>
      </c>
      <c r="B22" s="3"/>
      <c r="C22" s="25"/>
      <c r="D22" s="25"/>
      <c r="E22" s="26">
        <v>163396924</v>
      </c>
      <c r="F22" s="27">
        <v>163396924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>
        <v>163396920</v>
      </c>
      <c r="Y22" s="27">
        <v>-163396920</v>
      </c>
      <c r="Z22" s="7">
        <v>-100</v>
      </c>
      <c r="AA22" s="25">
        <v>163396924</v>
      </c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693418875</v>
      </c>
      <c r="D25" s="40">
        <f>+D5+D9+D15+D19+D24</f>
        <v>0</v>
      </c>
      <c r="E25" s="41">
        <f t="shared" si="4"/>
        <v>854453730</v>
      </c>
      <c r="F25" s="42">
        <f t="shared" si="4"/>
        <v>854453730</v>
      </c>
      <c r="G25" s="42">
        <f t="shared" si="4"/>
        <v>205506529</v>
      </c>
      <c r="H25" s="42">
        <f t="shared" si="4"/>
        <v>1350884</v>
      </c>
      <c r="I25" s="42">
        <f t="shared" si="4"/>
        <v>1112792</v>
      </c>
      <c r="J25" s="42">
        <f t="shared" si="4"/>
        <v>207970205</v>
      </c>
      <c r="K25" s="42">
        <f t="shared" si="4"/>
        <v>6366585</v>
      </c>
      <c r="L25" s="42">
        <f t="shared" si="4"/>
        <v>1344047</v>
      </c>
      <c r="M25" s="42">
        <f t="shared" si="4"/>
        <v>113428901</v>
      </c>
      <c r="N25" s="42">
        <f t="shared" si="4"/>
        <v>121139533</v>
      </c>
      <c r="O25" s="42">
        <f t="shared" si="4"/>
        <v>16524763</v>
      </c>
      <c r="P25" s="42">
        <f t="shared" si="4"/>
        <v>870971</v>
      </c>
      <c r="Q25" s="42">
        <f t="shared" si="4"/>
        <v>120674478</v>
      </c>
      <c r="R25" s="42">
        <f t="shared" si="4"/>
        <v>138070212</v>
      </c>
      <c r="S25" s="42">
        <f t="shared" si="4"/>
        <v>7454248</v>
      </c>
      <c r="T25" s="42">
        <f t="shared" si="4"/>
        <v>26966660</v>
      </c>
      <c r="U25" s="42">
        <f t="shared" si="4"/>
        <v>32607049</v>
      </c>
      <c r="V25" s="42">
        <f t="shared" si="4"/>
        <v>67027957</v>
      </c>
      <c r="W25" s="42">
        <f t="shared" si="4"/>
        <v>534207907</v>
      </c>
      <c r="X25" s="42">
        <f t="shared" si="4"/>
        <v>854453735</v>
      </c>
      <c r="Y25" s="42">
        <f t="shared" si="4"/>
        <v>-320245828</v>
      </c>
      <c r="Z25" s="43">
        <f>+IF(X25&lt;&gt;0,+(Y25/X25)*100,0)</f>
        <v>-37.47959835414611</v>
      </c>
      <c r="AA25" s="40">
        <f>+AA5+AA9+AA15+AA19+AA24</f>
        <v>854453730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697254856</v>
      </c>
      <c r="D28" s="19">
        <f>SUM(D29:D31)</f>
        <v>0</v>
      </c>
      <c r="E28" s="20">
        <f t="shared" si="5"/>
        <v>399750094</v>
      </c>
      <c r="F28" s="21">
        <f t="shared" si="5"/>
        <v>399750094</v>
      </c>
      <c r="G28" s="21">
        <f t="shared" si="5"/>
        <v>11785429</v>
      </c>
      <c r="H28" s="21">
        <f t="shared" si="5"/>
        <v>13811796</v>
      </c>
      <c r="I28" s="21">
        <f t="shared" si="5"/>
        <v>11428080</v>
      </c>
      <c r="J28" s="21">
        <f t="shared" si="5"/>
        <v>37025305</v>
      </c>
      <c r="K28" s="21">
        <f t="shared" si="5"/>
        <v>11820678</v>
      </c>
      <c r="L28" s="21">
        <f t="shared" si="5"/>
        <v>14794114</v>
      </c>
      <c r="M28" s="21">
        <f t="shared" si="5"/>
        <v>10719669</v>
      </c>
      <c r="N28" s="21">
        <f t="shared" si="5"/>
        <v>37334461</v>
      </c>
      <c r="O28" s="21">
        <f t="shared" si="5"/>
        <v>10797219</v>
      </c>
      <c r="P28" s="21">
        <f t="shared" si="5"/>
        <v>8871155</v>
      </c>
      <c r="Q28" s="21">
        <f t="shared" si="5"/>
        <v>12505526</v>
      </c>
      <c r="R28" s="21">
        <f t="shared" si="5"/>
        <v>32173900</v>
      </c>
      <c r="S28" s="21">
        <f t="shared" si="5"/>
        <v>8867346</v>
      </c>
      <c r="T28" s="21">
        <f t="shared" si="5"/>
        <v>9909981</v>
      </c>
      <c r="U28" s="21">
        <f t="shared" si="5"/>
        <v>17805299</v>
      </c>
      <c r="V28" s="21">
        <f t="shared" si="5"/>
        <v>36582626</v>
      </c>
      <c r="W28" s="21">
        <f t="shared" si="5"/>
        <v>143116292</v>
      </c>
      <c r="X28" s="21">
        <f t="shared" si="5"/>
        <v>399750096</v>
      </c>
      <c r="Y28" s="21">
        <f t="shared" si="5"/>
        <v>-256633804</v>
      </c>
      <c r="Z28" s="4">
        <f>+IF(X28&lt;&gt;0,+(Y28/X28)*100,0)</f>
        <v>-64.19855969215327</v>
      </c>
      <c r="AA28" s="19">
        <f>SUM(AA29:AA31)</f>
        <v>399750094</v>
      </c>
    </row>
    <row r="29" spans="1:27" ht="13.5">
      <c r="A29" s="5" t="s">
        <v>33</v>
      </c>
      <c r="B29" s="3"/>
      <c r="C29" s="22">
        <v>40571505</v>
      </c>
      <c r="D29" s="22"/>
      <c r="E29" s="23">
        <v>78744071</v>
      </c>
      <c r="F29" s="24">
        <v>78744071</v>
      </c>
      <c r="G29" s="24">
        <v>6828012</v>
      </c>
      <c r="H29" s="24">
        <v>6615469</v>
      </c>
      <c r="I29" s="24">
        <v>5646200</v>
      </c>
      <c r="J29" s="24">
        <v>19089681</v>
      </c>
      <c r="K29" s="24">
        <v>4059873</v>
      </c>
      <c r="L29" s="24">
        <v>4834458</v>
      </c>
      <c r="M29" s="24">
        <v>4333095</v>
      </c>
      <c r="N29" s="24">
        <v>13227426</v>
      </c>
      <c r="O29" s="24">
        <v>5924248</v>
      </c>
      <c r="P29" s="24">
        <v>3291012</v>
      </c>
      <c r="Q29" s="24">
        <v>7153676</v>
      </c>
      <c r="R29" s="24">
        <v>16368936</v>
      </c>
      <c r="S29" s="24">
        <v>3302091</v>
      </c>
      <c r="T29" s="24">
        <v>4492063</v>
      </c>
      <c r="U29" s="24">
        <v>6398735</v>
      </c>
      <c r="V29" s="24">
        <v>14192889</v>
      </c>
      <c r="W29" s="24">
        <v>62878932</v>
      </c>
      <c r="X29" s="24">
        <v>78744072</v>
      </c>
      <c r="Y29" s="24">
        <v>-15865140</v>
      </c>
      <c r="Z29" s="6">
        <v>-20.15</v>
      </c>
      <c r="AA29" s="22">
        <v>78744071</v>
      </c>
    </row>
    <row r="30" spans="1:27" ht="13.5">
      <c r="A30" s="5" t="s">
        <v>34</v>
      </c>
      <c r="B30" s="3"/>
      <c r="C30" s="25">
        <v>333088649</v>
      </c>
      <c r="D30" s="25"/>
      <c r="E30" s="26">
        <v>260350848</v>
      </c>
      <c r="F30" s="27">
        <v>260350848</v>
      </c>
      <c r="G30" s="27">
        <v>1336971</v>
      </c>
      <c r="H30" s="27">
        <v>1312705</v>
      </c>
      <c r="I30" s="27">
        <v>1800782</v>
      </c>
      <c r="J30" s="27">
        <v>4450458</v>
      </c>
      <c r="K30" s="27">
        <v>1691454</v>
      </c>
      <c r="L30" s="27">
        <v>2204828</v>
      </c>
      <c r="M30" s="27">
        <v>1540314</v>
      </c>
      <c r="N30" s="27">
        <v>5436596</v>
      </c>
      <c r="O30" s="27">
        <v>1776415</v>
      </c>
      <c r="P30" s="27">
        <v>2284566</v>
      </c>
      <c r="Q30" s="27">
        <v>1673547</v>
      </c>
      <c r="R30" s="27">
        <v>5734528</v>
      </c>
      <c r="S30" s="27">
        <v>1536669</v>
      </c>
      <c r="T30" s="27">
        <v>1780176</v>
      </c>
      <c r="U30" s="27">
        <v>7790348</v>
      </c>
      <c r="V30" s="27">
        <v>11107193</v>
      </c>
      <c r="W30" s="27">
        <v>26728775</v>
      </c>
      <c r="X30" s="27">
        <v>260350848</v>
      </c>
      <c r="Y30" s="27">
        <v>-233622073</v>
      </c>
      <c r="Z30" s="7">
        <v>-89.73</v>
      </c>
      <c r="AA30" s="25">
        <v>260350848</v>
      </c>
    </row>
    <row r="31" spans="1:27" ht="13.5">
      <c r="A31" s="5" t="s">
        <v>35</v>
      </c>
      <c r="B31" s="3"/>
      <c r="C31" s="22">
        <v>323594702</v>
      </c>
      <c r="D31" s="22"/>
      <c r="E31" s="23">
        <v>60655175</v>
      </c>
      <c r="F31" s="24">
        <v>60655175</v>
      </c>
      <c r="G31" s="24">
        <v>3620446</v>
      </c>
      <c r="H31" s="24">
        <v>5883622</v>
      </c>
      <c r="I31" s="24">
        <v>3981098</v>
      </c>
      <c r="J31" s="24">
        <v>13485166</v>
      </c>
      <c r="K31" s="24">
        <v>6069351</v>
      </c>
      <c r="L31" s="24">
        <v>7754828</v>
      </c>
      <c r="M31" s="24">
        <v>4846260</v>
      </c>
      <c r="N31" s="24">
        <v>18670439</v>
      </c>
      <c r="O31" s="24">
        <v>3096556</v>
      </c>
      <c r="P31" s="24">
        <v>3295577</v>
      </c>
      <c r="Q31" s="24">
        <v>3678303</v>
      </c>
      <c r="R31" s="24">
        <v>10070436</v>
      </c>
      <c r="S31" s="24">
        <v>4028586</v>
      </c>
      <c r="T31" s="24">
        <v>3637742</v>
      </c>
      <c r="U31" s="24">
        <v>3616216</v>
      </c>
      <c r="V31" s="24">
        <v>11282544</v>
      </c>
      <c r="W31" s="24">
        <v>53508585</v>
      </c>
      <c r="X31" s="24">
        <v>60655176</v>
      </c>
      <c r="Y31" s="24">
        <v>-7146591</v>
      </c>
      <c r="Z31" s="6">
        <v>-11.78</v>
      </c>
      <c r="AA31" s="22">
        <v>60655175</v>
      </c>
    </row>
    <row r="32" spans="1:27" ht="13.5">
      <c r="A32" s="2" t="s">
        <v>36</v>
      </c>
      <c r="B32" s="3"/>
      <c r="C32" s="19">
        <f aca="true" t="shared" si="6" ref="C32:Y32">SUM(C33:C37)</f>
        <v>2252160</v>
      </c>
      <c r="D32" s="19">
        <f>SUM(D33:D37)</f>
        <v>0</v>
      </c>
      <c r="E32" s="20">
        <f t="shared" si="6"/>
        <v>119964873</v>
      </c>
      <c r="F32" s="21">
        <f t="shared" si="6"/>
        <v>119964873</v>
      </c>
      <c r="G32" s="21">
        <f t="shared" si="6"/>
        <v>9711961</v>
      </c>
      <c r="H32" s="21">
        <f t="shared" si="6"/>
        <v>10165856</v>
      </c>
      <c r="I32" s="21">
        <f t="shared" si="6"/>
        <v>10737507</v>
      </c>
      <c r="J32" s="21">
        <f t="shared" si="6"/>
        <v>30615324</v>
      </c>
      <c r="K32" s="21">
        <f t="shared" si="6"/>
        <v>9951754</v>
      </c>
      <c r="L32" s="21">
        <f t="shared" si="6"/>
        <v>15508726</v>
      </c>
      <c r="M32" s="21">
        <f t="shared" si="6"/>
        <v>9688888</v>
      </c>
      <c r="N32" s="21">
        <f t="shared" si="6"/>
        <v>35149368</v>
      </c>
      <c r="O32" s="21">
        <f t="shared" si="6"/>
        <v>11074684</v>
      </c>
      <c r="P32" s="21">
        <f t="shared" si="6"/>
        <v>10185436</v>
      </c>
      <c r="Q32" s="21">
        <f t="shared" si="6"/>
        <v>9689992</v>
      </c>
      <c r="R32" s="21">
        <f t="shared" si="6"/>
        <v>30950112</v>
      </c>
      <c r="S32" s="21">
        <f t="shared" si="6"/>
        <v>9988694</v>
      </c>
      <c r="T32" s="21">
        <f t="shared" si="6"/>
        <v>10955540</v>
      </c>
      <c r="U32" s="21">
        <f t="shared" si="6"/>
        <v>10955540</v>
      </c>
      <c r="V32" s="21">
        <f t="shared" si="6"/>
        <v>31899774</v>
      </c>
      <c r="W32" s="21">
        <f t="shared" si="6"/>
        <v>128614578</v>
      </c>
      <c r="X32" s="21">
        <f t="shared" si="6"/>
        <v>119964875</v>
      </c>
      <c r="Y32" s="21">
        <f t="shared" si="6"/>
        <v>8649703</v>
      </c>
      <c r="Z32" s="4">
        <f>+IF(X32&lt;&gt;0,+(Y32/X32)*100,0)</f>
        <v>7.210196317880547</v>
      </c>
      <c r="AA32" s="19">
        <f>SUM(AA33:AA37)</f>
        <v>119964873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1910600</v>
      </c>
      <c r="D35" s="22"/>
      <c r="E35" s="23">
        <v>113543206</v>
      </c>
      <c r="F35" s="24">
        <v>113543206</v>
      </c>
      <c r="G35" s="24">
        <v>8968306</v>
      </c>
      <c r="H35" s="24">
        <v>9422201</v>
      </c>
      <c r="I35" s="24">
        <v>9993682</v>
      </c>
      <c r="J35" s="24">
        <v>28384189</v>
      </c>
      <c r="K35" s="24">
        <v>9208014</v>
      </c>
      <c r="L35" s="24">
        <v>14304730</v>
      </c>
      <c r="M35" s="24">
        <v>8875446</v>
      </c>
      <c r="N35" s="24">
        <v>32388190</v>
      </c>
      <c r="O35" s="24">
        <v>10223234</v>
      </c>
      <c r="P35" s="24">
        <v>9416751</v>
      </c>
      <c r="Q35" s="24">
        <v>8905441</v>
      </c>
      <c r="R35" s="24">
        <v>28545426</v>
      </c>
      <c r="S35" s="24">
        <v>9230397</v>
      </c>
      <c r="T35" s="24">
        <v>10198903</v>
      </c>
      <c r="U35" s="24">
        <v>10198903</v>
      </c>
      <c r="V35" s="24">
        <v>29628203</v>
      </c>
      <c r="W35" s="24">
        <v>118946008</v>
      </c>
      <c r="X35" s="24">
        <v>113543208</v>
      </c>
      <c r="Y35" s="24">
        <v>5402800</v>
      </c>
      <c r="Z35" s="6">
        <v>4.76</v>
      </c>
      <c r="AA35" s="22">
        <v>113543206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341560</v>
      </c>
      <c r="D37" s="25"/>
      <c r="E37" s="26">
        <v>6421667</v>
      </c>
      <c r="F37" s="27">
        <v>6421667</v>
      </c>
      <c r="G37" s="27">
        <v>743655</v>
      </c>
      <c r="H37" s="27">
        <v>743655</v>
      </c>
      <c r="I37" s="27">
        <v>743825</v>
      </c>
      <c r="J37" s="27">
        <v>2231135</v>
      </c>
      <c r="K37" s="27">
        <v>743740</v>
      </c>
      <c r="L37" s="27">
        <v>1203996</v>
      </c>
      <c r="M37" s="27">
        <v>813442</v>
      </c>
      <c r="N37" s="27">
        <v>2761178</v>
      </c>
      <c r="O37" s="27">
        <v>851450</v>
      </c>
      <c r="P37" s="27">
        <v>768685</v>
      </c>
      <c r="Q37" s="27">
        <v>784551</v>
      </c>
      <c r="R37" s="27">
        <v>2404686</v>
      </c>
      <c r="S37" s="27">
        <v>758297</v>
      </c>
      <c r="T37" s="27">
        <v>756637</v>
      </c>
      <c r="U37" s="27">
        <v>756637</v>
      </c>
      <c r="V37" s="27">
        <v>2271571</v>
      </c>
      <c r="W37" s="27">
        <v>9668570</v>
      </c>
      <c r="X37" s="27">
        <v>6421667</v>
      </c>
      <c r="Y37" s="27">
        <v>3246903</v>
      </c>
      <c r="Z37" s="7">
        <v>50.56</v>
      </c>
      <c r="AA37" s="25">
        <v>6421667</v>
      </c>
    </row>
    <row r="38" spans="1:27" ht="13.5">
      <c r="A38" s="2" t="s">
        <v>42</v>
      </c>
      <c r="B38" s="8"/>
      <c r="C38" s="19">
        <f aca="true" t="shared" si="7" ref="C38:Y38">SUM(C39:C41)</f>
        <v>7061566</v>
      </c>
      <c r="D38" s="19">
        <f>SUM(D39:D41)</f>
        <v>0</v>
      </c>
      <c r="E38" s="20">
        <f t="shared" si="7"/>
        <v>42050842</v>
      </c>
      <c r="F38" s="21">
        <f t="shared" si="7"/>
        <v>42050842</v>
      </c>
      <c r="G38" s="21">
        <f t="shared" si="7"/>
        <v>1563741</v>
      </c>
      <c r="H38" s="21">
        <f t="shared" si="7"/>
        <v>1555251</v>
      </c>
      <c r="I38" s="21">
        <f t="shared" si="7"/>
        <v>1505948</v>
      </c>
      <c r="J38" s="21">
        <f t="shared" si="7"/>
        <v>4624940</v>
      </c>
      <c r="K38" s="21">
        <f t="shared" si="7"/>
        <v>1526302</v>
      </c>
      <c r="L38" s="21">
        <f t="shared" si="7"/>
        <v>2619831</v>
      </c>
      <c r="M38" s="21">
        <f t="shared" si="7"/>
        <v>1999458</v>
      </c>
      <c r="N38" s="21">
        <f t="shared" si="7"/>
        <v>6145591</v>
      </c>
      <c r="O38" s="21">
        <f t="shared" si="7"/>
        <v>2539717</v>
      </c>
      <c r="P38" s="21">
        <f t="shared" si="7"/>
        <v>1801048</v>
      </c>
      <c r="Q38" s="21">
        <f t="shared" si="7"/>
        <v>1921862</v>
      </c>
      <c r="R38" s="21">
        <f t="shared" si="7"/>
        <v>6262627</v>
      </c>
      <c r="S38" s="21">
        <f t="shared" si="7"/>
        <v>1712644</v>
      </c>
      <c r="T38" s="21">
        <f t="shared" si="7"/>
        <v>927131</v>
      </c>
      <c r="U38" s="21">
        <f t="shared" si="7"/>
        <v>2239734</v>
      </c>
      <c r="V38" s="21">
        <f t="shared" si="7"/>
        <v>4879509</v>
      </c>
      <c r="W38" s="21">
        <f t="shared" si="7"/>
        <v>21912667</v>
      </c>
      <c r="X38" s="21">
        <f t="shared" si="7"/>
        <v>42050844</v>
      </c>
      <c r="Y38" s="21">
        <f t="shared" si="7"/>
        <v>-20138177</v>
      </c>
      <c r="Z38" s="4">
        <f>+IF(X38&lt;&gt;0,+(Y38/X38)*100,0)</f>
        <v>-47.89006613042059</v>
      </c>
      <c r="AA38" s="19">
        <f>SUM(AA39:AA41)</f>
        <v>42050842</v>
      </c>
    </row>
    <row r="39" spans="1:27" ht="13.5">
      <c r="A39" s="5" t="s">
        <v>43</v>
      </c>
      <c r="B39" s="3"/>
      <c r="C39" s="22">
        <v>3143943</v>
      </c>
      <c r="D39" s="22"/>
      <c r="E39" s="23">
        <v>25607540</v>
      </c>
      <c r="F39" s="24">
        <v>25607540</v>
      </c>
      <c r="G39" s="24">
        <v>1220171</v>
      </c>
      <c r="H39" s="24">
        <v>1224528</v>
      </c>
      <c r="I39" s="24">
        <v>1221850</v>
      </c>
      <c r="J39" s="24">
        <v>3666549</v>
      </c>
      <c r="K39" s="24">
        <v>1222314</v>
      </c>
      <c r="L39" s="24">
        <v>2069035</v>
      </c>
      <c r="M39" s="24">
        <v>1432979</v>
      </c>
      <c r="N39" s="24">
        <v>4724328</v>
      </c>
      <c r="O39" s="24">
        <v>1569174</v>
      </c>
      <c r="P39" s="24">
        <v>1504448</v>
      </c>
      <c r="Q39" s="24">
        <v>1631508</v>
      </c>
      <c r="R39" s="24">
        <v>4705130</v>
      </c>
      <c r="S39" s="24">
        <v>1362767</v>
      </c>
      <c r="T39" s="24"/>
      <c r="U39" s="24">
        <v>1440326</v>
      </c>
      <c r="V39" s="24">
        <v>2803093</v>
      </c>
      <c r="W39" s="24">
        <v>15899100</v>
      </c>
      <c r="X39" s="24">
        <v>25607544</v>
      </c>
      <c r="Y39" s="24">
        <v>-9708444</v>
      </c>
      <c r="Z39" s="6">
        <v>-37.91</v>
      </c>
      <c r="AA39" s="22">
        <v>25607540</v>
      </c>
    </row>
    <row r="40" spans="1:27" ht="13.5">
      <c r="A40" s="5" t="s">
        <v>44</v>
      </c>
      <c r="B40" s="3"/>
      <c r="C40" s="22">
        <v>3917623</v>
      </c>
      <c r="D40" s="22"/>
      <c r="E40" s="23">
        <v>16443302</v>
      </c>
      <c r="F40" s="24">
        <v>16443302</v>
      </c>
      <c r="G40" s="24">
        <v>343570</v>
      </c>
      <c r="H40" s="24">
        <v>330723</v>
      </c>
      <c r="I40" s="24">
        <v>284098</v>
      </c>
      <c r="J40" s="24">
        <v>958391</v>
      </c>
      <c r="K40" s="24">
        <v>303988</v>
      </c>
      <c r="L40" s="24">
        <v>550796</v>
      </c>
      <c r="M40" s="24">
        <v>566479</v>
      </c>
      <c r="N40" s="24">
        <v>1421263</v>
      </c>
      <c r="O40" s="24">
        <v>970543</v>
      </c>
      <c r="P40" s="24">
        <v>296600</v>
      </c>
      <c r="Q40" s="24">
        <v>290354</v>
      </c>
      <c r="R40" s="24">
        <v>1557497</v>
      </c>
      <c r="S40" s="24">
        <v>349877</v>
      </c>
      <c r="T40" s="24">
        <v>927131</v>
      </c>
      <c r="U40" s="24">
        <v>799408</v>
      </c>
      <c r="V40" s="24">
        <v>2076416</v>
      </c>
      <c r="W40" s="24">
        <v>6013567</v>
      </c>
      <c r="X40" s="24">
        <v>16443300</v>
      </c>
      <c r="Y40" s="24">
        <v>-10429733</v>
      </c>
      <c r="Z40" s="6">
        <v>-63.43</v>
      </c>
      <c r="AA40" s="22">
        <v>16443302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465614273</v>
      </c>
      <c r="D42" s="19">
        <f>SUM(D43:D46)</f>
        <v>0</v>
      </c>
      <c r="E42" s="20">
        <f t="shared" si="8"/>
        <v>143339207</v>
      </c>
      <c r="F42" s="21">
        <f t="shared" si="8"/>
        <v>143339207</v>
      </c>
      <c r="G42" s="21">
        <f t="shared" si="8"/>
        <v>7866588</v>
      </c>
      <c r="H42" s="21">
        <f t="shared" si="8"/>
        <v>4806726</v>
      </c>
      <c r="I42" s="21">
        <f t="shared" si="8"/>
        <v>13867805</v>
      </c>
      <c r="J42" s="21">
        <f t="shared" si="8"/>
        <v>26541119</v>
      </c>
      <c r="K42" s="21">
        <f t="shared" si="8"/>
        <v>12035413</v>
      </c>
      <c r="L42" s="21">
        <f t="shared" si="8"/>
        <v>9928897</v>
      </c>
      <c r="M42" s="21">
        <f t="shared" si="8"/>
        <v>8308466</v>
      </c>
      <c r="N42" s="21">
        <f t="shared" si="8"/>
        <v>30272776</v>
      </c>
      <c r="O42" s="21">
        <f t="shared" si="8"/>
        <v>31305939</v>
      </c>
      <c r="P42" s="21">
        <f t="shared" si="8"/>
        <v>4523537</v>
      </c>
      <c r="Q42" s="21">
        <f t="shared" si="8"/>
        <v>6686885</v>
      </c>
      <c r="R42" s="21">
        <f t="shared" si="8"/>
        <v>42516361</v>
      </c>
      <c r="S42" s="21">
        <f t="shared" si="8"/>
        <v>4620269</v>
      </c>
      <c r="T42" s="21">
        <f t="shared" si="8"/>
        <v>8096275</v>
      </c>
      <c r="U42" s="21">
        <f t="shared" si="8"/>
        <v>9558432</v>
      </c>
      <c r="V42" s="21">
        <f t="shared" si="8"/>
        <v>22274976</v>
      </c>
      <c r="W42" s="21">
        <f t="shared" si="8"/>
        <v>121605232</v>
      </c>
      <c r="X42" s="21">
        <f t="shared" si="8"/>
        <v>143339208</v>
      </c>
      <c r="Y42" s="21">
        <f t="shared" si="8"/>
        <v>-21733976</v>
      </c>
      <c r="Z42" s="4">
        <f>+IF(X42&lt;&gt;0,+(Y42/X42)*100,0)</f>
        <v>-15.162617614016677</v>
      </c>
      <c r="AA42" s="19">
        <f>SUM(AA43:AA46)</f>
        <v>143339207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465614273</v>
      </c>
      <c r="D44" s="22"/>
      <c r="E44" s="23">
        <v>143339207</v>
      </c>
      <c r="F44" s="24">
        <v>143339207</v>
      </c>
      <c r="G44" s="24">
        <v>7866588</v>
      </c>
      <c r="H44" s="24">
        <v>4806726</v>
      </c>
      <c r="I44" s="24">
        <v>13867805</v>
      </c>
      <c r="J44" s="24">
        <v>26541119</v>
      </c>
      <c r="K44" s="24">
        <v>12035413</v>
      </c>
      <c r="L44" s="24">
        <v>9928897</v>
      </c>
      <c r="M44" s="24">
        <v>8308466</v>
      </c>
      <c r="N44" s="24">
        <v>30272776</v>
      </c>
      <c r="O44" s="24">
        <v>31305939</v>
      </c>
      <c r="P44" s="24">
        <v>4523537</v>
      </c>
      <c r="Q44" s="24">
        <v>6686885</v>
      </c>
      <c r="R44" s="24">
        <v>42516361</v>
      </c>
      <c r="S44" s="24">
        <v>4620269</v>
      </c>
      <c r="T44" s="24">
        <v>8096275</v>
      </c>
      <c r="U44" s="24">
        <v>9558432</v>
      </c>
      <c r="V44" s="24">
        <v>22274976</v>
      </c>
      <c r="W44" s="24">
        <v>121605232</v>
      </c>
      <c r="X44" s="24">
        <v>143339208</v>
      </c>
      <c r="Y44" s="24">
        <v>-21733976</v>
      </c>
      <c r="Z44" s="6">
        <v>-15.16</v>
      </c>
      <c r="AA44" s="22">
        <v>143339207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1172182855</v>
      </c>
      <c r="D48" s="40">
        <f>+D28+D32+D38+D42+D47</f>
        <v>0</v>
      </c>
      <c r="E48" s="41">
        <f t="shared" si="9"/>
        <v>705105016</v>
      </c>
      <c r="F48" s="42">
        <f t="shared" si="9"/>
        <v>705105016</v>
      </c>
      <c r="G48" s="42">
        <f t="shared" si="9"/>
        <v>30927719</v>
      </c>
      <c r="H48" s="42">
        <f t="shared" si="9"/>
        <v>30339629</v>
      </c>
      <c r="I48" s="42">
        <f t="shared" si="9"/>
        <v>37539340</v>
      </c>
      <c r="J48" s="42">
        <f t="shared" si="9"/>
        <v>98806688</v>
      </c>
      <c r="K48" s="42">
        <f t="shared" si="9"/>
        <v>35334147</v>
      </c>
      <c r="L48" s="42">
        <f t="shared" si="9"/>
        <v>42851568</v>
      </c>
      <c r="M48" s="42">
        <f t="shared" si="9"/>
        <v>30716481</v>
      </c>
      <c r="N48" s="42">
        <f t="shared" si="9"/>
        <v>108902196</v>
      </c>
      <c r="O48" s="42">
        <f t="shared" si="9"/>
        <v>55717559</v>
      </c>
      <c r="P48" s="42">
        <f t="shared" si="9"/>
        <v>25381176</v>
      </c>
      <c r="Q48" s="42">
        <f t="shared" si="9"/>
        <v>30804265</v>
      </c>
      <c r="R48" s="42">
        <f t="shared" si="9"/>
        <v>111903000</v>
      </c>
      <c r="S48" s="42">
        <f t="shared" si="9"/>
        <v>25188953</v>
      </c>
      <c r="T48" s="42">
        <f t="shared" si="9"/>
        <v>29888927</v>
      </c>
      <c r="U48" s="42">
        <f t="shared" si="9"/>
        <v>40559005</v>
      </c>
      <c r="V48" s="42">
        <f t="shared" si="9"/>
        <v>95636885</v>
      </c>
      <c r="W48" s="42">
        <f t="shared" si="9"/>
        <v>415248769</v>
      </c>
      <c r="X48" s="42">
        <f t="shared" si="9"/>
        <v>705105023</v>
      </c>
      <c r="Y48" s="42">
        <f t="shared" si="9"/>
        <v>-289856254</v>
      </c>
      <c r="Z48" s="43">
        <f>+IF(X48&lt;&gt;0,+(Y48/X48)*100,0)</f>
        <v>-41.10823842478853</v>
      </c>
      <c r="AA48" s="40">
        <f>+AA28+AA32+AA38+AA42+AA47</f>
        <v>705105016</v>
      </c>
    </row>
    <row r="49" spans="1:27" ht="13.5">
      <c r="A49" s="14" t="s">
        <v>58</v>
      </c>
      <c r="B49" s="15"/>
      <c r="C49" s="44">
        <f aca="true" t="shared" si="10" ref="C49:Y49">+C25-C48</f>
        <v>-478763980</v>
      </c>
      <c r="D49" s="44">
        <f>+D25-D48</f>
        <v>0</v>
      </c>
      <c r="E49" s="45">
        <f t="shared" si="10"/>
        <v>149348714</v>
      </c>
      <c r="F49" s="46">
        <f t="shared" si="10"/>
        <v>149348714</v>
      </c>
      <c r="G49" s="46">
        <f t="shared" si="10"/>
        <v>174578810</v>
      </c>
      <c r="H49" s="46">
        <f t="shared" si="10"/>
        <v>-28988745</v>
      </c>
      <c r="I49" s="46">
        <f t="shared" si="10"/>
        <v>-36426548</v>
      </c>
      <c r="J49" s="46">
        <f t="shared" si="10"/>
        <v>109163517</v>
      </c>
      <c r="K49" s="46">
        <f t="shared" si="10"/>
        <v>-28967562</v>
      </c>
      <c r="L49" s="46">
        <f t="shared" si="10"/>
        <v>-41507521</v>
      </c>
      <c r="M49" s="46">
        <f t="shared" si="10"/>
        <v>82712420</v>
      </c>
      <c r="N49" s="46">
        <f t="shared" si="10"/>
        <v>12237337</v>
      </c>
      <c r="O49" s="46">
        <f t="shared" si="10"/>
        <v>-39192796</v>
      </c>
      <c r="P49" s="46">
        <f t="shared" si="10"/>
        <v>-24510205</v>
      </c>
      <c r="Q49" s="46">
        <f t="shared" si="10"/>
        <v>89870213</v>
      </c>
      <c r="R49" s="46">
        <f t="shared" si="10"/>
        <v>26167212</v>
      </c>
      <c r="S49" s="46">
        <f t="shared" si="10"/>
        <v>-17734705</v>
      </c>
      <c r="T49" s="46">
        <f t="shared" si="10"/>
        <v>-2922267</v>
      </c>
      <c r="U49" s="46">
        <f t="shared" si="10"/>
        <v>-7951956</v>
      </c>
      <c r="V49" s="46">
        <f t="shared" si="10"/>
        <v>-28608928</v>
      </c>
      <c r="W49" s="46">
        <f t="shared" si="10"/>
        <v>118959138</v>
      </c>
      <c r="X49" s="46">
        <f>IF(F25=F48,0,X25-X48)</f>
        <v>149348712</v>
      </c>
      <c r="Y49" s="46">
        <f t="shared" si="10"/>
        <v>-30389574</v>
      </c>
      <c r="Z49" s="47">
        <f>+IF(X49&lt;&gt;0,+(Y49/X49)*100,0)</f>
        <v>-20.34806567330825</v>
      </c>
      <c r="AA49" s="44">
        <f>+AA25-AA48</f>
        <v>149348714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148058400</v>
      </c>
      <c r="D5" s="19">
        <f>SUM(D6:D8)</f>
        <v>0</v>
      </c>
      <c r="E5" s="20">
        <f t="shared" si="0"/>
        <v>131975609</v>
      </c>
      <c r="F5" s="21">
        <f t="shared" si="0"/>
        <v>131975609</v>
      </c>
      <c r="G5" s="21">
        <f t="shared" si="0"/>
        <v>22652923</v>
      </c>
      <c r="H5" s="21">
        <f t="shared" si="0"/>
        <v>3299749</v>
      </c>
      <c r="I5" s="21">
        <f t="shared" si="0"/>
        <v>4874324</v>
      </c>
      <c r="J5" s="21">
        <f t="shared" si="0"/>
        <v>30826996</v>
      </c>
      <c r="K5" s="21">
        <f t="shared" si="0"/>
        <v>4874324</v>
      </c>
      <c r="L5" s="21">
        <f t="shared" si="0"/>
        <v>3260156</v>
      </c>
      <c r="M5" s="21">
        <f t="shared" si="0"/>
        <v>20455074</v>
      </c>
      <c r="N5" s="21">
        <f t="shared" si="0"/>
        <v>28589554</v>
      </c>
      <c r="O5" s="21">
        <f t="shared" si="0"/>
        <v>3809673</v>
      </c>
      <c r="P5" s="21">
        <f t="shared" si="0"/>
        <v>6367613</v>
      </c>
      <c r="Q5" s="21">
        <f t="shared" si="0"/>
        <v>45931209</v>
      </c>
      <c r="R5" s="21">
        <f t="shared" si="0"/>
        <v>56108495</v>
      </c>
      <c r="S5" s="21">
        <f t="shared" si="0"/>
        <v>13316722</v>
      </c>
      <c r="T5" s="21">
        <f t="shared" si="0"/>
        <v>13027567</v>
      </c>
      <c r="U5" s="21">
        <f t="shared" si="0"/>
        <v>12932967</v>
      </c>
      <c r="V5" s="21">
        <f t="shared" si="0"/>
        <v>39277256</v>
      </c>
      <c r="W5" s="21">
        <f t="shared" si="0"/>
        <v>154802301</v>
      </c>
      <c r="X5" s="21">
        <f t="shared" si="0"/>
        <v>131975609</v>
      </c>
      <c r="Y5" s="21">
        <f t="shared" si="0"/>
        <v>22826692</v>
      </c>
      <c r="Z5" s="4">
        <f>+IF(X5&lt;&gt;0,+(Y5/X5)*100,0)</f>
        <v>17.296144471665215</v>
      </c>
      <c r="AA5" s="19">
        <f>SUM(AA6:AA8)</f>
        <v>131975609</v>
      </c>
    </row>
    <row r="6" spans="1:27" ht="13.5">
      <c r="A6" s="5" t="s">
        <v>33</v>
      </c>
      <c r="B6" s="3"/>
      <c r="C6" s="22"/>
      <c r="D6" s="22"/>
      <c r="E6" s="23">
        <v>10000000</v>
      </c>
      <c r="F6" s="24">
        <v>10000000</v>
      </c>
      <c r="G6" s="24"/>
      <c r="H6" s="24"/>
      <c r="I6" s="24"/>
      <c r="J6" s="24"/>
      <c r="K6" s="24"/>
      <c r="L6" s="24">
        <v>3256133</v>
      </c>
      <c r="M6" s="24">
        <v>20455074</v>
      </c>
      <c r="N6" s="24">
        <v>23711207</v>
      </c>
      <c r="O6" s="24">
        <v>3809673</v>
      </c>
      <c r="P6" s="24">
        <v>6341729</v>
      </c>
      <c r="Q6" s="24">
        <v>45931209</v>
      </c>
      <c r="R6" s="24">
        <v>56082611</v>
      </c>
      <c r="S6" s="24"/>
      <c r="T6" s="24"/>
      <c r="U6" s="24"/>
      <c r="V6" s="24"/>
      <c r="W6" s="24">
        <v>79793818</v>
      </c>
      <c r="X6" s="24">
        <v>10000000</v>
      </c>
      <c r="Y6" s="24">
        <v>69793818</v>
      </c>
      <c r="Z6" s="6">
        <v>697.94</v>
      </c>
      <c r="AA6" s="22">
        <v>10000000</v>
      </c>
    </row>
    <row r="7" spans="1:27" ht="13.5">
      <c r="A7" s="5" t="s">
        <v>34</v>
      </c>
      <c r="B7" s="3"/>
      <c r="C7" s="25">
        <v>143298208</v>
      </c>
      <c r="D7" s="25"/>
      <c r="E7" s="26">
        <v>116873609</v>
      </c>
      <c r="F7" s="27">
        <v>116873609</v>
      </c>
      <c r="G7" s="27">
        <v>22531236</v>
      </c>
      <c r="H7" s="27">
        <v>3290271</v>
      </c>
      <c r="I7" s="27">
        <v>4774846</v>
      </c>
      <c r="J7" s="27">
        <v>30596353</v>
      </c>
      <c r="K7" s="27">
        <v>4774846</v>
      </c>
      <c r="L7" s="27">
        <v>4023</v>
      </c>
      <c r="M7" s="27"/>
      <c r="N7" s="27">
        <v>4778869</v>
      </c>
      <c r="O7" s="27"/>
      <c r="P7" s="27">
        <v>25884</v>
      </c>
      <c r="Q7" s="27"/>
      <c r="R7" s="27">
        <v>25884</v>
      </c>
      <c r="S7" s="27">
        <v>13316722</v>
      </c>
      <c r="T7" s="27">
        <v>13027567</v>
      </c>
      <c r="U7" s="27">
        <v>12932967</v>
      </c>
      <c r="V7" s="27">
        <v>39277256</v>
      </c>
      <c r="W7" s="27">
        <v>74678362</v>
      </c>
      <c r="X7" s="27">
        <v>116873609</v>
      </c>
      <c r="Y7" s="27">
        <v>-42195247</v>
      </c>
      <c r="Z7" s="7">
        <v>-36.1</v>
      </c>
      <c r="AA7" s="25">
        <v>116873609</v>
      </c>
    </row>
    <row r="8" spans="1:27" ht="13.5">
      <c r="A8" s="5" t="s">
        <v>35</v>
      </c>
      <c r="B8" s="3"/>
      <c r="C8" s="22">
        <v>4760192</v>
      </c>
      <c r="D8" s="22"/>
      <c r="E8" s="23">
        <v>5102000</v>
      </c>
      <c r="F8" s="24">
        <v>5102000</v>
      </c>
      <c r="G8" s="24">
        <v>121687</v>
      </c>
      <c r="H8" s="24">
        <v>9478</v>
      </c>
      <c r="I8" s="24">
        <v>99478</v>
      </c>
      <c r="J8" s="24">
        <v>230643</v>
      </c>
      <c r="K8" s="24">
        <v>99478</v>
      </c>
      <c r="L8" s="24"/>
      <c r="M8" s="24"/>
      <c r="N8" s="24">
        <v>99478</v>
      </c>
      <c r="O8" s="24"/>
      <c r="P8" s="24"/>
      <c r="Q8" s="24"/>
      <c r="R8" s="24"/>
      <c r="S8" s="24"/>
      <c r="T8" s="24"/>
      <c r="U8" s="24"/>
      <c r="V8" s="24"/>
      <c r="W8" s="24">
        <v>330121</v>
      </c>
      <c r="X8" s="24">
        <v>5102000</v>
      </c>
      <c r="Y8" s="24">
        <v>-4771879</v>
      </c>
      <c r="Z8" s="6">
        <v>-93.53</v>
      </c>
      <c r="AA8" s="22">
        <v>5102000</v>
      </c>
    </row>
    <row r="9" spans="1:27" ht="13.5">
      <c r="A9" s="2" t="s">
        <v>36</v>
      </c>
      <c r="B9" s="3"/>
      <c r="C9" s="19">
        <f aca="true" t="shared" si="1" ref="C9:Y9">SUM(C10:C14)</f>
        <v>12696348</v>
      </c>
      <c r="D9" s="19">
        <f>SUM(D10:D14)</f>
        <v>0</v>
      </c>
      <c r="E9" s="20">
        <f t="shared" si="1"/>
        <v>10529700</v>
      </c>
      <c r="F9" s="21">
        <f t="shared" si="1"/>
        <v>11449700</v>
      </c>
      <c r="G9" s="21">
        <f t="shared" si="1"/>
        <v>486080</v>
      </c>
      <c r="H9" s="21">
        <f t="shared" si="1"/>
        <v>578798</v>
      </c>
      <c r="I9" s="21">
        <f t="shared" si="1"/>
        <v>746336</v>
      </c>
      <c r="J9" s="21">
        <f t="shared" si="1"/>
        <v>1811214</v>
      </c>
      <c r="K9" s="21">
        <f t="shared" si="1"/>
        <v>746336</v>
      </c>
      <c r="L9" s="21">
        <f t="shared" si="1"/>
        <v>0</v>
      </c>
      <c r="M9" s="21">
        <f t="shared" si="1"/>
        <v>0</v>
      </c>
      <c r="N9" s="21">
        <f t="shared" si="1"/>
        <v>746336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-1132772</v>
      </c>
      <c r="T9" s="21">
        <f t="shared" si="1"/>
        <v>327214</v>
      </c>
      <c r="U9" s="21">
        <f t="shared" si="1"/>
        <v>1716646</v>
      </c>
      <c r="V9" s="21">
        <f t="shared" si="1"/>
        <v>911088</v>
      </c>
      <c r="W9" s="21">
        <f t="shared" si="1"/>
        <v>3468638</v>
      </c>
      <c r="X9" s="21">
        <f t="shared" si="1"/>
        <v>10529703</v>
      </c>
      <c r="Y9" s="21">
        <f t="shared" si="1"/>
        <v>-7061065</v>
      </c>
      <c r="Z9" s="4">
        <f>+IF(X9&lt;&gt;0,+(Y9/X9)*100,0)</f>
        <v>-67.05853906800601</v>
      </c>
      <c r="AA9" s="19">
        <f>SUM(AA10:AA14)</f>
        <v>11449700</v>
      </c>
    </row>
    <row r="10" spans="1:27" ht="13.5">
      <c r="A10" s="5" t="s">
        <v>37</v>
      </c>
      <c r="B10" s="3"/>
      <c r="C10" s="22">
        <v>3491406</v>
      </c>
      <c r="D10" s="22"/>
      <c r="E10" s="23">
        <v>2840700</v>
      </c>
      <c r="F10" s="24">
        <v>3760700</v>
      </c>
      <c r="G10" s="24">
        <v>207908</v>
      </c>
      <c r="H10" s="24">
        <v>211782</v>
      </c>
      <c r="I10" s="24">
        <v>152773</v>
      </c>
      <c r="J10" s="24">
        <v>572463</v>
      </c>
      <c r="K10" s="24">
        <v>152773</v>
      </c>
      <c r="L10" s="24"/>
      <c r="M10" s="24"/>
      <c r="N10" s="24">
        <v>152773</v>
      </c>
      <c r="O10" s="24"/>
      <c r="P10" s="24"/>
      <c r="Q10" s="24"/>
      <c r="R10" s="24"/>
      <c r="S10" s="24">
        <v>62873</v>
      </c>
      <c r="T10" s="24">
        <v>77514</v>
      </c>
      <c r="U10" s="24">
        <v>152913</v>
      </c>
      <c r="V10" s="24">
        <v>293300</v>
      </c>
      <c r="W10" s="24">
        <v>1018536</v>
      </c>
      <c r="X10" s="24">
        <v>2840700</v>
      </c>
      <c r="Y10" s="24">
        <v>-1822164</v>
      </c>
      <c r="Z10" s="6">
        <v>-64.14</v>
      </c>
      <c r="AA10" s="22">
        <v>3760700</v>
      </c>
    </row>
    <row r="11" spans="1:27" ht="13.5">
      <c r="A11" s="5" t="s">
        <v>38</v>
      </c>
      <c r="B11" s="3"/>
      <c r="C11" s="22">
        <v>620227</v>
      </c>
      <c r="D11" s="22"/>
      <c r="E11" s="23">
        <v>272000</v>
      </c>
      <c r="F11" s="24">
        <v>272000</v>
      </c>
      <c r="G11" s="24">
        <v>4566</v>
      </c>
      <c r="H11" s="24">
        <v>5180</v>
      </c>
      <c r="I11" s="24">
        <v>12919</v>
      </c>
      <c r="J11" s="24">
        <v>22665</v>
      </c>
      <c r="K11" s="24">
        <v>12919</v>
      </c>
      <c r="L11" s="24"/>
      <c r="M11" s="24"/>
      <c r="N11" s="24">
        <v>12919</v>
      </c>
      <c r="O11" s="24"/>
      <c r="P11" s="24"/>
      <c r="Q11" s="24"/>
      <c r="R11" s="24"/>
      <c r="S11" s="24"/>
      <c r="T11" s="24"/>
      <c r="U11" s="24"/>
      <c r="V11" s="24"/>
      <c r="W11" s="24">
        <v>35584</v>
      </c>
      <c r="X11" s="24">
        <v>271999</v>
      </c>
      <c r="Y11" s="24">
        <v>-236415</v>
      </c>
      <c r="Z11" s="6">
        <v>-86.92</v>
      </c>
      <c r="AA11" s="22">
        <v>272000</v>
      </c>
    </row>
    <row r="12" spans="1:27" ht="13.5">
      <c r="A12" s="5" t="s">
        <v>39</v>
      </c>
      <c r="B12" s="3"/>
      <c r="C12" s="22">
        <v>8568305</v>
      </c>
      <c r="D12" s="22"/>
      <c r="E12" s="23">
        <v>7412000</v>
      </c>
      <c r="F12" s="24">
        <v>7412000</v>
      </c>
      <c r="G12" s="24">
        <v>272310</v>
      </c>
      <c r="H12" s="24">
        <v>360341</v>
      </c>
      <c r="I12" s="24">
        <v>579110</v>
      </c>
      <c r="J12" s="24">
        <v>1211761</v>
      </c>
      <c r="K12" s="24">
        <v>579110</v>
      </c>
      <c r="L12" s="24"/>
      <c r="M12" s="24"/>
      <c r="N12" s="24">
        <v>579110</v>
      </c>
      <c r="O12" s="24"/>
      <c r="P12" s="24"/>
      <c r="Q12" s="24"/>
      <c r="R12" s="24"/>
      <c r="S12" s="24">
        <v>-1195645</v>
      </c>
      <c r="T12" s="24">
        <v>249700</v>
      </c>
      <c r="U12" s="24">
        <v>1563733</v>
      </c>
      <c r="V12" s="24">
        <v>617788</v>
      </c>
      <c r="W12" s="24">
        <v>2408659</v>
      </c>
      <c r="X12" s="24">
        <v>7412004</v>
      </c>
      <c r="Y12" s="24">
        <v>-5003345</v>
      </c>
      <c r="Z12" s="6">
        <v>-67.5</v>
      </c>
      <c r="AA12" s="22">
        <v>7412000</v>
      </c>
    </row>
    <row r="13" spans="1:27" ht="13.5">
      <c r="A13" s="5" t="s">
        <v>40</v>
      </c>
      <c r="B13" s="3"/>
      <c r="C13" s="22">
        <v>16410</v>
      </c>
      <c r="D13" s="22"/>
      <c r="E13" s="23">
        <v>5000</v>
      </c>
      <c r="F13" s="24">
        <v>5000</v>
      </c>
      <c r="G13" s="24">
        <v>1296</v>
      </c>
      <c r="H13" s="24">
        <v>1495</v>
      </c>
      <c r="I13" s="24">
        <v>1534</v>
      </c>
      <c r="J13" s="24">
        <v>4325</v>
      </c>
      <c r="K13" s="24">
        <v>1534</v>
      </c>
      <c r="L13" s="24"/>
      <c r="M13" s="24"/>
      <c r="N13" s="24">
        <v>1534</v>
      </c>
      <c r="O13" s="24"/>
      <c r="P13" s="24"/>
      <c r="Q13" s="24"/>
      <c r="R13" s="24"/>
      <c r="S13" s="24"/>
      <c r="T13" s="24"/>
      <c r="U13" s="24"/>
      <c r="V13" s="24"/>
      <c r="W13" s="24">
        <v>5859</v>
      </c>
      <c r="X13" s="24">
        <v>5000</v>
      </c>
      <c r="Y13" s="24">
        <v>859</v>
      </c>
      <c r="Z13" s="6">
        <v>17.18</v>
      </c>
      <c r="AA13" s="22">
        <v>5000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37233645</v>
      </c>
      <c r="D15" s="19">
        <f>SUM(D16:D18)</f>
        <v>0</v>
      </c>
      <c r="E15" s="20">
        <f t="shared" si="2"/>
        <v>34364000</v>
      </c>
      <c r="F15" s="21">
        <f t="shared" si="2"/>
        <v>60354000</v>
      </c>
      <c r="G15" s="21">
        <f t="shared" si="2"/>
        <v>7867338</v>
      </c>
      <c r="H15" s="21">
        <f t="shared" si="2"/>
        <v>493134</v>
      </c>
      <c r="I15" s="21">
        <f t="shared" si="2"/>
        <v>25696</v>
      </c>
      <c r="J15" s="21">
        <f t="shared" si="2"/>
        <v>8386168</v>
      </c>
      <c r="K15" s="21">
        <f t="shared" si="2"/>
        <v>25696</v>
      </c>
      <c r="L15" s="21">
        <f t="shared" si="2"/>
        <v>0</v>
      </c>
      <c r="M15" s="21">
        <f t="shared" si="2"/>
        <v>0</v>
      </c>
      <c r="N15" s="21">
        <f t="shared" si="2"/>
        <v>25696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8411864</v>
      </c>
      <c r="X15" s="21">
        <f t="shared" si="2"/>
        <v>34364000</v>
      </c>
      <c r="Y15" s="21">
        <f t="shared" si="2"/>
        <v>-25952136</v>
      </c>
      <c r="Z15" s="4">
        <f>+IF(X15&lt;&gt;0,+(Y15/X15)*100,0)</f>
        <v>-75.52128972180189</v>
      </c>
      <c r="AA15" s="19">
        <f>SUM(AA16:AA18)</f>
        <v>60354000</v>
      </c>
    </row>
    <row r="16" spans="1:27" ht="13.5">
      <c r="A16" s="5" t="s">
        <v>43</v>
      </c>
      <c r="B16" s="3"/>
      <c r="C16" s="22">
        <v>476676</v>
      </c>
      <c r="D16" s="22"/>
      <c r="E16" s="23">
        <v>576000</v>
      </c>
      <c r="F16" s="24">
        <v>576000</v>
      </c>
      <c r="G16" s="24">
        <v>54338</v>
      </c>
      <c r="H16" s="24">
        <v>22134</v>
      </c>
      <c r="I16" s="24">
        <v>25696</v>
      </c>
      <c r="J16" s="24">
        <v>102168</v>
      </c>
      <c r="K16" s="24">
        <v>25696</v>
      </c>
      <c r="L16" s="24"/>
      <c r="M16" s="24"/>
      <c r="N16" s="24">
        <v>25696</v>
      </c>
      <c r="O16" s="24"/>
      <c r="P16" s="24"/>
      <c r="Q16" s="24"/>
      <c r="R16" s="24"/>
      <c r="S16" s="24"/>
      <c r="T16" s="24"/>
      <c r="U16" s="24"/>
      <c r="V16" s="24"/>
      <c r="W16" s="24">
        <v>127864</v>
      </c>
      <c r="X16" s="24">
        <v>576000</v>
      </c>
      <c r="Y16" s="24">
        <v>-448136</v>
      </c>
      <c r="Z16" s="6">
        <v>-77.8</v>
      </c>
      <c r="AA16" s="22">
        <v>576000</v>
      </c>
    </row>
    <row r="17" spans="1:27" ht="13.5">
      <c r="A17" s="5" t="s">
        <v>44</v>
      </c>
      <c r="B17" s="3"/>
      <c r="C17" s="22">
        <v>36756969</v>
      </c>
      <c r="D17" s="22"/>
      <c r="E17" s="23">
        <v>33788000</v>
      </c>
      <c r="F17" s="24">
        <v>59778000</v>
      </c>
      <c r="G17" s="24">
        <v>7813000</v>
      </c>
      <c r="H17" s="24">
        <v>471000</v>
      </c>
      <c r="I17" s="24"/>
      <c r="J17" s="24">
        <v>8284000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8284000</v>
      </c>
      <c r="X17" s="24">
        <v>33788000</v>
      </c>
      <c r="Y17" s="24">
        <v>-25504000</v>
      </c>
      <c r="Z17" s="6">
        <v>-75.48</v>
      </c>
      <c r="AA17" s="22">
        <v>59778000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176669187</v>
      </c>
      <c r="D19" s="19">
        <f>SUM(D20:D23)</f>
        <v>0</v>
      </c>
      <c r="E19" s="20">
        <f t="shared" si="3"/>
        <v>237616339</v>
      </c>
      <c r="F19" s="21">
        <f t="shared" si="3"/>
        <v>239341339</v>
      </c>
      <c r="G19" s="21">
        <f t="shared" si="3"/>
        <v>19898433</v>
      </c>
      <c r="H19" s="21">
        <f t="shared" si="3"/>
        <v>16919086</v>
      </c>
      <c r="I19" s="21">
        <f t="shared" si="3"/>
        <v>17414244</v>
      </c>
      <c r="J19" s="21">
        <f t="shared" si="3"/>
        <v>54231763</v>
      </c>
      <c r="K19" s="21">
        <f t="shared" si="3"/>
        <v>17414244</v>
      </c>
      <c r="L19" s="21">
        <f t="shared" si="3"/>
        <v>11934291</v>
      </c>
      <c r="M19" s="21">
        <f t="shared" si="3"/>
        <v>10359577</v>
      </c>
      <c r="N19" s="21">
        <f t="shared" si="3"/>
        <v>39708112</v>
      </c>
      <c r="O19" s="21">
        <f t="shared" si="3"/>
        <v>16587650</v>
      </c>
      <c r="P19" s="21">
        <f t="shared" si="3"/>
        <v>11675401</v>
      </c>
      <c r="Q19" s="21">
        <f t="shared" si="3"/>
        <v>11879615</v>
      </c>
      <c r="R19" s="21">
        <f t="shared" si="3"/>
        <v>40142666</v>
      </c>
      <c r="S19" s="21">
        <f t="shared" si="3"/>
        <v>11521894</v>
      </c>
      <c r="T19" s="21">
        <f t="shared" si="3"/>
        <v>12162617</v>
      </c>
      <c r="U19" s="21">
        <f t="shared" si="3"/>
        <v>14603372</v>
      </c>
      <c r="V19" s="21">
        <f t="shared" si="3"/>
        <v>38287883</v>
      </c>
      <c r="W19" s="21">
        <f t="shared" si="3"/>
        <v>172370424</v>
      </c>
      <c r="X19" s="21">
        <f t="shared" si="3"/>
        <v>237616337</v>
      </c>
      <c r="Y19" s="21">
        <f t="shared" si="3"/>
        <v>-65245913</v>
      </c>
      <c r="Z19" s="4">
        <f>+IF(X19&lt;&gt;0,+(Y19/X19)*100,0)</f>
        <v>-27.458513090368868</v>
      </c>
      <c r="AA19" s="19">
        <f>SUM(AA20:AA23)</f>
        <v>239341339</v>
      </c>
    </row>
    <row r="20" spans="1:27" ht="13.5">
      <c r="A20" s="5" t="s">
        <v>47</v>
      </c>
      <c r="B20" s="3"/>
      <c r="C20" s="22">
        <v>130271569</v>
      </c>
      <c r="D20" s="22"/>
      <c r="E20" s="23">
        <v>159560200</v>
      </c>
      <c r="F20" s="24">
        <v>161285200</v>
      </c>
      <c r="G20" s="24">
        <v>15582065</v>
      </c>
      <c r="H20" s="24">
        <v>13084048</v>
      </c>
      <c r="I20" s="24">
        <v>13469698</v>
      </c>
      <c r="J20" s="24">
        <v>42135811</v>
      </c>
      <c r="K20" s="24">
        <v>13469698</v>
      </c>
      <c r="L20" s="24">
        <v>8074331</v>
      </c>
      <c r="M20" s="24">
        <v>5851177</v>
      </c>
      <c r="N20" s="24">
        <v>27395206</v>
      </c>
      <c r="O20" s="24">
        <v>12564576</v>
      </c>
      <c r="P20" s="24">
        <v>7924459</v>
      </c>
      <c r="Q20" s="24">
        <v>8297442</v>
      </c>
      <c r="R20" s="24">
        <v>28786477</v>
      </c>
      <c r="S20" s="24">
        <v>7620911</v>
      </c>
      <c r="T20" s="24">
        <v>8036605</v>
      </c>
      <c r="U20" s="24">
        <v>9574768</v>
      </c>
      <c r="V20" s="24">
        <v>25232284</v>
      </c>
      <c r="W20" s="24">
        <v>123549778</v>
      </c>
      <c r="X20" s="24">
        <v>159560200</v>
      </c>
      <c r="Y20" s="24">
        <v>-36010422</v>
      </c>
      <c r="Z20" s="6">
        <v>-22.57</v>
      </c>
      <c r="AA20" s="22">
        <v>161285200</v>
      </c>
    </row>
    <row r="21" spans="1:27" ht="13.5">
      <c r="A21" s="5" t="s">
        <v>48</v>
      </c>
      <c r="B21" s="3"/>
      <c r="C21" s="22">
        <v>14867707</v>
      </c>
      <c r="D21" s="22"/>
      <c r="E21" s="23">
        <v>40514808</v>
      </c>
      <c r="F21" s="24">
        <v>40514808</v>
      </c>
      <c r="G21" s="24">
        <v>1526548</v>
      </c>
      <c r="H21" s="24">
        <v>1090034</v>
      </c>
      <c r="I21" s="24">
        <v>1203095</v>
      </c>
      <c r="J21" s="24">
        <v>3819677</v>
      </c>
      <c r="K21" s="24">
        <v>1203095</v>
      </c>
      <c r="L21" s="24">
        <v>1114352</v>
      </c>
      <c r="M21" s="24">
        <v>1692250</v>
      </c>
      <c r="N21" s="24">
        <v>4009697</v>
      </c>
      <c r="O21" s="24">
        <v>1209685</v>
      </c>
      <c r="P21" s="24">
        <v>933231</v>
      </c>
      <c r="Q21" s="24">
        <v>825979</v>
      </c>
      <c r="R21" s="24">
        <v>2968895</v>
      </c>
      <c r="S21" s="24">
        <v>1102508</v>
      </c>
      <c r="T21" s="24">
        <v>1287193</v>
      </c>
      <c r="U21" s="24">
        <v>2147804</v>
      </c>
      <c r="V21" s="24">
        <v>4537505</v>
      </c>
      <c r="W21" s="24">
        <v>15335774</v>
      </c>
      <c r="X21" s="24">
        <v>40514806</v>
      </c>
      <c r="Y21" s="24">
        <v>-25179032</v>
      </c>
      <c r="Z21" s="6">
        <v>-62.15</v>
      </c>
      <c r="AA21" s="22">
        <v>40514808</v>
      </c>
    </row>
    <row r="22" spans="1:27" ht="13.5">
      <c r="A22" s="5" t="s">
        <v>49</v>
      </c>
      <c r="B22" s="3"/>
      <c r="C22" s="25">
        <v>15477510</v>
      </c>
      <c r="D22" s="25"/>
      <c r="E22" s="26">
        <v>18529133</v>
      </c>
      <c r="F22" s="27">
        <v>18529133</v>
      </c>
      <c r="G22" s="27">
        <v>1479279</v>
      </c>
      <c r="H22" s="27">
        <v>1434830</v>
      </c>
      <c r="I22" s="27">
        <v>1426815</v>
      </c>
      <c r="J22" s="27">
        <v>4340924</v>
      </c>
      <c r="K22" s="27">
        <v>1426815</v>
      </c>
      <c r="L22" s="27">
        <v>1435739</v>
      </c>
      <c r="M22" s="27">
        <v>1470205</v>
      </c>
      <c r="N22" s="27">
        <v>4332759</v>
      </c>
      <c r="O22" s="27">
        <v>1467009</v>
      </c>
      <c r="P22" s="27">
        <v>1471166</v>
      </c>
      <c r="Q22" s="27">
        <v>1444785</v>
      </c>
      <c r="R22" s="27">
        <v>4382960</v>
      </c>
      <c r="S22" s="27">
        <v>1451601</v>
      </c>
      <c r="T22" s="27">
        <v>1478459</v>
      </c>
      <c r="U22" s="27">
        <v>1503983</v>
      </c>
      <c r="V22" s="27">
        <v>4434043</v>
      </c>
      <c r="W22" s="27">
        <v>17490686</v>
      </c>
      <c r="X22" s="27">
        <v>18529133</v>
      </c>
      <c r="Y22" s="27">
        <v>-1038447</v>
      </c>
      <c r="Z22" s="7">
        <v>-5.6</v>
      </c>
      <c r="AA22" s="25">
        <v>18529133</v>
      </c>
    </row>
    <row r="23" spans="1:27" ht="13.5">
      <c r="A23" s="5" t="s">
        <v>50</v>
      </c>
      <c r="B23" s="3"/>
      <c r="C23" s="22">
        <v>16052401</v>
      </c>
      <c r="D23" s="22"/>
      <c r="E23" s="23">
        <v>19012198</v>
      </c>
      <c r="F23" s="24">
        <v>19012198</v>
      </c>
      <c r="G23" s="24">
        <v>1310541</v>
      </c>
      <c r="H23" s="24">
        <v>1310174</v>
      </c>
      <c r="I23" s="24">
        <v>1314636</v>
      </c>
      <c r="J23" s="24">
        <v>3935351</v>
      </c>
      <c r="K23" s="24">
        <v>1314636</v>
      </c>
      <c r="L23" s="24">
        <v>1309869</v>
      </c>
      <c r="M23" s="24">
        <v>1345945</v>
      </c>
      <c r="N23" s="24">
        <v>3970450</v>
      </c>
      <c r="O23" s="24">
        <v>1346380</v>
      </c>
      <c r="P23" s="24">
        <v>1346545</v>
      </c>
      <c r="Q23" s="24">
        <v>1311409</v>
      </c>
      <c r="R23" s="24">
        <v>4004334</v>
      </c>
      <c r="S23" s="24">
        <v>1346874</v>
      </c>
      <c r="T23" s="24">
        <v>1360360</v>
      </c>
      <c r="U23" s="24">
        <v>1376817</v>
      </c>
      <c r="V23" s="24">
        <v>4084051</v>
      </c>
      <c r="W23" s="24">
        <v>15994186</v>
      </c>
      <c r="X23" s="24">
        <v>19012198</v>
      </c>
      <c r="Y23" s="24">
        <v>-3018012</v>
      </c>
      <c r="Z23" s="6">
        <v>-15.87</v>
      </c>
      <c r="AA23" s="22">
        <v>19012198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374657580</v>
      </c>
      <c r="D25" s="40">
        <f>+D5+D9+D15+D19+D24</f>
        <v>0</v>
      </c>
      <c r="E25" s="41">
        <f t="shared" si="4"/>
        <v>414485648</v>
      </c>
      <c r="F25" s="42">
        <f t="shared" si="4"/>
        <v>443120648</v>
      </c>
      <c r="G25" s="42">
        <f t="shared" si="4"/>
        <v>50904774</v>
      </c>
      <c r="H25" s="42">
        <f t="shared" si="4"/>
        <v>21290767</v>
      </c>
      <c r="I25" s="42">
        <f t="shared" si="4"/>
        <v>23060600</v>
      </c>
      <c r="J25" s="42">
        <f t="shared" si="4"/>
        <v>95256141</v>
      </c>
      <c r="K25" s="42">
        <f t="shared" si="4"/>
        <v>23060600</v>
      </c>
      <c r="L25" s="42">
        <f t="shared" si="4"/>
        <v>15194447</v>
      </c>
      <c r="M25" s="42">
        <f t="shared" si="4"/>
        <v>30814651</v>
      </c>
      <c r="N25" s="42">
        <f t="shared" si="4"/>
        <v>69069698</v>
      </c>
      <c r="O25" s="42">
        <f t="shared" si="4"/>
        <v>20397323</v>
      </c>
      <c r="P25" s="42">
        <f t="shared" si="4"/>
        <v>18043014</v>
      </c>
      <c r="Q25" s="42">
        <f t="shared" si="4"/>
        <v>57810824</v>
      </c>
      <c r="R25" s="42">
        <f t="shared" si="4"/>
        <v>96251161</v>
      </c>
      <c r="S25" s="42">
        <f t="shared" si="4"/>
        <v>23705844</v>
      </c>
      <c r="T25" s="42">
        <f t="shared" si="4"/>
        <v>25517398</v>
      </c>
      <c r="U25" s="42">
        <f t="shared" si="4"/>
        <v>29252985</v>
      </c>
      <c r="V25" s="42">
        <f t="shared" si="4"/>
        <v>78476227</v>
      </c>
      <c r="W25" s="42">
        <f t="shared" si="4"/>
        <v>339053227</v>
      </c>
      <c r="X25" s="42">
        <f t="shared" si="4"/>
        <v>414485649</v>
      </c>
      <c r="Y25" s="42">
        <f t="shared" si="4"/>
        <v>-75432422</v>
      </c>
      <c r="Z25" s="43">
        <f>+IF(X25&lt;&gt;0,+(Y25/X25)*100,0)</f>
        <v>-18.199043122962262</v>
      </c>
      <c r="AA25" s="40">
        <f>+AA5+AA9+AA15+AA19+AA24</f>
        <v>443120648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132691968</v>
      </c>
      <c r="D28" s="19">
        <f>SUM(D29:D31)</f>
        <v>0</v>
      </c>
      <c r="E28" s="20">
        <f t="shared" si="5"/>
        <v>87017390</v>
      </c>
      <c r="F28" s="21">
        <f t="shared" si="5"/>
        <v>123967735</v>
      </c>
      <c r="G28" s="21">
        <f t="shared" si="5"/>
        <v>8568141</v>
      </c>
      <c r="H28" s="21">
        <f t="shared" si="5"/>
        <v>9038361</v>
      </c>
      <c r="I28" s="21">
        <f t="shared" si="5"/>
        <v>11408533</v>
      </c>
      <c r="J28" s="21">
        <f t="shared" si="5"/>
        <v>29015035</v>
      </c>
      <c r="K28" s="21">
        <f t="shared" si="5"/>
        <v>11408533</v>
      </c>
      <c r="L28" s="21">
        <f t="shared" si="5"/>
        <v>33406015</v>
      </c>
      <c r="M28" s="21">
        <f t="shared" si="5"/>
        <v>31256892</v>
      </c>
      <c r="N28" s="21">
        <f t="shared" si="5"/>
        <v>76071440</v>
      </c>
      <c r="O28" s="21">
        <f t="shared" si="5"/>
        <v>30175457</v>
      </c>
      <c r="P28" s="21">
        <f t="shared" si="5"/>
        <v>27619986</v>
      </c>
      <c r="Q28" s="21">
        <f t="shared" si="5"/>
        <v>29820306</v>
      </c>
      <c r="R28" s="21">
        <f t="shared" si="5"/>
        <v>87615749</v>
      </c>
      <c r="S28" s="21">
        <f t="shared" si="5"/>
        <v>18744418</v>
      </c>
      <c r="T28" s="21">
        <f t="shared" si="5"/>
        <v>21291385</v>
      </c>
      <c r="U28" s="21">
        <f t="shared" si="5"/>
        <v>23038727</v>
      </c>
      <c r="V28" s="21">
        <f t="shared" si="5"/>
        <v>63074530</v>
      </c>
      <c r="W28" s="21">
        <f t="shared" si="5"/>
        <v>255776754</v>
      </c>
      <c r="X28" s="21">
        <f t="shared" si="5"/>
        <v>87017389</v>
      </c>
      <c r="Y28" s="21">
        <f t="shared" si="5"/>
        <v>168759365</v>
      </c>
      <c r="Z28" s="4">
        <f>+IF(X28&lt;&gt;0,+(Y28/X28)*100,0)</f>
        <v>193.93751862630583</v>
      </c>
      <c r="AA28" s="19">
        <f>SUM(AA29:AA31)</f>
        <v>123967735</v>
      </c>
    </row>
    <row r="29" spans="1:27" ht="13.5">
      <c r="A29" s="5" t="s">
        <v>33</v>
      </c>
      <c r="B29" s="3"/>
      <c r="C29" s="22">
        <v>28701884</v>
      </c>
      <c r="D29" s="22"/>
      <c r="E29" s="23">
        <v>27911667</v>
      </c>
      <c r="F29" s="24">
        <v>27911667</v>
      </c>
      <c r="G29" s="24">
        <v>1996614</v>
      </c>
      <c r="H29" s="24">
        <v>1922271</v>
      </c>
      <c r="I29" s="24">
        <v>3593186</v>
      </c>
      <c r="J29" s="24">
        <v>7512071</v>
      </c>
      <c r="K29" s="24">
        <v>3593186</v>
      </c>
      <c r="L29" s="24">
        <v>33406015</v>
      </c>
      <c r="M29" s="24">
        <v>31256892</v>
      </c>
      <c r="N29" s="24">
        <v>68256093</v>
      </c>
      <c r="O29" s="24">
        <v>30175457</v>
      </c>
      <c r="P29" s="24">
        <v>27619986</v>
      </c>
      <c r="Q29" s="24">
        <v>29820306</v>
      </c>
      <c r="R29" s="24">
        <v>87615749</v>
      </c>
      <c r="S29" s="24">
        <v>18744418</v>
      </c>
      <c r="T29" s="24">
        <v>21291385</v>
      </c>
      <c r="U29" s="24">
        <v>23038727</v>
      </c>
      <c r="V29" s="24">
        <v>63074530</v>
      </c>
      <c r="W29" s="24">
        <v>226458443</v>
      </c>
      <c r="X29" s="24">
        <v>27911667</v>
      </c>
      <c r="Y29" s="24">
        <v>198546776</v>
      </c>
      <c r="Z29" s="6">
        <v>711.34</v>
      </c>
      <c r="AA29" s="22">
        <v>27911667</v>
      </c>
    </row>
    <row r="30" spans="1:27" ht="13.5">
      <c r="A30" s="5" t="s">
        <v>34</v>
      </c>
      <c r="B30" s="3"/>
      <c r="C30" s="25">
        <v>76014576</v>
      </c>
      <c r="D30" s="25"/>
      <c r="E30" s="26">
        <v>30480511</v>
      </c>
      <c r="F30" s="27">
        <v>67430856</v>
      </c>
      <c r="G30" s="27">
        <v>4174025</v>
      </c>
      <c r="H30" s="27">
        <v>4785499</v>
      </c>
      <c r="I30" s="27">
        <v>4599836</v>
      </c>
      <c r="J30" s="27">
        <v>13559360</v>
      </c>
      <c r="K30" s="27">
        <v>4599836</v>
      </c>
      <c r="L30" s="27"/>
      <c r="M30" s="27"/>
      <c r="N30" s="27">
        <v>4599836</v>
      </c>
      <c r="O30" s="27"/>
      <c r="P30" s="27"/>
      <c r="Q30" s="27"/>
      <c r="R30" s="27"/>
      <c r="S30" s="27"/>
      <c r="T30" s="27"/>
      <c r="U30" s="27"/>
      <c r="V30" s="27"/>
      <c r="W30" s="27">
        <v>18159196</v>
      </c>
      <c r="X30" s="27">
        <v>30480509</v>
      </c>
      <c r="Y30" s="27">
        <v>-12321313</v>
      </c>
      <c r="Z30" s="7">
        <v>-40.42</v>
      </c>
      <c r="AA30" s="25">
        <v>67430856</v>
      </c>
    </row>
    <row r="31" spans="1:27" ht="13.5">
      <c r="A31" s="5" t="s">
        <v>35</v>
      </c>
      <c r="B31" s="3"/>
      <c r="C31" s="22">
        <v>27975508</v>
      </c>
      <c r="D31" s="22"/>
      <c r="E31" s="23">
        <v>28625212</v>
      </c>
      <c r="F31" s="24">
        <v>28625212</v>
      </c>
      <c r="G31" s="24">
        <v>2397502</v>
      </c>
      <c r="H31" s="24">
        <v>2330591</v>
      </c>
      <c r="I31" s="24">
        <v>3215511</v>
      </c>
      <c r="J31" s="24">
        <v>7943604</v>
      </c>
      <c r="K31" s="24">
        <v>3215511</v>
      </c>
      <c r="L31" s="24"/>
      <c r="M31" s="24"/>
      <c r="N31" s="24">
        <v>3215511</v>
      </c>
      <c r="O31" s="24"/>
      <c r="P31" s="24"/>
      <c r="Q31" s="24"/>
      <c r="R31" s="24"/>
      <c r="S31" s="24"/>
      <c r="T31" s="24"/>
      <c r="U31" s="24"/>
      <c r="V31" s="24"/>
      <c r="W31" s="24">
        <v>11159115</v>
      </c>
      <c r="X31" s="24">
        <v>28625213</v>
      </c>
      <c r="Y31" s="24">
        <v>-17466098</v>
      </c>
      <c r="Z31" s="6">
        <v>-61.02</v>
      </c>
      <c r="AA31" s="22">
        <v>28625212</v>
      </c>
    </row>
    <row r="32" spans="1:27" ht="13.5">
      <c r="A32" s="2" t="s">
        <v>36</v>
      </c>
      <c r="B32" s="3"/>
      <c r="C32" s="19">
        <f aca="true" t="shared" si="6" ref="C32:Y32">SUM(C33:C37)</f>
        <v>54594888</v>
      </c>
      <c r="D32" s="19">
        <f>SUM(D33:D37)</f>
        <v>0</v>
      </c>
      <c r="E32" s="20">
        <f t="shared" si="6"/>
        <v>57778405</v>
      </c>
      <c r="F32" s="21">
        <f t="shared" si="6"/>
        <v>57778405</v>
      </c>
      <c r="G32" s="21">
        <f t="shared" si="6"/>
        <v>4492018</v>
      </c>
      <c r="H32" s="21">
        <f t="shared" si="6"/>
        <v>4738322</v>
      </c>
      <c r="I32" s="21">
        <f t="shared" si="6"/>
        <v>5670487</v>
      </c>
      <c r="J32" s="21">
        <f t="shared" si="6"/>
        <v>14900827</v>
      </c>
      <c r="K32" s="21">
        <f t="shared" si="6"/>
        <v>5670487</v>
      </c>
      <c r="L32" s="21">
        <f t="shared" si="6"/>
        <v>6412</v>
      </c>
      <c r="M32" s="21">
        <f t="shared" si="6"/>
        <v>0</v>
      </c>
      <c r="N32" s="21">
        <f t="shared" si="6"/>
        <v>5676899</v>
      </c>
      <c r="O32" s="21">
        <f t="shared" si="6"/>
        <v>0</v>
      </c>
      <c r="P32" s="21">
        <f t="shared" si="6"/>
        <v>26556</v>
      </c>
      <c r="Q32" s="21">
        <f t="shared" si="6"/>
        <v>0</v>
      </c>
      <c r="R32" s="21">
        <f t="shared" si="6"/>
        <v>26556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20604282</v>
      </c>
      <c r="X32" s="21">
        <f t="shared" si="6"/>
        <v>57778404</v>
      </c>
      <c r="Y32" s="21">
        <f t="shared" si="6"/>
        <v>-37174122</v>
      </c>
      <c r="Z32" s="4">
        <f>+IF(X32&lt;&gt;0,+(Y32/X32)*100,0)</f>
        <v>-64.33912920128428</v>
      </c>
      <c r="AA32" s="19">
        <f>SUM(AA33:AA37)</f>
        <v>57778405</v>
      </c>
    </row>
    <row r="33" spans="1:27" ht="13.5">
      <c r="A33" s="5" t="s">
        <v>37</v>
      </c>
      <c r="B33" s="3"/>
      <c r="C33" s="22">
        <v>13349449</v>
      </c>
      <c r="D33" s="22"/>
      <c r="E33" s="23">
        <v>13918144</v>
      </c>
      <c r="F33" s="24">
        <v>13918144</v>
      </c>
      <c r="G33" s="24">
        <v>1221249</v>
      </c>
      <c r="H33" s="24">
        <v>1209721</v>
      </c>
      <c r="I33" s="24">
        <v>1881740</v>
      </c>
      <c r="J33" s="24">
        <v>4312710</v>
      </c>
      <c r="K33" s="24">
        <v>1881740</v>
      </c>
      <c r="L33" s="24"/>
      <c r="M33" s="24"/>
      <c r="N33" s="24">
        <v>1881740</v>
      </c>
      <c r="O33" s="24"/>
      <c r="P33" s="24"/>
      <c r="Q33" s="24"/>
      <c r="R33" s="24"/>
      <c r="S33" s="24"/>
      <c r="T33" s="24"/>
      <c r="U33" s="24"/>
      <c r="V33" s="24"/>
      <c r="W33" s="24">
        <v>6194450</v>
      </c>
      <c r="X33" s="24">
        <v>13918144</v>
      </c>
      <c r="Y33" s="24">
        <v>-7723694</v>
      </c>
      <c r="Z33" s="6">
        <v>-55.49</v>
      </c>
      <c r="AA33" s="22">
        <v>13918144</v>
      </c>
    </row>
    <row r="34" spans="1:27" ht="13.5">
      <c r="A34" s="5" t="s">
        <v>38</v>
      </c>
      <c r="B34" s="3"/>
      <c r="C34" s="22">
        <v>11934942</v>
      </c>
      <c r="D34" s="22"/>
      <c r="E34" s="23">
        <v>11465358</v>
      </c>
      <c r="F34" s="24">
        <v>11465358</v>
      </c>
      <c r="G34" s="24">
        <v>876490</v>
      </c>
      <c r="H34" s="24">
        <v>982003</v>
      </c>
      <c r="I34" s="24">
        <v>1027142</v>
      </c>
      <c r="J34" s="24">
        <v>2885635</v>
      </c>
      <c r="K34" s="24">
        <v>1027142</v>
      </c>
      <c r="L34" s="24">
        <v>6412</v>
      </c>
      <c r="M34" s="24"/>
      <c r="N34" s="24">
        <v>1033554</v>
      </c>
      <c r="O34" s="24"/>
      <c r="P34" s="24"/>
      <c r="Q34" s="24"/>
      <c r="R34" s="24"/>
      <c r="S34" s="24"/>
      <c r="T34" s="24"/>
      <c r="U34" s="24"/>
      <c r="V34" s="24"/>
      <c r="W34" s="24">
        <v>3919189</v>
      </c>
      <c r="X34" s="24">
        <v>11465359</v>
      </c>
      <c r="Y34" s="24">
        <v>-7546170</v>
      </c>
      <c r="Z34" s="6">
        <v>-65.82</v>
      </c>
      <c r="AA34" s="22">
        <v>11465358</v>
      </c>
    </row>
    <row r="35" spans="1:27" ht="13.5">
      <c r="A35" s="5" t="s">
        <v>39</v>
      </c>
      <c r="B35" s="3"/>
      <c r="C35" s="22">
        <v>29137905</v>
      </c>
      <c r="D35" s="22"/>
      <c r="E35" s="23">
        <v>32384903</v>
      </c>
      <c r="F35" s="24">
        <v>32384903</v>
      </c>
      <c r="G35" s="24">
        <v>2394279</v>
      </c>
      <c r="H35" s="24">
        <v>2542442</v>
      </c>
      <c r="I35" s="24">
        <v>2761605</v>
      </c>
      <c r="J35" s="24">
        <v>7698326</v>
      </c>
      <c r="K35" s="24">
        <v>2761605</v>
      </c>
      <c r="L35" s="24"/>
      <c r="M35" s="24"/>
      <c r="N35" s="24">
        <v>2761605</v>
      </c>
      <c r="O35" s="24"/>
      <c r="P35" s="24">
        <v>26556</v>
      </c>
      <c r="Q35" s="24"/>
      <c r="R35" s="24">
        <v>26556</v>
      </c>
      <c r="S35" s="24"/>
      <c r="T35" s="24"/>
      <c r="U35" s="24"/>
      <c r="V35" s="24"/>
      <c r="W35" s="24">
        <v>10486487</v>
      </c>
      <c r="X35" s="24">
        <v>32384901</v>
      </c>
      <c r="Y35" s="24">
        <v>-21898414</v>
      </c>
      <c r="Z35" s="6">
        <v>-67.62</v>
      </c>
      <c r="AA35" s="22">
        <v>32384903</v>
      </c>
    </row>
    <row r="36" spans="1:27" ht="13.5">
      <c r="A36" s="5" t="s">
        <v>40</v>
      </c>
      <c r="B36" s="3"/>
      <c r="C36" s="22">
        <v>172592</v>
      </c>
      <c r="D36" s="22"/>
      <c r="E36" s="23">
        <v>10000</v>
      </c>
      <c r="F36" s="24">
        <v>10000</v>
      </c>
      <c r="G36" s="24"/>
      <c r="H36" s="24">
        <v>4156</v>
      </c>
      <c r="I36" s="24"/>
      <c r="J36" s="24">
        <v>4156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4156</v>
      </c>
      <c r="X36" s="24">
        <v>10000</v>
      </c>
      <c r="Y36" s="24">
        <v>-5844</v>
      </c>
      <c r="Z36" s="6">
        <v>-58.44</v>
      </c>
      <c r="AA36" s="22">
        <v>10000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69067979</v>
      </c>
      <c r="D38" s="19">
        <f>SUM(D39:D41)</f>
        <v>0</v>
      </c>
      <c r="E38" s="20">
        <f t="shared" si="7"/>
        <v>97857558</v>
      </c>
      <c r="F38" s="21">
        <f t="shared" si="7"/>
        <v>97857558</v>
      </c>
      <c r="G38" s="21">
        <f t="shared" si="7"/>
        <v>6088605</v>
      </c>
      <c r="H38" s="21">
        <f t="shared" si="7"/>
        <v>6109422</v>
      </c>
      <c r="I38" s="21">
        <f t="shared" si="7"/>
        <v>7371122</v>
      </c>
      <c r="J38" s="21">
        <f t="shared" si="7"/>
        <v>19569149</v>
      </c>
      <c r="K38" s="21">
        <f t="shared" si="7"/>
        <v>7371122</v>
      </c>
      <c r="L38" s="21">
        <f t="shared" si="7"/>
        <v>637574</v>
      </c>
      <c r="M38" s="21">
        <f t="shared" si="7"/>
        <v>168746</v>
      </c>
      <c r="N38" s="21">
        <f t="shared" si="7"/>
        <v>8177442</v>
      </c>
      <c r="O38" s="21">
        <f t="shared" si="7"/>
        <v>34209</v>
      </c>
      <c r="P38" s="21">
        <f t="shared" si="7"/>
        <v>56124</v>
      </c>
      <c r="Q38" s="21">
        <f t="shared" si="7"/>
        <v>10191</v>
      </c>
      <c r="R38" s="21">
        <f t="shared" si="7"/>
        <v>100524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27847115</v>
      </c>
      <c r="X38" s="21">
        <f t="shared" si="7"/>
        <v>97857558</v>
      </c>
      <c r="Y38" s="21">
        <f t="shared" si="7"/>
        <v>-70010443</v>
      </c>
      <c r="Z38" s="4">
        <f>+IF(X38&lt;&gt;0,+(Y38/X38)*100,0)</f>
        <v>-71.54321488382124</v>
      </c>
      <c r="AA38" s="19">
        <f>SUM(AA39:AA41)</f>
        <v>97857558</v>
      </c>
    </row>
    <row r="39" spans="1:27" ht="13.5">
      <c r="A39" s="5" t="s">
        <v>43</v>
      </c>
      <c r="B39" s="3"/>
      <c r="C39" s="22">
        <v>3582315</v>
      </c>
      <c r="D39" s="22"/>
      <c r="E39" s="23">
        <v>4761059</v>
      </c>
      <c r="F39" s="24">
        <v>4761059</v>
      </c>
      <c r="G39" s="24">
        <v>305752</v>
      </c>
      <c r="H39" s="24">
        <v>390210</v>
      </c>
      <c r="I39" s="24">
        <v>510832</v>
      </c>
      <c r="J39" s="24">
        <v>1206794</v>
      </c>
      <c r="K39" s="24">
        <v>510832</v>
      </c>
      <c r="L39" s="24"/>
      <c r="M39" s="24"/>
      <c r="N39" s="24">
        <v>510832</v>
      </c>
      <c r="O39" s="24"/>
      <c r="P39" s="24"/>
      <c r="Q39" s="24"/>
      <c r="R39" s="24"/>
      <c r="S39" s="24"/>
      <c r="T39" s="24"/>
      <c r="U39" s="24"/>
      <c r="V39" s="24"/>
      <c r="W39" s="24">
        <v>1717626</v>
      </c>
      <c r="X39" s="24">
        <v>4761059</v>
      </c>
      <c r="Y39" s="24">
        <v>-3043433</v>
      </c>
      <c r="Z39" s="6">
        <v>-63.92</v>
      </c>
      <c r="AA39" s="22">
        <v>4761059</v>
      </c>
    </row>
    <row r="40" spans="1:27" ht="13.5">
      <c r="A40" s="5" t="s">
        <v>44</v>
      </c>
      <c r="B40" s="3"/>
      <c r="C40" s="22">
        <v>65485664</v>
      </c>
      <c r="D40" s="22"/>
      <c r="E40" s="23">
        <v>93096499</v>
      </c>
      <c r="F40" s="24">
        <v>93096499</v>
      </c>
      <c r="G40" s="24">
        <v>5782853</v>
      </c>
      <c r="H40" s="24">
        <v>5719212</v>
      </c>
      <c r="I40" s="24">
        <v>6860290</v>
      </c>
      <c r="J40" s="24">
        <v>18362355</v>
      </c>
      <c r="K40" s="24">
        <v>6860290</v>
      </c>
      <c r="L40" s="24">
        <v>637574</v>
      </c>
      <c r="M40" s="24">
        <v>168746</v>
      </c>
      <c r="N40" s="24">
        <v>7666610</v>
      </c>
      <c r="O40" s="24">
        <v>34209</v>
      </c>
      <c r="P40" s="24">
        <v>56124</v>
      </c>
      <c r="Q40" s="24">
        <v>10191</v>
      </c>
      <c r="R40" s="24">
        <v>100524</v>
      </c>
      <c r="S40" s="24"/>
      <c r="T40" s="24"/>
      <c r="U40" s="24"/>
      <c r="V40" s="24"/>
      <c r="W40" s="24">
        <v>26129489</v>
      </c>
      <c r="X40" s="24">
        <v>93096499</v>
      </c>
      <c r="Y40" s="24">
        <v>-66967010</v>
      </c>
      <c r="Z40" s="6">
        <v>-71.93</v>
      </c>
      <c r="AA40" s="22">
        <v>93096499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161671638</v>
      </c>
      <c r="D42" s="19">
        <f>SUM(D43:D46)</f>
        <v>0</v>
      </c>
      <c r="E42" s="20">
        <f t="shared" si="8"/>
        <v>161444445</v>
      </c>
      <c r="F42" s="21">
        <f t="shared" si="8"/>
        <v>161444445</v>
      </c>
      <c r="G42" s="21">
        <f t="shared" si="8"/>
        <v>12477537</v>
      </c>
      <c r="H42" s="21">
        <f t="shared" si="8"/>
        <v>12609671</v>
      </c>
      <c r="I42" s="21">
        <f t="shared" si="8"/>
        <v>9652394</v>
      </c>
      <c r="J42" s="21">
        <f t="shared" si="8"/>
        <v>34739602</v>
      </c>
      <c r="K42" s="21">
        <f t="shared" si="8"/>
        <v>9652394</v>
      </c>
      <c r="L42" s="21">
        <f t="shared" si="8"/>
        <v>547726</v>
      </c>
      <c r="M42" s="21">
        <f t="shared" si="8"/>
        <v>189781</v>
      </c>
      <c r="N42" s="21">
        <f t="shared" si="8"/>
        <v>10389901</v>
      </c>
      <c r="O42" s="21">
        <f t="shared" si="8"/>
        <v>173710</v>
      </c>
      <c r="P42" s="21">
        <f t="shared" si="8"/>
        <v>215941</v>
      </c>
      <c r="Q42" s="21">
        <f t="shared" si="8"/>
        <v>73797</v>
      </c>
      <c r="R42" s="21">
        <f t="shared" si="8"/>
        <v>463448</v>
      </c>
      <c r="S42" s="21">
        <f t="shared" si="8"/>
        <v>6145558</v>
      </c>
      <c r="T42" s="21">
        <f t="shared" si="8"/>
        <v>4730056</v>
      </c>
      <c r="U42" s="21">
        <f t="shared" si="8"/>
        <v>7415854</v>
      </c>
      <c r="V42" s="21">
        <f t="shared" si="8"/>
        <v>18291468</v>
      </c>
      <c r="W42" s="21">
        <f t="shared" si="8"/>
        <v>63884419</v>
      </c>
      <c r="X42" s="21">
        <f t="shared" si="8"/>
        <v>161444443</v>
      </c>
      <c r="Y42" s="21">
        <f t="shared" si="8"/>
        <v>-97560024</v>
      </c>
      <c r="Z42" s="4">
        <f>+IF(X42&lt;&gt;0,+(Y42/X42)*100,0)</f>
        <v>-60.429471703773665</v>
      </c>
      <c r="AA42" s="19">
        <f>SUM(AA43:AA46)</f>
        <v>161444445</v>
      </c>
    </row>
    <row r="43" spans="1:27" ht="13.5">
      <c r="A43" s="5" t="s">
        <v>47</v>
      </c>
      <c r="B43" s="3"/>
      <c r="C43" s="22">
        <v>94899546</v>
      </c>
      <c r="D43" s="22"/>
      <c r="E43" s="23">
        <v>102939990</v>
      </c>
      <c r="F43" s="24">
        <v>102939990</v>
      </c>
      <c r="G43" s="24">
        <v>10102109</v>
      </c>
      <c r="H43" s="24">
        <v>10039187</v>
      </c>
      <c r="I43" s="24">
        <v>6450833</v>
      </c>
      <c r="J43" s="24">
        <v>26592129</v>
      </c>
      <c r="K43" s="24">
        <v>6450833</v>
      </c>
      <c r="L43" s="24">
        <v>529265</v>
      </c>
      <c r="M43" s="24"/>
      <c r="N43" s="24">
        <v>6980098</v>
      </c>
      <c r="O43" s="24">
        <v>17100</v>
      </c>
      <c r="P43" s="24"/>
      <c r="Q43" s="24">
        <v>73797</v>
      </c>
      <c r="R43" s="24">
        <v>90897</v>
      </c>
      <c r="S43" s="24">
        <v>6145558</v>
      </c>
      <c r="T43" s="24">
        <v>4730056</v>
      </c>
      <c r="U43" s="24">
        <v>7415854</v>
      </c>
      <c r="V43" s="24">
        <v>18291468</v>
      </c>
      <c r="W43" s="24">
        <v>51954592</v>
      </c>
      <c r="X43" s="24">
        <v>102939989</v>
      </c>
      <c r="Y43" s="24">
        <v>-50985397</v>
      </c>
      <c r="Z43" s="6">
        <v>-49.53</v>
      </c>
      <c r="AA43" s="22">
        <v>102939990</v>
      </c>
    </row>
    <row r="44" spans="1:27" ht="13.5">
      <c r="A44" s="5" t="s">
        <v>48</v>
      </c>
      <c r="B44" s="3"/>
      <c r="C44" s="22">
        <v>32725205</v>
      </c>
      <c r="D44" s="22"/>
      <c r="E44" s="23">
        <v>24603353</v>
      </c>
      <c r="F44" s="24">
        <v>24603353</v>
      </c>
      <c r="G44" s="24">
        <v>652761</v>
      </c>
      <c r="H44" s="24">
        <v>665504</v>
      </c>
      <c r="I44" s="24">
        <v>858353</v>
      </c>
      <c r="J44" s="24">
        <v>2176618</v>
      </c>
      <c r="K44" s="24">
        <v>858353</v>
      </c>
      <c r="L44" s="24">
        <v>18461</v>
      </c>
      <c r="M44" s="24">
        <v>189781</v>
      </c>
      <c r="N44" s="24">
        <v>1066595</v>
      </c>
      <c r="O44" s="24">
        <v>18110</v>
      </c>
      <c r="P44" s="24">
        <v>17527</v>
      </c>
      <c r="Q44" s="24"/>
      <c r="R44" s="24">
        <v>35637</v>
      </c>
      <c r="S44" s="24"/>
      <c r="T44" s="24"/>
      <c r="U44" s="24"/>
      <c r="V44" s="24"/>
      <c r="W44" s="24">
        <v>3278850</v>
      </c>
      <c r="X44" s="24">
        <v>24603352</v>
      </c>
      <c r="Y44" s="24">
        <v>-21324502</v>
      </c>
      <c r="Z44" s="6">
        <v>-86.67</v>
      </c>
      <c r="AA44" s="22">
        <v>24603353</v>
      </c>
    </row>
    <row r="45" spans="1:27" ht="13.5">
      <c r="A45" s="5" t="s">
        <v>49</v>
      </c>
      <c r="B45" s="3"/>
      <c r="C45" s="25">
        <v>14221545</v>
      </c>
      <c r="D45" s="25"/>
      <c r="E45" s="26">
        <v>14797795</v>
      </c>
      <c r="F45" s="27">
        <v>14797795</v>
      </c>
      <c r="G45" s="27">
        <v>547819</v>
      </c>
      <c r="H45" s="27">
        <v>636325</v>
      </c>
      <c r="I45" s="27">
        <v>841547</v>
      </c>
      <c r="J45" s="27">
        <v>2025691</v>
      </c>
      <c r="K45" s="27">
        <v>841547</v>
      </c>
      <c r="L45" s="27"/>
      <c r="M45" s="27"/>
      <c r="N45" s="27">
        <v>841547</v>
      </c>
      <c r="O45" s="27">
        <v>138500</v>
      </c>
      <c r="P45" s="27"/>
      <c r="Q45" s="27"/>
      <c r="R45" s="27">
        <v>138500</v>
      </c>
      <c r="S45" s="27"/>
      <c r="T45" s="27"/>
      <c r="U45" s="27"/>
      <c r="V45" s="27"/>
      <c r="W45" s="27">
        <v>3005738</v>
      </c>
      <c r="X45" s="27">
        <v>14797795</v>
      </c>
      <c r="Y45" s="27">
        <v>-11792057</v>
      </c>
      <c r="Z45" s="7">
        <v>-79.69</v>
      </c>
      <c r="AA45" s="25">
        <v>14797795</v>
      </c>
    </row>
    <row r="46" spans="1:27" ht="13.5">
      <c r="A46" s="5" t="s">
        <v>50</v>
      </c>
      <c r="B46" s="3"/>
      <c r="C46" s="22">
        <v>19825342</v>
      </c>
      <c r="D46" s="22"/>
      <c r="E46" s="23">
        <v>19103307</v>
      </c>
      <c r="F46" s="24">
        <v>19103307</v>
      </c>
      <c r="G46" s="24">
        <v>1174848</v>
      </c>
      <c r="H46" s="24">
        <v>1268655</v>
      </c>
      <c r="I46" s="24">
        <v>1501661</v>
      </c>
      <c r="J46" s="24">
        <v>3945164</v>
      </c>
      <c r="K46" s="24">
        <v>1501661</v>
      </c>
      <c r="L46" s="24"/>
      <c r="M46" s="24"/>
      <c r="N46" s="24">
        <v>1501661</v>
      </c>
      <c r="O46" s="24"/>
      <c r="P46" s="24">
        <v>198414</v>
      </c>
      <c r="Q46" s="24"/>
      <c r="R46" s="24">
        <v>198414</v>
      </c>
      <c r="S46" s="24"/>
      <c r="T46" s="24"/>
      <c r="U46" s="24"/>
      <c r="V46" s="24"/>
      <c r="W46" s="24">
        <v>5645239</v>
      </c>
      <c r="X46" s="24">
        <v>19103307</v>
      </c>
      <c r="Y46" s="24">
        <v>-13458068</v>
      </c>
      <c r="Z46" s="6">
        <v>-70.45</v>
      </c>
      <c r="AA46" s="22">
        <v>19103307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418026473</v>
      </c>
      <c r="D48" s="40">
        <f>+D28+D32+D38+D42+D47</f>
        <v>0</v>
      </c>
      <c r="E48" s="41">
        <f t="shared" si="9"/>
        <v>404097798</v>
      </c>
      <c r="F48" s="42">
        <f t="shared" si="9"/>
        <v>441048143</v>
      </c>
      <c r="G48" s="42">
        <f t="shared" si="9"/>
        <v>31626301</v>
      </c>
      <c r="H48" s="42">
        <f t="shared" si="9"/>
        <v>32495776</v>
      </c>
      <c r="I48" s="42">
        <f t="shared" si="9"/>
        <v>34102536</v>
      </c>
      <c r="J48" s="42">
        <f t="shared" si="9"/>
        <v>98224613</v>
      </c>
      <c r="K48" s="42">
        <f t="shared" si="9"/>
        <v>34102536</v>
      </c>
      <c r="L48" s="42">
        <f t="shared" si="9"/>
        <v>34597727</v>
      </c>
      <c r="M48" s="42">
        <f t="shared" si="9"/>
        <v>31615419</v>
      </c>
      <c r="N48" s="42">
        <f t="shared" si="9"/>
        <v>100315682</v>
      </c>
      <c r="O48" s="42">
        <f t="shared" si="9"/>
        <v>30383376</v>
      </c>
      <c r="P48" s="42">
        <f t="shared" si="9"/>
        <v>27918607</v>
      </c>
      <c r="Q48" s="42">
        <f t="shared" si="9"/>
        <v>29904294</v>
      </c>
      <c r="R48" s="42">
        <f t="shared" si="9"/>
        <v>88206277</v>
      </c>
      <c r="S48" s="42">
        <f t="shared" si="9"/>
        <v>24889976</v>
      </c>
      <c r="T48" s="42">
        <f t="shared" si="9"/>
        <v>26021441</v>
      </c>
      <c r="U48" s="42">
        <f t="shared" si="9"/>
        <v>30454581</v>
      </c>
      <c r="V48" s="42">
        <f t="shared" si="9"/>
        <v>81365998</v>
      </c>
      <c r="W48" s="42">
        <f t="shared" si="9"/>
        <v>368112570</v>
      </c>
      <c r="X48" s="42">
        <f t="shared" si="9"/>
        <v>404097794</v>
      </c>
      <c r="Y48" s="42">
        <f t="shared" si="9"/>
        <v>-35985224</v>
      </c>
      <c r="Z48" s="43">
        <f>+IF(X48&lt;&gt;0,+(Y48/X48)*100,0)</f>
        <v>-8.9050780613764</v>
      </c>
      <c r="AA48" s="40">
        <f>+AA28+AA32+AA38+AA42+AA47</f>
        <v>441048143</v>
      </c>
    </row>
    <row r="49" spans="1:27" ht="13.5">
      <c r="A49" s="14" t="s">
        <v>58</v>
      </c>
      <c r="B49" s="15"/>
      <c r="C49" s="44">
        <f aca="true" t="shared" si="10" ref="C49:Y49">+C25-C48</f>
        <v>-43368893</v>
      </c>
      <c r="D49" s="44">
        <f>+D25-D48</f>
        <v>0</v>
      </c>
      <c r="E49" s="45">
        <f t="shared" si="10"/>
        <v>10387850</v>
      </c>
      <c r="F49" s="46">
        <f t="shared" si="10"/>
        <v>2072505</v>
      </c>
      <c r="G49" s="46">
        <f t="shared" si="10"/>
        <v>19278473</v>
      </c>
      <c r="H49" s="46">
        <f t="shared" si="10"/>
        <v>-11205009</v>
      </c>
      <c r="I49" s="46">
        <f t="shared" si="10"/>
        <v>-11041936</v>
      </c>
      <c r="J49" s="46">
        <f t="shared" si="10"/>
        <v>-2968472</v>
      </c>
      <c r="K49" s="46">
        <f t="shared" si="10"/>
        <v>-11041936</v>
      </c>
      <c r="L49" s="46">
        <f t="shared" si="10"/>
        <v>-19403280</v>
      </c>
      <c r="M49" s="46">
        <f t="shared" si="10"/>
        <v>-800768</v>
      </c>
      <c r="N49" s="46">
        <f t="shared" si="10"/>
        <v>-31245984</v>
      </c>
      <c r="O49" s="46">
        <f t="shared" si="10"/>
        <v>-9986053</v>
      </c>
      <c r="P49" s="46">
        <f t="shared" si="10"/>
        <v>-9875593</v>
      </c>
      <c r="Q49" s="46">
        <f t="shared" si="10"/>
        <v>27906530</v>
      </c>
      <c r="R49" s="46">
        <f t="shared" si="10"/>
        <v>8044884</v>
      </c>
      <c r="S49" s="46">
        <f t="shared" si="10"/>
        <v>-1184132</v>
      </c>
      <c r="T49" s="46">
        <f t="shared" si="10"/>
        <v>-504043</v>
      </c>
      <c r="U49" s="46">
        <f t="shared" si="10"/>
        <v>-1201596</v>
      </c>
      <c r="V49" s="46">
        <f t="shared" si="10"/>
        <v>-2889771</v>
      </c>
      <c r="W49" s="46">
        <f t="shared" si="10"/>
        <v>-29059343</v>
      </c>
      <c r="X49" s="46">
        <f>IF(F25=F48,0,X25-X48)</f>
        <v>10387855</v>
      </c>
      <c r="Y49" s="46">
        <f t="shared" si="10"/>
        <v>-39447198</v>
      </c>
      <c r="Z49" s="47">
        <f>+IF(X49&lt;&gt;0,+(Y49/X49)*100,0)</f>
        <v>-379.74344077771593</v>
      </c>
      <c r="AA49" s="44">
        <f>+AA25-AA48</f>
        <v>2072505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88978933</v>
      </c>
      <c r="F5" s="21">
        <f t="shared" si="0"/>
        <v>78678933</v>
      </c>
      <c r="G5" s="21">
        <f t="shared" si="0"/>
        <v>24101520</v>
      </c>
      <c r="H5" s="21">
        <f t="shared" si="0"/>
        <v>1931050</v>
      </c>
      <c r="I5" s="21">
        <f t="shared" si="0"/>
        <v>967809</v>
      </c>
      <c r="J5" s="21">
        <f t="shared" si="0"/>
        <v>27000379</v>
      </c>
      <c r="K5" s="21">
        <f t="shared" si="0"/>
        <v>8793174</v>
      </c>
      <c r="L5" s="21">
        <f t="shared" si="0"/>
        <v>1817625</v>
      </c>
      <c r="M5" s="21">
        <f t="shared" si="0"/>
        <v>15762581</v>
      </c>
      <c r="N5" s="21">
        <f t="shared" si="0"/>
        <v>26373380</v>
      </c>
      <c r="O5" s="21">
        <f t="shared" si="0"/>
        <v>3463033</v>
      </c>
      <c r="P5" s="21">
        <f t="shared" si="0"/>
        <v>4390654</v>
      </c>
      <c r="Q5" s="21">
        <f t="shared" si="0"/>
        <v>12030475</v>
      </c>
      <c r="R5" s="21">
        <f t="shared" si="0"/>
        <v>19884162</v>
      </c>
      <c r="S5" s="21">
        <f t="shared" si="0"/>
        <v>1117150</v>
      </c>
      <c r="T5" s="21">
        <f t="shared" si="0"/>
        <v>0</v>
      </c>
      <c r="U5" s="21">
        <f t="shared" si="0"/>
        <v>0</v>
      </c>
      <c r="V5" s="21">
        <f t="shared" si="0"/>
        <v>1117150</v>
      </c>
      <c r="W5" s="21">
        <f t="shared" si="0"/>
        <v>74375071</v>
      </c>
      <c r="X5" s="21">
        <f t="shared" si="0"/>
        <v>88978933</v>
      </c>
      <c r="Y5" s="21">
        <f t="shared" si="0"/>
        <v>-14603862</v>
      </c>
      <c r="Z5" s="4">
        <f>+IF(X5&lt;&gt;0,+(Y5/X5)*100,0)</f>
        <v>-16.41271872747676</v>
      </c>
      <c r="AA5" s="19">
        <f>SUM(AA6:AA8)</f>
        <v>78678933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88347103</v>
      </c>
      <c r="F7" s="27">
        <v>78347103</v>
      </c>
      <c r="G7" s="27">
        <v>24101520</v>
      </c>
      <c r="H7" s="27">
        <v>1904440</v>
      </c>
      <c r="I7" s="27">
        <v>923099</v>
      </c>
      <c r="J7" s="27">
        <v>26929059</v>
      </c>
      <c r="K7" s="27">
        <v>8761729</v>
      </c>
      <c r="L7" s="27">
        <v>1795270</v>
      </c>
      <c r="M7" s="27">
        <v>15614981</v>
      </c>
      <c r="N7" s="27">
        <v>26171980</v>
      </c>
      <c r="O7" s="27">
        <v>3439074</v>
      </c>
      <c r="P7" s="27">
        <v>4367040</v>
      </c>
      <c r="Q7" s="27">
        <v>12020899</v>
      </c>
      <c r="R7" s="27">
        <v>19827013</v>
      </c>
      <c r="S7" s="27">
        <v>1110460</v>
      </c>
      <c r="T7" s="27"/>
      <c r="U7" s="27"/>
      <c r="V7" s="27">
        <v>1110460</v>
      </c>
      <c r="W7" s="27">
        <v>74038512</v>
      </c>
      <c r="X7" s="27">
        <v>88347103</v>
      </c>
      <c r="Y7" s="27">
        <v>-14308591</v>
      </c>
      <c r="Z7" s="7">
        <v>-16.2</v>
      </c>
      <c r="AA7" s="25">
        <v>78347103</v>
      </c>
    </row>
    <row r="8" spans="1:27" ht="13.5">
      <c r="A8" s="5" t="s">
        <v>35</v>
      </c>
      <c r="B8" s="3"/>
      <c r="C8" s="22"/>
      <c r="D8" s="22"/>
      <c r="E8" s="23">
        <v>631830</v>
      </c>
      <c r="F8" s="24">
        <v>331830</v>
      </c>
      <c r="G8" s="24"/>
      <c r="H8" s="24">
        <v>26610</v>
      </c>
      <c r="I8" s="24">
        <v>44710</v>
      </c>
      <c r="J8" s="24">
        <v>71320</v>
      </c>
      <c r="K8" s="24">
        <v>31445</v>
      </c>
      <c r="L8" s="24">
        <v>22355</v>
      </c>
      <c r="M8" s="24">
        <v>147600</v>
      </c>
      <c r="N8" s="24">
        <v>201400</v>
      </c>
      <c r="O8" s="24">
        <v>23959</v>
      </c>
      <c r="P8" s="24">
        <v>23614</v>
      </c>
      <c r="Q8" s="24">
        <v>9576</v>
      </c>
      <c r="R8" s="24">
        <v>57149</v>
      </c>
      <c r="S8" s="24">
        <v>6690</v>
      </c>
      <c r="T8" s="24"/>
      <c r="U8" s="24"/>
      <c r="V8" s="24">
        <v>6690</v>
      </c>
      <c r="W8" s="24">
        <v>336559</v>
      </c>
      <c r="X8" s="24">
        <v>631830</v>
      </c>
      <c r="Y8" s="24">
        <v>-295271</v>
      </c>
      <c r="Z8" s="6">
        <v>-46.73</v>
      </c>
      <c r="AA8" s="22">
        <v>331830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13976152</v>
      </c>
      <c r="F9" s="21">
        <f t="shared" si="1"/>
        <v>10726152</v>
      </c>
      <c r="G9" s="21">
        <f t="shared" si="1"/>
        <v>191741</v>
      </c>
      <c r="H9" s="21">
        <f t="shared" si="1"/>
        <v>749947</v>
      </c>
      <c r="I9" s="21">
        <f t="shared" si="1"/>
        <v>318657</v>
      </c>
      <c r="J9" s="21">
        <f t="shared" si="1"/>
        <v>1260345</v>
      </c>
      <c r="K9" s="21">
        <f t="shared" si="1"/>
        <v>294396</v>
      </c>
      <c r="L9" s="21">
        <f t="shared" si="1"/>
        <v>404916</v>
      </c>
      <c r="M9" s="21">
        <f t="shared" si="1"/>
        <v>357038</v>
      </c>
      <c r="N9" s="21">
        <f t="shared" si="1"/>
        <v>1056350</v>
      </c>
      <c r="O9" s="21">
        <f t="shared" si="1"/>
        <v>99628</v>
      </c>
      <c r="P9" s="21">
        <f t="shared" si="1"/>
        <v>121304</v>
      </c>
      <c r="Q9" s="21">
        <f t="shared" si="1"/>
        <v>128458</v>
      </c>
      <c r="R9" s="21">
        <f t="shared" si="1"/>
        <v>349390</v>
      </c>
      <c r="S9" s="21">
        <f t="shared" si="1"/>
        <v>121437</v>
      </c>
      <c r="T9" s="21">
        <f t="shared" si="1"/>
        <v>0</v>
      </c>
      <c r="U9" s="21">
        <f t="shared" si="1"/>
        <v>0</v>
      </c>
      <c r="V9" s="21">
        <f t="shared" si="1"/>
        <v>121437</v>
      </c>
      <c r="W9" s="21">
        <f t="shared" si="1"/>
        <v>2787522</v>
      </c>
      <c r="X9" s="21">
        <f t="shared" si="1"/>
        <v>13976393</v>
      </c>
      <c r="Y9" s="21">
        <f t="shared" si="1"/>
        <v>-11188871</v>
      </c>
      <c r="Z9" s="4">
        <f>+IF(X9&lt;&gt;0,+(Y9/X9)*100,0)</f>
        <v>-80.05549786701046</v>
      </c>
      <c r="AA9" s="19">
        <f>SUM(AA10:AA14)</f>
        <v>10726152</v>
      </c>
    </row>
    <row r="10" spans="1:27" ht="13.5">
      <c r="A10" s="5" t="s">
        <v>37</v>
      </c>
      <c r="B10" s="3"/>
      <c r="C10" s="22"/>
      <c r="D10" s="22"/>
      <c r="E10" s="23">
        <v>8411802</v>
      </c>
      <c r="F10" s="24">
        <v>8411802</v>
      </c>
      <c r="G10" s="24">
        <v>114681</v>
      </c>
      <c r="H10" s="24">
        <v>649263</v>
      </c>
      <c r="I10" s="24">
        <v>197154</v>
      </c>
      <c r="J10" s="24">
        <v>961098</v>
      </c>
      <c r="K10" s="24">
        <v>36679</v>
      </c>
      <c r="L10" s="24">
        <v>110365</v>
      </c>
      <c r="M10" s="24">
        <v>95825</v>
      </c>
      <c r="N10" s="24">
        <v>242869</v>
      </c>
      <c r="O10" s="24">
        <v>42681</v>
      </c>
      <c r="P10" s="24">
        <v>23112</v>
      </c>
      <c r="Q10" s="24">
        <v>36464</v>
      </c>
      <c r="R10" s="24">
        <v>102257</v>
      </c>
      <c r="S10" s="24">
        <v>27991</v>
      </c>
      <c r="T10" s="24"/>
      <c r="U10" s="24"/>
      <c r="V10" s="24">
        <v>27991</v>
      </c>
      <c r="W10" s="24">
        <v>1334215</v>
      </c>
      <c r="X10" s="24">
        <v>8412043</v>
      </c>
      <c r="Y10" s="24">
        <v>-7077828</v>
      </c>
      <c r="Z10" s="6">
        <v>-84.14</v>
      </c>
      <c r="AA10" s="22">
        <v>8411802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5564350</v>
      </c>
      <c r="F12" s="24">
        <v>2314350</v>
      </c>
      <c r="G12" s="24">
        <v>77060</v>
      </c>
      <c r="H12" s="24">
        <v>100684</v>
      </c>
      <c r="I12" s="24">
        <v>121503</v>
      </c>
      <c r="J12" s="24">
        <v>299247</v>
      </c>
      <c r="K12" s="24">
        <v>257717</v>
      </c>
      <c r="L12" s="24">
        <v>294551</v>
      </c>
      <c r="M12" s="24">
        <v>261213</v>
      </c>
      <c r="N12" s="24">
        <v>813481</v>
      </c>
      <c r="O12" s="24">
        <v>56947</v>
      </c>
      <c r="P12" s="24">
        <v>98192</v>
      </c>
      <c r="Q12" s="24">
        <v>91994</v>
      </c>
      <c r="R12" s="24">
        <v>247133</v>
      </c>
      <c r="S12" s="24">
        <v>93446</v>
      </c>
      <c r="T12" s="24"/>
      <c r="U12" s="24"/>
      <c r="V12" s="24">
        <v>93446</v>
      </c>
      <c r="W12" s="24">
        <v>1453307</v>
      </c>
      <c r="X12" s="24">
        <v>5564350</v>
      </c>
      <c r="Y12" s="24">
        <v>-4111043</v>
      </c>
      <c r="Z12" s="6">
        <v>-73.88</v>
      </c>
      <c r="AA12" s="22">
        <v>2314350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15030996</v>
      </c>
      <c r="F15" s="21">
        <f t="shared" si="2"/>
        <v>15030996</v>
      </c>
      <c r="G15" s="21">
        <f t="shared" si="2"/>
        <v>194602</v>
      </c>
      <c r="H15" s="21">
        <f t="shared" si="2"/>
        <v>1122050</v>
      </c>
      <c r="I15" s="21">
        <f t="shared" si="2"/>
        <v>2607</v>
      </c>
      <c r="J15" s="21">
        <f t="shared" si="2"/>
        <v>1319259</v>
      </c>
      <c r="K15" s="21">
        <f t="shared" si="2"/>
        <v>915711</v>
      </c>
      <c r="L15" s="21">
        <f t="shared" si="2"/>
        <v>0</v>
      </c>
      <c r="M15" s="21">
        <f t="shared" si="2"/>
        <v>2819</v>
      </c>
      <c r="N15" s="21">
        <f t="shared" si="2"/>
        <v>918530</v>
      </c>
      <c r="O15" s="21">
        <f t="shared" si="2"/>
        <v>3061</v>
      </c>
      <c r="P15" s="21">
        <f t="shared" si="2"/>
        <v>48481</v>
      </c>
      <c r="Q15" s="21">
        <f t="shared" si="2"/>
        <v>2662</v>
      </c>
      <c r="R15" s="21">
        <f t="shared" si="2"/>
        <v>54204</v>
      </c>
      <c r="S15" s="21">
        <f t="shared" si="2"/>
        <v>192</v>
      </c>
      <c r="T15" s="21">
        <f t="shared" si="2"/>
        <v>0</v>
      </c>
      <c r="U15" s="21">
        <f t="shared" si="2"/>
        <v>0</v>
      </c>
      <c r="V15" s="21">
        <f t="shared" si="2"/>
        <v>192</v>
      </c>
      <c r="W15" s="21">
        <f t="shared" si="2"/>
        <v>2292185</v>
      </c>
      <c r="X15" s="21">
        <f t="shared" si="2"/>
        <v>15030996</v>
      </c>
      <c r="Y15" s="21">
        <f t="shared" si="2"/>
        <v>-12738811</v>
      </c>
      <c r="Z15" s="4">
        <f>+IF(X15&lt;&gt;0,+(Y15/X15)*100,0)</f>
        <v>-84.75027869078004</v>
      </c>
      <c r="AA15" s="19">
        <f>SUM(AA16:AA18)</f>
        <v>15030996</v>
      </c>
    </row>
    <row r="16" spans="1:27" ht="13.5">
      <c r="A16" s="5" t="s">
        <v>43</v>
      </c>
      <c r="B16" s="3"/>
      <c r="C16" s="22"/>
      <c r="D16" s="22"/>
      <c r="E16" s="23">
        <v>14996849</v>
      </c>
      <c r="F16" s="24">
        <v>14996849</v>
      </c>
      <c r="G16" s="24">
        <v>194602</v>
      </c>
      <c r="H16" s="24">
        <v>1122050</v>
      </c>
      <c r="I16" s="24">
        <v>2607</v>
      </c>
      <c r="J16" s="24">
        <v>1319259</v>
      </c>
      <c r="K16" s="24">
        <v>915711</v>
      </c>
      <c r="L16" s="24"/>
      <c r="M16" s="24">
        <v>2819</v>
      </c>
      <c r="N16" s="24">
        <v>918530</v>
      </c>
      <c r="O16" s="24">
        <v>3061</v>
      </c>
      <c r="P16" s="24">
        <v>48481</v>
      </c>
      <c r="Q16" s="24">
        <v>2662</v>
      </c>
      <c r="R16" s="24">
        <v>54204</v>
      </c>
      <c r="S16" s="24">
        <v>192</v>
      </c>
      <c r="T16" s="24"/>
      <c r="U16" s="24"/>
      <c r="V16" s="24">
        <v>192</v>
      </c>
      <c r="W16" s="24">
        <v>2292185</v>
      </c>
      <c r="X16" s="24">
        <v>14996849</v>
      </c>
      <c r="Y16" s="24">
        <v>-12704664</v>
      </c>
      <c r="Z16" s="6">
        <v>-84.72</v>
      </c>
      <c r="AA16" s="22">
        <v>14996849</v>
      </c>
    </row>
    <row r="17" spans="1:27" ht="13.5">
      <c r="A17" s="5" t="s">
        <v>44</v>
      </c>
      <c r="B17" s="3"/>
      <c r="C17" s="22"/>
      <c r="D17" s="22"/>
      <c r="E17" s="23">
        <v>34147</v>
      </c>
      <c r="F17" s="24">
        <v>34147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34147</v>
      </c>
      <c r="Y17" s="24">
        <v>-34147</v>
      </c>
      <c r="Z17" s="6">
        <v>-100</v>
      </c>
      <c r="AA17" s="22">
        <v>34147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51558864</v>
      </c>
      <c r="F19" s="21">
        <f t="shared" si="3"/>
        <v>49858864</v>
      </c>
      <c r="G19" s="21">
        <f t="shared" si="3"/>
        <v>4237169</v>
      </c>
      <c r="H19" s="21">
        <f t="shared" si="3"/>
        <v>4672906</v>
      </c>
      <c r="I19" s="21">
        <f t="shared" si="3"/>
        <v>4826970</v>
      </c>
      <c r="J19" s="21">
        <f t="shared" si="3"/>
        <v>13737045</v>
      </c>
      <c r="K19" s="21">
        <f t="shared" si="3"/>
        <v>2175066</v>
      </c>
      <c r="L19" s="21">
        <f t="shared" si="3"/>
        <v>4137558</v>
      </c>
      <c r="M19" s="21">
        <f t="shared" si="3"/>
        <v>4218006</v>
      </c>
      <c r="N19" s="21">
        <f t="shared" si="3"/>
        <v>10530630</v>
      </c>
      <c r="O19" s="21">
        <f t="shared" si="3"/>
        <v>4681653</v>
      </c>
      <c r="P19" s="21">
        <f t="shared" si="3"/>
        <v>3625019</v>
      </c>
      <c r="Q19" s="21">
        <f t="shared" si="3"/>
        <v>4525294</v>
      </c>
      <c r="R19" s="21">
        <f t="shared" si="3"/>
        <v>12831966</v>
      </c>
      <c r="S19" s="21">
        <f t="shared" si="3"/>
        <v>4250817</v>
      </c>
      <c r="T19" s="21">
        <f t="shared" si="3"/>
        <v>0</v>
      </c>
      <c r="U19" s="21">
        <f t="shared" si="3"/>
        <v>0</v>
      </c>
      <c r="V19" s="21">
        <f t="shared" si="3"/>
        <v>4250817</v>
      </c>
      <c r="W19" s="21">
        <f t="shared" si="3"/>
        <v>41350458</v>
      </c>
      <c r="X19" s="21">
        <f t="shared" si="3"/>
        <v>51558184</v>
      </c>
      <c r="Y19" s="21">
        <f t="shared" si="3"/>
        <v>-10207726</v>
      </c>
      <c r="Z19" s="4">
        <f>+IF(X19&lt;&gt;0,+(Y19/X19)*100,0)</f>
        <v>-19.798459154418627</v>
      </c>
      <c r="AA19" s="19">
        <f>SUM(AA20:AA23)</f>
        <v>49858864</v>
      </c>
    </row>
    <row r="20" spans="1:27" ht="13.5">
      <c r="A20" s="5" t="s">
        <v>47</v>
      </c>
      <c r="B20" s="3"/>
      <c r="C20" s="22"/>
      <c r="D20" s="22"/>
      <c r="E20" s="23">
        <v>34667264</v>
      </c>
      <c r="F20" s="24">
        <v>28667264</v>
      </c>
      <c r="G20" s="24">
        <v>2634327</v>
      </c>
      <c r="H20" s="24">
        <v>3092175</v>
      </c>
      <c r="I20" s="24">
        <v>3245037</v>
      </c>
      <c r="J20" s="24">
        <v>8971539</v>
      </c>
      <c r="K20" s="24">
        <v>582287</v>
      </c>
      <c r="L20" s="24">
        <v>2526886</v>
      </c>
      <c r="M20" s="24">
        <v>2372505</v>
      </c>
      <c r="N20" s="24">
        <v>5481678</v>
      </c>
      <c r="O20" s="24">
        <v>3213575</v>
      </c>
      <c r="P20" s="24">
        <v>2114244</v>
      </c>
      <c r="Q20" s="24">
        <v>2362596</v>
      </c>
      <c r="R20" s="24">
        <v>7690415</v>
      </c>
      <c r="S20" s="24">
        <v>2352938</v>
      </c>
      <c r="T20" s="24"/>
      <c r="U20" s="24"/>
      <c r="V20" s="24">
        <v>2352938</v>
      </c>
      <c r="W20" s="24">
        <v>24496570</v>
      </c>
      <c r="X20" s="24">
        <v>34667264</v>
      </c>
      <c r="Y20" s="24">
        <v>-10170694</v>
      </c>
      <c r="Z20" s="6">
        <v>-29.34</v>
      </c>
      <c r="AA20" s="22">
        <v>28667264</v>
      </c>
    </row>
    <row r="21" spans="1:27" ht="13.5">
      <c r="A21" s="5" t="s">
        <v>48</v>
      </c>
      <c r="B21" s="3"/>
      <c r="C21" s="22"/>
      <c r="D21" s="22"/>
      <c r="E21" s="23">
        <v>4881101</v>
      </c>
      <c r="F21" s="24">
        <v>6881101</v>
      </c>
      <c r="G21" s="24">
        <v>449780</v>
      </c>
      <c r="H21" s="24">
        <v>425650</v>
      </c>
      <c r="I21" s="24">
        <v>426518</v>
      </c>
      <c r="J21" s="24">
        <v>1301948</v>
      </c>
      <c r="K21" s="24">
        <v>438063</v>
      </c>
      <c r="L21" s="24">
        <v>454612</v>
      </c>
      <c r="M21" s="24">
        <v>760056</v>
      </c>
      <c r="N21" s="24">
        <v>1652731</v>
      </c>
      <c r="O21" s="24">
        <v>311414</v>
      </c>
      <c r="P21" s="24">
        <v>445363</v>
      </c>
      <c r="Q21" s="24">
        <v>744568</v>
      </c>
      <c r="R21" s="24">
        <v>1501345</v>
      </c>
      <c r="S21" s="24">
        <v>384966</v>
      </c>
      <c r="T21" s="24"/>
      <c r="U21" s="24"/>
      <c r="V21" s="24">
        <v>384966</v>
      </c>
      <c r="W21" s="24">
        <v>4840990</v>
      </c>
      <c r="X21" s="24">
        <v>4881101</v>
      </c>
      <c r="Y21" s="24">
        <v>-40111</v>
      </c>
      <c r="Z21" s="6">
        <v>-0.82</v>
      </c>
      <c r="AA21" s="22">
        <v>6881101</v>
      </c>
    </row>
    <row r="22" spans="1:27" ht="13.5">
      <c r="A22" s="5" t="s">
        <v>49</v>
      </c>
      <c r="B22" s="3"/>
      <c r="C22" s="25"/>
      <c r="D22" s="25"/>
      <c r="E22" s="26">
        <v>5524827</v>
      </c>
      <c r="F22" s="27">
        <v>7124827</v>
      </c>
      <c r="G22" s="27">
        <v>546449</v>
      </c>
      <c r="H22" s="27">
        <v>548343</v>
      </c>
      <c r="I22" s="27">
        <v>548512</v>
      </c>
      <c r="J22" s="27">
        <v>1643304</v>
      </c>
      <c r="K22" s="27">
        <v>548942</v>
      </c>
      <c r="L22" s="27">
        <v>548749</v>
      </c>
      <c r="M22" s="27">
        <v>508237</v>
      </c>
      <c r="N22" s="27">
        <v>1605928</v>
      </c>
      <c r="O22" s="27">
        <v>549259</v>
      </c>
      <c r="P22" s="27">
        <v>458399</v>
      </c>
      <c r="Q22" s="27">
        <v>903692</v>
      </c>
      <c r="R22" s="27">
        <v>1911350</v>
      </c>
      <c r="S22" s="27">
        <v>905577</v>
      </c>
      <c r="T22" s="27"/>
      <c r="U22" s="27"/>
      <c r="V22" s="27">
        <v>905577</v>
      </c>
      <c r="W22" s="27">
        <v>6066159</v>
      </c>
      <c r="X22" s="27">
        <v>5524147</v>
      </c>
      <c r="Y22" s="27">
        <v>542012</v>
      </c>
      <c r="Z22" s="7">
        <v>9.81</v>
      </c>
      <c r="AA22" s="25">
        <v>7124827</v>
      </c>
    </row>
    <row r="23" spans="1:27" ht="13.5">
      <c r="A23" s="5" t="s">
        <v>50</v>
      </c>
      <c r="B23" s="3"/>
      <c r="C23" s="22"/>
      <c r="D23" s="22"/>
      <c r="E23" s="23">
        <v>6485672</v>
      </c>
      <c r="F23" s="24">
        <v>7185672</v>
      </c>
      <c r="G23" s="24">
        <v>606613</v>
      </c>
      <c r="H23" s="24">
        <v>606738</v>
      </c>
      <c r="I23" s="24">
        <v>606903</v>
      </c>
      <c r="J23" s="24">
        <v>1820254</v>
      </c>
      <c r="K23" s="24">
        <v>605774</v>
      </c>
      <c r="L23" s="24">
        <v>607311</v>
      </c>
      <c r="M23" s="24">
        <v>577208</v>
      </c>
      <c r="N23" s="24">
        <v>1790293</v>
      </c>
      <c r="O23" s="24">
        <v>607405</v>
      </c>
      <c r="P23" s="24">
        <v>607013</v>
      </c>
      <c r="Q23" s="24">
        <v>514438</v>
      </c>
      <c r="R23" s="24">
        <v>1728856</v>
      </c>
      <c r="S23" s="24">
        <v>607336</v>
      </c>
      <c r="T23" s="24"/>
      <c r="U23" s="24"/>
      <c r="V23" s="24">
        <v>607336</v>
      </c>
      <c r="W23" s="24">
        <v>5946739</v>
      </c>
      <c r="X23" s="24">
        <v>6485672</v>
      </c>
      <c r="Y23" s="24">
        <v>-538933</v>
      </c>
      <c r="Z23" s="6">
        <v>-8.31</v>
      </c>
      <c r="AA23" s="22">
        <v>7185672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169544945</v>
      </c>
      <c r="F25" s="42">
        <f t="shared" si="4"/>
        <v>154294945</v>
      </c>
      <c r="G25" s="42">
        <f t="shared" si="4"/>
        <v>28725032</v>
      </c>
      <c r="H25" s="42">
        <f t="shared" si="4"/>
        <v>8475953</v>
      </c>
      <c r="I25" s="42">
        <f t="shared" si="4"/>
        <v>6116043</v>
      </c>
      <c r="J25" s="42">
        <f t="shared" si="4"/>
        <v>43317028</v>
      </c>
      <c r="K25" s="42">
        <f t="shared" si="4"/>
        <v>12178347</v>
      </c>
      <c r="L25" s="42">
        <f t="shared" si="4"/>
        <v>6360099</v>
      </c>
      <c r="M25" s="42">
        <f t="shared" si="4"/>
        <v>20340444</v>
      </c>
      <c r="N25" s="42">
        <f t="shared" si="4"/>
        <v>38878890</v>
      </c>
      <c r="O25" s="42">
        <f t="shared" si="4"/>
        <v>8247375</v>
      </c>
      <c r="P25" s="42">
        <f t="shared" si="4"/>
        <v>8185458</v>
      </c>
      <c r="Q25" s="42">
        <f t="shared" si="4"/>
        <v>16686889</v>
      </c>
      <c r="R25" s="42">
        <f t="shared" si="4"/>
        <v>33119722</v>
      </c>
      <c r="S25" s="42">
        <f t="shared" si="4"/>
        <v>5489596</v>
      </c>
      <c r="T25" s="42">
        <f t="shared" si="4"/>
        <v>0</v>
      </c>
      <c r="U25" s="42">
        <f t="shared" si="4"/>
        <v>0</v>
      </c>
      <c r="V25" s="42">
        <f t="shared" si="4"/>
        <v>5489596</v>
      </c>
      <c r="W25" s="42">
        <f t="shared" si="4"/>
        <v>120805236</v>
      </c>
      <c r="X25" s="42">
        <f t="shared" si="4"/>
        <v>169544506</v>
      </c>
      <c r="Y25" s="42">
        <f t="shared" si="4"/>
        <v>-48739270</v>
      </c>
      <c r="Z25" s="43">
        <f>+IF(X25&lt;&gt;0,+(Y25/X25)*100,0)</f>
        <v>-28.747183350193605</v>
      </c>
      <c r="AA25" s="40">
        <f>+AA5+AA9+AA15+AA19+AA24</f>
        <v>154294945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82967615</v>
      </c>
      <c r="F28" s="21">
        <f t="shared" si="5"/>
        <v>76505711</v>
      </c>
      <c r="G28" s="21">
        <f t="shared" si="5"/>
        <v>2265789</v>
      </c>
      <c r="H28" s="21">
        <f t="shared" si="5"/>
        <v>3587473</v>
      </c>
      <c r="I28" s="21">
        <f t="shared" si="5"/>
        <v>4522532</v>
      </c>
      <c r="J28" s="21">
        <f t="shared" si="5"/>
        <v>10375794</v>
      </c>
      <c r="K28" s="21">
        <f t="shared" si="5"/>
        <v>1845006</v>
      </c>
      <c r="L28" s="21">
        <f t="shared" si="5"/>
        <v>2254566</v>
      </c>
      <c r="M28" s="21">
        <f t="shared" si="5"/>
        <v>9697358</v>
      </c>
      <c r="N28" s="21">
        <f t="shared" si="5"/>
        <v>13796930</v>
      </c>
      <c r="O28" s="21">
        <f t="shared" si="5"/>
        <v>4734066</v>
      </c>
      <c r="P28" s="21">
        <f t="shared" si="5"/>
        <v>2477560</v>
      </c>
      <c r="Q28" s="21">
        <f t="shared" si="5"/>
        <v>2380372</v>
      </c>
      <c r="R28" s="21">
        <f t="shared" si="5"/>
        <v>9591998</v>
      </c>
      <c r="S28" s="21">
        <f t="shared" si="5"/>
        <v>1360785</v>
      </c>
      <c r="T28" s="21">
        <f t="shared" si="5"/>
        <v>0</v>
      </c>
      <c r="U28" s="21">
        <f t="shared" si="5"/>
        <v>0</v>
      </c>
      <c r="V28" s="21">
        <f t="shared" si="5"/>
        <v>1360785</v>
      </c>
      <c r="W28" s="21">
        <f t="shared" si="5"/>
        <v>35125507</v>
      </c>
      <c r="X28" s="21">
        <f t="shared" si="5"/>
        <v>82967237</v>
      </c>
      <c r="Y28" s="21">
        <f t="shared" si="5"/>
        <v>-47841730</v>
      </c>
      <c r="Z28" s="4">
        <f>+IF(X28&lt;&gt;0,+(Y28/X28)*100,0)</f>
        <v>-57.66340031306575</v>
      </c>
      <c r="AA28" s="19">
        <f>SUM(AA29:AA31)</f>
        <v>76505711</v>
      </c>
    </row>
    <row r="29" spans="1:27" ht="13.5">
      <c r="A29" s="5" t="s">
        <v>33</v>
      </c>
      <c r="B29" s="3"/>
      <c r="C29" s="22"/>
      <c r="D29" s="22"/>
      <c r="E29" s="23">
        <v>18598806</v>
      </c>
      <c r="F29" s="24">
        <v>11836902</v>
      </c>
      <c r="G29" s="24">
        <v>991458</v>
      </c>
      <c r="H29" s="24">
        <v>1126581</v>
      </c>
      <c r="I29" s="24">
        <v>1180651</v>
      </c>
      <c r="J29" s="24">
        <v>3298690</v>
      </c>
      <c r="K29" s="24">
        <v>643892</v>
      </c>
      <c r="L29" s="24">
        <v>1000083</v>
      </c>
      <c r="M29" s="24">
        <v>3345485</v>
      </c>
      <c r="N29" s="24">
        <v>4989460</v>
      </c>
      <c r="O29" s="24">
        <v>989028</v>
      </c>
      <c r="P29" s="24">
        <v>889966</v>
      </c>
      <c r="Q29" s="24">
        <v>764202</v>
      </c>
      <c r="R29" s="24">
        <v>2643196</v>
      </c>
      <c r="S29" s="24">
        <v>687573</v>
      </c>
      <c r="T29" s="24"/>
      <c r="U29" s="24"/>
      <c r="V29" s="24">
        <v>687573</v>
      </c>
      <c r="W29" s="24">
        <v>11618919</v>
      </c>
      <c r="X29" s="24">
        <v>18598492</v>
      </c>
      <c r="Y29" s="24">
        <v>-6979573</v>
      </c>
      <c r="Z29" s="6">
        <v>-37.53</v>
      </c>
      <c r="AA29" s="22">
        <v>11836902</v>
      </c>
    </row>
    <row r="30" spans="1:27" ht="13.5">
      <c r="A30" s="5" t="s">
        <v>34</v>
      </c>
      <c r="B30" s="3"/>
      <c r="C30" s="25"/>
      <c r="D30" s="25"/>
      <c r="E30" s="26">
        <v>51867984</v>
      </c>
      <c r="F30" s="27">
        <v>54667984</v>
      </c>
      <c r="G30" s="27">
        <v>711307</v>
      </c>
      <c r="H30" s="27">
        <v>1688356</v>
      </c>
      <c r="I30" s="27">
        <v>1354288</v>
      </c>
      <c r="J30" s="27">
        <v>3753951</v>
      </c>
      <c r="K30" s="27">
        <v>586757</v>
      </c>
      <c r="L30" s="27">
        <v>595269</v>
      </c>
      <c r="M30" s="27">
        <v>3663231</v>
      </c>
      <c r="N30" s="27">
        <v>4845257</v>
      </c>
      <c r="O30" s="27">
        <v>2636199</v>
      </c>
      <c r="P30" s="27">
        <v>1587594</v>
      </c>
      <c r="Q30" s="27">
        <v>1616170</v>
      </c>
      <c r="R30" s="27">
        <v>5839963</v>
      </c>
      <c r="S30" s="27">
        <v>73141</v>
      </c>
      <c r="T30" s="27"/>
      <c r="U30" s="27"/>
      <c r="V30" s="27">
        <v>73141</v>
      </c>
      <c r="W30" s="27">
        <v>14512312</v>
      </c>
      <c r="X30" s="27">
        <v>51867985</v>
      </c>
      <c r="Y30" s="27">
        <v>-37355673</v>
      </c>
      <c r="Z30" s="7">
        <v>-72.02</v>
      </c>
      <c r="AA30" s="25">
        <v>54667984</v>
      </c>
    </row>
    <row r="31" spans="1:27" ht="13.5">
      <c r="A31" s="5" t="s">
        <v>35</v>
      </c>
      <c r="B31" s="3"/>
      <c r="C31" s="22"/>
      <c r="D31" s="22"/>
      <c r="E31" s="23">
        <v>12500825</v>
      </c>
      <c r="F31" s="24">
        <v>10000825</v>
      </c>
      <c r="G31" s="24">
        <v>563024</v>
      </c>
      <c r="H31" s="24">
        <v>772536</v>
      </c>
      <c r="I31" s="24">
        <v>1987593</v>
      </c>
      <c r="J31" s="24">
        <v>3323153</v>
      </c>
      <c r="K31" s="24">
        <v>614357</v>
      </c>
      <c r="L31" s="24">
        <v>659214</v>
      </c>
      <c r="M31" s="24">
        <v>2688642</v>
      </c>
      <c r="N31" s="24">
        <v>3962213</v>
      </c>
      <c r="O31" s="24">
        <v>1108839</v>
      </c>
      <c r="P31" s="24"/>
      <c r="Q31" s="24"/>
      <c r="R31" s="24">
        <v>1108839</v>
      </c>
      <c r="S31" s="24">
        <v>600071</v>
      </c>
      <c r="T31" s="24"/>
      <c r="U31" s="24"/>
      <c r="V31" s="24">
        <v>600071</v>
      </c>
      <c r="W31" s="24">
        <v>8994276</v>
      </c>
      <c r="X31" s="24">
        <v>12500760</v>
      </c>
      <c r="Y31" s="24">
        <v>-3506484</v>
      </c>
      <c r="Z31" s="6">
        <v>-28.05</v>
      </c>
      <c r="AA31" s="22">
        <v>10000825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18206879</v>
      </c>
      <c r="F32" s="21">
        <f t="shared" si="6"/>
        <v>17906879</v>
      </c>
      <c r="G32" s="21">
        <f t="shared" si="6"/>
        <v>917754</v>
      </c>
      <c r="H32" s="21">
        <f t="shared" si="6"/>
        <v>984881</v>
      </c>
      <c r="I32" s="21">
        <f t="shared" si="6"/>
        <v>1080445</v>
      </c>
      <c r="J32" s="21">
        <f t="shared" si="6"/>
        <v>2983080</v>
      </c>
      <c r="K32" s="21">
        <f t="shared" si="6"/>
        <v>938669</v>
      </c>
      <c r="L32" s="21">
        <f t="shared" si="6"/>
        <v>884702</v>
      </c>
      <c r="M32" s="21">
        <f t="shared" si="6"/>
        <v>1080551</v>
      </c>
      <c r="N32" s="21">
        <f t="shared" si="6"/>
        <v>2903922</v>
      </c>
      <c r="O32" s="21">
        <f t="shared" si="6"/>
        <v>980947</v>
      </c>
      <c r="P32" s="21">
        <f t="shared" si="6"/>
        <v>986563</v>
      </c>
      <c r="Q32" s="21">
        <f t="shared" si="6"/>
        <v>961828</v>
      </c>
      <c r="R32" s="21">
        <f t="shared" si="6"/>
        <v>2929338</v>
      </c>
      <c r="S32" s="21">
        <f t="shared" si="6"/>
        <v>901106</v>
      </c>
      <c r="T32" s="21">
        <f t="shared" si="6"/>
        <v>0</v>
      </c>
      <c r="U32" s="21">
        <f t="shared" si="6"/>
        <v>0</v>
      </c>
      <c r="V32" s="21">
        <f t="shared" si="6"/>
        <v>901106</v>
      </c>
      <c r="W32" s="21">
        <f t="shared" si="6"/>
        <v>9717446</v>
      </c>
      <c r="X32" s="21">
        <f t="shared" si="6"/>
        <v>18206881</v>
      </c>
      <c r="Y32" s="21">
        <f t="shared" si="6"/>
        <v>-8489435</v>
      </c>
      <c r="Z32" s="4">
        <f>+IF(X32&lt;&gt;0,+(Y32/X32)*100,0)</f>
        <v>-46.62761842624226</v>
      </c>
      <c r="AA32" s="19">
        <f>SUM(AA33:AA37)</f>
        <v>17906879</v>
      </c>
    </row>
    <row r="33" spans="1:27" ht="13.5">
      <c r="A33" s="5" t="s">
        <v>37</v>
      </c>
      <c r="B33" s="3"/>
      <c r="C33" s="22"/>
      <c r="D33" s="22"/>
      <c r="E33" s="23">
        <v>14343633</v>
      </c>
      <c r="F33" s="24">
        <v>14343633</v>
      </c>
      <c r="G33" s="24">
        <v>624386</v>
      </c>
      <c r="H33" s="24">
        <v>673911</v>
      </c>
      <c r="I33" s="24">
        <v>726300</v>
      </c>
      <c r="J33" s="24">
        <v>2024597</v>
      </c>
      <c r="K33" s="24">
        <v>589370</v>
      </c>
      <c r="L33" s="24">
        <v>558654</v>
      </c>
      <c r="M33" s="24">
        <v>685265</v>
      </c>
      <c r="N33" s="24">
        <v>1833289</v>
      </c>
      <c r="O33" s="24">
        <v>669533</v>
      </c>
      <c r="P33" s="24">
        <v>633256</v>
      </c>
      <c r="Q33" s="24">
        <v>634196</v>
      </c>
      <c r="R33" s="24">
        <v>1936985</v>
      </c>
      <c r="S33" s="24">
        <v>566707</v>
      </c>
      <c r="T33" s="24"/>
      <c r="U33" s="24"/>
      <c r="V33" s="24">
        <v>566707</v>
      </c>
      <c r="W33" s="24">
        <v>6361578</v>
      </c>
      <c r="X33" s="24">
        <v>14343634</v>
      </c>
      <c r="Y33" s="24">
        <v>-7982056</v>
      </c>
      <c r="Z33" s="6">
        <v>-55.65</v>
      </c>
      <c r="AA33" s="22">
        <v>14343633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3863246</v>
      </c>
      <c r="F35" s="24">
        <v>3563246</v>
      </c>
      <c r="G35" s="24">
        <v>293368</v>
      </c>
      <c r="H35" s="24">
        <v>310970</v>
      </c>
      <c r="I35" s="24">
        <v>354145</v>
      </c>
      <c r="J35" s="24">
        <v>958483</v>
      </c>
      <c r="K35" s="24">
        <v>349299</v>
      </c>
      <c r="L35" s="24">
        <v>326048</v>
      </c>
      <c r="M35" s="24">
        <v>395286</v>
      </c>
      <c r="N35" s="24">
        <v>1070633</v>
      </c>
      <c r="O35" s="24">
        <v>311414</v>
      </c>
      <c r="P35" s="24">
        <v>353307</v>
      </c>
      <c r="Q35" s="24">
        <v>327632</v>
      </c>
      <c r="R35" s="24">
        <v>992353</v>
      </c>
      <c r="S35" s="24">
        <v>334399</v>
      </c>
      <c r="T35" s="24"/>
      <c r="U35" s="24"/>
      <c r="V35" s="24">
        <v>334399</v>
      </c>
      <c r="W35" s="24">
        <v>3355868</v>
      </c>
      <c r="X35" s="24">
        <v>3863247</v>
      </c>
      <c r="Y35" s="24">
        <v>-507379</v>
      </c>
      <c r="Z35" s="6">
        <v>-13.13</v>
      </c>
      <c r="AA35" s="22">
        <v>3563246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21347804</v>
      </c>
      <c r="F38" s="21">
        <f t="shared" si="7"/>
        <v>21147804</v>
      </c>
      <c r="G38" s="21">
        <f t="shared" si="7"/>
        <v>551107</v>
      </c>
      <c r="H38" s="21">
        <f t="shared" si="7"/>
        <v>885940</v>
      </c>
      <c r="I38" s="21">
        <f t="shared" si="7"/>
        <v>593417</v>
      </c>
      <c r="J38" s="21">
        <f t="shared" si="7"/>
        <v>2030464</v>
      </c>
      <c r="K38" s="21">
        <f t="shared" si="7"/>
        <v>624901</v>
      </c>
      <c r="L38" s="21">
        <f t="shared" si="7"/>
        <v>590710</v>
      </c>
      <c r="M38" s="21">
        <f t="shared" si="7"/>
        <v>1198763</v>
      </c>
      <c r="N38" s="21">
        <f t="shared" si="7"/>
        <v>2414374</v>
      </c>
      <c r="O38" s="21">
        <f t="shared" si="7"/>
        <v>671860</v>
      </c>
      <c r="P38" s="21">
        <f t="shared" si="7"/>
        <v>28246</v>
      </c>
      <c r="Q38" s="21">
        <f t="shared" si="7"/>
        <v>552314</v>
      </c>
      <c r="R38" s="21">
        <f t="shared" si="7"/>
        <v>1252420</v>
      </c>
      <c r="S38" s="21">
        <f t="shared" si="7"/>
        <v>821629</v>
      </c>
      <c r="T38" s="21">
        <f t="shared" si="7"/>
        <v>0</v>
      </c>
      <c r="U38" s="21">
        <f t="shared" si="7"/>
        <v>0</v>
      </c>
      <c r="V38" s="21">
        <f t="shared" si="7"/>
        <v>821629</v>
      </c>
      <c r="W38" s="21">
        <f t="shared" si="7"/>
        <v>6518887</v>
      </c>
      <c r="X38" s="21">
        <f t="shared" si="7"/>
        <v>21347446</v>
      </c>
      <c r="Y38" s="21">
        <f t="shared" si="7"/>
        <v>-14828559</v>
      </c>
      <c r="Z38" s="4">
        <f>+IF(X38&lt;&gt;0,+(Y38/X38)*100,0)</f>
        <v>-69.46291842124815</v>
      </c>
      <c r="AA38" s="19">
        <f>SUM(AA39:AA41)</f>
        <v>21147804</v>
      </c>
    </row>
    <row r="39" spans="1:27" ht="13.5">
      <c r="A39" s="5" t="s">
        <v>43</v>
      </c>
      <c r="B39" s="3"/>
      <c r="C39" s="22"/>
      <c r="D39" s="22"/>
      <c r="E39" s="23">
        <v>3460047</v>
      </c>
      <c r="F39" s="24">
        <v>3460047</v>
      </c>
      <c r="G39" s="24">
        <v>287478</v>
      </c>
      <c r="H39" s="24">
        <v>606307</v>
      </c>
      <c r="I39" s="24">
        <v>313970</v>
      </c>
      <c r="J39" s="24">
        <v>1207755</v>
      </c>
      <c r="K39" s="24">
        <v>325629</v>
      </c>
      <c r="L39" s="24">
        <v>260198</v>
      </c>
      <c r="M39" s="24">
        <v>380983</v>
      </c>
      <c r="N39" s="24">
        <v>966810</v>
      </c>
      <c r="O39" s="24">
        <v>671860</v>
      </c>
      <c r="P39" s="24">
        <v>28246</v>
      </c>
      <c r="Q39" s="24">
        <v>241385</v>
      </c>
      <c r="R39" s="24">
        <v>941491</v>
      </c>
      <c r="S39" s="24">
        <v>616629</v>
      </c>
      <c r="T39" s="24"/>
      <c r="U39" s="24"/>
      <c r="V39" s="24">
        <v>616629</v>
      </c>
      <c r="W39" s="24">
        <v>3732685</v>
      </c>
      <c r="X39" s="24">
        <v>3459689</v>
      </c>
      <c r="Y39" s="24">
        <v>272996</v>
      </c>
      <c r="Z39" s="6">
        <v>7.89</v>
      </c>
      <c r="AA39" s="22">
        <v>3460047</v>
      </c>
    </row>
    <row r="40" spans="1:27" ht="13.5">
      <c r="A40" s="5" t="s">
        <v>44</v>
      </c>
      <c r="B40" s="3"/>
      <c r="C40" s="22"/>
      <c r="D40" s="22"/>
      <c r="E40" s="23">
        <v>17887757</v>
      </c>
      <c r="F40" s="24">
        <v>17687757</v>
      </c>
      <c r="G40" s="24">
        <v>263629</v>
      </c>
      <c r="H40" s="24">
        <v>279633</v>
      </c>
      <c r="I40" s="24">
        <v>279447</v>
      </c>
      <c r="J40" s="24">
        <v>822709</v>
      </c>
      <c r="K40" s="24">
        <v>299272</v>
      </c>
      <c r="L40" s="24">
        <v>330512</v>
      </c>
      <c r="M40" s="24">
        <v>817780</v>
      </c>
      <c r="N40" s="24">
        <v>1447564</v>
      </c>
      <c r="O40" s="24"/>
      <c r="P40" s="24"/>
      <c r="Q40" s="24">
        <v>310929</v>
      </c>
      <c r="R40" s="24">
        <v>310929</v>
      </c>
      <c r="S40" s="24">
        <v>205000</v>
      </c>
      <c r="T40" s="24"/>
      <c r="U40" s="24"/>
      <c r="V40" s="24">
        <v>205000</v>
      </c>
      <c r="W40" s="24">
        <v>2786202</v>
      </c>
      <c r="X40" s="24">
        <v>17887757</v>
      </c>
      <c r="Y40" s="24">
        <v>-15101555</v>
      </c>
      <c r="Z40" s="6">
        <v>-84.42</v>
      </c>
      <c r="AA40" s="22">
        <v>17687757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57179126</v>
      </c>
      <c r="F42" s="21">
        <f t="shared" si="8"/>
        <v>50333126</v>
      </c>
      <c r="G42" s="21">
        <f t="shared" si="8"/>
        <v>1289293</v>
      </c>
      <c r="H42" s="21">
        <f t="shared" si="8"/>
        <v>8905801</v>
      </c>
      <c r="I42" s="21">
        <f t="shared" si="8"/>
        <v>4707363</v>
      </c>
      <c r="J42" s="21">
        <f t="shared" si="8"/>
        <v>14902457</v>
      </c>
      <c r="K42" s="21">
        <f t="shared" si="8"/>
        <v>857932</v>
      </c>
      <c r="L42" s="21">
        <f t="shared" si="8"/>
        <v>1195395</v>
      </c>
      <c r="M42" s="21">
        <f t="shared" si="8"/>
        <v>2311091</v>
      </c>
      <c r="N42" s="21">
        <f t="shared" si="8"/>
        <v>4364418</v>
      </c>
      <c r="O42" s="21">
        <f t="shared" si="8"/>
        <v>7003271</v>
      </c>
      <c r="P42" s="21">
        <f t="shared" si="8"/>
        <v>2222228</v>
      </c>
      <c r="Q42" s="21">
        <f t="shared" si="8"/>
        <v>1773220</v>
      </c>
      <c r="R42" s="21">
        <f t="shared" si="8"/>
        <v>10998719</v>
      </c>
      <c r="S42" s="21">
        <f t="shared" si="8"/>
        <v>1180016</v>
      </c>
      <c r="T42" s="21">
        <f t="shared" si="8"/>
        <v>0</v>
      </c>
      <c r="U42" s="21">
        <f t="shared" si="8"/>
        <v>0</v>
      </c>
      <c r="V42" s="21">
        <f t="shared" si="8"/>
        <v>1180016</v>
      </c>
      <c r="W42" s="21">
        <f t="shared" si="8"/>
        <v>31445610</v>
      </c>
      <c r="X42" s="21">
        <f t="shared" si="8"/>
        <v>57178943</v>
      </c>
      <c r="Y42" s="21">
        <f t="shared" si="8"/>
        <v>-25733333</v>
      </c>
      <c r="Z42" s="4">
        <f>+IF(X42&lt;&gt;0,+(Y42/X42)*100,0)</f>
        <v>-45.004912035537274</v>
      </c>
      <c r="AA42" s="19">
        <f>SUM(AA43:AA46)</f>
        <v>50333126</v>
      </c>
    </row>
    <row r="43" spans="1:27" ht="13.5">
      <c r="A43" s="5" t="s">
        <v>47</v>
      </c>
      <c r="B43" s="3"/>
      <c r="C43" s="22"/>
      <c r="D43" s="22"/>
      <c r="E43" s="23">
        <v>32952389</v>
      </c>
      <c r="F43" s="24">
        <v>28106389</v>
      </c>
      <c r="G43" s="24">
        <v>152902</v>
      </c>
      <c r="H43" s="24">
        <v>7071716</v>
      </c>
      <c r="I43" s="24">
        <v>3018676</v>
      </c>
      <c r="J43" s="24">
        <v>10243294</v>
      </c>
      <c r="K43" s="24">
        <v>100314</v>
      </c>
      <c r="L43" s="24">
        <v>110753</v>
      </c>
      <c r="M43" s="24">
        <v>530022</v>
      </c>
      <c r="N43" s="24">
        <v>741089</v>
      </c>
      <c r="O43" s="24">
        <v>5793786</v>
      </c>
      <c r="P43" s="24">
        <v>641998</v>
      </c>
      <c r="Q43" s="24">
        <v>436606</v>
      </c>
      <c r="R43" s="24">
        <v>6872390</v>
      </c>
      <c r="S43" s="24">
        <v>214857</v>
      </c>
      <c r="T43" s="24"/>
      <c r="U43" s="24"/>
      <c r="V43" s="24">
        <v>214857</v>
      </c>
      <c r="W43" s="24">
        <v>18071630</v>
      </c>
      <c r="X43" s="24">
        <v>32952391</v>
      </c>
      <c r="Y43" s="24">
        <v>-14880761</v>
      </c>
      <c r="Z43" s="6">
        <v>-45.16</v>
      </c>
      <c r="AA43" s="22">
        <v>28106389</v>
      </c>
    </row>
    <row r="44" spans="1:27" ht="13.5">
      <c r="A44" s="5" t="s">
        <v>48</v>
      </c>
      <c r="B44" s="3"/>
      <c r="C44" s="22"/>
      <c r="D44" s="22"/>
      <c r="E44" s="23">
        <v>7434675</v>
      </c>
      <c r="F44" s="24">
        <v>7434675</v>
      </c>
      <c r="G44" s="24">
        <v>273753</v>
      </c>
      <c r="H44" s="24">
        <v>407791</v>
      </c>
      <c r="I44" s="24">
        <v>309651</v>
      </c>
      <c r="J44" s="24">
        <v>991195</v>
      </c>
      <c r="K44" s="24">
        <v>314752</v>
      </c>
      <c r="L44" s="24">
        <v>303257</v>
      </c>
      <c r="M44" s="24">
        <v>852475</v>
      </c>
      <c r="N44" s="24">
        <v>1470484</v>
      </c>
      <c r="O44" s="24">
        <v>312142</v>
      </c>
      <c r="P44" s="24">
        <v>501974</v>
      </c>
      <c r="Q44" s="24">
        <v>441083</v>
      </c>
      <c r="R44" s="24">
        <v>1255199</v>
      </c>
      <c r="S44" s="24">
        <v>281581</v>
      </c>
      <c r="T44" s="24"/>
      <c r="U44" s="24"/>
      <c r="V44" s="24">
        <v>281581</v>
      </c>
      <c r="W44" s="24">
        <v>3998459</v>
      </c>
      <c r="X44" s="24">
        <v>7434493</v>
      </c>
      <c r="Y44" s="24">
        <v>-3436034</v>
      </c>
      <c r="Z44" s="6">
        <v>-46.22</v>
      </c>
      <c r="AA44" s="22">
        <v>7434675</v>
      </c>
    </row>
    <row r="45" spans="1:27" ht="13.5">
      <c r="A45" s="5" t="s">
        <v>49</v>
      </c>
      <c r="B45" s="3"/>
      <c r="C45" s="25"/>
      <c r="D45" s="25"/>
      <c r="E45" s="26">
        <v>8169583</v>
      </c>
      <c r="F45" s="27">
        <v>6169583</v>
      </c>
      <c r="G45" s="27">
        <v>511103</v>
      </c>
      <c r="H45" s="27">
        <v>1030865</v>
      </c>
      <c r="I45" s="27">
        <v>1006409</v>
      </c>
      <c r="J45" s="27">
        <v>2548377</v>
      </c>
      <c r="K45" s="27">
        <v>442866</v>
      </c>
      <c r="L45" s="27">
        <v>437554</v>
      </c>
      <c r="M45" s="27">
        <v>494863</v>
      </c>
      <c r="N45" s="27">
        <v>1375283</v>
      </c>
      <c r="O45" s="27">
        <v>546157</v>
      </c>
      <c r="P45" s="27">
        <v>595841</v>
      </c>
      <c r="Q45" s="27">
        <v>472696</v>
      </c>
      <c r="R45" s="27">
        <v>1614694</v>
      </c>
      <c r="S45" s="27">
        <v>371046</v>
      </c>
      <c r="T45" s="27"/>
      <c r="U45" s="27"/>
      <c r="V45" s="27">
        <v>371046</v>
      </c>
      <c r="W45" s="27">
        <v>5909400</v>
      </c>
      <c r="X45" s="27">
        <v>8169581</v>
      </c>
      <c r="Y45" s="27">
        <v>-2260181</v>
      </c>
      <c r="Z45" s="7">
        <v>-27.67</v>
      </c>
      <c r="AA45" s="25">
        <v>6169583</v>
      </c>
    </row>
    <row r="46" spans="1:27" ht="13.5">
      <c r="A46" s="5" t="s">
        <v>50</v>
      </c>
      <c r="B46" s="3"/>
      <c r="C46" s="22"/>
      <c r="D46" s="22"/>
      <c r="E46" s="23">
        <v>8622479</v>
      </c>
      <c r="F46" s="24">
        <v>8622479</v>
      </c>
      <c r="G46" s="24">
        <v>351535</v>
      </c>
      <c r="H46" s="24">
        <v>395429</v>
      </c>
      <c r="I46" s="24">
        <v>372627</v>
      </c>
      <c r="J46" s="24">
        <v>1119591</v>
      </c>
      <c r="K46" s="24"/>
      <c r="L46" s="24">
        <v>343831</v>
      </c>
      <c r="M46" s="24">
        <v>433731</v>
      </c>
      <c r="N46" s="24">
        <v>777562</v>
      </c>
      <c r="O46" s="24">
        <v>351186</v>
      </c>
      <c r="P46" s="24">
        <v>482415</v>
      </c>
      <c r="Q46" s="24">
        <v>422835</v>
      </c>
      <c r="R46" s="24">
        <v>1256436</v>
      </c>
      <c r="S46" s="24">
        <v>312532</v>
      </c>
      <c r="T46" s="24"/>
      <c r="U46" s="24"/>
      <c r="V46" s="24">
        <v>312532</v>
      </c>
      <c r="W46" s="24">
        <v>3466121</v>
      </c>
      <c r="X46" s="24">
        <v>8622478</v>
      </c>
      <c r="Y46" s="24">
        <v>-5156357</v>
      </c>
      <c r="Z46" s="6">
        <v>-59.8</v>
      </c>
      <c r="AA46" s="22">
        <v>8622479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179701424</v>
      </c>
      <c r="F48" s="42">
        <f t="shared" si="9"/>
        <v>165893520</v>
      </c>
      <c r="G48" s="42">
        <f t="shared" si="9"/>
        <v>5023943</v>
      </c>
      <c r="H48" s="42">
        <f t="shared" si="9"/>
        <v>14364095</v>
      </c>
      <c r="I48" s="42">
        <f t="shared" si="9"/>
        <v>10903757</v>
      </c>
      <c r="J48" s="42">
        <f t="shared" si="9"/>
        <v>30291795</v>
      </c>
      <c r="K48" s="42">
        <f t="shared" si="9"/>
        <v>4266508</v>
      </c>
      <c r="L48" s="42">
        <f t="shared" si="9"/>
        <v>4925373</v>
      </c>
      <c r="M48" s="42">
        <f t="shared" si="9"/>
        <v>14287763</v>
      </c>
      <c r="N48" s="42">
        <f t="shared" si="9"/>
        <v>23479644</v>
      </c>
      <c r="O48" s="42">
        <f t="shared" si="9"/>
        <v>13390144</v>
      </c>
      <c r="P48" s="42">
        <f t="shared" si="9"/>
        <v>5714597</v>
      </c>
      <c r="Q48" s="42">
        <f t="shared" si="9"/>
        <v>5667734</v>
      </c>
      <c r="R48" s="42">
        <f t="shared" si="9"/>
        <v>24772475</v>
      </c>
      <c r="S48" s="42">
        <f t="shared" si="9"/>
        <v>4263536</v>
      </c>
      <c r="T48" s="42">
        <f t="shared" si="9"/>
        <v>0</v>
      </c>
      <c r="U48" s="42">
        <f t="shared" si="9"/>
        <v>0</v>
      </c>
      <c r="V48" s="42">
        <f t="shared" si="9"/>
        <v>4263536</v>
      </c>
      <c r="W48" s="42">
        <f t="shared" si="9"/>
        <v>82807450</v>
      </c>
      <c r="X48" s="42">
        <f t="shared" si="9"/>
        <v>179700507</v>
      </c>
      <c r="Y48" s="42">
        <f t="shared" si="9"/>
        <v>-96893057</v>
      </c>
      <c r="Z48" s="43">
        <f>+IF(X48&lt;&gt;0,+(Y48/X48)*100,0)</f>
        <v>-53.919189554651616</v>
      </c>
      <c r="AA48" s="40">
        <f>+AA28+AA32+AA38+AA42+AA47</f>
        <v>165893520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-10156479</v>
      </c>
      <c r="F49" s="46">
        <f t="shared" si="10"/>
        <v>-11598575</v>
      </c>
      <c r="G49" s="46">
        <f t="shared" si="10"/>
        <v>23701089</v>
      </c>
      <c r="H49" s="46">
        <f t="shared" si="10"/>
        <v>-5888142</v>
      </c>
      <c r="I49" s="46">
        <f t="shared" si="10"/>
        <v>-4787714</v>
      </c>
      <c r="J49" s="46">
        <f t="shared" si="10"/>
        <v>13025233</v>
      </c>
      <c r="K49" s="46">
        <f t="shared" si="10"/>
        <v>7911839</v>
      </c>
      <c r="L49" s="46">
        <f t="shared" si="10"/>
        <v>1434726</v>
      </c>
      <c r="M49" s="46">
        <f t="shared" si="10"/>
        <v>6052681</v>
      </c>
      <c r="N49" s="46">
        <f t="shared" si="10"/>
        <v>15399246</v>
      </c>
      <c r="O49" s="46">
        <f t="shared" si="10"/>
        <v>-5142769</v>
      </c>
      <c r="P49" s="46">
        <f t="shared" si="10"/>
        <v>2470861</v>
      </c>
      <c r="Q49" s="46">
        <f t="shared" si="10"/>
        <v>11019155</v>
      </c>
      <c r="R49" s="46">
        <f t="shared" si="10"/>
        <v>8347247</v>
      </c>
      <c r="S49" s="46">
        <f t="shared" si="10"/>
        <v>1226060</v>
      </c>
      <c r="T49" s="46">
        <f t="shared" si="10"/>
        <v>0</v>
      </c>
      <c r="U49" s="46">
        <f t="shared" si="10"/>
        <v>0</v>
      </c>
      <c r="V49" s="46">
        <f t="shared" si="10"/>
        <v>1226060</v>
      </c>
      <c r="W49" s="46">
        <f t="shared" si="10"/>
        <v>37997786</v>
      </c>
      <c r="X49" s="46">
        <f>IF(F25=F48,0,X25-X48)</f>
        <v>-10156001</v>
      </c>
      <c r="Y49" s="46">
        <f t="shared" si="10"/>
        <v>48153787</v>
      </c>
      <c r="Z49" s="47">
        <f>+IF(X49&lt;&gt;0,+(Y49/X49)*100,0)</f>
        <v>-474.1412195607307</v>
      </c>
      <c r="AA49" s="44">
        <f>+AA25-AA48</f>
        <v>-11598575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132691337</v>
      </c>
      <c r="D5" s="19">
        <f>SUM(D6:D8)</f>
        <v>0</v>
      </c>
      <c r="E5" s="20">
        <f t="shared" si="0"/>
        <v>124704801</v>
      </c>
      <c r="F5" s="21">
        <f t="shared" si="0"/>
        <v>133505801</v>
      </c>
      <c r="G5" s="21">
        <f t="shared" si="0"/>
        <v>98458354</v>
      </c>
      <c r="H5" s="21">
        <f t="shared" si="0"/>
        <v>536060</v>
      </c>
      <c r="I5" s="21">
        <f t="shared" si="0"/>
        <v>-302352</v>
      </c>
      <c r="J5" s="21">
        <f t="shared" si="0"/>
        <v>98692062</v>
      </c>
      <c r="K5" s="21">
        <f t="shared" si="0"/>
        <v>715254</v>
      </c>
      <c r="L5" s="21">
        <f t="shared" si="0"/>
        <v>1311048</v>
      </c>
      <c r="M5" s="21">
        <f t="shared" si="0"/>
        <v>9542643</v>
      </c>
      <c r="N5" s="21">
        <f t="shared" si="0"/>
        <v>11568945</v>
      </c>
      <c r="O5" s="21">
        <f t="shared" si="0"/>
        <v>869426</v>
      </c>
      <c r="P5" s="21">
        <f t="shared" si="0"/>
        <v>577480</v>
      </c>
      <c r="Q5" s="21">
        <f t="shared" si="0"/>
        <v>11018373</v>
      </c>
      <c r="R5" s="21">
        <f t="shared" si="0"/>
        <v>12465279</v>
      </c>
      <c r="S5" s="21">
        <f t="shared" si="0"/>
        <v>736326</v>
      </c>
      <c r="T5" s="21">
        <f t="shared" si="0"/>
        <v>672148</v>
      </c>
      <c r="U5" s="21">
        <f t="shared" si="0"/>
        <v>999315</v>
      </c>
      <c r="V5" s="21">
        <f t="shared" si="0"/>
        <v>2407789</v>
      </c>
      <c r="W5" s="21">
        <f t="shared" si="0"/>
        <v>125134075</v>
      </c>
      <c r="X5" s="21">
        <f t="shared" si="0"/>
        <v>124704943</v>
      </c>
      <c r="Y5" s="21">
        <f t="shared" si="0"/>
        <v>429132</v>
      </c>
      <c r="Z5" s="4">
        <f>+IF(X5&lt;&gt;0,+(Y5/X5)*100,0)</f>
        <v>0.3441178751029941</v>
      </c>
      <c r="AA5" s="19">
        <f>SUM(AA6:AA8)</f>
        <v>133505801</v>
      </c>
    </row>
    <row r="6" spans="1:27" ht="13.5">
      <c r="A6" s="5" t="s">
        <v>33</v>
      </c>
      <c r="B6" s="3"/>
      <c r="C6" s="22">
        <v>53382588</v>
      </c>
      <c r="D6" s="22"/>
      <c r="E6" s="23">
        <v>51509629</v>
      </c>
      <c r="F6" s="24">
        <v>51509629</v>
      </c>
      <c r="G6" s="24">
        <v>68592439</v>
      </c>
      <c r="H6" s="24">
        <v>59598</v>
      </c>
      <c r="I6" s="24">
        <v>12726</v>
      </c>
      <c r="J6" s="24">
        <v>68664763</v>
      </c>
      <c r="K6" s="24">
        <v>5902</v>
      </c>
      <c r="L6" s="24">
        <v>48910</v>
      </c>
      <c r="M6" s="24">
        <v>12976</v>
      </c>
      <c r="N6" s="24">
        <v>67788</v>
      </c>
      <c r="O6" s="24">
        <v>14667</v>
      </c>
      <c r="P6" s="24">
        <v>6316</v>
      </c>
      <c r="Q6" s="24">
        <v>2030</v>
      </c>
      <c r="R6" s="24">
        <v>23013</v>
      </c>
      <c r="S6" s="24">
        <v>49021</v>
      </c>
      <c r="T6" s="24">
        <v>13684</v>
      </c>
      <c r="U6" s="24">
        <v>2781</v>
      </c>
      <c r="V6" s="24">
        <v>65486</v>
      </c>
      <c r="W6" s="24">
        <v>68821050</v>
      </c>
      <c r="X6" s="24">
        <v>51509631</v>
      </c>
      <c r="Y6" s="24">
        <v>17311419</v>
      </c>
      <c r="Z6" s="6">
        <v>33.61</v>
      </c>
      <c r="AA6" s="22">
        <v>51509629</v>
      </c>
    </row>
    <row r="7" spans="1:27" ht="13.5">
      <c r="A7" s="5" t="s">
        <v>34</v>
      </c>
      <c r="B7" s="3"/>
      <c r="C7" s="25">
        <v>44171780</v>
      </c>
      <c r="D7" s="25"/>
      <c r="E7" s="26">
        <v>36247166</v>
      </c>
      <c r="F7" s="27">
        <v>45047166</v>
      </c>
      <c r="G7" s="27">
        <v>29865915</v>
      </c>
      <c r="H7" s="27">
        <v>476462</v>
      </c>
      <c r="I7" s="27">
        <v>-315078</v>
      </c>
      <c r="J7" s="27">
        <v>30027299</v>
      </c>
      <c r="K7" s="27">
        <v>686144</v>
      </c>
      <c r="L7" s="27">
        <v>654138</v>
      </c>
      <c r="M7" s="27">
        <v>593732</v>
      </c>
      <c r="N7" s="27">
        <v>1934014</v>
      </c>
      <c r="O7" s="27">
        <v>854759</v>
      </c>
      <c r="P7" s="27">
        <v>571164</v>
      </c>
      <c r="Q7" s="27">
        <v>608543</v>
      </c>
      <c r="R7" s="27">
        <v>2034466</v>
      </c>
      <c r="S7" s="27">
        <v>687305</v>
      </c>
      <c r="T7" s="27">
        <v>658464</v>
      </c>
      <c r="U7" s="27">
        <v>996534</v>
      </c>
      <c r="V7" s="27">
        <v>2342303</v>
      </c>
      <c r="W7" s="27">
        <v>36338082</v>
      </c>
      <c r="X7" s="27">
        <v>36247166</v>
      </c>
      <c r="Y7" s="27">
        <v>90916</v>
      </c>
      <c r="Z7" s="7">
        <v>0.25</v>
      </c>
      <c r="AA7" s="25">
        <v>45047166</v>
      </c>
    </row>
    <row r="8" spans="1:27" ht="13.5">
      <c r="A8" s="5" t="s">
        <v>35</v>
      </c>
      <c r="B8" s="3"/>
      <c r="C8" s="22">
        <v>35136969</v>
      </c>
      <c r="D8" s="22"/>
      <c r="E8" s="23">
        <v>36948006</v>
      </c>
      <c r="F8" s="24">
        <v>36949006</v>
      </c>
      <c r="G8" s="24"/>
      <c r="H8" s="24"/>
      <c r="I8" s="24"/>
      <c r="J8" s="24"/>
      <c r="K8" s="24">
        <v>23208</v>
      </c>
      <c r="L8" s="24">
        <v>608000</v>
      </c>
      <c r="M8" s="24">
        <v>8935935</v>
      </c>
      <c r="N8" s="24">
        <v>9567143</v>
      </c>
      <c r="O8" s="24"/>
      <c r="P8" s="24"/>
      <c r="Q8" s="24">
        <v>10407800</v>
      </c>
      <c r="R8" s="24">
        <v>10407800</v>
      </c>
      <c r="S8" s="24"/>
      <c r="T8" s="24"/>
      <c r="U8" s="24"/>
      <c r="V8" s="24"/>
      <c r="W8" s="24">
        <v>19974943</v>
      </c>
      <c r="X8" s="24">
        <v>36948146</v>
      </c>
      <c r="Y8" s="24">
        <v>-16973203</v>
      </c>
      <c r="Z8" s="6">
        <v>-45.94</v>
      </c>
      <c r="AA8" s="22">
        <v>36949006</v>
      </c>
    </row>
    <row r="9" spans="1:27" ht="13.5">
      <c r="A9" s="2" t="s">
        <v>36</v>
      </c>
      <c r="B9" s="3"/>
      <c r="C9" s="19">
        <f aca="true" t="shared" si="1" ref="C9:Y9">SUM(C10:C14)</f>
        <v>15862036</v>
      </c>
      <c r="D9" s="19">
        <f>SUM(D10:D14)</f>
        <v>0</v>
      </c>
      <c r="E9" s="20">
        <f t="shared" si="1"/>
        <v>16957018</v>
      </c>
      <c r="F9" s="21">
        <f t="shared" si="1"/>
        <v>16957018</v>
      </c>
      <c r="G9" s="21">
        <f t="shared" si="1"/>
        <v>30319</v>
      </c>
      <c r="H9" s="21">
        <f t="shared" si="1"/>
        <v>49917</v>
      </c>
      <c r="I9" s="21">
        <f t="shared" si="1"/>
        <v>47082</v>
      </c>
      <c r="J9" s="21">
        <f t="shared" si="1"/>
        <v>127318</v>
      </c>
      <c r="K9" s="21">
        <f t="shared" si="1"/>
        <v>40739</v>
      </c>
      <c r="L9" s="21">
        <f t="shared" si="1"/>
        <v>46569</v>
      </c>
      <c r="M9" s="21">
        <f t="shared" si="1"/>
        <v>13125956</v>
      </c>
      <c r="N9" s="21">
        <f t="shared" si="1"/>
        <v>13213264</v>
      </c>
      <c r="O9" s="21">
        <f t="shared" si="1"/>
        <v>21771</v>
      </c>
      <c r="P9" s="21">
        <f t="shared" si="1"/>
        <v>1261825</v>
      </c>
      <c r="Q9" s="21">
        <f t="shared" si="1"/>
        <v>2047803</v>
      </c>
      <c r="R9" s="21">
        <f t="shared" si="1"/>
        <v>3331399</v>
      </c>
      <c r="S9" s="21">
        <f t="shared" si="1"/>
        <v>41036</v>
      </c>
      <c r="T9" s="21">
        <f t="shared" si="1"/>
        <v>42566</v>
      </c>
      <c r="U9" s="21">
        <f t="shared" si="1"/>
        <v>31875</v>
      </c>
      <c r="V9" s="21">
        <f t="shared" si="1"/>
        <v>115477</v>
      </c>
      <c r="W9" s="21">
        <f t="shared" si="1"/>
        <v>16787458</v>
      </c>
      <c r="X9" s="21">
        <f t="shared" si="1"/>
        <v>16957018</v>
      </c>
      <c r="Y9" s="21">
        <f t="shared" si="1"/>
        <v>-169560</v>
      </c>
      <c r="Z9" s="4">
        <f>+IF(X9&lt;&gt;0,+(Y9/X9)*100,0)</f>
        <v>-0.9999399658595632</v>
      </c>
      <c r="AA9" s="19">
        <f>SUM(AA10:AA14)</f>
        <v>16957018</v>
      </c>
    </row>
    <row r="10" spans="1:27" ht="13.5">
      <c r="A10" s="5" t="s">
        <v>37</v>
      </c>
      <c r="B10" s="3"/>
      <c r="C10" s="22">
        <v>6458556</v>
      </c>
      <c r="D10" s="22"/>
      <c r="E10" s="23">
        <v>8810521</v>
      </c>
      <c r="F10" s="24">
        <v>8810521</v>
      </c>
      <c r="G10" s="24">
        <v>30319</v>
      </c>
      <c r="H10" s="24">
        <v>49917</v>
      </c>
      <c r="I10" s="24">
        <v>47082</v>
      </c>
      <c r="J10" s="24">
        <v>127318</v>
      </c>
      <c r="K10" s="24">
        <v>40739</v>
      </c>
      <c r="L10" s="24">
        <v>46569</v>
      </c>
      <c r="M10" s="24">
        <v>7004459</v>
      </c>
      <c r="N10" s="24">
        <v>7091767</v>
      </c>
      <c r="O10" s="24">
        <v>21771</v>
      </c>
      <c r="P10" s="24">
        <v>1261825</v>
      </c>
      <c r="Q10" s="24">
        <v>47803</v>
      </c>
      <c r="R10" s="24">
        <v>1331399</v>
      </c>
      <c r="S10" s="24">
        <v>41036</v>
      </c>
      <c r="T10" s="24">
        <v>42566</v>
      </c>
      <c r="U10" s="24">
        <v>31875</v>
      </c>
      <c r="V10" s="24">
        <v>115477</v>
      </c>
      <c r="W10" s="24">
        <v>8665961</v>
      </c>
      <c r="X10" s="24">
        <v>8810521</v>
      </c>
      <c r="Y10" s="24">
        <v>-144560</v>
      </c>
      <c r="Z10" s="6">
        <v>-1.64</v>
      </c>
      <c r="AA10" s="22">
        <v>8810521</v>
      </c>
    </row>
    <row r="11" spans="1:27" ht="13.5">
      <c r="A11" s="5" t="s">
        <v>38</v>
      </c>
      <c r="B11" s="3"/>
      <c r="C11" s="22">
        <v>9403480</v>
      </c>
      <c r="D11" s="22"/>
      <c r="E11" s="23">
        <v>8146497</v>
      </c>
      <c r="F11" s="24">
        <v>8146497</v>
      </c>
      <c r="G11" s="24"/>
      <c r="H11" s="24"/>
      <c r="I11" s="24"/>
      <c r="J11" s="24"/>
      <c r="K11" s="24"/>
      <c r="L11" s="24"/>
      <c r="M11" s="24">
        <v>6121497</v>
      </c>
      <c r="N11" s="24">
        <v>6121497</v>
      </c>
      <c r="O11" s="24"/>
      <c r="P11" s="24"/>
      <c r="Q11" s="24">
        <v>2000000</v>
      </c>
      <c r="R11" s="24">
        <v>2000000</v>
      </c>
      <c r="S11" s="24"/>
      <c r="T11" s="24"/>
      <c r="U11" s="24"/>
      <c r="V11" s="24"/>
      <c r="W11" s="24">
        <v>8121497</v>
      </c>
      <c r="X11" s="24">
        <v>8146497</v>
      </c>
      <c r="Y11" s="24">
        <v>-25000</v>
      </c>
      <c r="Z11" s="6">
        <v>-0.31</v>
      </c>
      <c r="AA11" s="22">
        <v>8146497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55834744</v>
      </c>
      <c r="D15" s="19">
        <f>SUM(D16:D18)</f>
        <v>0</v>
      </c>
      <c r="E15" s="20">
        <f t="shared" si="2"/>
        <v>70703032</v>
      </c>
      <c r="F15" s="21">
        <f t="shared" si="2"/>
        <v>70703032</v>
      </c>
      <c r="G15" s="21">
        <f t="shared" si="2"/>
        <v>13071190</v>
      </c>
      <c r="H15" s="21">
        <f t="shared" si="2"/>
        <v>343495</v>
      </c>
      <c r="I15" s="21">
        <f t="shared" si="2"/>
        <v>4310</v>
      </c>
      <c r="J15" s="21">
        <f t="shared" si="2"/>
        <v>13418995</v>
      </c>
      <c r="K15" s="21">
        <f t="shared" si="2"/>
        <v>7700</v>
      </c>
      <c r="L15" s="21">
        <f t="shared" si="2"/>
        <v>40185</v>
      </c>
      <c r="M15" s="21">
        <f t="shared" si="2"/>
        <v>27969097</v>
      </c>
      <c r="N15" s="21">
        <f t="shared" si="2"/>
        <v>28016982</v>
      </c>
      <c r="O15" s="21">
        <f t="shared" si="2"/>
        <v>5977</v>
      </c>
      <c r="P15" s="21">
        <f t="shared" si="2"/>
        <v>8091</v>
      </c>
      <c r="Q15" s="21">
        <f t="shared" si="2"/>
        <v>39181600</v>
      </c>
      <c r="R15" s="21">
        <f t="shared" si="2"/>
        <v>39195668</v>
      </c>
      <c r="S15" s="21">
        <f t="shared" si="2"/>
        <v>5758</v>
      </c>
      <c r="T15" s="21">
        <f t="shared" si="2"/>
        <v>8237</v>
      </c>
      <c r="U15" s="21">
        <f t="shared" si="2"/>
        <v>4554</v>
      </c>
      <c r="V15" s="21">
        <f t="shared" si="2"/>
        <v>18549</v>
      </c>
      <c r="W15" s="21">
        <f t="shared" si="2"/>
        <v>80650194</v>
      </c>
      <c r="X15" s="21">
        <f t="shared" si="2"/>
        <v>70703032</v>
      </c>
      <c r="Y15" s="21">
        <f t="shared" si="2"/>
        <v>9947162</v>
      </c>
      <c r="Z15" s="4">
        <f>+IF(X15&lt;&gt;0,+(Y15/X15)*100,0)</f>
        <v>14.068932715643651</v>
      </c>
      <c r="AA15" s="19">
        <f>SUM(AA16:AA18)</f>
        <v>70703032</v>
      </c>
    </row>
    <row r="16" spans="1:27" ht="13.5">
      <c r="A16" s="5" t="s">
        <v>43</v>
      </c>
      <c r="B16" s="3"/>
      <c r="C16" s="22">
        <v>7809951</v>
      </c>
      <c r="D16" s="22"/>
      <c r="E16" s="23">
        <v>7804218</v>
      </c>
      <c r="F16" s="24">
        <v>7804218</v>
      </c>
      <c r="G16" s="24">
        <v>40558</v>
      </c>
      <c r="H16" s="24">
        <v>5495</v>
      </c>
      <c r="I16" s="24">
        <v>4310</v>
      </c>
      <c r="J16" s="24">
        <v>50363</v>
      </c>
      <c r="K16" s="24">
        <v>7700</v>
      </c>
      <c r="L16" s="24">
        <v>40185</v>
      </c>
      <c r="M16" s="24">
        <v>18097</v>
      </c>
      <c r="N16" s="24">
        <v>65982</v>
      </c>
      <c r="O16" s="24">
        <v>5977</v>
      </c>
      <c r="P16" s="24">
        <v>8091</v>
      </c>
      <c r="Q16" s="24">
        <v>7102986</v>
      </c>
      <c r="R16" s="24">
        <v>7117054</v>
      </c>
      <c r="S16" s="24">
        <v>5758</v>
      </c>
      <c r="T16" s="24">
        <v>8237</v>
      </c>
      <c r="U16" s="24">
        <v>4554</v>
      </c>
      <c r="V16" s="24">
        <v>18549</v>
      </c>
      <c r="W16" s="24">
        <v>7251948</v>
      </c>
      <c r="X16" s="24">
        <v>7804218</v>
      </c>
      <c r="Y16" s="24">
        <v>-552270</v>
      </c>
      <c r="Z16" s="6">
        <v>-7.08</v>
      </c>
      <c r="AA16" s="22">
        <v>7804218</v>
      </c>
    </row>
    <row r="17" spans="1:27" ht="13.5">
      <c r="A17" s="5" t="s">
        <v>44</v>
      </c>
      <c r="B17" s="3"/>
      <c r="C17" s="22">
        <v>48024793</v>
      </c>
      <c r="D17" s="22"/>
      <c r="E17" s="23">
        <v>62898814</v>
      </c>
      <c r="F17" s="24">
        <v>62898814</v>
      </c>
      <c r="G17" s="24">
        <v>13030632</v>
      </c>
      <c r="H17" s="24">
        <v>338000</v>
      </c>
      <c r="I17" s="24"/>
      <c r="J17" s="24">
        <v>13368632</v>
      </c>
      <c r="K17" s="24"/>
      <c r="L17" s="24"/>
      <c r="M17" s="24">
        <v>27951000</v>
      </c>
      <c r="N17" s="24">
        <v>27951000</v>
      </c>
      <c r="O17" s="24"/>
      <c r="P17" s="24"/>
      <c r="Q17" s="24">
        <v>32078614</v>
      </c>
      <c r="R17" s="24">
        <v>32078614</v>
      </c>
      <c r="S17" s="24"/>
      <c r="T17" s="24"/>
      <c r="U17" s="24"/>
      <c r="V17" s="24"/>
      <c r="W17" s="24">
        <v>73398246</v>
      </c>
      <c r="X17" s="24">
        <v>62898814</v>
      </c>
      <c r="Y17" s="24">
        <v>10499432</v>
      </c>
      <c r="Z17" s="6">
        <v>16.69</v>
      </c>
      <c r="AA17" s="22">
        <v>62898814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46659595</v>
      </c>
      <c r="D19" s="19">
        <f>SUM(D20:D23)</f>
        <v>0</v>
      </c>
      <c r="E19" s="20">
        <f t="shared" si="3"/>
        <v>44642115</v>
      </c>
      <c r="F19" s="21">
        <f t="shared" si="3"/>
        <v>44642115</v>
      </c>
      <c r="G19" s="21">
        <f t="shared" si="3"/>
        <v>595527</v>
      </c>
      <c r="H19" s="21">
        <f t="shared" si="3"/>
        <v>865933</v>
      </c>
      <c r="I19" s="21">
        <f t="shared" si="3"/>
        <v>623066</v>
      </c>
      <c r="J19" s="21">
        <f t="shared" si="3"/>
        <v>2084526</v>
      </c>
      <c r="K19" s="21">
        <f t="shared" si="3"/>
        <v>789890</v>
      </c>
      <c r="L19" s="21">
        <f t="shared" si="3"/>
        <v>476010</v>
      </c>
      <c r="M19" s="21">
        <f t="shared" si="3"/>
        <v>23479330</v>
      </c>
      <c r="N19" s="21">
        <f t="shared" si="3"/>
        <v>24745230</v>
      </c>
      <c r="O19" s="21">
        <f t="shared" si="3"/>
        <v>683591</v>
      </c>
      <c r="P19" s="21">
        <f t="shared" si="3"/>
        <v>628121</v>
      </c>
      <c r="Q19" s="21">
        <f t="shared" si="3"/>
        <v>12968872</v>
      </c>
      <c r="R19" s="21">
        <f t="shared" si="3"/>
        <v>14280584</v>
      </c>
      <c r="S19" s="21">
        <f t="shared" si="3"/>
        <v>758506</v>
      </c>
      <c r="T19" s="21">
        <f t="shared" si="3"/>
        <v>755171</v>
      </c>
      <c r="U19" s="21">
        <f t="shared" si="3"/>
        <v>470481</v>
      </c>
      <c r="V19" s="21">
        <f t="shared" si="3"/>
        <v>1984158</v>
      </c>
      <c r="W19" s="21">
        <f t="shared" si="3"/>
        <v>43094498</v>
      </c>
      <c r="X19" s="21">
        <f t="shared" si="3"/>
        <v>44642115</v>
      </c>
      <c r="Y19" s="21">
        <f t="shared" si="3"/>
        <v>-1547617</v>
      </c>
      <c r="Z19" s="4">
        <f>+IF(X19&lt;&gt;0,+(Y19/X19)*100,0)</f>
        <v>-3.466719710748471</v>
      </c>
      <c r="AA19" s="19">
        <f>SUM(AA20:AA23)</f>
        <v>44642115</v>
      </c>
    </row>
    <row r="20" spans="1:27" ht="13.5">
      <c r="A20" s="5" t="s">
        <v>47</v>
      </c>
      <c r="B20" s="3"/>
      <c r="C20" s="22">
        <v>12009904</v>
      </c>
      <c r="D20" s="22"/>
      <c r="E20" s="23">
        <v>16866520</v>
      </c>
      <c r="F20" s="24">
        <v>16866520</v>
      </c>
      <c r="G20" s="24">
        <v>340221</v>
      </c>
      <c r="H20" s="24">
        <v>397545</v>
      </c>
      <c r="I20" s="24">
        <v>180881</v>
      </c>
      <c r="J20" s="24">
        <v>918647</v>
      </c>
      <c r="K20" s="24">
        <v>323581</v>
      </c>
      <c r="L20" s="24">
        <v>58638</v>
      </c>
      <c r="M20" s="24">
        <v>6262915</v>
      </c>
      <c r="N20" s="24">
        <v>6645134</v>
      </c>
      <c r="O20" s="24">
        <v>206834</v>
      </c>
      <c r="P20" s="24">
        <v>192933</v>
      </c>
      <c r="Q20" s="24">
        <v>7219920</v>
      </c>
      <c r="R20" s="24">
        <v>7619687</v>
      </c>
      <c r="S20" s="24">
        <v>285211</v>
      </c>
      <c r="T20" s="24">
        <v>302389</v>
      </c>
      <c r="U20" s="24">
        <v>45045</v>
      </c>
      <c r="V20" s="24">
        <v>632645</v>
      </c>
      <c r="W20" s="24">
        <v>15816113</v>
      </c>
      <c r="X20" s="24">
        <v>16866520</v>
      </c>
      <c r="Y20" s="24">
        <v>-1050407</v>
      </c>
      <c r="Z20" s="6">
        <v>-6.23</v>
      </c>
      <c r="AA20" s="22">
        <v>16866520</v>
      </c>
    </row>
    <row r="21" spans="1:27" ht="13.5">
      <c r="A21" s="5" t="s">
        <v>48</v>
      </c>
      <c r="B21" s="3"/>
      <c r="C21" s="22">
        <v>5229846</v>
      </c>
      <c r="D21" s="22"/>
      <c r="E21" s="23">
        <v>3368120</v>
      </c>
      <c r="F21" s="24">
        <v>3368120</v>
      </c>
      <c r="G21" s="24">
        <v>45723</v>
      </c>
      <c r="H21" s="24">
        <v>65728</v>
      </c>
      <c r="I21" s="24">
        <v>52539</v>
      </c>
      <c r="J21" s="24">
        <v>163990</v>
      </c>
      <c r="K21" s="24">
        <v>51385</v>
      </c>
      <c r="L21" s="24">
        <v>34497</v>
      </c>
      <c r="M21" s="24">
        <v>2652352</v>
      </c>
      <c r="N21" s="24">
        <v>2738234</v>
      </c>
      <c r="O21" s="24">
        <v>67624</v>
      </c>
      <c r="P21" s="24">
        <v>47342</v>
      </c>
      <c r="Q21" s="24">
        <v>39338</v>
      </c>
      <c r="R21" s="24">
        <v>154304</v>
      </c>
      <c r="S21" s="24">
        <v>81772</v>
      </c>
      <c r="T21" s="24">
        <v>60630</v>
      </c>
      <c r="U21" s="24">
        <v>44033</v>
      </c>
      <c r="V21" s="24">
        <v>186435</v>
      </c>
      <c r="W21" s="24">
        <v>3242963</v>
      </c>
      <c r="X21" s="24">
        <v>3368120</v>
      </c>
      <c r="Y21" s="24">
        <v>-125157</v>
      </c>
      <c r="Z21" s="6">
        <v>-3.72</v>
      </c>
      <c r="AA21" s="22">
        <v>3368120</v>
      </c>
    </row>
    <row r="22" spans="1:27" ht="13.5">
      <c r="A22" s="5" t="s">
        <v>49</v>
      </c>
      <c r="B22" s="3"/>
      <c r="C22" s="25">
        <v>9891154</v>
      </c>
      <c r="D22" s="25"/>
      <c r="E22" s="26">
        <v>9978689</v>
      </c>
      <c r="F22" s="27">
        <v>9978689</v>
      </c>
      <c r="G22" s="27">
        <v>66930</v>
      </c>
      <c r="H22" s="27">
        <v>149697</v>
      </c>
      <c r="I22" s="27">
        <v>152285</v>
      </c>
      <c r="J22" s="27">
        <v>368912</v>
      </c>
      <c r="K22" s="27">
        <v>164007</v>
      </c>
      <c r="L22" s="27">
        <v>160626</v>
      </c>
      <c r="M22" s="27">
        <v>6945345</v>
      </c>
      <c r="N22" s="27">
        <v>7269978</v>
      </c>
      <c r="O22" s="27">
        <v>151592</v>
      </c>
      <c r="P22" s="27">
        <v>151655</v>
      </c>
      <c r="Q22" s="27">
        <v>1472145</v>
      </c>
      <c r="R22" s="27">
        <v>1775392</v>
      </c>
      <c r="S22" s="27">
        <v>148997</v>
      </c>
      <c r="T22" s="27">
        <v>150729</v>
      </c>
      <c r="U22" s="27">
        <v>145093</v>
      </c>
      <c r="V22" s="27">
        <v>444819</v>
      </c>
      <c r="W22" s="27">
        <v>9859101</v>
      </c>
      <c r="X22" s="27">
        <v>9978689</v>
      </c>
      <c r="Y22" s="27">
        <v>-119588</v>
      </c>
      <c r="Z22" s="7">
        <v>-1.2</v>
      </c>
      <c r="AA22" s="25">
        <v>9978689</v>
      </c>
    </row>
    <row r="23" spans="1:27" ht="13.5">
      <c r="A23" s="5" t="s">
        <v>50</v>
      </c>
      <c r="B23" s="3"/>
      <c r="C23" s="22">
        <v>19528691</v>
      </c>
      <c r="D23" s="22"/>
      <c r="E23" s="23">
        <v>14428786</v>
      </c>
      <c r="F23" s="24">
        <v>14428786</v>
      </c>
      <c r="G23" s="24">
        <v>142653</v>
      </c>
      <c r="H23" s="24">
        <v>252963</v>
      </c>
      <c r="I23" s="24">
        <v>237361</v>
      </c>
      <c r="J23" s="24">
        <v>632977</v>
      </c>
      <c r="K23" s="24">
        <v>250917</v>
      </c>
      <c r="L23" s="24">
        <v>222249</v>
      </c>
      <c r="M23" s="24">
        <v>7618718</v>
      </c>
      <c r="N23" s="24">
        <v>8091884</v>
      </c>
      <c r="O23" s="24">
        <v>257541</v>
      </c>
      <c r="P23" s="24">
        <v>236191</v>
      </c>
      <c r="Q23" s="24">
        <v>4237469</v>
      </c>
      <c r="R23" s="24">
        <v>4731201</v>
      </c>
      <c r="S23" s="24">
        <v>242526</v>
      </c>
      <c r="T23" s="24">
        <v>241423</v>
      </c>
      <c r="U23" s="24">
        <v>236310</v>
      </c>
      <c r="V23" s="24">
        <v>720259</v>
      </c>
      <c r="W23" s="24">
        <v>14176321</v>
      </c>
      <c r="X23" s="24">
        <v>14428786</v>
      </c>
      <c r="Y23" s="24">
        <v>-252465</v>
      </c>
      <c r="Z23" s="6">
        <v>-1.75</v>
      </c>
      <c r="AA23" s="22">
        <v>14428786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251047712</v>
      </c>
      <c r="D25" s="40">
        <f>+D5+D9+D15+D19+D24</f>
        <v>0</v>
      </c>
      <c r="E25" s="41">
        <f t="shared" si="4"/>
        <v>257006966</v>
      </c>
      <c r="F25" s="42">
        <f t="shared" si="4"/>
        <v>265807966</v>
      </c>
      <c r="G25" s="42">
        <f t="shared" si="4"/>
        <v>112155390</v>
      </c>
      <c r="H25" s="42">
        <f t="shared" si="4"/>
        <v>1795405</v>
      </c>
      <c r="I25" s="42">
        <f t="shared" si="4"/>
        <v>372106</v>
      </c>
      <c r="J25" s="42">
        <f t="shared" si="4"/>
        <v>114322901</v>
      </c>
      <c r="K25" s="42">
        <f t="shared" si="4"/>
        <v>1553583</v>
      </c>
      <c r="L25" s="42">
        <f t="shared" si="4"/>
        <v>1873812</v>
      </c>
      <c r="M25" s="42">
        <f t="shared" si="4"/>
        <v>74117026</v>
      </c>
      <c r="N25" s="42">
        <f t="shared" si="4"/>
        <v>77544421</v>
      </c>
      <c r="O25" s="42">
        <f t="shared" si="4"/>
        <v>1580765</v>
      </c>
      <c r="P25" s="42">
        <f t="shared" si="4"/>
        <v>2475517</v>
      </c>
      <c r="Q25" s="42">
        <f t="shared" si="4"/>
        <v>65216648</v>
      </c>
      <c r="R25" s="42">
        <f t="shared" si="4"/>
        <v>69272930</v>
      </c>
      <c r="S25" s="42">
        <f t="shared" si="4"/>
        <v>1541626</v>
      </c>
      <c r="T25" s="42">
        <f t="shared" si="4"/>
        <v>1478122</v>
      </c>
      <c r="U25" s="42">
        <f t="shared" si="4"/>
        <v>1506225</v>
      </c>
      <c r="V25" s="42">
        <f t="shared" si="4"/>
        <v>4525973</v>
      </c>
      <c r="W25" s="42">
        <f t="shared" si="4"/>
        <v>265666225</v>
      </c>
      <c r="X25" s="42">
        <f t="shared" si="4"/>
        <v>257007108</v>
      </c>
      <c r="Y25" s="42">
        <f t="shared" si="4"/>
        <v>8659117</v>
      </c>
      <c r="Z25" s="43">
        <f>+IF(X25&lt;&gt;0,+(Y25/X25)*100,0)</f>
        <v>3.369213041376272</v>
      </c>
      <c r="AA25" s="40">
        <f>+AA5+AA9+AA15+AA19+AA24</f>
        <v>265807966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113689367</v>
      </c>
      <c r="D28" s="19">
        <f>SUM(D29:D31)</f>
        <v>0</v>
      </c>
      <c r="E28" s="20">
        <f t="shared" si="5"/>
        <v>115043655</v>
      </c>
      <c r="F28" s="21">
        <f t="shared" si="5"/>
        <v>145330200</v>
      </c>
      <c r="G28" s="21">
        <f t="shared" si="5"/>
        <v>7243884</v>
      </c>
      <c r="H28" s="21">
        <f t="shared" si="5"/>
        <v>6936686</v>
      </c>
      <c r="I28" s="21">
        <f t="shared" si="5"/>
        <v>10746789</v>
      </c>
      <c r="J28" s="21">
        <f t="shared" si="5"/>
        <v>24927359</v>
      </c>
      <c r="K28" s="21">
        <f t="shared" si="5"/>
        <v>7312362</v>
      </c>
      <c r="L28" s="21">
        <f t="shared" si="5"/>
        <v>7498395</v>
      </c>
      <c r="M28" s="21">
        <f t="shared" si="5"/>
        <v>6949518</v>
      </c>
      <c r="N28" s="21">
        <f t="shared" si="5"/>
        <v>21760275</v>
      </c>
      <c r="O28" s="21">
        <f t="shared" si="5"/>
        <v>6531124</v>
      </c>
      <c r="P28" s="21">
        <f t="shared" si="5"/>
        <v>5721669</v>
      </c>
      <c r="Q28" s="21">
        <f t="shared" si="5"/>
        <v>8523941</v>
      </c>
      <c r="R28" s="21">
        <f t="shared" si="5"/>
        <v>20776734</v>
      </c>
      <c r="S28" s="21">
        <f t="shared" si="5"/>
        <v>7740606</v>
      </c>
      <c r="T28" s="21">
        <f t="shared" si="5"/>
        <v>6657802</v>
      </c>
      <c r="U28" s="21">
        <f t="shared" si="5"/>
        <v>10975151</v>
      </c>
      <c r="V28" s="21">
        <f t="shared" si="5"/>
        <v>25373559</v>
      </c>
      <c r="W28" s="21">
        <f t="shared" si="5"/>
        <v>92837927</v>
      </c>
      <c r="X28" s="21">
        <f t="shared" si="5"/>
        <v>115045426</v>
      </c>
      <c r="Y28" s="21">
        <f t="shared" si="5"/>
        <v>-22207499</v>
      </c>
      <c r="Z28" s="4">
        <f>+IF(X28&lt;&gt;0,+(Y28/X28)*100,0)</f>
        <v>-19.303243746518007</v>
      </c>
      <c r="AA28" s="19">
        <f>SUM(AA29:AA31)</f>
        <v>145330200</v>
      </c>
    </row>
    <row r="29" spans="1:27" ht="13.5">
      <c r="A29" s="5" t="s">
        <v>33</v>
      </c>
      <c r="B29" s="3"/>
      <c r="C29" s="22">
        <v>38386890</v>
      </c>
      <c r="D29" s="22"/>
      <c r="E29" s="23">
        <v>51195206</v>
      </c>
      <c r="F29" s="24">
        <v>50992000</v>
      </c>
      <c r="G29" s="24">
        <v>3576101</v>
      </c>
      <c r="H29" s="24">
        <v>2811804</v>
      </c>
      <c r="I29" s="24">
        <v>3145777</v>
      </c>
      <c r="J29" s="24">
        <v>9533682</v>
      </c>
      <c r="K29" s="24">
        <v>2777225</v>
      </c>
      <c r="L29" s="24">
        <v>2861370</v>
      </c>
      <c r="M29" s="24">
        <v>2801600</v>
      </c>
      <c r="N29" s="24">
        <v>8440195</v>
      </c>
      <c r="O29" s="24">
        <v>2805301</v>
      </c>
      <c r="P29" s="24">
        <v>3147660</v>
      </c>
      <c r="Q29" s="24">
        <v>2994985</v>
      </c>
      <c r="R29" s="24">
        <v>8947946</v>
      </c>
      <c r="S29" s="24">
        <v>3422849</v>
      </c>
      <c r="T29" s="24">
        <v>3482171</v>
      </c>
      <c r="U29" s="24">
        <v>3553045</v>
      </c>
      <c r="V29" s="24">
        <v>10458065</v>
      </c>
      <c r="W29" s="24">
        <v>37379888</v>
      </c>
      <c r="X29" s="24">
        <v>51195279</v>
      </c>
      <c r="Y29" s="24">
        <v>-13815391</v>
      </c>
      <c r="Z29" s="6">
        <v>-26.99</v>
      </c>
      <c r="AA29" s="22">
        <v>50992000</v>
      </c>
    </row>
    <row r="30" spans="1:27" ht="13.5">
      <c r="A30" s="5" t="s">
        <v>34</v>
      </c>
      <c r="B30" s="3"/>
      <c r="C30" s="25">
        <v>41945215</v>
      </c>
      <c r="D30" s="25"/>
      <c r="E30" s="26">
        <v>29285843</v>
      </c>
      <c r="F30" s="27">
        <v>59174260</v>
      </c>
      <c r="G30" s="27">
        <v>1538874</v>
      </c>
      <c r="H30" s="27">
        <v>1426223</v>
      </c>
      <c r="I30" s="27">
        <v>5791969</v>
      </c>
      <c r="J30" s="27">
        <v>8757066</v>
      </c>
      <c r="K30" s="27">
        <v>2413585</v>
      </c>
      <c r="L30" s="27">
        <v>2550767</v>
      </c>
      <c r="M30" s="27">
        <v>1720384</v>
      </c>
      <c r="N30" s="27">
        <v>6684736</v>
      </c>
      <c r="O30" s="27">
        <v>2039504</v>
      </c>
      <c r="P30" s="27">
        <v>1193268</v>
      </c>
      <c r="Q30" s="27">
        <v>1951771</v>
      </c>
      <c r="R30" s="27">
        <v>5184543</v>
      </c>
      <c r="S30" s="27">
        <v>1623670</v>
      </c>
      <c r="T30" s="27">
        <v>1313772</v>
      </c>
      <c r="U30" s="27">
        <v>4412868</v>
      </c>
      <c r="V30" s="27">
        <v>7350310</v>
      </c>
      <c r="W30" s="27">
        <v>27976655</v>
      </c>
      <c r="X30" s="27">
        <v>29287401</v>
      </c>
      <c r="Y30" s="27">
        <v>-1310746</v>
      </c>
      <c r="Z30" s="7">
        <v>-4.48</v>
      </c>
      <c r="AA30" s="25">
        <v>59174260</v>
      </c>
    </row>
    <row r="31" spans="1:27" ht="13.5">
      <c r="A31" s="5" t="s">
        <v>35</v>
      </c>
      <c r="B31" s="3"/>
      <c r="C31" s="22">
        <v>33357262</v>
      </c>
      <c r="D31" s="22"/>
      <c r="E31" s="23">
        <v>34562606</v>
      </c>
      <c r="F31" s="24">
        <v>35163940</v>
      </c>
      <c r="G31" s="24">
        <v>2128909</v>
      </c>
      <c r="H31" s="24">
        <v>2698659</v>
      </c>
      <c r="I31" s="24">
        <v>1809043</v>
      </c>
      <c r="J31" s="24">
        <v>6636611</v>
      </c>
      <c r="K31" s="24">
        <v>2121552</v>
      </c>
      <c r="L31" s="24">
        <v>2086258</v>
      </c>
      <c r="M31" s="24">
        <v>2427534</v>
      </c>
      <c r="N31" s="24">
        <v>6635344</v>
      </c>
      <c r="O31" s="24">
        <v>1686319</v>
      </c>
      <c r="P31" s="24">
        <v>1380741</v>
      </c>
      <c r="Q31" s="24">
        <v>3577185</v>
      </c>
      <c r="R31" s="24">
        <v>6644245</v>
      </c>
      <c r="S31" s="24">
        <v>2694087</v>
      </c>
      <c r="T31" s="24">
        <v>1861859</v>
      </c>
      <c r="U31" s="24">
        <v>3009238</v>
      </c>
      <c r="V31" s="24">
        <v>7565184</v>
      </c>
      <c r="W31" s="24">
        <v>27481384</v>
      </c>
      <c r="X31" s="24">
        <v>34562746</v>
      </c>
      <c r="Y31" s="24">
        <v>-7081362</v>
      </c>
      <c r="Z31" s="6">
        <v>-20.49</v>
      </c>
      <c r="AA31" s="22">
        <v>35163940</v>
      </c>
    </row>
    <row r="32" spans="1:27" ht="13.5">
      <c r="A32" s="2" t="s">
        <v>36</v>
      </c>
      <c r="B32" s="3"/>
      <c r="C32" s="19">
        <f aca="true" t="shared" si="6" ref="C32:Y32">SUM(C33:C37)</f>
        <v>9472478</v>
      </c>
      <c r="D32" s="19">
        <f>SUM(D33:D37)</f>
        <v>0</v>
      </c>
      <c r="E32" s="20">
        <f t="shared" si="6"/>
        <v>12761818</v>
      </c>
      <c r="F32" s="21">
        <f t="shared" si="6"/>
        <v>13058187</v>
      </c>
      <c r="G32" s="21">
        <f t="shared" si="6"/>
        <v>641612</v>
      </c>
      <c r="H32" s="21">
        <f t="shared" si="6"/>
        <v>798727</v>
      </c>
      <c r="I32" s="21">
        <f t="shared" si="6"/>
        <v>896664</v>
      </c>
      <c r="J32" s="21">
        <f t="shared" si="6"/>
        <v>2337003</v>
      </c>
      <c r="K32" s="21">
        <f t="shared" si="6"/>
        <v>811162</v>
      </c>
      <c r="L32" s="21">
        <f t="shared" si="6"/>
        <v>769607</v>
      </c>
      <c r="M32" s="21">
        <f t="shared" si="6"/>
        <v>685317</v>
      </c>
      <c r="N32" s="21">
        <f t="shared" si="6"/>
        <v>2266086</v>
      </c>
      <c r="O32" s="21">
        <f t="shared" si="6"/>
        <v>781459</v>
      </c>
      <c r="P32" s="21">
        <f t="shared" si="6"/>
        <v>813509</v>
      </c>
      <c r="Q32" s="21">
        <f t="shared" si="6"/>
        <v>710224</v>
      </c>
      <c r="R32" s="21">
        <f t="shared" si="6"/>
        <v>2305192</v>
      </c>
      <c r="S32" s="21">
        <f t="shared" si="6"/>
        <v>730715</v>
      </c>
      <c r="T32" s="21">
        <f t="shared" si="6"/>
        <v>696517</v>
      </c>
      <c r="U32" s="21">
        <f t="shared" si="6"/>
        <v>980077</v>
      </c>
      <c r="V32" s="21">
        <f t="shared" si="6"/>
        <v>2407309</v>
      </c>
      <c r="W32" s="21">
        <f t="shared" si="6"/>
        <v>9315590</v>
      </c>
      <c r="X32" s="21">
        <f t="shared" si="6"/>
        <v>12761818</v>
      </c>
      <c r="Y32" s="21">
        <f t="shared" si="6"/>
        <v>-3446228</v>
      </c>
      <c r="Z32" s="4">
        <f>+IF(X32&lt;&gt;0,+(Y32/X32)*100,0)</f>
        <v>-27.004208961450477</v>
      </c>
      <c r="AA32" s="19">
        <f>SUM(AA33:AA37)</f>
        <v>13058187</v>
      </c>
    </row>
    <row r="33" spans="1:27" ht="13.5">
      <c r="A33" s="5" t="s">
        <v>37</v>
      </c>
      <c r="B33" s="3"/>
      <c r="C33" s="22">
        <v>3618862</v>
      </c>
      <c r="D33" s="22"/>
      <c r="E33" s="23">
        <v>6447221</v>
      </c>
      <c r="F33" s="24">
        <v>6447000</v>
      </c>
      <c r="G33" s="24">
        <v>218061</v>
      </c>
      <c r="H33" s="24">
        <v>347834</v>
      </c>
      <c r="I33" s="24">
        <v>287599</v>
      </c>
      <c r="J33" s="24">
        <v>853494</v>
      </c>
      <c r="K33" s="24">
        <v>380348</v>
      </c>
      <c r="L33" s="24">
        <v>343046</v>
      </c>
      <c r="M33" s="24">
        <v>201048</v>
      </c>
      <c r="N33" s="24">
        <v>924442</v>
      </c>
      <c r="O33" s="24">
        <v>393585</v>
      </c>
      <c r="P33" s="24">
        <v>372230</v>
      </c>
      <c r="Q33" s="24">
        <v>302526</v>
      </c>
      <c r="R33" s="24">
        <v>1068341</v>
      </c>
      <c r="S33" s="24">
        <v>312807</v>
      </c>
      <c r="T33" s="24">
        <v>243079</v>
      </c>
      <c r="U33" s="24">
        <v>435477</v>
      </c>
      <c r="V33" s="24">
        <v>991363</v>
      </c>
      <c r="W33" s="24">
        <v>3837640</v>
      </c>
      <c r="X33" s="24">
        <v>6447221</v>
      </c>
      <c r="Y33" s="24">
        <v>-2609581</v>
      </c>
      <c r="Z33" s="6">
        <v>-40.48</v>
      </c>
      <c r="AA33" s="22">
        <v>6447000</v>
      </c>
    </row>
    <row r="34" spans="1:27" ht="13.5">
      <c r="A34" s="5" t="s">
        <v>38</v>
      </c>
      <c r="B34" s="3"/>
      <c r="C34" s="22">
        <v>5853616</v>
      </c>
      <c r="D34" s="22"/>
      <c r="E34" s="23">
        <v>6314597</v>
      </c>
      <c r="F34" s="24">
        <v>6611187</v>
      </c>
      <c r="G34" s="24">
        <v>423551</v>
      </c>
      <c r="H34" s="24">
        <v>450893</v>
      </c>
      <c r="I34" s="24">
        <v>609065</v>
      </c>
      <c r="J34" s="24">
        <v>1483509</v>
      </c>
      <c r="K34" s="24">
        <v>430814</v>
      </c>
      <c r="L34" s="24">
        <v>426561</v>
      </c>
      <c r="M34" s="24">
        <v>484269</v>
      </c>
      <c r="N34" s="24">
        <v>1341644</v>
      </c>
      <c r="O34" s="24">
        <v>387874</v>
      </c>
      <c r="P34" s="24">
        <v>441279</v>
      </c>
      <c r="Q34" s="24">
        <v>407698</v>
      </c>
      <c r="R34" s="24">
        <v>1236851</v>
      </c>
      <c r="S34" s="24">
        <v>417908</v>
      </c>
      <c r="T34" s="24">
        <v>453438</v>
      </c>
      <c r="U34" s="24">
        <v>544600</v>
      </c>
      <c r="V34" s="24">
        <v>1415946</v>
      </c>
      <c r="W34" s="24">
        <v>5477950</v>
      </c>
      <c r="X34" s="24">
        <v>6314597</v>
      </c>
      <c r="Y34" s="24">
        <v>-836647</v>
      </c>
      <c r="Z34" s="6">
        <v>-13.25</v>
      </c>
      <c r="AA34" s="22">
        <v>6611187</v>
      </c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19309846</v>
      </c>
      <c r="D38" s="19">
        <f>SUM(D39:D41)</f>
        <v>0</v>
      </c>
      <c r="E38" s="20">
        <f t="shared" si="7"/>
        <v>23221332</v>
      </c>
      <c r="F38" s="21">
        <f t="shared" si="7"/>
        <v>23221000</v>
      </c>
      <c r="G38" s="21">
        <f t="shared" si="7"/>
        <v>2435308</v>
      </c>
      <c r="H38" s="21">
        <f t="shared" si="7"/>
        <v>1362943</v>
      </c>
      <c r="I38" s="21">
        <f t="shared" si="7"/>
        <v>1753035</v>
      </c>
      <c r="J38" s="21">
        <f t="shared" si="7"/>
        <v>5551286</v>
      </c>
      <c r="K38" s="21">
        <f t="shared" si="7"/>
        <v>1568088</v>
      </c>
      <c r="L38" s="21">
        <f t="shared" si="7"/>
        <v>1348563</v>
      </c>
      <c r="M38" s="21">
        <f t="shared" si="7"/>
        <v>1380778</v>
      </c>
      <c r="N38" s="21">
        <f t="shared" si="7"/>
        <v>4297429</v>
      </c>
      <c r="O38" s="21">
        <f t="shared" si="7"/>
        <v>899038</v>
      </c>
      <c r="P38" s="21">
        <f t="shared" si="7"/>
        <v>1494652</v>
      </c>
      <c r="Q38" s="21">
        <f t="shared" si="7"/>
        <v>1940580</v>
      </c>
      <c r="R38" s="21">
        <f t="shared" si="7"/>
        <v>4334270</v>
      </c>
      <c r="S38" s="21">
        <f t="shared" si="7"/>
        <v>1876313</v>
      </c>
      <c r="T38" s="21">
        <f t="shared" si="7"/>
        <v>2113834</v>
      </c>
      <c r="U38" s="21">
        <f t="shared" si="7"/>
        <v>1870365</v>
      </c>
      <c r="V38" s="21">
        <f t="shared" si="7"/>
        <v>5860512</v>
      </c>
      <c r="W38" s="21">
        <f t="shared" si="7"/>
        <v>20043497</v>
      </c>
      <c r="X38" s="21">
        <f t="shared" si="7"/>
        <v>23221332</v>
      </c>
      <c r="Y38" s="21">
        <f t="shared" si="7"/>
        <v>-3177835</v>
      </c>
      <c r="Z38" s="4">
        <f>+IF(X38&lt;&gt;0,+(Y38/X38)*100,0)</f>
        <v>-13.68498155058461</v>
      </c>
      <c r="AA38" s="19">
        <f>SUM(AA39:AA41)</f>
        <v>23221000</v>
      </c>
    </row>
    <row r="39" spans="1:27" ht="13.5">
      <c r="A39" s="5" t="s">
        <v>43</v>
      </c>
      <c r="B39" s="3"/>
      <c r="C39" s="22">
        <v>5512593</v>
      </c>
      <c r="D39" s="22"/>
      <c r="E39" s="23">
        <v>8724218</v>
      </c>
      <c r="F39" s="24">
        <v>8724000</v>
      </c>
      <c r="G39" s="24">
        <v>1243136</v>
      </c>
      <c r="H39" s="24">
        <v>396065</v>
      </c>
      <c r="I39" s="24">
        <v>528946</v>
      </c>
      <c r="J39" s="24">
        <v>2168147</v>
      </c>
      <c r="K39" s="24">
        <v>525266</v>
      </c>
      <c r="L39" s="24">
        <v>460064</v>
      </c>
      <c r="M39" s="24">
        <v>469461</v>
      </c>
      <c r="N39" s="24">
        <v>1454791</v>
      </c>
      <c r="O39" s="24">
        <v>-18963</v>
      </c>
      <c r="P39" s="24">
        <v>631616</v>
      </c>
      <c r="Q39" s="24">
        <v>843589</v>
      </c>
      <c r="R39" s="24">
        <v>1456242</v>
      </c>
      <c r="S39" s="24">
        <v>574742</v>
      </c>
      <c r="T39" s="24">
        <v>320687</v>
      </c>
      <c r="U39" s="24">
        <v>613397</v>
      </c>
      <c r="V39" s="24">
        <v>1508826</v>
      </c>
      <c r="W39" s="24">
        <v>6588006</v>
      </c>
      <c r="X39" s="24">
        <v>8724218</v>
      </c>
      <c r="Y39" s="24">
        <v>-2136212</v>
      </c>
      <c r="Z39" s="6">
        <v>-24.49</v>
      </c>
      <c r="AA39" s="22">
        <v>8724000</v>
      </c>
    </row>
    <row r="40" spans="1:27" ht="13.5">
      <c r="A40" s="5" t="s">
        <v>44</v>
      </c>
      <c r="B40" s="3"/>
      <c r="C40" s="22">
        <v>13797253</v>
      </c>
      <c r="D40" s="22"/>
      <c r="E40" s="23">
        <v>14497114</v>
      </c>
      <c r="F40" s="24">
        <v>14497000</v>
      </c>
      <c r="G40" s="24">
        <v>1192172</v>
      </c>
      <c r="H40" s="24">
        <v>966878</v>
      </c>
      <c r="I40" s="24">
        <v>1224089</v>
      </c>
      <c r="J40" s="24">
        <v>3383139</v>
      </c>
      <c r="K40" s="24">
        <v>1042822</v>
      </c>
      <c r="L40" s="24">
        <v>888499</v>
      </c>
      <c r="M40" s="24">
        <v>911317</v>
      </c>
      <c r="N40" s="24">
        <v>2842638</v>
      </c>
      <c r="O40" s="24">
        <v>918001</v>
      </c>
      <c r="P40" s="24">
        <v>863036</v>
      </c>
      <c r="Q40" s="24">
        <v>1096991</v>
      </c>
      <c r="R40" s="24">
        <v>2878028</v>
      </c>
      <c r="S40" s="24">
        <v>1301571</v>
      </c>
      <c r="T40" s="24">
        <v>1793147</v>
      </c>
      <c r="U40" s="24">
        <v>1256968</v>
      </c>
      <c r="V40" s="24">
        <v>4351686</v>
      </c>
      <c r="W40" s="24">
        <v>13455491</v>
      </c>
      <c r="X40" s="24">
        <v>14497114</v>
      </c>
      <c r="Y40" s="24">
        <v>-1041623</v>
      </c>
      <c r="Z40" s="6">
        <v>-7.19</v>
      </c>
      <c r="AA40" s="22">
        <v>14497000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32113030</v>
      </c>
      <c r="D42" s="19">
        <f>SUM(D43:D46)</f>
        <v>0</v>
      </c>
      <c r="E42" s="20">
        <f t="shared" si="8"/>
        <v>37113915</v>
      </c>
      <c r="F42" s="21">
        <f t="shared" si="8"/>
        <v>43741579</v>
      </c>
      <c r="G42" s="21">
        <f t="shared" si="8"/>
        <v>1605564</v>
      </c>
      <c r="H42" s="21">
        <f t="shared" si="8"/>
        <v>3134914</v>
      </c>
      <c r="I42" s="21">
        <f t="shared" si="8"/>
        <v>4196508</v>
      </c>
      <c r="J42" s="21">
        <f t="shared" si="8"/>
        <v>8936986</v>
      </c>
      <c r="K42" s="21">
        <f t="shared" si="8"/>
        <v>2750612</v>
      </c>
      <c r="L42" s="21">
        <f t="shared" si="8"/>
        <v>3361839</v>
      </c>
      <c r="M42" s="21">
        <f t="shared" si="8"/>
        <v>2984169</v>
      </c>
      <c r="N42" s="21">
        <f t="shared" si="8"/>
        <v>9096620</v>
      </c>
      <c r="O42" s="21">
        <f t="shared" si="8"/>
        <v>2998669</v>
      </c>
      <c r="P42" s="21">
        <f t="shared" si="8"/>
        <v>2934515</v>
      </c>
      <c r="Q42" s="21">
        <f t="shared" si="8"/>
        <v>3105296</v>
      </c>
      <c r="R42" s="21">
        <f t="shared" si="8"/>
        <v>9038480</v>
      </c>
      <c r="S42" s="21">
        <f t="shared" si="8"/>
        <v>3213364</v>
      </c>
      <c r="T42" s="21">
        <f t="shared" si="8"/>
        <v>2765942</v>
      </c>
      <c r="U42" s="21">
        <f t="shared" si="8"/>
        <v>3797223</v>
      </c>
      <c r="V42" s="21">
        <f t="shared" si="8"/>
        <v>9776529</v>
      </c>
      <c r="W42" s="21">
        <f t="shared" si="8"/>
        <v>36848615</v>
      </c>
      <c r="X42" s="21">
        <f t="shared" si="8"/>
        <v>37113915</v>
      </c>
      <c r="Y42" s="21">
        <f t="shared" si="8"/>
        <v>-265300</v>
      </c>
      <c r="Z42" s="4">
        <f>+IF(X42&lt;&gt;0,+(Y42/X42)*100,0)</f>
        <v>-0.7148262316169016</v>
      </c>
      <c r="AA42" s="19">
        <f>SUM(AA43:AA46)</f>
        <v>43741579</v>
      </c>
    </row>
    <row r="43" spans="1:27" ht="13.5">
      <c r="A43" s="5" t="s">
        <v>47</v>
      </c>
      <c r="B43" s="3"/>
      <c r="C43" s="22">
        <v>11744744</v>
      </c>
      <c r="D43" s="22"/>
      <c r="E43" s="23">
        <v>13022320</v>
      </c>
      <c r="F43" s="24">
        <v>17022000</v>
      </c>
      <c r="G43" s="24">
        <v>180047</v>
      </c>
      <c r="H43" s="24">
        <v>1179671</v>
      </c>
      <c r="I43" s="24">
        <v>2039899</v>
      </c>
      <c r="J43" s="24">
        <v>3399617</v>
      </c>
      <c r="K43" s="24">
        <v>996268</v>
      </c>
      <c r="L43" s="24">
        <v>1714769</v>
      </c>
      <c r="M43" s="24">
        <v>1326902</v>
      </c>
      <c r="N43" s="24">
        <v>4037939</v>
      </c>
      <c r="O43" s="24">
        <v>980426</v>
      </c>
      <c r="P43" s="24">
        <v>1102765</v>
      </c>
      <c r="Q43" s="24">
        <v>1402557</v>
      </c>
      <c r="R43" s="24">
        <v>3485748</v>
      </c>
      <c r="S43" s="24">
        <v>1100430</v>
      </c>
      <c r="T43" s="24">
        <v>1161348</v>
      </c>
      <c r="U43" s="24">
        <v>1763460</v>
      </c>
      <c r="V43" s="24">
        <v>4025238</v>
      </c>
      <c r="W43" s="24">
        <v>14948542</v>
      </c>
      <c r="X43" s="24">
        <v>13022320</v>
      </c>
      <c r="Y43" s="24">
        <v>1926222</v>
      </c>
      <c r="Z43" s="6">
        <v>14.79</v>
      </c>
      <c r="AA43" s="22">
        <v>17022000</v>
      </c>
    </row>
    <row r="44" spans="1:27" ht="13.5">
      <c r="A44" s="5" t="s">
        <v>48</v>
      </c>
      <c r="B44" s="3"/>
      <c r="C44" s="22">
        <v>1564442</v>
      </c>
      <c r="D44" s="22"/>
      <c r="E44" s="23">
        <v>2208120</v>
      </c>
      <c r="F44" s="24">
        <v>1070300</v>
      </c>
      <c r="G44" s="24">
        <v>72106</v>
      </c>
      <c r="H44" s="24">
        <v>587316</v>
      </c>
      <c r="I44" s="24">
        <v>434795</v>
      </c>
      <c r="J44" s="24">
        <v>1094217</v>
      </c>
      <c r="K44" s="24">
        <v>32890</v>
      </c>
      <c r="L44" s="24">
        <v>181687</v>
      </c>
      <c r="M44" s="24">
        <v>23116</v>
      </c>
      <c r="N44" s="24">
        <v>237693</v>
      </c>
      <c r="O44" s="24">
        <v>129668</v>
      </c>
      <c r="P44" s="24">
        <v>85248</v>
      </c>
      <c r="Q44" s="24">
        <v>172895</v>
      </c>
      <c r="R44" s="24">
        <v>387811</v>
      </c>
      <c r="S44" s="24">
        <v>49450</v>
      </c>
      <c r="T44" s="24">
        <v>169836</v>
      </c>
      <c r="U44" s="24">
        <v>336152</v>
      </c>
      <c r="V44" s="24">
        <v>555438</v>
      </c>
      <c r="W44" s="24">
        <v>2275159</v>
      </c>
      <c r="X44" s="24">
        <v>2208120</v>
      </c>
      <c r="Y44" s="24">
        <v>67039</v>
      </c>
      <c r="Z44" s="6">
        <v>3.04</v>
      </c>
      <c r="AA44" s="22">
        <v>1070300</v>
      </c>
    </row>
    <row r="45" spans="1:27" ht="13.5">
      <c r="A45" s="5" t="s">
        <v>49</v>
      </c>
      <c r="B45" s="3"/>
      <c r="C45" s="25">
        <v>6682032</v>
      </c>
      <c r="D45" s="25"/>
      <c r="E45" s="26">
        <v>7748689</v>
      </c>
      <c r="F45" s="27">
        <v>11514279</v>
      </c>
      <c r="G45" s="27">
        <v>470648</v>
      </c>
      <c r="H45" s="27">
        <v>487479</v>
      </c>
      <c r="I45" s="27">
        <v>786890</v>
      </c>
      <c r="J45" s="27">
        <v>1745017</v>
      </c>
      <c r="K45" s="27">
        <v>851860</v>
      </c>
      <c r="L45" s="27">
        <v>532386</v>
      </c>
      <c r="M45" s="27">
        <v>464334</v>
      </c>
      <c r="N45" s="27">
        <v>1848580</v>
      </c>
      <c r="O45" s="27">
        <v>744285</v>
      </c>
      <c r="P45" s="27">
        <v>704641</v>
      </c>
      <c r="Q45" s="27">
        <v>612842</v>
      </c>
      <c r="R45" s="27">
        <v>2061768</v>
      </c>
      <c r="S45" s="27">
        <v>981066</v>
      </c>
      <c r="T45" s="27">
        <v>515829</v>
      </c>
      <c r="U45" s="27">
        <v>611782</v>
      </c>
      <c r="V45" s="27">
        <v>2108677</v>
      </c>
      <c r="W45" s="27">
        <v>7764042</v>
      </c>
      <c r="X45" s="27">
        <v>7748689</v>
      </c>
      <c r="Y45" s="27">
        <v>15353</v>
      </c>
      <c r="Z45" s="7">
        <v>0.2</v>
      </c>
      <c r="AA45" s="25">
        <v>11514279</v>
      </c>
    </row>
    <row r="46" spans="1:27" ht="13.5">
      <c r="A46" s="5" t="s">
        <v>50</v>
      </c>
      <c r="B46" s="3"/>
      <c r="C46" s="22">
        <v>12121812</v>
      </c>
      <c r="D46" s="22"/>
      <c r="E46" s="23">
        <v>14134786</v>
      </c>
      <c r="F46" s="24">
        <v>14135000</v>
      </c>
      <c r="G46" s="24">
        <v>882763</v>
      </c>
      <c r="H46" s="24">
        <v>880448</v>
      </c>
      <c r="I46" s="24">
        <v>934924</v>
      </c>
      <c r="J46" s="24">
        <v>2698135</v>
      </c>
      <c r="K46" s="24">
        <v>869594</v>
      </c>
      <c r="L46" s="24">
        <v>932997</v>
      </c>
      <c r="M46" s="24">
        <v>1169817</v>
      </c>
      <c r="N46" s="24">
        <v>2972408</v>
      </c>
      <c r="O46" s="24">
        <v>1144290</v>
      </c>
      <c r="P46" s="24">
        <v>1041861</v>
      </c>
      <c r="Q46" s="24">
        <v>917002</v>
      </c>
      <c r="R46" s="24">
        <v>3103153</v>
      </c>
      <c r="S46" s="24">
        <v>1082418</v>
      </c>
      <c r="T46" s="24">
        <v>918929</v>
      </c>
      <c r="U46" s="24">
        <v>1085829</v>
      </c>
      <c r="V46" s="24">
        <v>3087176</v>
      </c>
      <c r="W46" s="24">
        <v>11860872</v>
      </c>
      <c r="X46" s="24">
        <v>14134786</v>
      </c>
      <c r="Y46" s="24">
        <v>-2273914</v>
      </c>
      <c r="Z46" s="6">
        <v>-16.09</v>
      </c>
      <c r="AA46" s="22">
        <v>14135000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174584721</v>
      </c>
      <c r="D48" s="40">
        <f>+D28+D32+D38+D42+D47</f>
        <v>0</v>
      </c>
      <c r="E48" s="41">
        <f t="shared" si="9"/>
        <v>188140720</v>
      </c>
      <c r="F48" s="42">
        <f t="shared" si="9"/>
        <v>225350966</v>
      </c>
      <c r="G48" s="42">
        <f t="shared" si="9"/>
        <v>11926368</v>
      </c>
      <c r="H48" s="42">
        <f t="shared" si="9"/>
        <v>12233270</v>
      </c>
      <c r="I48" s="42">
        <f t="shared" si="9"/>
        <v>17592996</v>
      </c>
      <c r="J48" s="42">
        <f t="shared" si="9"/>
        <v>41752634</v>
      </c>
      <c r="K48" s="42">
        <f t="shared" si="9"/>
        <v>12442224</v>
      </c>
      <c r="L48" s="42">
        <f t="shared" si="9"/>
        <v>12978404</v>
      </c>
      <c r="M48" s="42">
        <f t="shared" si="9"/>
        <v>11999782</v>
      </c>
      <c r="N48" s="42">
        <f t="shared" si="9"/>
        <v>37420410</v>
      </c>
      <c r="O48" s="42">
        <f t="shared" si="9"/>
        <v>11210290</v>
      </c>
      <c r="P48" s="42">
        <f t="shared" si="9"/>
        <v>10964345</v>
      </c>
      <c r="Q48" s="42">
        <f t="shared" si="9"/>
        <v>14280041</v>
      </c>
      <c r="R48" s="42">
        <f t="shared" si="9"/>
        <v>36454676</v>
      </c>
      <c r="S48" s="42">
        <f t="shared" si="9"/>
        <v>13560998</v>
      </c>
      <c r="T48" s="42">
        <f t="shared" si="9"/>
        <v>12234095</v>
      </c>
      <c r="U48" s="42">
        <f t="shared" si="9"/>
        <v>17622816</v>
      </c>
      <c r="V48" s="42">
        <f t="shared" si="9"/>
        <v>43417909</v>
      </c>
      <c r="W48" s="42">
        <f t="shared" si="9"/>
        <v>159045629</v>
      </c>
      <c r="X48" s="42">
        <f t="shared" si="9"/>
        <v>188142491</v>
      </c>
      <c r="Y48" s="42">
        <f t="shared" si="9"/>
        <v>-29096862</v>
      </c>
      <c r="Z48" s="43">
        <f>+IF(X48&lt;&gt;0,+(Y48/X48)*100,0)</f>
        <v>-15.465332602617663</v>
      </c>
      <c r="AA48" s="40">
        <f>+AA28+AA32+AA38+AA42+AA47</f>
        <v>225350966</v>
      </c>
    </row>
    <row r="49" spans="1:27" ht="13.5">
      <c r="A49" s="14" t="s">
        <v>58</v>
      </c>
      <c r="B49" s="15"/>
      <c r="C49" s="44">
        <f aca="true" t="shared" si="10" ref="C49:Y49">+C25-C48</f>
        <v>76462991</v>
      </c>
      <c r="D49" s="44">
        <f>+D25-D48</f>
        <v>0</v>
      </c>
      <c r="E49" s="45">
        <f t="shared" si="10"/>
        <v>68866246</v>
      </c>
      <c r="F49" s="46">
        <f t="shared" si="10"/>
        <v>40457000</v>
      </c>
      <c r="G49" s="46">
        <f t="shared" si="10"/>
        <v>100229022</v>
      </c>
      <c r="H49" s="46">
        <f t="shared" si="10"/>
        <v>-10437865</v>
      </c>
      <c r="I49" s="46">
        <f t="shared" si="10"/>
        <v>-17220890</v>
      </c>
      <c r="J49" s="46">
        <f t="shared" si="10"/>
        <v>72570267</v>
      </c>
      <c r="K49" s="46">
        <f t="shared" si="10"/>
        <v>-10888641</v>
      </c>
      <c r="L49" s="46">
        <f t="shared" si="10"/>
        <v>-11104592</v>
      </c>
      <c r="M49" s="46">
        <f t="shared" si="10"/>
        <v>62117244</v>
      </c>
      <c r="N49" s="46">
        <f t="shared" si="10"/>
        <v>40124011</v>
      </c>
      <c r="O49" s="46">
        <f t="shared" si="10"/>
        <v>-9629525</v>
      </c>
      <c r="P49" s="46">
        <f t="shared" si="10"/>
        <v>-8488828</v>
      </c>
      <c r="Q49" s="46">
        <f t="shared" si="10"/>
        <v>50936607</v>
      </c>
      <c r="R49" s="46">
        <f t="shared" si="10"/>
        <v>32818254</v>
      </c>
      <c r="S49" s="46">
        <f t="shared" si="10"/>
        <v>-12019372</v>
      </c>
      <c r="T49" s="46">
        <f t="shared" si="10"/>
        <v>-10755973</v>
      </c>
      <c r="U49" s="46">
        <f t="shared" si="10"/>
        <v>-16116591</v>
      </c>
      <c r="V49" s="46">
        <f t="shared" si="10"/>
        <v>-38891936</v>
      </c>
      <c r="W49" s="46">
        <f t="shared" si="10"/>
        <v>106620596</v>
      </c>
      <c r="X49" s="46">
        <f>IF(F25=F48,0,X25-X48)</f>
        <v>68864617</v>
      </c>
      <c r="Y49" s="46">
        <f t="shared" si="10"/>
        <v>37755979</v>
      </c>
      <c r="Z49" s="47">
        <f>+IF(X49&lt;&gt;0,+(Y49/X49)*100,0)</f>
        <v>54.826383482246044</v>
      </c>
      <c r="AA49" s="44">
        <f>+AA25-AA48</f>
        <v>40457000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79926612</v>
      </c>
      <c r="D5" s="19">
        <f>SUM(D6:D8)</f>
        <v>0</v>
      </c>
      <c r="E5" s="20">
        <f t="shared" si="0"/>
        <v>111548601</v>
      </c>
      <c r="F5" s="21">
        <f t="shared" si="0"/>
        <v>111468031</v>
      </c>
      <c r="G5" s="21">
        <f t="shared" si="0"/>
        <v>20811453</v>
      </c>
      <c r="H5" s="21">
        <f t="shared" si="0"/>
        <v>6290581</v>
      </c>
      <c r="I5" s="21">
        <f t="shared" si="0"/>
        <v>8192862</v>
      </c>
      <c r="J5" s="21">
        <f t="shared" si="0"/>
        <v>35294896</v>
      </c>
      <c r="K5" s="21">
        <f t="shared" si="0"/>
        <v>-682060</v>
      </c>
      <c r="L5" s="21">
        <f t="shared" si="0"/>
        <v>6342073</v>
      </c>
      <c r="M5" s="21">
        <f t="shared" si="0"/>
        <v>5006740</v>
      </c>
      <c r="N5" s="21">
        <f t="shared" si="0"/>
        <v>10666753</v>
      </c>
      <c r="O5" s="21">
        <f t="shared" si="0"/>
        <v>33781365</v>
      </c>
      <c r="P5" s="21">
        <f t="shared" si="0"/>
        <v>3563235</v>
      </c>
      <c r="Q5" s="21">
        <f t="shared" si="0"/>
        <v>11082416</v>
      </c>
      <c r="R5" s="21">
        <f t="shared" si="0"/>
        <v>48427016</v>
      </c>
      <c r="S5" s="21">
        <f t="shared" si="0"/>
        <v>3582055</v>
      </c>
      <c r="T5" s="21">
        <f t="shared" si="0"/>
        <v>3663195</v>
      </c>
      <c r="U5" s="21">
        <f t="shared" si="0"/>
        <v>2707138</v>
      </c>
      <c r="V5" s="21">
        <f t="shared" si="0"/>
        <v>9952388</v>
      </c>
      <c r="W5" s="21">
        <f t="shared" si="0"/>
        <v>104341053</v>
      </c>
      <c r="X5" s="21">
        <f t="shared" si="0"/>
        <v>111549101</v>
      </c>
      <c r="Y5" s="21">
        <f t="shared" si="0"/>
        <v>-7208048</v>
      </c>
      <c r="Z5" s="4">
        <f>+IF(X5&lt;&gt;0,+(Y5/X5)*100,0)</f>
        <v>-6.461771484828013</v>
      </c>
      <c r="AA5" s="19">
        <f>SUM(AA6:AA8)</f>
        <v>111468031</v>
      </c>
    </row>
    <row r="6" spans="1:27" ht="13.5">
      <c r="A6" s="5" t="s">
        <v>33</v>
      </c>
      <c r="B6" s="3"/>
      <c r="C6" s="22">
        <v>39066159</v>
      </c>
      <c r="D6" s="22"/>
      <c r="E6" s="23">
        <v>62446578</v>
      </c>
      <c r="F6" s="24">
        <v>62446578</v>
      </c>
      <c r="G6" s="24">
        <v>12830483</v>
      </c>
      <c r="H6" s="24">
        <v>3000000</v>
      </c>
      <c r="I6" s="24">
        <v>3000000</v>
      </c>
      <c r="J6" s="24">
        <v>18830483</v>
      </c>
      <c r="K6" s="24">
        <v>-4050250</v>
      </c>
      <c r="L6" s="24">
        <v>3006066</v>
      </c>
      <c r="M6" s="24">
        <v>1570898</v>
      </c>
      <c r="N6" s="24">
        <v>526714</v>
      </c>
      <c r="O6" s="24">
        <v>30278459</v>
      </c>
      <c r="P6" s="24"/>
      <c r="Q6" s="24">
        <v>8416400</v>
      </c>
      <c r="R6" s="24">
        <v>38694859</v>
      </c>
      <c r="S6" s="24">
        <v>459</v>
      </c>
      <c r="T6" s="24"/>
      <c r="U6" s="24">
        <v>-1055363</v>
      </c>
      <c r="V6" s="24">
        <v>-1054904</v>
      </c>
      <c r="W6" s="24">
        <v>56997152</v>
      </c>
      <c r="X6" s="24">
        <v>62446578</v>
      </c>
      <c r="Y6" s="24">
        <v>-5449426</v>
      </c>
      <c r="Z6" s="6">
        <v>-8.73</v>
      </c>
      <c r="AA6" s="22">
        <v>62446578</v>
      </c>
    </row>
    <row r="7" spans="1:27" ht="13.5">
      <c r="A7" s="5" t="s">
        <v>34</v>
      </c>
      <c r="B7" s="3"/>
      <c r="C7" s="25">
        <v>40102710</v>
      </c>
      <c r="D7" s="25"/>
      <c r="E7" s="26">
        <v>48855670</v>
      </c>
      <c r="F7" s="27">
        <v>48744170</v>
      </c>
      <c r="G7" s="27">
        <v>7944538</v>
      </c>
      <c r="H7" s="27">
        <v>3251251</v>
      </c>
      <c r="I7" s="27">
        <v>5142593</v>
      </c>
      <c r="J7" s="27">
        <v>16338382</v>
      </c>
      <c r="K7" s="27">
        <v>3329141</v>
      </c>
      <c r="L7" s="27">
        <v>3292940</v>
      </c>
      <c r="M7" s="27">
        <v>3360246</v>
      </c>
      <c r="N7" s="27">
        <v>9982327</v>
      </c>
      <c r="O7" s="27">
        <v>3468480</v>
      </c>
      <c r="P7" s="27">
        <v>3515924</v>
      </c>
      <c r="Q7" s="27">
        <v>2400218</v>
      </c>
      <c r="R7" s="27">
        <v>9384622</v>
      </c>
      <c r="S7" s="27">
        <v>3541189</v>
      </c>
      <c r="T7" s="27">
        <v>3620561</v>
      </c>
      <c r="U7" s="27">
        <v>3690643</v>
      </c>
      <c r="V7" s="27">
        <v>10852393</v>
      </c>
      <c r="W7" s="27">
        <v>46557724</v>
      </c>
      <c r="X7" s="27">
        <v>48856170</v>
      </c>
      <c r="Y7" s="27">
        <v>-2298446</v>
      </c>
      <c r="Z7" s="7">
        <v>-4.7</v>
      </c>
      <c r="AA7" s="25">
        <v>48744170</v>
      </c>
    </row>
    <row r="8" spans="1:27" ht="13.5">
      <c r="A8" s="5" t="s">
        <v>35</v>
      </c>
      <c r="B8" s="3"/>
      <c r="C8" s="22">
        <v>757743</v>
      </c>
      <c r="D8" s="22"/>
      <c r="E8" s="23">
        <v>246353</v>
      </c>
      <c r="F8" s="24">
        <v>277283</v>
      </c>
      <c r="G8" s="24">
        <v>36432</v>
      </c>
      <c r="H8" s="24">
        <v>39330</v>
      </c>
      <c r="I8" s="24">
        <v>50269</v>
      </c>
      <c r="J8" s="24">
        <v>126031</v>
      </c>
      <c r="K8" s="24">
        <v>39049</v>
      </c>
      <c r="L8" s="24">
        <v>43067</v>
      </c>
      <c r="M8" s="24">
        <v>75596</v>
      </c>
      <c r="N8" s="24">
        <v>157712</v>
      </c>
      <c r="O8" s="24">
        <v>34426</v>
      </c>
      <c r="P8" s="24">
        <v>47311</v>
      </c>
      <c r="Q8" s="24">
        <v>265798</v>
      </c>
      <c r="R8" s="24">
        <v>347535</v>
      </c>
      <c r="S8" s="24">
        <v>40407</v>
      </c>
      <c r="T8" s="24">
        <v>42634</v>
      </c>
      <c r="U8" s="24">
        <v>71858</v>
      </c>
      <c r="V8" s="24">
        <v>154899</v>
      </c>
      <c r="W8" s="24">
        <v>786177</v>
      </c>
      <c r="X8" s="24">
        <v>246353</v>
      </c>
      <c r="Y8" s="24">
        <v>539824</v>
      </c>
      <c r="Z8" s="6">
        <v>219.13</v>
      </c>
      <c r="AA8" s="22">
        <v>277283</v>
      </c>
    </row>
    <row r="9" spans="1:27" ht="13.5">
      <c r="A9" s="2" t="s">
        <v>36</v>
      </c>
      <c r="B9" s="3"/>
      <c r="C9" s="19">
        <f aca="true" t="shared" si="1" ref="C9:Y9">SUM(C10:C14)</f>
        <v>21379999</v>
      </c>
      <c r="D9" s="19">
        <f>SUM(D10:D14)</f>
        <v>0</v>
      </c>
      <c r="E9" s="20">
        <f t="shared" si="1"/>
        <v>37800536</v>
      </c>
      <c r="F9" s="21">
        <f t="shared" si="1"/>
        <v>37800536</v>
      </c>
      <c r="G9" s="21">
        <f t="shared" si="1"/>
        <v>273442</v>
      </c>
      <c r="H9" s="21">
        <f t="shared" si="1"/>
        <v>113498</v>
      </c>
      <c r="I9" s="21">
        <f t="shared" si="1"/>
        <v>304984</v>
      </c>
      <c r="J9" s="21">
        <f t="shared" si="1"/>
        <v>691924</v>
      </c>
      <c r="K9" s="21">
        <f t="shared" si="1"/>
        <v>-148906</v>
      </c>
      <c r="L9" s="21">
        <f t="shared" si="1"/>
        <v>124641</v>
      </c>
      <c r="M9" s="21">
        <f t="shared" si="1"/>
        <v>183469</v>
      </c>
      <c r="N9" s="21">
        <f t="shared" si="1"/>
        <v>159204</v>
      </c>
      <c r="O9" s="21">
        <f t="shared" si="1"/>
        <v>1180693</v>
      </c>
      <c r="P9" s="21">
        <f t="shared" si="1"/>
        <v>28729</v>
      </c>
      <c r="Q9" s="21">
        <f t="shared" si="1"/>
        <v>288874</v>
      </c>
      <c r="R9" s="21">
        <f t="shared" si="1"/>
        <v>1498296</v>
      </c>
      <c r="S9" s="21">
        <f t="shared" si="1"/>
        <v>1093980</v>
      </c>
      <c r="T9" s="21">
        <f t="shared" si="1"/>
        <v>143993</v>
      </c>
      <c r="U9" s="21">
        <f t="shared" si="1"/>
        <v>199546</v>
      </c>
      <c r="V9" s="21">
        <f t="shared" si="1"/>
        <v>1437519</v>
      </c>
      <c r="W9" s="21">
        <f t="shared" si="1"/>
        <v>3786943</v>
      </c>
      <c r="X9" s="21">
        <f t="shared" si="1"/>
        <v>37800036</v>
      </c>
      <c r="Y9" s="21">
        <f t="shared" si="1"/>
        <v>-34013093</v>
      </c>
      <c r="Z9" s="4">
        <f>+IF(X9&lt;&gt;0,+(Y9/X9)*100,0)</f>
        <v>-89.98164181642578</v>
      </c>
      <c r="AA9" s="19">
        <f>SUM(AA10:AA14)</f>
        <v>37800536</v>
      </c>
    </row>
    <row r="10" spans="1:27" ht="13.5">
      <c r="A10" s="5" t="s">
        <v>37</v>
      </c>
      <c r="B10" s="3"/>
      <c r="C10" s="22">
        <v>497032</v>
      </c>
      <c r="D10" s="22"/>
      <c r="E10" s="23">
        <v>1710036</v>
      </c>
      <c r="F10" s="24">
        <v>1710036</v>
      </c>
      <c r="G10" s="24">
        <v>5704</v>
      </c>
      <c r="H10" s="24">
        <v>3343</v>
      </c>
      <c r="I10" s="24">
        <v>4858</v>
      </c>
      <c r="J10" s="24">
        <v>13905</v>
      </c>
      <c r="K10" s="24">
        <v>4096</v>
      </c>
      <c r="L10" s="24">
        <v>5423</v>
      </c>
      <c r="M10" s="24">
        <v>6873</v>
      </c>
      <c r="N10" s="24">
        <v>16392</v>
      </c>
      <c r="O10" s="24">
        <v>4769</v>
      </c>
      <c r="P10" s="24">
        <v>2783</v>
      </c>
      <c r="Q10" s="24">
        <v>2969</v>
      </c>
      <c r="R10" s="24">
        <v>10521</v>
      </c>
      <c r="S10" s="24">
        <v>1002184</v>
      </c>
      <c r="T10" s="24">
        <v>3911</v>
      </c>
      <c r="U10" s="24">
        <v>3821</v>
      </c>
      <c r="V10" s="24">
        <v>1009916</v>
      </c>
      <c r="W10" s="24">
        <v>1050734</v>
      </c>
      <c r="X10" s="24">
        <v>1710036</v>
      </c>
      <c r="Y10" s="24">
        <v>-659302</v>
      </c>
      <c r="Z10" s="6">
        <v>-38.55</v>
      </c>
      <c r="AA10" s="22">
        <v>1710036</v>
      </c>
    </row>
    <row r="11" spans="1:27" ht="13.5">
      <c r="A11" s="5" t="s">
        <v>38</v>
      </c>
      <c r="B11" s="3"/>
      <c r="C11" s="22">
        <v>2267</v>
      </c>
      <c r="D11" s="22"/>
      <c r="E11" s="23"/>
      <c r="F11" s="24"/>
      <c r="G11" s="24"/>
      <c r="H11" s="24">
        <v>2000</v>
      </c>
      <c r="I11" s="24"/>
      <c r="J11" s="24">
        <v>2000</v>
      </c>
      <c r="K11" s="24"/>
      <c r="L11" s="24">
        <v>877</v>
      </c>
      <c r="M11" s="24"/>
      <c r="N11" s="24">
        <v>877</v>
      </c>
      <c r="O11" s="24">
        <v>1754</v>
      </c>
      <c r="P11" s="24">
        <v>1754</v>
      </c>
      <c r="Q11" s="24">
        <v>1390</v>
      </c>
      <c r="R11" s="24">
        <v>4898</v>
      </c>
      <c r="S11" s="24">
        <v>877</v>
      </c>
      <c r="T11" s="24">
        <v>877</v>
      </c>
      <c r="U11" s="24"/>
      <c r="V11" s="24">
        <v>1754</v>
      </c>
      <c r="W11" s="24">
        <v>9529</v>
      </c>
      <c r="X11" s="24"/>
      <c r="Y11" s="24">
        <v>9529</v>
      </c>
      <c r="Z11" s="6">
        <v>0</v>
      </c>
      <c r="AA11" s="22"/>
    </row>
    <row r="12" spans="1:27" ht="13.5">
      <c r="A12" s="5" t="s">
        <v>39</v>
      </c>
      <c r="B12" s="3"/>
      <c r="C12" s="22">
        <v>20709901</v>
      </c>
      <c r="D12" s="22"/>
      <c r="E12" s="23">
        <v>36090500</v>
      </c>
      <c r="F12" s="24">
        <v>36090500</v>
      </c>
      <c r="G12" s="24">
        <v>267718</v>
      </c>
      <c r="H12" s="24">
        <v>108135</v>
      </c>
      <c r="I12" s="24">
        <v>300106</v>
      </c>
      <c r="J12" s="24">
        <v>675959</v>
      </c>
      <c r="K12" s="24">
        <v>189608</v>
      </c>
      <c r="L12" s="24">
        <v>118321</v>
      </c>
      <c r="M12" s="24">
        <v>176576</v>
      </c>
      <c r="N12" s="24">
        <v>484505</v>
      </c>
      <c r="O12" s="24">
        <v>213936</v>
      </c>
      <c r="P12" s="24">
        <v>24172</v>
      </c>
      <c r="Q12" s="24">
        <v>284495</v>
      </c>
      <c r="R12" s="24">
        <v>522603</v>
      </c>
      <c r="S12" s="24">
        <v>90899</v>
      </c>
      <c r="T12" s="24">
        <v>139185</v>
      </c>
      <c r="U12" s="24">
        <v>193096</v>
      </c>
      <c r="V12" s="24">
        <v>423180</v>
      </c>
      <c r="W12" s="24">
        <v>2106247</v>
      </c>
      <c r="X12" s="24">
        <v>36090000</v>
      </c>
      <c r="Y12" s="24">
        <v>-33983753</v>
      </c>
      <c r="Z12" s="6">
        <v>-94.16</v>
      </c>
      <c r="AA12" s="22">
        <v>36090500</v>
      </c>
    </row>
    <row r="13" spans="1:27" ht="13.5">
      <c r="A13" s="5" t="s">
        <v>40</v>
      </c>
      <c r="B13" s="3"/>
      <c r="C13" s="22">
        <v>170136</v>
      </c>
      <c r="D13" s="22"/>
      <c r="E13" s="23"/>
      <c r="F13" s="24"/>
      <c r="G13" s="24">
        <v>20</v>
      </c>
      <c r="H13" s="24">
        <v>20</v>
      </c>
      <c r="I13" s="24">
        <v>20</v>
      </c>
      <c r="J13" s="24">
        <v>60</v>
      </c>
      <c r="K13" s="24">
        <v>-342610</v>
      </c>
      <c r="L13" s="24">
        <v>20</v>
      </c>
      <c r="M13" s="24">
        <v>20</v>
      </c>
      <c r="N13" s="24">
        <v>-342570</v>
      </c>
      <c r="O13" s="24">
        <v>960234</v>
      </c>
      <c r="P13" s="24">
        <v>20</v>
      </c>
      <c r="Q13" s="24">
        <v>20</v>
      </c>
      <c r="R13" s="24">
        <v>960274</v>
      </c>
      <c r="S13" s="24">
        <v>20</v>
      </c>
      <c r="T13" s="24">
        <v>20</v>
      </c>
      <c r="U13" s="24">
        <v>20</v>
      </c>
      <c r="V13" s="24">
        <v>60</v>
      </c>
      <c r="W13" s="24">
        <v>617824</v>
      </c>
      <c r="X13" s="24"/>
      <c r="Y13" s="24">
        <v>617824</v>
      </c>
      <c r="Z13" s="6">
        <v>0</v>
      </c>
      <c r="AA13" s="22"/>
    </row>
    <row r="14" spans="1:27" ht="13.5">
      <c r="A14" s="5" t="s">
        <v>41</v>
      </c>
      <c r="B14" s="3"/>
      <c r="C14" s="25">
        <v>663</v>
      </c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>
        <v>2609</v>
      </c>
      <c r="V14" s="27">
        <v>2609</v>
      </c>
      <c r="W14" s="27">
        <v>2609</v>
      </c>
      <c r="X14" s="27"/>
      <c r="Y14" s="27">
        <v>2609</v>
      </c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51135</v>
      </c>
      <c r="D15" s="19">
        <f>SUM(D16:D18)</f>
        <v>0</v>
      </c>
      <c r="E15" s="20">
        <f t="shared" si="2"/>
        <v>636992</v>
      </c>
      <c r="F15" s="21">
        <f t="shared" si="2"/>
        <v>636682</v>
      </c>
      <c r="G15" s="21">
        <f t="shared" si="2"/>
        <v>698</v>
      </c>
      <c r="H15" s="21">
        <f t="shared" si="2"/>
        <v>1</v>
      </c>
      <c r="I15" s="21">
        <f t="shared" si="2"/>
        <v>1</v>
      </c>
      <c r="J15" s="21">
        <f t="shared" si="2"/>
        <v>700</v>
      </c>
      <c r="K15" s="21">
        <f t="shared" si="2"/>
        <v>0</v>
      </c>
      <c r="L15" s="21">
        <f t="shared" si="2"/>
        <v>2404</v>
      </c>
      <c r="M15" s="21">
        <f t="shared" si="2"/>
        <v>0</v>
      </c>
      <c r="N15" s="21">
        <f t="shared" si="2"/>
        <v>2404</v>
      </c>
      <c r="O15" s="21">
        <f t="shared" si="2"/>
        <v>0</v>
      </c>
      <c r="P15" s="21">
        <f t="shared" si="2"/>
        <v>2093</v>
      </c>
      <c r="Q15" s="21">
        <f t="shared" si="2"/>
        <v>1461</v>
      </c>
      <c r="R15" s="21">
        <f t="shared" si="2"/>
        <v>3554</v>
      </c>
      <c r="S15" s="21">
        <f t="shared" si="2"/>
        <v>3901</v>
      </c>
      <c r="T15" s="21">
        <f t="shared" si="2"/>
        <v>2589</v>
      </c>
      <c r="U15" s="21">
        <f t="shared" si="2"/>
        <v>5899</v>
      </c>
      <c r="V15" s="21">
        <f t="shared" si="2"/>
        <v>12389</v>
      </c>
      <c r="W15" s="21">
        <f t="shared" si="2"/>
        <v>19047</v>
      </c>
      <c r="X15" s="21">
        <f t="shared" si="2"/>
        <v>636682</v>
      </c>
      <c r="Y15" s="21">
        <f t="shared" si="2"/>
        <v>-617635</v>
      </c>
      <c r="Z15" s="4">
        <f>+IF(X15&lt;&gt;0,+(Y15/X15)*100,0)</f>
        <v>-97.00839665641561</v>
      </c>
      <c r="AA15" s="19">
        <f>SUM(AA16:AA18)</f>
        <v>636682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51135</v>
      </c>
      <c r="D17" s="22"/>
      <c r="E17" s="23">
        <v>336992</v>
      </c>
      <c r="F17" s="24">
        <v>336992</v>
      </c>
      <c r="G17" s="24">
        <v>698</v>
      </c>
      <c r="H17" s="24">
        <v>1</v>
      </c>
      <c r="I17" s="24">
        <v>1</v>
      </c>
      <c r="J17" s="24">
        <v>700</v>
      </c>
      <c r="K17" s="24"/>
      <c r="L17" s="24">
        <v>2404</v>
      </c>
      <c r="M17" s="24"/>
      <c r="N17" s="24">
        <v>2404</v>
      </c>
      <c r="O17" s="24"/>
      <c r="P17" s="24">
        <v>2093</v>
      </c>
      <c r="Q17" s="24">
        <v>1461</v>
      </c>
      <c r="R17" s="24">
        <v>3554</v>
      </c>
      <c r="S17" s="24">
        <v>3901</v>
      </c>
      <c r="T17" s="24">
        <v>2589</v>
      </c>
      <c r="U17" s="24">
        <v>5899</v>
      </c>
      <c r="V17" s="24">
        <v>12389</v>
      </c>
      <c r="W17" s="24">
        <v>19047</v>
      </c>
      <c r="X17" s="24">
        <v>336992</v>
      </c>
      <c r="Y17" s="24">
        <v>-317945</v>
      </c>
      <c r="Z17" s="6">
        <v>-94.35</v>
      </c>
      <c r="AA17" s="22">
        <v>336992</v>
      </c>
    </row>
    <row r="18" spans="1:27" ht="13.5">
      <c r="A18" s="5" t="s">
        <v>45</v>
      </c>
      <c r="B18" s="3"/>
      <c r="C18" s="22"/>
      <c r="D18" s="22"/>
      <c r="E18" s="23">
        <v>300000</v>
      </c>
      <c r="F18" s="24">
        <v>299690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299690</v>
      </c>
      <c r="Y18" s="24">
        <v>-299690</v>
      </c>
      <c r="Z18" s="6">
        <v>-100</v>
      </c>
      <c r="AA18" s="22">
        <v>299690</v>
      </c>
    </row>
    <row r="19" spans="1:27" ht="13.5">
      <c r="A19" s="2" t="s">
        <v>46</v>
      </c>
      <c r="B19" s="8"/>
      <c r="C19" s="19">
        <f aca="true" t="shared" si="3" ref="C19:Y19">SUM(C20:C23)</f>
        <v>141165305</v>
      </c>
      <c r="D19" s="19">
        <f>SUM(D20:D23)</f>
        <v>0</v>
      </c>
      <c r="E19" s="20">
        <f t="shared" si="3"/>
        <v>167858246</v>
      </c>
      <c r="F19" s="21">
        <f t="shared" si="3"/>
        <v>162093246</v>
      </c>
      <c r="G19" s="21">
        <f t="shared" si="3"/>
        <v>28080423</v>
      </c>
      <c r="H19" s="21">
        <f t="shared" si="3"/>
        <v>11480279</v>
      </c>
      <c r="I19" s="21">
        <f t="shared" si="3"/>
        <v>24548119</v>
      </c>
      <c r="J19" s="21">
        <f t="shared" si="3"/>
        <v>64108821</v>
      </c>
      <c r="K19" s="21">
        <f t="shared" si="3"/>
        <v>13741559</v>
      </c>
      <c r="L19" s="21">
        <f t="shared" si="3"/>
        <v>14705905</v>
      </c>
      <c r="M19" s="21">
        <f t="shared" si="3"/>
        <v>62894705</v>
      </c>
      <c r="N19" s="21">
        <f t="shared" si="3"/>
        <v>91342169</v>
      </c>
      <c r="O19" s="21">
        <f t="shared" si="3"/>
        <v>-28221493</v>
      </c>
      <c r="P19" s="21">
        <f t="shared" si="3"/>
        <v>11651133</v>
      </c>
      <c r="Q19" s="21">
        <f t="shared" si="3"/>
        <v>1576211</v>
      </c>
      <c r="R19" s="21">
        <f t="shared" si="3"/>
        <v>-14994149</v>
      </c>
      <c r="S19" s="21">
        <f t="shared" si="3"/>
        <v>12794771</v>
      </c>
      <c r="T19" s="21">
        <f t="shared" si="3"/>
        <v>10511788</v>
      </c>
      <c r="U19" s="21">
        <f t="shared" si="3"/>
        <v>11703921</v>
      </c>
      <c r="V19" s="21">
        <f t="shared" si="3"/>
        <v>35010480</v>
      </c>
      <c r="W19" s="21">
        <f t="shared" si="3"/>
        <v>175467321</v>
      </c>
      <c r="X19" s="21">
        <f t="shared" si="3"/>
        <v>167858246</v>
      </c>
      <c r="Y19" s="21">
        <f t="shared" si="3"/>
        <v>7609075</v>
      </c>
      <c r="Z19" s="4">
        <f>+IF(X19&lt;&gt;0,+(Y19/X19)*100,0)</f>
        <v>4.533036166718911</v>
      </c>
      <c r="AA19" s="19">
        <f>SUM(AA20:AA23)</f>
        <v>162093246</v>
      </c>
    </row>
    <row r="20" spans="1:27" ht="13.5">
      <c r="A20" s="5" t="s">
        <v>47</v>
      </c>
      <c r="B20" s="3"/>
      <c r="C20" s="22">
        <v>66684298</v>
      </c>
      <c r="D20" s="22"/>
      <c r="E20" s="23">
        <v>72273854</v>
      </c>
      <c r="F20" s="24">
        <v>72508854</v>
      </c>
      <c r="G20" s="24">
        <v>11546652</v>
      </c>
      <c r="H20" s="24">
        <v>5284200</v>
      </c>
      <c r="I20" s="24">
        <v>5477301</v>
      </c>
      <c r="J20" s="24">
        <v>22308153</v>
      </c>
      <c r="K20" s="24">
        <v>5517949</v>
      </c>
      <c r="L20" s="24">
        <v>5344234</v>
      </c>
      <c r="M20" s="24">
        <v>10519799</v>
      </c>
      <c r="N20" s="24">
        <v>21381982</v>
      </c>
      <c r="O20" s="24">
        <v>4121071</v>
      </c>
      <c r="P20" s="24">
        <v>6036906</v>
      </c>
      <c r="Q20" s="24">
        <v>9767895</v>
      </c>
      <c r="R20" s="24">
        <v>19925872</v>
      </c>
      <c r="S20" s="24">
        <v>6759655</v>
      </c>
      <c r="T20" s="24">
        <v>5163518</v>
      </c>
      <c r="U20" s="24">
        <v>6185363</v>
      </c>
      <c r="V20" s="24">
        <v>18108536</v>
      </c>
      <c r="W20" s="24">
        <v>81724543</v>
      </c>
      <c r="X20" s="24">
        <v>72273854</v>
      </c>
      <c r="Y20" s="24">
        <v>9450689</v>
      </c>
      <c r="Z20" s="6">
        <v>13.08</v>
      </c>
      <c r="AA20" s="22">
        <v>72508854</v>
      </c>
    </row>
    <row r="21" spans="1:27" ht="13.5">
      <c r="A21" s="5" t="s">
        <v>48</v>
      </c>
      <c r="B21" s="3"/>
      <c r="C21" s="22">
        <v>35154160</v>
      </c>
      <c r="D21" s="22"/>
      <c r="E21" s="23">
        <v>48930870</v>
      </c>
      <c r="F21" s="24">
        <v>48930870</v>
      </c>
      <c r="G21" s="24">
        <v>7129514</v>
      </c>
      <c r="H21" s="24">
        <v>3086882</v>
      </c>
      <c r="I21" s="24">
        <v>16217475</v>
      </c>
      <c r="J21" s="24">
        <v>26433871</v>
      </c>
      <c r="K21" s="24">
        <v>-4501603</v>
      </c>
      <c r="L21" s="24">
        <v>4862836</v>
      </c>
      <c r="M21" s="24">
        <v>44278875</v>
      </c>
      <c r="N21" s="24">
        <v>44640108</v>
      </c>
      <c r="O21" s="24">
        <v>-9110071</v>
      </c>
      <c r="P21" s="24">
        <v>2428954</v>
      </c>
      <c r="Q21" s="24">
        <v>-15029740</v>
      </c>
      <c r="R21" s="24">
        <v>-21710857</v>
      </c>
      <c r="S21" s="24">
        <v>3095516</v>
      </c>
      <c r="T21" s="24">
        <v>2469806</v>
      </c>
      <c r="U21" s="24">
        <v>2578142</v>
      </c>
      <c r="V21" s="24">
        <v>8143464</v>
      </c>
      <c r="W21" s="24">
        <v>57506586</v>
      </c>
      <c r="X21" s="24">
        <v>48930870</v>
      </c>
      <c r="Y21" s="24">
        <v>8575716</v>
      </c>
      <c r="Z21" s="6">
        <v>17.53</v>
      </c>
      <c r="AA21" s="22">
        <v>48930870</v>
      </c>
    </row>
    <row r="22" spans="1:27" ht="13.5">
      <c r="A22" s="5" t="s">
        <v>49</v>
      </c>
      <c r="B22" s="3"/>
      <c r="C22" s="25">
        <v>19680542</v>
      </c>
      <c r="D22" s="25"/>
      <c r="E22" s="26">
        <v>22198580</v>
      </c>
      <c r="F22" s="27">
        <v>22198580</v>
      </c>
      <c r="G22" s="27">
        <v>1676978</v>
      </c>
      <c r="H22" s="27">
        <v>1676926</v>
      </c>
      <c r="I22" s="27">
        <v>1673028</v>
      </c>
      <c r="J22" s="27">
        <v>5026932</v>
      </c>
      <c r="K22" s="27">
        <v>6265917</v>
      </c>
      <c r="L22" s="27">
        <v>2378197</v>
      </c>
      <c r="M22" s="27">
        <v>1685649</v>
      </c>
      <c r="N22" s="27">
        <v>10329763</v>
      </c>
      <c r="O22" s="27">
        <v>4132452</v>
      </c>
      <c r="P22" s="27">
        <v>1691929</v>
      </c>
      <c r="Q22" s="27">
        <v>1724825</v>
      </c>
      <c r="R22" s="27">
        <v>7549206</v>
      </c>
      <c r="S22" s="27">
        <v>1749926</v>
      </c>
      <c r="T22" s="27">
        <v>1694027</v>
      </c>
      <c r="U22" s="27">
        <v>1752184</v>
      </c>
      <c r="V22" s="27">
        <v>5196137</v>
      </c>
      <c r="W22" s="27">
        <v>28102038</v>
      </c>
      <c r="X22" s="27">
        <v>22198580</v>
      </c>
      <c r="Y22" s="27">
        <v>5903458</v>
      </c>
      <c r="Z22" s="7">
        <v>26.59</v>
      </c>
      <c r="AA22" s="25">
        <v>22198580</v>
      </c>
    </row>
    <row r="23" spans="1:27" ht="13.5">
      <c r="A23" s="5" t="s">
        <v>50</v>
      </c>
      <c r="B23" s="3"/>
      <c r="C23" s="22">
        <v>19646305</v>
      </c>
      <c r="D23" s="22"/>
      <c r="E23" s="23">
        <v>24454942</v>
      </c>
      <c r="F23" s="24">
        <v>18454942</v>
      </c>
      <c r="G23" s="24">
        <v>7727279</v>
      </c>
      <c r="H23" s="24">
        <v>1432271</v>
      </c>
      <c r="I23" s="24">
        <v>1180315</v>
      </c>
      <c r="J23" s="24">
        <v>10339865</v>
      </c>
      <c r="K23" s="24">
        <v>6459296</v>
      </c>
      <c r="L23" s="24">
        <v>2120638</v>
      </c>
      <c r="M23" s="24">
        <v>6410382</v>
      </c>
      <c r="N23" s="24">
        <v>14990316</v>
      </c>
      <c r="O23" s="24">
        <v>-27364945</v>
      </c>
      <c r="P23" s="24">
        <v>1493344</v>
      </c>
      <c r="Q23" s="24">
        <v>5113231</v>
      </c>
      <c r="R23" s="24">
        <v>-20758370</v>
      </c>
      <c r="S23" s="24">
        <v>1189674</v>
      </c>
      <c r="T23" s="24">
        <v>1184437</v>
      </c>
      <c r="U23" s="24">
        <v>1188232</v>
      </c>
      <c r="V23" s="24">
        <v>3562343</v>
      </c>
      <c r="W23" s="24">
        <v>8134154</v>
      </c>
      <c r="X23" s="24">
        <v>24454942</v>
      </c>
      <c r="Y23" s="24">
        <v>-16320788</v>
      </c>
      <c r="Z23" s="6">
        <v>-66.74</v>
      </c>
      <c r="AA23" s="22">
        <v>18454942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242523051</v>
      </c>
      <c r="D25" s="40">
        <f>+D5+D9+D15+D19+D24</f>
        <v>0</v>
      </c>
      <c r="E25" s="41">
        <f t="shared" si="4"/>
        <v>317844375</v>
      </c>
      <c r="F25" s="42">
        <f t="shared" si="4"/>
        <v>311998495</v>
      </c>
      <c r="G25" s="42">
        <f t="shared" si="4"/>
        <v>49166016</v>
      </c>
      <c r="H25" s="42">
        <f t="shared" si="4"/>
        <v>17884359</v>
      </c>
      <c r="I25" s="42">
        <f t="shared" si="4"/>
        <v>33045966</v>
      </c>
      <c r="J25" s="42">
        <f t="shared" si="4"/>
        <v>100096341</v>
      </c>
      <c r="K25" s="42">
        <f t="shared" si="4"/>
        <v>12910593</v>
      </c>
      <c r="L25" s="42">
        <f t="shared" si="4"/>
        <v>21175023</v>
      </c>
      <c r="M25" s="42">
        <f t="shared" si="4"/>
        <v>68084914</v>
      </c>
      <c r="N25" s="42">
        <f t="shared" si="4"/>
        <v>102170530</v>
      </c>
      <c r="O25" s="42">
        <f t="shared" si="4"/>
        <v>6740565</v>
      </c>
      <c r="P25" s="42">
        <f t="shared" si="4"/>
        <v>15245190</v>
      </c>
      <c r="Q25" s="42">
        <f t="shared" si="4"/>
        <v>12948962</v>
      </c>
      <c r="R25" s="42">
        <f t="shared" si="4"/>
        <v>34934717</v>
      </c>
      <c r="S25" s="42">
        <f t="shared" si="4"/>
        <v>17474707</v>
      </c>
      <c r="T25" s="42">
        <f t="shared" si="4"/>
        <v>14321565</v>
      </c>
      <c r="U25" s="42">
        <f t="shared" si="4"/>
        <v>14616504</v>
      </c>
      <c r="V25" s="42">
        <f t="shared" si="4"/>
        <v>46412776</v>
      </c>
      <c r="W25" s="42">
        <f t="shared" si="4"/>
        <v>283614364</v>
      </c>
      <c r="X25" s="42">
        <f t="shared" si="4"/>
        <v>317844065</v>
      </c>
      <c r="Y25" s="42">
        <f t="shared" si="4"/>
        <v>-34229701</v>
      </c>
      <c r="Z25" s="43">
        <f>+IF(X25&lt;&gt;0,+(Y25/X25)*100,0)</f>
        <v>-10.769337788327116</v>
      </c>
      <c r="AA25" s="40">
        <f>+AA5+AA9+AA15+AA19+AA24</f>
        <v>311998495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81401764</v>
      </c>
      <c r="D28" s="19">
        <f>SUM(D29:D31)</f>
        <v>0</v>
      </c>
      <c r="E28" s="20">
        <f t="shared" si="5"/>
        <v>98382539</v>
      </c>
      <c r="F28" s="21">
        <f t="shared" si="5"/>
        <v>89533363</v>
      </c>
      <c r="G28" s="21">
        <f t="shared" si="5"/>
        <v>2951910</v>
      </c>
      <c r="H28" s="21">
        <f t="shared" si="5"/>
        <v>4579301</v>
      </c>
      <c r="I28" s="21">
        <f t="shared" si="5"/>
        <v>4048321</v>
      </c>
      <c r="J28" s="21">
        <f t="shared" si="5"/>
        <v>11579532</v>
      </c>
      <c r="K28" s="21">
        <f t="shared" si="5"/>
        <v>4154658</v>
      </c>
      <c r="L28" s="21">
        <f t="shared" si="5"/>
        <v>4886275</v>
      </c>
      <c r="M28" s="21">
        <f t="shared" si="5"/>
        <v>4706942</v>
      </c>
      <c r="N28" s="21">
        <f t="shared" si="5"/>
        <v>13747875</v>
      </c>
      <c r="O28" s="21">
        <f t="shared" si="5"/>
        <v>2321295</v>
      </c>
      <c r="P28" s="21">
        <f t="shared" si="5"/>
        <v>2647191</v>
      </c>
      <c r="Q28" s="21">
        <f t="shared" si="5"/>
        <v>-3489700</v>
      </c>
      <c r="R28" s="21">
        <f t="shared" si="5"/>
        <v>1478786</v>
      </c>
      <c r="S28" s="21">
        <f t="shared" si="5"/>
        <v>3552124</v>
      </c>
      <c r="T28" s="21">
        <f t="shared" si="5"/>
        <v>5817556</v>
      </c>
      <c r="U28" s="21">
        <f t="shared" si="5"/>
        <v>3711954</v>
      </c>
      <c r="V28" s="21">
        <f t="shared" si="5"/>
        <v>13081634</v>
      </c>
      <c r="W28" s="21">
        <f t="shared" si="5"/>
        <v>39887827</v>
      </c>
      <c r="X28" s="21">
        <f t="shared" si="5"/>
        <v>98382539</v>
      </c>
      <c r="Y28" s="21">
        <f t="shared" si="5"/>
        <v>-58494712</v>
      </c>
      <c r="Z28" s="4">
        <f>+IF(X28&lt;&gt;0,+(Y28/X28)*100,0)</f>
        <v>-59.45639601759007</v>
      </c>
      <c r="AA28" s="19">
        <f>SUM(AA29:AA31)</f>
        <v>89533363</v>
      </c>
    </row>
    <row r="29" spans="1:27" ht="13.5">
      <c r="A29" s="5" t="s">
        <v>33</v>
      </c>
      <c r="B29" s="3"/>
      <c r="C29" s="22">
        <v>46147129</v>
      </c>
      <c r="D29" s="22"/>
      <c r="E29" s="23">
        <v>45545960</v>
      </c>
      <c r="F29" s="24">
        <v>42121262</v>
      </c>
      <c r="G29" s="24">
        <v>856189</v>
      </c>
      <c r="H29" s="24">
        <v>1621294</v>
      </c>
      <c r="I29" s="24">
        <v>1746821</v>
      </c>
      <c r="J29" s="24">
        <v>4224304</v>
      </c>
      <c r="K29" s="24">
        <v>1283760</v>
      </c>
      <c r="L29" s="24">
        <v>1808927</v>
      </c>
      <c r="M29" s="24">
        <v>1754560</v>
      </c>
      <c r="N29" s="24">
        <v>4847247</v>
      </c>
      <c r="O29" s="24">
        <v>1752766</v>
      </c>
      <c r="P29" s="24">
        <v>865077</v>
      </c>
      <c r="Q29" s="24">
        <v>-714180</v>
      </c>
      <c r="R29" s="24">
        <v>1903663</v>
      </c>
      <c r="S29" s="24">
        <v>790524</v>
      </c>
      <c r="T29" s="24">
        <v>951031</v>
      </c>
      <c r="U29" s="24">
        <v>1546308</v>
      </c>
      <c r="V29" s="24">
        <v>3287863</v>
      </c>
      <c r="W29" s="24">
        <v>14263077</v>
      </c>
      <c r="X29" s="24">
        <v>45545960</v>
      </c>
      <c r="Y29" s="24">
        <v>-31282883</v>
      </c>
      <c r="Z29" s="6">
        <v>-68.68</v>
      </c>
      <c r="AA29" s="22">
        <v>42121262</v>
      </c>
    </row>
    <row r="30" spans="1:27" ht="13.5">
      <c r="A30" s="5" t="s">
        <v>34</v>
      </c>
      <c r="B30" s="3"/>
      <c r="C30" s="25">
        <v>17783877</v>
      </c>
      <c r="D30" s="25"/>
      <c r="E30" s="26">
        <v>28496845</v>
      </c>
      <c r="F30" s="27">
        <v>24672234</v>
      </c>
      <c r="G30" s="27">
        <v>1360890</v>
      </c>
      <c r="H30" s="27">
        <v>1554946</v>
      </c>
      <c r="I30" s="27">
        <v>1352868</v>
      </c>
      <c r="J30" s="27">
        <v>4268704</v>
      </c>
      <c r="K30" s="27">
        <v>1365689</v>
      </c>
      <c r="L30" s="27">
        <v>2172880</v>
      </c>
      <c r="M30" s="27">
        <v>1360425</v>
      </c>
      <c r="N30" s="27">
        <v>4898994</v>
      </c>
      <c r="O30" s="27">
        <v>807102</v>
      </c>
      <c r="P30" s="27">
        <v>814986</v>
      </c>
      <c r="Q30" s="27">
        <v>-1778217</v>
      </c>
      <c r="R30" s="27">
        <v>-156129</v>
      </c>
      <c r="S30" s="27">
        <v>1175833</v>
      </c>
      <c r="T30" s="27">
        <v>2546045</v>
      </c>
      <c r="U30" s="27">
        <v>385753</v>
      </c>
      <c r="V30" s="27">
        <v>4107631</v>
      </c>
      <c r="W30" s="27">
        <v>13119200</v>
      </c>
      <c r="X30" s="27">
        <v>28496845</v>
      </c>
      <c r="Y30" s="27">
        <v>-15377645</v>
      </c>
      <c r="Z30" s="7">
        <v>-53.96</v>
      </c>
      <c r="AA30" s="25">
        <v>24672234</v>
      </c>
    </row>
    <row r="31" spans="1:27" ht="13.5">
      <c r="A31" s="5" t="s">
        <v>35</v>
      </c>
      <c r="B31" s="3"/>
      <c r="C31" s="22">
        <v>17470758</v>
      </c>
      <c r="D31" s="22"/>
      <c r="E31" s="23">
        <v>24339734</v>
      </c>
      <c r="F31" s="24">
        <v>22739867</v>
      </c>
      <c r="G31" s="24">
        <v>734831</v>
      </c>
      <c r="H31" s="24">
        <v>1403061</v>
      </c>
      <c r="I31" s="24">
        <v>948632</v>
      </c>
      <c r="J31" s="24">
        <v>3086524</v>
      </c>
      <c r="K31" s="24">
        <v>1505209</v>
      </c>
      <c r="L31" s="24">
        <v>904468</v>
      </c>
      <c r="M31" s="24">
        <v>1591957</v>
      </c>
      <c r="N31" s="24">
        <v>4001634</v>
      </c>
      <c r="O31" s="24">
        <v>-238573</v>
      </c>
      <c r="P31" s="24">
        <v>967128</v>
      </c>
      <c r="Q31" s="24">
        <v>-997303</v>
      </c>
      <c r="R31" s="24">
        <v>-268748</v>
      </c>
      <c r="S31" s="24">
        <v>1585767</v>
      </c>
      <c r="T31" s="24">
        <v>2320480</v>
      </c>
      <c r="U31" s="24">
        <v>1779893</v>
      </c>
      <c r="V31" s="24">
        <v>5686140</v>
      </c>
      <c r="W31" s="24">
        <v>12505550</v>
      </c>
      <c r="X31" s="24">
        <v>24339734</v>
      </c>
      <c r="Y31" s="24">
        <v>-11834184</v>
      </c>
      <c r="Z31" s="6">
        <v>-48.62</v>
      </c>
      <c r="AA31" s="22">
        <v>22739867</v>
      </c>
    </row>
    <row r="32" spans="1:27" ht="13.5">
      <c r="A32" s="2" t="s">
        <v>36</v>
      </c>
      <c r="B32" s="3"/>
      <c r="C32" s="19">
        <f aca="true" t="shared" si="6" ref="C32:Y32">SUM(C33:C37)</f>
        <v>7316364</v>
      </c>
      <c r="D32" s="19">
        <f>SUM(D33:D37)</f>
        <v>0</v>
      </c>
      <c r="E32" s="20">
        <f t="shared" si="6"/>
        <v>23978942</v>
      </c>
      <c r="F32" s="21">
        <f t="shared" si="6"/>
        <v>25123720</v>
      </c>
      <c r="G32" s="21">
        <f t="shared" si="6"/>
        <v>616254</v>
      </c>
      <c r="H32" s="21">
        <f t="shared" si="6"/>
        <v>579722</v>
      </c>
      <c r="I32" s="21">
        <f t="shared" si="6"/>
        <v>616112</v>
      </c>
      <c r="J32" s="21">
        <f t="shared" si="6"/>
        <v>1812088</v>
      </c>
      <c r="K32" s="21">
        <f t="shared" si="6"/>
        <v>598835</v>
      </c>
      <c r="L32" s="21">
        <f t="shared" si="6"/>
        <v>763280</v>
      </c>
      <c r="M32" s="21">
        <f t="shared" si="6"/>
        <v>650115</v>
      </c>
      <c r="N32" s="21">
        <f t="shared" si="6"/>
        <v>2012230</v>
      </c>
      <c r="O32" s="21">
        <f t="shared" si="6"/>
        <v>1020133</v>
      </c>
      <c r="P32" s="21">
        <f t="shared" si="6"/>
        <v>537217</v>
      </c>
      <c r="Q32" s="21">
        <f t="shared" si="6"/>
        <v>-645838</v>
      </c>
      <c r="R32" s="21">
        <f t="shared" si="6"/>
        <v>911512</v>
      </c>
      <c r="S32" s="21">
        <f t="shared" si="6"/>
        <v>333151</v>
      </c>
      <c r="T32" s="21">
        <f t="shared" si="6"/>
        <v>831610</v>
      </c>
      <c r="U32" s="21">
        <f t="shared" si="6"/>
        <v>735473</v>
      </c>
      <c r="V32" s="21">
        <f t="shared" si="6"/>
        <v>1900234</v>
      </c>
      <c r="W32" s="21">
        <f t="shared" si="6"/>
        <v>6636064</v>
      </c>
      <c r="X32" s="21">
        <f t="shared" si="6"/>
        <v>23979338</v>
      </c>
      <c r="Y32" s="21">
        <f t="shared" si="6"/>
        <v>-17343274</v>
      </c>
      <c r="Z32" s="4">
        <f>+IF(X32&lt;&gt;0,+(Y32/X32)*100,0)</f>
        <v>-72.32590824650788</v>
      </c>
      <c r="AA32" s="19">
        <f>SUM(AA33:AA37)</f>
        <v>25123720</v>
      </c>
    </row>
    <row r="33" spans="1:27" ht="13.5">
      <c r="A33" s="5" t="s">
        <v>37</v>
      </c>
      <c r="B33" s="3"/>
      <c r="C33" s="22">
        <v>2525107</v>
      </c>
      <c r="D33" s="22"/>
      <c r="E33" s="23">
        <v>15887234</v>
      </c>
      <c r="F33" s="24">
        <v>17040313</v>
      </c>
      <c r="G33" s="24">
        <v>124928</v>
      </c>
      <c r="H33" s="24">
        <v>117188</v>
      </c>
      <c r="I33" s="24">
        <v>127415</v>
      </c>
      <c r="J33" s="24">
        <v>369531</v>
      </c>
      <c r="K33" s="24">
        <v>111396</v>
      </c>
      <c r="L33" s="24">
        <v>153450</v>
      </c>
      <c r="M33" s="24">
        <v>137146</v>
      </c>
      <c r="N33" s="24">
        <v>401992</v>
      </c>
      <c r="O33" s="24">
        <v>-96805</v>
      </c>
      <c r="P33" s="24">
        <v>72729</v>
      </c>
      <c r="Q33" s="24">
        <v>-73633</v>
      </c>
      <c r="R33" s="24">
        <v>-97709</v>
      </c>
      <c r="S33" s="24">
        <v>-108974</v>
      </c>
      <c r="T33" s="24">
        <v>85974</v>
      </c>
      <c r="U33" s="24">
        <v>82535</v>
      </c>
      <c r="V33" s="24">
        <v>59535</v>
      </c>
      <c r="W33" s="24">
        <v>733349</v>
      </c>
      <c r="X33" s="24">
        <v>15887630</v>
      </c>
      <c r="Y33" s="24">
        <v>-15154281</v>
      </c>
      <c r="Z33" s="6">
        <v>-95.38</v>
      </c>
      <c r="AA33" s="22">
        <v>17040313</v>
      </c>
    </row>
    <row r="34" spans="1:27" ht="13.5">
      <c r="A34" s="5" t="s">
        <v>38</v>
      </c>
      <c r="B34" s="3"/>
      <c r="C34" s="22">
        <v>249735</v>
      </c>
      <c r="D34" s="22"/>
      <c r="E34" s="23"/>
      <c r="F34" s="24"/>
      <c r="G34" s="24"/>
      <c r="H34" s="24"/>
      <c r="I34" s="24">
        <v>28398</v>
      </c>
      <c r="J34" s="24">
        <v>28398</v>
      </c>
      <c r="K34" s="24"/>
      <c r="L34" s="24">
        <v>110331</v>
      </c>
      <c r="M34" s="24"/>
      <c r="N34" s="24">
        <v>110331</v>
      </c>
      <c r="O34" s="24"/>
      <c r="P34" s="24"/>
      <c r="Q34" s="24"/>
      <c r="R34" s="24"/>
      <c r="S34" s="24"/>
      <c r="T34" s="24"/>
      <c r="U34" s="24">
        <v>22470</v>
      </c>
      <c r="V34" s="24">
        <v>22470</v>
      </c>
      <c r="W34" s="24">
        <v>161199</v>
      </c>
      <c r="X34" s="24"/>
      <c r="Y34" s="24">
        <v>161199</v>
      </c>
      <c r="Z34" s="6">
        <v>0</v>
      </c>
      <c r="AA34" s="22"/>
    </row>
    <row r="35" spans="1:27" ht="13.5">
      <c r="A35" s="5" t="s">
        <v>39</v>
      </c>
      <c r="B35" s="3"/>
      <c r="C35" s="22">
        <v>4444841</v>
      </c>
      <c r="D35" s="22"/>
      <c r="E35" s="23">
        <v>8091708</v>
      </c>
      <c r="F35" s="24">
        <v>8083407</v>
      </c>
      <c r="G35" s="24">
        <v>491326</v>
      </c>
      <c r="H35" s="24">
        <v>462534</v>
      </c>
      <c r="I35" s="24">
        <v>460299</v>
      </c>
      <c r="J35" s="24">
        <v>1414159</v>
      </c>
      <c r="K35" s="24">
        <v>487439</v>
      </c>
      <c r="L35" s="24">
        <v>499499</v>
      </c>
      <c r="M35" s="24">
        <v>512969</v>
      </c>
      <c r="N35" s="24">
        <v>1499907</v>
      </c>
      <c r="O35" s="24">
        <v>1116938</v>
      </c>
      <c r="P35" s="24">
        <v>464488</v>
      </c>
      <c r="Q35" s="24">
        <v>-572205</v>
      </c>
      <c r="R35" s="24">
        <v>1009221</v>
      </c>
      <c r="S35" s="24">
        <v>442125</v>
      </c>
      <c r="T35" s="24">
        <v>745636</v>
      </c>
      <c r="U35" s="24">
        <v>630468</v>
      </c>
      <c r="V35" s="24">
        <v>1818229</v>
      </c>
      <c r="W35" s="24">
        <v>5741516</v>
      </c>
      <c r="X35" s="24">
        <v>8091708</v>
      </c>
      <c r="Y35" s="24">
        <v>-2350192</v>
      </c>
      <c r="Z35" s="6">
        <v>-29.04</v>
      </c>
      <c r="AA35" s="22">
        <v>8083407</v>
      </c>
    </row>
    <row r="36" spans="1:27" ht="13.5">
      <c r="A36" s="5" t="s">
        <v>40</v>
      </c>
      <c r="B36" s="3"/>
      <c r="C36" s="22">
        <v>96681</v>
      </c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9333700</v>
      </c>
      <c r="D38" s="19">
        <f>SUM(D39:D41)</f>
        <v>0</v>
      </c>
      <c r="E38" s="20">
        <f t="shared" si="7"/>
        <v>19551436</v>
      </c>
      <c r="F38" s="21">
        <f t="shared" si="7"/>
        <v>16739530</v>
      </c>
      <c r="G38" s="21">
        <f t="shared" si="7"/>
        <v>588963</v>
      </c>
      <c r="H38" s="21">
        <f t="shared" si="7"/>
        <v>712530</v>
      </c>
      <c r="I38" s="21">
        <f t="shared" si="7"/>
        <v>667557</v>
      </c>
      <c r="J38" s="21">
        <f t="shared" si="7"/>
        <v>1969050</v>
      </c>
      <c r="K38" s="21">
        <f t="shared" si="7"/>
        <v>864538</v>
      </c>
      <c r="L38" s="21">
        <f t="shared" si="7"/>
        <v>716961</v>
      </c>
      <c r="M38" s="21">
        <f t="shared" si="7"/>
        <v>705626</v>
      </c>
      <c r="N38" s="21">
        <f t="shared" si="7"/>
        <v>2287125</v>
      </c>
      <c r="O38" s="21">
        <f t="shared" si="7"/>
        <v>884963</v>
      </c>
      <c r="P38" s="21">
        <f t="shared" si="7"/>
        <v>756679</v>
      </c>
      <c r="Q38" s="21">
        <f t="shared" si="7"/>
        <v>-667360</v>
      </c>
      <c r="R38" s="21">
        <f t="shared" si="7"/>
        <v>974282</v>
      </c>
      <c r="S38" s="21">
        <f t="shared" si="7"/>
        <v>564363</v>
      </c>
      <c r="T38" s="21">
        <f t="shared" si="7"/>
        <v>705689</v>
      </c>
      <c r="U38" s="21">
        <f t="shared" si="7"/>
        <v>874648</v>
      </c>
      <c r="V38" s="21">
        <f t="shared" si="7"/>
        <v>2144700</v>
      </c>
      <c r="W38" s="21">
        <f t="shared" si="7"/>
        <v>7375157</v>
      </c>
      <c r="X38" s="21">
        <f t="shared" si="7"/>
        <v>19551436</v>
      </c>
      <c r="Y38" s="21">
        <f t="shared" si="7"/>
        <v>-12176279</v>
      </c>
      <c r="Z38" s="4">
        <f>+IF(X38&lt;&gt;0,+(Y38/X38)*100,0)</f>
        <v>-62.2781825334978</v>
      </c>
      <c r="AA38" s="19">
        <f>SUM(AA39:AA41)</f>
        <v>16739530</v>
      </c>
    </row>
    <row r="39" spans="1:27" ht="13.5">
      <c r="A39" s="5" t="s">
        <v>43</v>
      </c>
      <c r="B39" s="3"/>
      <c r="C39" s="22">
        <v>395372</v>
      </c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8938328</v>
      </c>
      <c r="D40" s="22"/>
      <c r="E40" s="23">
        <v>19551436</v>
      </c>
      <c r="F40" s="24">
        <v>16739530</v>
      </c>
      <c r="G40" s="24">
        <v>588963</v>
      </c>
      <c r="H40" s="24">
        <v>712530</v>
      </c>
      <c r="I40" s="24">
        <v>667557</v>
      </c>
      <c r="J40" s="24">
        <v>1969050</v>
      </c>
      <c r="K40" s="24">
        <v>864538</v>
      </c>
      <c r="L40" s="24">
        <v>716961</v>
      </c>
      <c r="M40" s="24">
        <v>705626</v>
      </c>
      <c r="N40" s="24">
        <v>2287125</v>
      </c>
      <c r="O40" s="24">
        <v>884963</v>
      </c>
      <c r="P40" s="24">
        <v>756679</v>
      </c>
      <c r="Q40" s="24">
        <v>-667360</v>
      </c>
      <c r="R40" s="24">
        <v>974282</v>
      </c>
      <c r="S40" s="24">
        <v>564363</v>
      </c>
      <c r="T40" s="24">
        <v>705689</v>
      </c>
      <c r="U40" s="24">
        <v>874648</v>
      </c>
      <c r="V40" s="24">
        <v>2144700</v>
      </c>
      <c r="W40" s="24">
        <v>7375157</v>
      </c>
      <c r="X40" s="24">
        <v>19551436</v>
      </c>
      <c r="Y40" s="24">
        <v>-12176279</v>
      </c>
      <c r="Z40" s="6">
        <v>-62.28</v>
      </c>
      <c r="AA40" s="22">
        <v>16739530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155720886</v>
      </c>
      <c r="D42" s="19">
        <f>SUM(D43:D46)</f>
        <v>0</v>
      </c>
      <c r="E42" s="20">
        <f t="shared" si="8"/>
        <v>171019373</v>
      </c>
      <c r="F42" s="21">
        <f t="shared" si="8"/>
        <v>173708985</v>
      </c>
      <c r="G42" s="21">
        <f t="shared" si="8"/>
        <v>3255512</v>
      </c>
      <c r="H42" s="21">
        <f t="shared" si="8"/>
        <v>16441935</v>
      </c>
      <c r="I42" s="21">
        <f t="shared" si="8"/>
        <v>3369156</v>
      </c>
      <c r="J42" s="21">
        <f t="shared" si="8"/>
        <v>23066603</v>
      </c>
      <c r="K42" s="21">
        <f t="shared" si="8"/>
        <v>11871878</v>
      </c>
      <c r="L42" s="21">
        <f t="shared" si="8"/>
        <v>14386383</v>
      </c>
      <c r="M42" s="21">
        <f t="shared" si="8"/>
        <v>14651791</v>
      </c>
      <c r="N42" s="21">
        <f t="shared" si="8"/>
        <v>40910052</v>
      </c>
      <c r="O42" s="21">
        <f t="shared" si="8"/>
        <v>6615170</v>
      </c>
      <c r="P42" s="21">
        <f t="shared" si="8"/>
        <v>13916489</v>
      </c>
      <c r="Q42" s="21">
        <f t="shared" si="8"/>
        <v>6731345</v>
      </c>
      <c r="R42" s="21">
        <f t="shared" si="8"/>
        <v>27263004</v>
      </c>
      <c r="S42" s="21">
        <f t="shared" si="8"/>
        <v>7217541</v>
      </c>
      <c r="T42" s="21">
        <f t="shared" si="8"/>
        <v>6054973</v>
      </c>
      <c r="U42" s="21">
        <f t="shared" si="8"/>
        <v>4615018</v>
      </c>
      <c r="V42" s="21">
        <f t="shared" si="8"/>
        <v>17887532</v>
      </c>
      <c r="W42" s="21">
        <f t="shared" si="8"/>
        <v>109127191</v>
      </c>
      <c r="X42" s="21">
        <f t="shared" si="8"/>
        <v>171018977</v>
      </c>
      <c r="Y42" s="21">
        <f t="shared" si="8"/>
        <v>-61891786</v>
      </c>
      <c r="Z42" s="4">
        <f>+IF(X42&lt;&gt;0,+(Y42/X42)*100,0)</f>
        <v>-36.190010655951944</v>
      </c>
      <c r="AA42" s="19">
        <f>SUM(AA43:AA46)</f>
        <v>173708985</v>
      </c>
    </row>
    <row r="43" spans="1:27" ht="13.5">
      <c r="A43" s="5" t="s">
        <v>47</v>
      </c>
      <c r="B43" s="3"/>
      <c r="C43" s="22">
        <v>51626923</v>
      </c>
      <c r="D43" s="22"/>
      <c r="E43" s="23">
        <v>62981314</v>
      </c>
      <c r="F43" s="24">
        <v>70405236</v>
      </c>
      <c r="G43" s="24">
        <v>466758</v>
      </c>
      <c r="H43" s="24">
        <v>11397997</v>
      </c>
      <c r="I43" s="24">
        <v>454977</v>
      </c>
      <c r="J43" s="24">
        <v>12319732</v>
      </c>
      <c r="K43" s="24">
        <v>5836741</v>
      </c>
      <c r="L43" s="24">
        <v>7082578</v>
      </c>
      <c r="M43" s="24">
        <v>7216882</v>
      </c>
      <c r="N43" s="24">
        <v>20136201</v>
      </c>
      <c r="O43" s="24">
        <v>2329870</v>
      </c>
      <c r="P43" s="24">
        <v>2898101</v>
      </c>
      <c r="Q43" s="24">
        <v>-472975</v>
      </c>
      <c r="R43" s="24">
        <v>4754996</v>
      </c>
      <c r="S43" s="24">
        <v>768658</v>
      </c>
      <c r="T43" s="24">
        <v>1315464</v>
      </c>
      <c r="U43" s="24">
        <v>653600</v>
      </c>
      <c r="V43" s="24">
        <v>2737722</v>
      </c>
      <c r="W43" s="24">
        <v>39948651</v>
      </c>
      <c r="X43" s="24">
        <v>62981314</v>
      </c>
      <c r="Y43" s="24">
        <v>-23032663</v>
      </c>
      <c r="Z43" s="6">
        <v>-36.57</v>
      </c>
      <c r="AA43" s="22">
        <v>70405236</v>
      </c>
    </row>
    <row r="44" spans="1:27" ht="13.5">
      <c r="A44" s="5" t="s">
        <v>48</v>
      </c>
      <c r="B44" s="3"/>
      <c r="C44" s="22">
        <v>55462940</v>
      </c>
      <c r="D44" s="22"/>
      <c r="E44" s="23">
        <v>75322664</v>
      </c>
      <c r="F44" s="24">
        <v>70202422</v>
      </c>
      <c r="G44" s="24">
        <v>403483</v>
      </c>
      <c r="H44" s="24">
        <v>2589561</v>
      </c>
      <c r="I44" s="24">
        <v>446860</v>
      </c>
      <c r="J44" s="24">
        <v>3439904</v>
      </c>
      <c r="K44" s="24">
        <v>4445324</v>
      </c>
      <c r="L44" s="24">
        <v>4148757</v>
      </c>
      <c r="M44" s="24">
        <v>4783593</v>
      </c>
      <c r="N44" s="24">
        <v>13377674</v>
      </c>
      <c r="O44" s="24">
        <v>1722820</v>
      </c>
      <c r="P44" s="24">
        <v>8426693</v>
      </c>
      <c r="Q44" s="24">
        <v>9728866</v>
      </c>
      <c r="R44" s="24">
        <v>19878379</v>
      </c>
      <c r="S44" s="24">
        <v>3980157</v>
      </c>
      <c r="T44" s="24">
        <v>2315696</v>
      </c>
      <c r="U44" s="24">
        <v>1479958</v>
      </c>
      <c r="V44" s="24">
        <v>7775811</v>
      </c>
      <c r="W44" s="24">
        <v>44471768</v>
      </c>
      <c r="X44" s="24">
        <v>75322664</v>
      </c>
      <c r="Y44" s="24">
        <v>-30850896</v>
      </c>
      <c r="Z44" s="6">
        <v>-40.96</v>
      </c>
      <c r="AA44" s="22">
        <v>70202422</v>
      </c>
    </row>
    <row r="45" spans="1:27" ht="13.5">
      <c r="A45" s="5" t="s">
        <v>49</v>
      </c>
      <c r="B45" s="3"/>
      <c r="C45" s="25">
        <v>100196</v>
      </c>
      <c r="D45" s="25"/>
      <c r="E45" s="26">
        <v>225460</v>
      </c>
      <c r="F45" s="27">
        <v>225460</v>
      </c>
      <c r="G45" s="27">
        <v>906515</v>
      </c>
      <c r="H45" s="27">
        <v>923927</v>
      </c>
      <c r="I45" s="27">
        <v>944573</v>
      </c>
      <c r="J45" s="27">
        <v>2775015</v>
      </c>
      <c r="K45" s="27">
        <v>461800</v>
      </c>
      <c r="L45" s="27">
        <v>1379206</v>
      </c>
      <c r="M45" s="27">
        <v>943527</v>
      </c>
      <c r="N45" s="27">
        <v>2784533</v>
      </c>
      <c r="O45" s="27">
        <v>27602</v>
      </c>
      <c r="P45" s="27">
        <v>991361</v>
      </c>
      <c r="Q45" s="27">
        <v>-981633</v>
      </c>
      <c r="R45" s="27">
        <v>37330</v>
      </c>
      <c r="S45" s="27">
        <v>1012319</v>
      </c>
      <c r="T45" s="27">
        <v>972321</v>
      </c>
      <c r="U45" s="27">
        <v>991677</v>
      </c>
      <c r="V45" s="27">
        <v>2976317</v>
      </c>
      <c r="W45" s="27">
        <v>8573195</v>
      </c>
      <c r="X45" s="27">
        <v>225460</v>
      </c>
      <c r="Y45" s="27">
        <v>8347735</v>
      </c>
      <c r="Z45" s="7">
        <v>3702.53</v>
      </c>
      <c r="AA45" s="25">
        <v>225460</v>
      </c>
    </row>
    <row r="46" spans="1:27" ht="13.5">
      <c r="A46" s="5" t="s">
        <v>50</v>
      </c>
      <c r="B46" s="3"/>
      <c r="C46" s="22">
        <v>48530827</v>
      </c>
      <c r="D46" s="22"/>
      <c r="E46" s="23">
        <v>32489935</v>
      </c>
      <c r="F46" s="24">
        <v>32875867</v>
      </c>
      <c r="G46" s="24">
        <v>1478756</v>
      </c>
      <c r="H46" s="24">
        <v>1530450</v>
      </c>
      <c r="I46" s="24">
        <v>1522746</v>
      </c>
      <c r="J46" s="24">
        <v>4531952</v>
      </c>
      <c r="K46" s="24">
        <v>1128013</v>
      </c>
      <c r="L46" s="24">
        <v>1775842</v>
      </c>
      <c r="M46" s="24">
        <v>1707789</v>
      </c>
      <c r="N46" s="24">
        <v>4611644</v>
      </c>
      <c r="O46" s="24">
        <v>2534878</v>
      </c>
      <c r="P46" s="24">
        <v>1600334</v>
      </c>
      <c r="Q46" s="24">
        <v>-1542913</v>
      </c>
      <c r="R46" s="24">
        <v>2592299</v>
      </c>
      <c r="S46" s="24">
        <v>1456407</v>
      </c>
      <c r="T46" s="24">
        <v>1451492</v>
      </c>
      <c r="U46" s="24">
        <v>1489783</v>
      </c>
      <c r="V46" s="24">
        <v>4397682</v>
      </c>
      <c r="W46" s="24">
        <v>16133577</v>
      </c>
      <c r="X46" s="24">
        <v>32489539</v>
      </c>
      <c r="Y46" s="24">
        <v>-16355962</v>
      </c>
      <c r="Z46" s="6">
        <v>-50.34</v>
      </c>
      <c r="AA46" s="22">
        <v>32875867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253772714</v>
      </c>
      <c r="D48" s="40">
        <f>+D28+D32+D38+D42+D47</f>
        <v>0</v>
      </c>
      <c r="E48" s="41">
        <f t="shared" si="9"/>
        <v>312932290</v>
      </c>
      <c r="F48" s="42">
        <f t="shared" si="9"/>
        <v>305105598</v>
      </c>
      <c r="G48" s="42">
        <f t="shared" si="9"/>
        <v>7412639</v>
      </c>
      <c r="H48" s="42">
        <f t="shared" si="9"/>
        <v>22313488</v>
      </c>
      <c r="I48" s="42">
        <f t="shared" si="9"/>
        <v>8701146</v>
      </c>
      <c r="J48" s="42">
        <f t="shared" si="9"/>
        <v>38427273</v>
      </c>
      <c r="K48" s="42">
        <f t="shared" si="9"/>
        <v>17489909</v>
      </c>
      <c r="L48" s="42">
        <f t="shared" si="9"/>
        <v>20752899</v>
      </c>
      <c r="M48" s="42">
        <f t="shared" si="9"/>
        <v>20714474</v>
      </c>
      <c r="N48" s="42">
        <f t="shared" si="9"/>
        <v>58957282</v>
      </c>
      <c r="O48" s="42">
        <f t="shared" si="9"/>
        <v>10841561</v>
      </c>
      <c r="P48" s="42">
        <f t="shared" si="9"/>
        <v>17857576</v>
      </c>
      <c r="Q48" s="42">
        <f t="shared" si="9"/>
        <v>1928447</v>
      </c>
      <c r="R48" s="42">
        <f t="shared" si="9"/>
        <v>30627584</v>
      </c>
      <c r="S48" s="42">
        <f t="shared" si="9"/>
        <v>11667179</v>
      </c>
      <c r="T48" s="42">
        <f t="shared" si="9"/>
        <v>13409828</v>
      </c>
      <c r="U48" s="42">
        <f t="shared" si="9"/>
        <v>9937093</v>
      </c>
      <c r="V48" s="42">
        <f t="shared" si="9"/>
        <v>35014100</v>
      </c>
      <c r="W48" s="42">
        <f t="shared" si="9"/>
        <v>163026239</v>
      </c>
      <c r="X48" s="42">
        <f t="shared" si="9"/>
        <v>312932290</v>
      </c>
      <c r="Y48" s="42">
        <f t="shared" si="9"/>
        <v>-149906051</v>
      </c>
      <c r="Z48" s="43">
        <f>+IF(X48&lt;&gt;0,+(Y48/X48)*100,0)</f>
        <v>-47.903669832218334</v>
      </c>
      <c r="AA48" s="40">
        <f>+AA28+AA32+AA38+AA42+AA47</f>
        <v>305105598</v>
      </c>
    </row>
    <row r="49" spans="1:27" ht="13.5">
      <c r="A49" s="14" t="s">
        <v>58</v>
      </c>
      <c r="B49" s="15"/>
      <c r="C49" s="44">
        <f aca="true" t="shared" si="10" ref="C49:Y49">+C25-C48</f>
        <v>-11249663</v>
      </c>
      <c r="D49" s="44">
        <f>+D25-D48</f>
        <v>0</v>
      </c>
      <c r="E49" s="45">
        <f t="shared" si="10"/>
        <v>4912085</v>
      </c>
      <c r="F49" s="46">
        <f t="shared" si="10"/>
        <v>6892897</v>
      </c>
      <c r="G49" s="46">
        <f t="shared" si="10"/>
        <v>41753377</v>
      </c>
      <c r="H49" s="46">
        <f t="shared" si="10"/>
        <v>-4429129</v>
      </c>
      <c r="I49" s="46">
        <f t="shared" si="10"/>
        <v>24344820</v>
      </c>
      <c r="J49" s="46">
        <f t="shared" si="10"/>
        <v>61669068</v>
      </c>
      <c r="K49" s="46">
        <f t="shared" si="10"/>
        <v>-4579316</v>
      </c>
      <c r="L49" s="46">
        <f t="shared" si="10"/>
        <v>422124</v>
      </c>
      <c r="M49" s="46">
        <f t="shared" si="10"/>
        <v>47370440</v>
      </c>
      <c r="N49" s="46">
        <f t="shared" si="10"/>
        <v>43213248</v>
      </c>
      <c r="O49" s="46">
        <f t="shared" si="10"/>
        <v>-4100996</v>
      </c>
      <c r="P49" s="46">
        <f t="shared" si="10"/>
        <v>-2612386</v>
      </c>
      <c r="Q49" s="46">
        <f t="shared" si="10"/>
        <v>11020515</v>
      </c>
      <c r="R49" s="46">
        <f t="shared" si="10"/>
        <v>4307133</v>
      </c>
      <c r="S49" s="46">
        <f t="shared" si="10"/>
        <v>5807528</v>
      </c>
      <c r="T49" s="46">
        <f t="shared" si="10"/>
        <v>911737</v>
      </c>
      <c r="U49" s="46">
        <f t="shared" si="10"/>
        <v>4679411</v>
      </c>
      <c r="V49" s="46">
        <f t="shared" si="10"/>
        <v>11398676</v>
      </c>
      <c r="W49" s="46">
        <f t="shared" si="10"/>
        <v>120588125</v>
      </c>
      <c r="X49" s="46">
        <f>IF(F25=F48,0,X25-X48)</f>
        <v>4911775</v>
      </c>
      <c r="Y49" s="46">
        <f t="shared" si="10"/>
        <v>115676350</v>
      </c>
      <c r="Z49" s="47">
        <f>+IF(X49&lt;&gt;0,+(Y49/X49)*100,0)</f>
        <v>2355.0824294679624</v>
      </c>
      <c r="AA49" s="44">
        <f>+AA25-AA48</f>
        <v>6892897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78387772</v>
      </c>
      <c r="D5" s="19">
        <f>SUM(D6:D8)</f>
        <v>0</v>
      </c>
      <c r="E5" s="20">
        <f t="shared" si="0"/>
        <v>90349218</v>
      </c>
      <c r="F5" s="21">
        <f t="shared" si="0"/>
        <v>90349218</v>
      </c>
      <c r="G5" s="21">
        <f t="shared" si="0"/>
        <v>58210278</v>
      </c>
      <c r="H5" s="21">
        <f t="shared" si="0"/>
        <v>5759957</v>
      </c>
      <c r="I5" s="21">
        <f t="shared" si="0"/>
        <v>3494027</v>
      </c>
      <c r="J5" s="21">
        <f t="shared" si="0"/>
        <v>67464262</v>
      </c>
      <c r="K5" s="21">
        <f t="shared" si="0"/>
        <v>3877841</v>
      </c>
      <c r="L5" s="21">
        <f t="shared" si="0"/>
        <v>1478344</v>
      </c>
      <c r="M5" s="21">
        <f t="shared" si="0"/>
        <v>225289</v>
      </c>
      <c r="N5" s="21">
        <f t="shared" si="0"/>
        <v>5581474</v>
      </c>
      <c r="O5" s="21">
        <f t="shared" si="0"/>
        <v>2122102</v>
      </c>
      <c r="P5" s="21">
        <f t="shared" si="0"/>
        <v>406232</v>
      </c>
      <c r="Q5" s="21">
        <f t="shared" si="0"/>
        <v>6534071</v>
      </c>
      <c r="R5" s="21">
        <f t="shared" si="0"/>
        <v>9062405</v>
      </c>
      <c r="S5" s="21">
        <f t="shared" si="0"/>
        <v>255747</v>
      </c>
      <c r="T5" s="21">
        <f t="shared" si="0"/>
        <v>0</v>
      </c>
      <c r="U5" s="21">
        <f t="shared" si="0"/>
        <v>1263363</v>
      </c>
      <c r="V5" s="21">
        <f t="shared" si="0"/>
        <v>1519110</v>
      </c>
      <c r="W5" s="21">
        <f t="shared" si="0"/>
        <v>83627251</v>
      </c>
      <c r="X5" s="21">
        <f t="shared" si="0"/>
        <v>91634189</v>
      </c>
      <c r="Y5" s="21">
        <f t="shared" si="0"/>
        <v>-8006938</v>
      </c>
      <c r="Z5" s="4">
        <f>+IF(X5&lt;&gt;0,+(Y5/X5)*100,0)</f>
        <v>-8.737937321625665</v>
      </c>
      <c r="AA5" s="19">
        <f>SUM(AA6:AA8)</f>
        <v>90349218</v>
      </c>
    </row>
    <row r="6" spans="1:27" ht="13.5">
      <c r="A6" s="5" t="s">
        <v>33</v>
      </c>
      <c r="B6" s="3"/>
      <c r="C6" s="22">
        <v>42065753</v>
      </c>
      <c r="D6" s="22"/>
      <c r="E6" s="23">
        <v>27635484</v>
      </c>
      <c r="F6" s="24">
        <v>27635484</v>
      </c>
      <c r="G6" s="24">
        <v>27357289</v>
      </c>
      <c r="H6" s="24"/>
      <c r="I6" s="24"/>
      <c r="J6" s="24">
        <v>27357289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27357289</v>
      </c>
      <c r="X6" s="24">
        <v>27635484</v>
      </c>
      <c r="Y6" s="24">
        <v>-278195</v>
      </c>
      <c r="Z6" s="6">
        <v>-1.01</v>
      </c>
      <c r="AA6" s="22">
        <v>27635484</v>
      </c>
    </row>
    <row r="7" spans="1:27" ht="13.5">
      <c r="A7" s="5" t="s">
        <v>34</v>
      </c>
      <c r="B7" s="3"/>
      <c r="C7" s="25">
        <v>24725177</v>
      </c>
      <c r="D7" s="25"/>
      <c r="E7" s="26">
        <v>29293000</v>
      </c>
      <c r="F7" s="27">
        <v>29293000</v>
      </c>
      <c r="G7" s="27">
        <v>30852989</v>
      </c>
      <c r="H7" s="27">
        <v>5759957</v>
      </c>
      <c r="I7" s="27">
        <v>3494027</v>
      </c>
      <c r="J7" s="27">
        <v>40106973</v>
      </c>
      <c r="K7" s="27">
        <v>3877841</v>
      </c>
      <c r="L7" s="27">
        <v>1478344</v>
      </c>
      <c r="M7" s="27">
        <v>225289</v>
      </c>
      <c r="N7" s="27">
        <v>5581474</v>
      </c>
      <c r="O7" s="27">
        <v>2122102</v>
      </c>
      <c r="P7" s="27">
        <v>406232</v>
      </c>
      <c r="Q7" s="27">
        <v>6534071</v>
      </c>
      <c r="R7" s="27">
        <v>9062405</v>
      </c>
      <c r="S7" s="27">
        <v>255747</v>
      </c>
      <c r="T7" s="27"/>
      <c r="U7" s="27">
        <v>1263363</v>
      </c>
      <c r="V7" s="27">
        <v>1519110</v>
      </c>
      <c r="W7" s="27">
        <v>56269962</v>
      </c>
      <c r="X7" s="27">
        <v>29292997</v>
      </c>
      <c r="Y7" s="27">
        <v>26976965</v>
      </c>
      <c r="Z7" s="7">
        <v>92.09</v>
      </c>
      <c r="AA7" s="25">
        <v>29293000</v>
      </c>
    </row>
    <row r="8" spans="1:27" ht="13.5">
      <c r="A8" s="5" t="s">
        <v>35</v>
      </c>
      <c r="B8" s="3"/>
      <c r="C8" s="22">
        <v>11596842</v>
      </c>
      <c r="D8" s="22"/>
      <c r="E8" s="23">
        <v>33420734</v>
      </c>
      <c r="F8" s="24">
        <v>33420734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34705708</v>
      </c>
      <c r="Y8" s="24">
        <v>-34705708</v>
      </c>
      <c r="Z8" s="6">
        <v>-100</v>
      </c>
      <c r="AA8" s="22">
        <v>33420734</v>
      </c>
    </row>
    <row r="9" spans="1:27" ht="13.5">
      <c r="A9" s="2" t="s">
        <v>36</v>
      </c>
      <c r="B9" s="3"/>
      <c r="C9" s="19">
        <f aca="true" t="shared" si="1" ref="C9:Y9">SUM(C10:C14)</f>
        <v>13888522</v>
      </c>
      <c r="D9" s="19">
        <f>SUM(D10:D14)</f>
        <v>0</v>
      </c>
      <c r="E9" s="20">
        <f t="shared" si="1"/>
        <v>16031000</v>
      </c>
      <c r="F9" s="21">
        <f t="shared" si="1"/>
        <v>16031000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308000</v>
      </c>
      <c r="Q9" s="21">
        <f t="shared" si="1"/>
        <v>0</v>
      </c>
      <c r="R9" s="21">
        <f t="shared" si="1"/>
        <v>308000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308000</v>
      </c>
      <c r="X9" s="21">
        <f t="shared" si="1"/>
        <v>16031000</v>
      </c>
      <c r="Y9" s="21">
        <f t="shared" si="1"/>
        <v>-15723000</v>
      </c>
      <c r="Z9" s="4">
        <f>+IF(X9&lt;&gt;0,+(Y9/X9)*100,0)</f>
        <v>-98.07872247520429</v>
      </c>
      <c r="AA9" s="19">
        <f>SUM(AA10:AA14)</f>
        <v>16031000</v>
      </c>
    </row>
    <row r="10" spans="1:27" ht="13.5">
      <c r="A10" s="5" t="s">
        <v>37</v>
      </c>
      <c r="B10" s="3"/>
      <c r="C10" s="22">
        <v>13888522</v>
      </c>
      <c r="D10" s="22"/>
      <c r="E10" s="23">
        <v>16031000</v>
      </c>
      <c r="F10" s="24">
        <v>16031000</v>
      </c>
      <c r="G10" s="24"/>
      <c r="H10" s="24"/>
      <c r="I10" s="24"/>
      <c r="J10" s="24"/>
      <c r="K10" s="24"/>
      <c r="L10" s="24"/>
      <c r="M10" s="24"/>
      <c r="N10" s="24"/>
      <c r="O10" s="24"/>
      <c r="P10" s="24">
        <v>308000</v>
      </c>
      <c r="Q10" s="24"/>
      <c r="R10" s="24">
        <v>308000</v>
      </c>
      <c r="S10" s="24"/>
      <c r="T10" s="24"/>
      <c r="U10" s="24"/>
      <c r="V10" s="24"/>
      <c r="W10" s="24">
        <v>308000</v>
      </c>
      <c r="X10" s="24">
        <v>16031000</v>
      </c>
      <c r="Y10" s="24">
        <v>-15723000</v>
      </c>
      <c r="Z10" s="6">
        <v>-98.08</v>
      </c>
      <c r="AA10" s="22">
        <v>16031000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37602637</v>
      </c>
      <c r="D15" s="19">
        <f>SUM(D16:D18)</f>
        <v>0</v>
      </c>
      <c r="E15" s="20">
        <f t="shared" si="2"/>
        <v>54002280</v>
      </c>
      <c r="F15" s="21">
        <f t="shared" si="2"/>
        <v>54002280</v>
      </c>
      <c r="G15" s="21">
        <f t="shared" si="2"/>
        <v>14148000</v>
      </c>
      <c r="H15" s="21">
        <f t="shared" si="2"/>
        <v>0</v>
      </c>
      <c r="I15" s="21">
        <f t="shared" si="2"/>
        <v>0</v>
      </c>
      <c r="J15" s="21">
        <f t="shared" si="2"/>
        <v>14148000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24912000</v>
      </c>
      <c r="R15" s="21">
        <f t="shared" si="2"/>
        <v>24912000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39060000</v>
      </c>
      <c r="X15" s="21">
        <f t="shared" si="2"/>
        <v>26740280</v>
      </c>
      <c r="Y15" s="21">
        <f t="shared" si="2"/>
        <v>12319720</v>
      </c>
      <c r="Z15" s="4">
        <f>+IF(X15&lt;&gt;0,+(Y15/X15)*100,0)</f>
        <v>46.07176888200124</v>
      </c>
      <c r="AA15" s="19">
        <f>SUM(AA16:AA18)</f>
        <v>54002280</v>
      </c>
    </row>
    <row r="16" spans="1:27" ht="13.5">
      <c r="A16" s="5" t="s">
        <v>43</v>
      </c>
      <c r="B16" s="3"/>
      <c r="C16" s="22">
        <v>37602637</v>
      </c>
      <c r="D16" s="22"/>
      <c r="E16" s="23">
        <v>54002280</v>
      </c>
      <c r="F16" s="24">
        <v>54002280</v>
      </c>
      <c r="G16" s="24">
        <v>14148000</v>
      </c>
      <c r="H16" s="24"/>
      <c r="I16" s="24"/>
      <c r="J16" s="24">
        <v>14148000</v>
      </c>
      <c r="K16" s="24"/>
      <c r="L16" s="24"/>
      <c r="M16" s="24"/>
      <c r="N16" s="24"/>
      <c r="O16" s="24"/>
      <c r="P16" s="24"/>
      <c r="Q16" s="24">
        <v>24912000</v>
      </c>
      <c r="R16" s="24">
        <v>24912000</v>
      </c>
      <c r="S16" s="24"/>
      <c r="T16" s="24"/>
      <c r="U16" s="24"/>
      <c r="V16" s="24"/>
      <c r="W16" s="24">
        <v>39060000</v>
      </c>
      <c r="X16" s="24">
        <v>26740280</v>
      </c>
      <c r="Y16" s="24">
        <v>12319720</v>
      </c>
      <c r="Z16" s="6">
        <v>46.07</v>
      </c>
      <c r="AA16" s="22">
        <v>54002280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129878931</v>
      </c>
      <c r="D25" s="40">
        <f>+D5+D9+D15+D19+D24</f>
        <v>0</v>
      </c>
      <c r="E25" s="41">
        <f t="shared" si="4"/>
        <v>160382498</v>
      </c>
      <c r="F25" s="42">
        <f t="shared" si="4"/>
        <v>160382498</v>
      </c>
      <c r="G25" s="42">
        <f t="shared" si="4"/>
        <v>72358278</v>
      </c>
      <c r="H25" s="42">
        <f t="shared" si="4"/>
        <v>5759957</v>
      </c>
      <c r="I25" s="42">
        <f t="shared" si="4"/>
        <v>3494027</v>
      </c>
      <c r="J25" s="42">
        <f t="shared" si="4"/>
        <v>81612262</v>
      </c>
      <c r="K25" s="42">
        <f t="shared" si="4"/>
        <v>3877841</v>
      </c>
      <c r="L25" s="42">
        <f t="shared" si="4"/>
        <v>1478344</v>
      </c>
      <c r="M25" s="42">
        <f t="shared" si="4"/>
        <v>225289</v>
      </c>
      <c r="N25" s="42">
        <f t="shared" si="4"/>
        <v>5581474</v>
      </c>
      <c r="O25" s="42">
        <f t="shared" si="4"/>
        <v>2122102</v>
      </c>
      <c r="P25" s="42">
        <f t="shared" si="4"/>
        <v>714232</v>
      </c>
      <c r="Q25" s="42">
        <f t="shared" si="4"/>
        <v>31446071</v>
      </c>
      <c r="R25" s="42">
        <f t="shared" si="4"/>
        <v>34282405</v>
      </c>
      <c r="S25" s="42">
        <f t="shared" si="4"/>
        <v>255747</v>
      </c>
      <c r="T25" s="42">
        <f t="shared" si="4"/>
        <v>0</v>
      </c>
      <c r="U25" s="42">
        <f t="shared" si="4"/>
        <v>1263363</v>
      </c>
      <c r="V25" s="42">
        <f t="shared" si="4"/>
        <v>1519110</v>
      </c>
      <c r="W25" s="42">
        <f t="shared" si="4"/>
        <v>122995251</v>
      </c>
      <c r="X25" s="42">
        <f t="shared" si="4"/>
        <v>134405469</v>
      </c>
      <c r="Y25" s="42">
        <f t="shared" si="4"/>
        <v>-11410218</v>
      </c>
      <c r="Z25" s="43">
        <f>+IF(X25&lt;&gt;0,+(Y25/X25)*100,0)</f>
        <v>-8.489400085349205</v>
      </c>
      <c r="AA25" s="40">
        <f>+AA5+AA9+AA15+AA19+AA24</f>
        <v>160382498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74969412</v>
      </c>
      <c r="D28" s="19">
        <f>SUM(D29:D31)</f>
        <v>0</v>
      </c>
      <c r="E28" s="20">
        <f t="shared" si="5"/>
        <v>128649000</v>
      </c>
      <c r="F28" s="21">
        <f t="shared" si="5"/>
        <v>128649000</v>
      </c>
      <c r="G28" s="21">
        <f t="shared" si="5"/>
        <v>8256856</v>
      </c>
      <c r="H28" s="21">
        <f t="shared" si="5"/>
        <v>9558691</v>
      </c>
      <c r="I28" s="21">
        <f t="shared" si="5"/>
        <v>5156557</v>
      </c>
      <c r="J28" s="21">
        <f t="shared" si="5"/>
        <v>22972104</v>
      </c>
      <c r="K28" s="21">
        <f t="shared" si="5"/>
        <v>7309572</v>
      </c>
      <c r="L28" s="21">
        <f t="shared" si="5"/>
        <v>6988750</v>
      </c>
      <c r="M28" s="21">
        <f t="shared" si="5"/>
        <v>8384773</v>
      </c>
      <c r="N28" s="21">
        <f t="shared" si="5"/>
        <v>22683095</v>
      </c>
      <c r="O28" s="21">
        <f t="shared" si="5"/>
        <v>3754361</v>
      </c>
      <c r="P28" s="21">
        <f t="shared" si="5"/>
        <v>4557975</v>
      </c>
      <c r="Q28" s="21">
        <f t="shared" si="5"/>
        <v>8769992</v>
      </c>
      <c r="R28" s="21">
        <f t="shared" si="5"/>
        <v>17082328</v>
      </c>
      <c r="S28" s="21">
        <f t="shared" si="5"/>
        <v>11344031</v>
      </c>
      <c r="T28" s="21">
        <f t="shared" si="5"/>
        <v>0</v>
      </c>
      <c r="U28" s="21">
        <f t="shared" si="5"/>
        <v>10313174</v>
      </c>
      <c r="V28" s="21">
        <f t="shared" si="5"/>
        <v>21657205</v>
      </c>
      <c r="W28" s="21">
        <f t="shared" si="5"/>
        <v>84394732</v>
      </c>
      <c r="X28" s="21">
        <f t="shared" si="5"/>
        <v>128648869</v>
      </c>
      <c r="Y28" s="21">
        <f t="shared" si="5"/>
        <v>-44254137</v>
      </c>
      <c r="Z28" s="4">
        <f>+IF(X28&lt;&gt;0,+(Y28/X28)*100,0)</f>
        <v>-34.399165219244956</v>
      </c>
      <c r="AA28" s="19">
        <f>SUM(AA29:AA31)</f>
        <v>128649000</v>
      </c>
    </row>
    <row r="29" spans="1:27" ht="13.5">
      <c r="A29" s="5" t="s">
        <v>33</v>
      </c>
      <c r="B29" s="3"/>
      <c r="C29" s="22">
        <v>42065753</v>
      </c>
      <c r="D29" s="22"/>
      <c r="E29" s="23">
        <v>28285000</v>
      </c>
      <c r="F29" s="24">
        <v>28285000</v>
      </c>
      <c r="G29" s="24">
        <v>1895612</v>
      </c>
      <c r="H29" s="24">
        <v>1327090</v>
      </c>
      <c r="I29" s="24">
        <v>1485842</v>
      </c>
      <c r="J29" s="24">
        <v>4708544</v>
      </c>
      <c r="K29" s="24">
        <v>1761917</v>
      </c>
      <c r="L29" s="24">
        <v>2556210</v>
      </c>
      <c r="M29" s="24">
        <v>2363084</v>
      </c>
      <c r="N29" s="24">
        <v>6681211</v>
      </c>
      <c r="O29" s="24">
        <v>1572982</v>
      </c>
      <c r="P29" s="24">
        <v>1872771</v>
      </c>
      <c r="Q29" s="24">
        <v>3851081</v>
      </c>
      <c r="R29" s="24">
        <v>7296834</v>
      </c>
      <c r="S29" s="24">
        <v>6415936</v>
      </c>
      <c r="T29" s="24"/>
      <c r="U29" s="24">
        <v>6342032</v>
      </c>
      <c r="V29" s="24">
        <v>12757968</v>
      </c>
      <c r="W29" s="24">
        <v>31444557</v>
      </c>
      <c r="X29" s="24">
        <v>28285484</v>
      </c>
      <c r="Y29" s="24">
        <v>3159073</v>
      </c>
      <c r="Z29" s="6">
        <v>11.17</v>
      </c>
      <c r="AA29" s="22">
        <v>28285000</v>
      </c>
    </row>
    <row r="30" spans="1:27" ht="13.5">
      <c r="A30" s="5" t="s">
        <v>34</v>
      </c>
      <c r="B30" s="3"/>
      <c r="C30" s="25">
        <v>21306817</v>
      </c>
      <c r="D30" s="25"/>
      <c r="E30" s="26">
        <v>65658000</v>
      </c>
      <c r="F30" s="27">
        <v>65658000</v>
      </c>
      <c r="G30" s="27">
        <v>2348754</v>
      </c>
      <c r="H30" s="27">
        <v>3210597</v>
      </c>
      <c r="I30" s="27">
        <v>2845352</v>
      </c>
      <c r="J30" s="27">
        <v>8404703</v>
      </c>
      <c r="K30" s="27">
        <v>2942977</v>
      </c>
      <c r="L30" s="27">
        <v>1870543</v>
      </c>
      <c r="M30" s="27">
        <v>2779980</v>
      </c>
      <c r="N30" s="27">
        <v>7593500</v>
      </c>
      <c r="O30" s="27">
        <v>372067</v>
      </c>
      <c r="P30" s="27">
        <v>522067</v>
      </c>
      <c r="Q30" s="27">
        <v>2186823</v>
      </c>
      <c r="R30" s="27">
        <v>3080957</v>
      </c>
      <c r="S30" s="27">
        <v>1809679</v>
      </c>
      <c r="T30" s="27"/>
      <c r="U30" s="27">
        <v>353305</v>
      </c>
      <c r="V30" s="27">
        <v>2162984</v>
      </c>
      <c r="W30" s="27">
        <v>21242144</v>
      </c>
      <c r="X30" s="27">
        <v>65657677</v>
      </c>
      <c r="Y30" s="27">
        <v>-44415533</v>
      </c>
      <c r="Z30" s="7">
        <v>-67.65</v>
      </c>
      <c r="AA30" s="25">
        <v>65658000</v>
      </c>
    </row>
    <row r="31" spans="1:27" ht="13.5">
      <c r="A31" s="5" t="s">
        <v>35</v>
      </c>
      <c r="B31" s="3"/>
      <c r="C31" s="22">
        <v>11596842</v>
      </c>
      <c r="D31" s="22"/>
      <c r="E31" s="23">
        <v>34706000</v>
      </c>
      <c r="F31" s="24">
        <v>34706000</v>
      </c>
      <c r="G31" s="24">
        <v>4012490</v>
      </c>
      <c r="H31" s="24">
        <v>5021004</v>
      </c>
      <c r="I31" s="24">
        <v>825363</v>
      </c>
      <c r="J31" s="24">
        <v>9858857</v>
      </c>
      <c r="K31" s="24">
        <v>2604678</v>
      </c>
      <c r="L31" s="24">
        <v>2561997</v>
      </c>
      <c r="M31" s="24">
        <v>3241709</v>
      </c>
      <c r="N31" s="24">
        <v>8408384</v>
      </c>
      <c r="O31" s="24">
        <v>1809312</v>
      </c>
      <c r="P31" s="24">
        <v>2163137</v>
      </c>
      <c r="Q31" s="24">
        <v>2732088</v>
      </c>
      <c r="R31" s="24">
        <v>6704537</v>
      </c>
      <c r="S31" s="24">
        <v>3118416</v>
      </c>
      <c r="T31" s="24"/>
      <c r="U31" s="24">
        <v>3617837</v>
      </c>
      <c r="V31" s="24">
        <v>6736253</v>
      </c>
      <c r="W31" s="24">
        <v>31708031</v>
      </c>
      <c r="X31" s="24">
        <v>34705708</v>
      </c>
      <c r="Y31" s="24">
        <v>-2997677</v>
      </c>
      <c r="Z31" s="6">
        <v>-8.64</v>
      </c>
      <c r="AA31" s="22">
        <v>34706000</v>
      </c>
    </row>
    <row r="32" spans="1:27" ht="13.5">
      <c r="A32" s="2" t="s">
        <v>36</v>
      </c>
      <c r="B32" s="3"/>
      <c r="C32" s="19">
        <f aca="true" t="shared" si="6" ref="C32:Y32">SUM(C33:C37)</f>
        <v>13888522</v>
      </c>
      <c r="D32" s="19">
        <f>SUM(D33:D37)</f>
        <v>0</v>
      </c>
      <c r="E32" s="20">
        <f t="shared" si="6"/>
        <v>15031444</v>
      </c>
      <c r="F32" s="21">
        <f t="shared" si="6"/>
        <v>15031444</v>
      </c>
      <c r="G32" s="21">
        <f t="shared" si="6"/>
        <v>606943</v>
      </c>
      <c r="H32" s="21">
        <f t="shared" si="6"/>
        <v>2774571</v>
      </c>
      <c r="I32" s="21">
        <f t="shared" si="6"/>
        <v>813164</v>
      </c>
      <c r="J32" s="21">
        <f t="shared" si="6"/>
        <v>4194678</v>
      </c>
      <c r="K32" s="21">
        <f t="shared" si="6"/>
        <v>883578</v>
      </c>
      <c r="L32" s="21">
        <f t="shared" si="6"/>
        <v>1664049</v>
      </c>
      <c r="M32" s="21">
        <f t="shared" si="6"/>
        <v>1365804</v>
      </c>
      <c r="N32" s="21">
        <f t="shared" si="6"/>
        <v>3913431</v>
      </c>
      <c r="O32" s="21">
        <f t="shared" si="6"/>
        <v>464337</v>
      </c>
      <c r="P32" s="21">
        <f t="shared" si="6"/>
        <v>514337</v>
      </c>
      <c r="Q32" s="21">
        <f t="shared" si="6"/>
        <v>1267274</v>
      </c>
      <c r="R32" s="21">
        <f t="shared" si="6"/>
        <v>2245948</v>
      </c>
      <c r="S32" s="21">
        <f t="shared" si="6"/>
        <v>2039409</v>
      </c>
      <c r="T32" s="21">
        <f t="shared" si="6"/>
        <v>0</v>
      </c>
      <c r="U32" s="21">
        <f t="shared" si="6"/>
        <v>477819</v>
      </c>
      <c r="V32" s="21">
        <f t="shared" si="6"/>
        <v>2517228</v>
      </c>
      <c r="W32" s="21">
        <f t="shared" si="6"/>
        <v>12871285</v>
      </c>
      <c r="X32" s="21">
        <f t="shared" si="6"/>
        <v>15031444</v>
      </c>
      <c r="Y32" s="21">
        <f t="shared" si="6"/>
        <v>-2160159</v>
      </c>
      <c r="Z32" s="4">
        <f>+IF(X32&lt;&gt;0,+(Y32/X32)*100,0)</f>
        <v>-14.370934688643352</v>
      </c>
      <c r="AA32" s="19">
        <f>SUM(AA33:AA37)</f>
        <v>15031444</v>
      </c>
    </row>
    <row r="33" spans="1:27" ht="13.5">
      <c r="A33" s="5" t="s">
        <v>37</v>
      </c>
      <c r="B33" s="3"/>
      <c r="C33" s="22">
        <v>13888522</v>
      </c>
      <c r="D33" s="22"/>
      <c r="E33" s="23">
        <v>15031444</v>
      </c>
      <c r="F33" s="24">
        <v>15031444</v>
      </c>
      <c r="G33" s="24">
        <v>606943</v>
      </c>
      <c r="H33" s="24">
        <v>2774571</v>
      </c>
      <c r="I33" s="24">
        <v>813164</v>
      </c>
      <c r="J33" s="24">
        <v>4194678</v>
      </c>
      <c r="K33" s="24">
        <v>883578</v>
      </c>
      <c r="L33" s="24">
        <v>1664049</v>
      </c>
      <c r="M33" s="24">
        <v>1365804</v>
      </c>
      <c r="N33" s="24">
        <v>3913431</v>
      </c>
      <c r="O33" s="24">
        <v>464337</v>
      </c>
      <c r="P33" s="24">
        <v>514337</v>
      </c>
      <c r="Q33" s="24">
        <v>1267274</v>
      </c>
      <c r="R33" s="24">
        <v>2245948</v>
      </c>
      <c r="S33" s="24">
        <v>2039409</v>
      </c>
      <c r="T33" s="24"/>
      <c r="U33" s="24">
        <v>477819</v>
      </c>
      <c r="V33" s="24">
        <v>2517228</v>
      </c>
      <c r="W33" s="24">
        <v>12871285</v>
      </c>
      <c r="X33" s="24">
        <v>15031444</v>
      </c>
      <c r="Y33" s="24">
        <v>-2160159</v>
      </c>
      <c r="Z33" s="6">
        <v>-14.37</v>
      </c>
      <c r="AA33" s="22">
        <v>15031444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30748019</v>
      </c>
      <c r="D38" s="19">
        <f>SUM(D39:D41)</f>
        <v>0</v>
      </c>
      <c r="E38" s="20">
        <f t="shared" si="7"/>
        <v>25639280</v>
      </c>
      <c r="F38" s="21">
        <f t="shared" si="7"/>
        <v>25639280</v>
      </c>
      <c r="G38" s="21">
        <f t="shared" si="7"/>
        <v>1077123</v>
      </c>
      <c r="H38" s="21">
        <f t="shared" si="7"/>
        <v>4135039</v>
      </c>
      <c r="I38" s="21">
        <f t="shared" si="7"/>
        <v>824749</v>
      </c>
      <c r="J38" s="21">
        <f t="shared" si="7"/>
        <v>6036911</v>
      </c>
      <c r="K38" s="21">
        <f t="shared" si="7"/>
        <v>1124758</v>
      </c>
      <c r="L38" s="21">
        <f t="shared" si="7"/>
        <v>1990400</v>
      </c>
      <c r="M38" s="21">
        <f t="shared" si="7"/>
        <v>1849565</v>
      </c>
      <c r="N38" s="21">
        <f t="shared" si="7"/>
        <v>4964723</v>
      </c>
      <c r="O38" s="21">
        <f t="shared" si="7"/>
        <v>500909</v>
      </c>
      <c r="P38" s="21">
        <f t="shared" si="7"/>
        <v>870909</v>
      </c>
      <c r="Q38" s="21">
        <f t="shared" si="7"/>
        <v>2368275</v>
      </c>
      <c r="R38" s="21">
        <f t="shared" si="7"/>
        <v>3740093</v>
      </c>
      <c r="S38" s="21">
        <f t="shared" si="7"/>
        <v>1884758</v>
      </c>
      <c r="T38" s="21">
        <f t="shared" si="7"/>
        <v>0</v>
      </c>
      <c r="U38" s="21">
        <f t="shared" si="7"/>
        <v>293899</v>
      </c>
      <c r="V38" s="21">
        <f t="shared" si="7"/>
        <v>2178657</v>
      </c>
      <c r="W38" s="21">
        <f t="shared" si="7"/>
        <v>16920384</v>
      </c>
      <c r="X38" s="21">
        <f t="shared" si="7"/>
        <v>25638800</v>
      </c>
      <c r="Y38" s="21">
        <f t="shared" si="7"/>
        <v>-8718416</v>
      </c>
      <c r="Z38" s="4">
        <f>+IF(X38&lt;&gt;0,+(Y38/X38)*100,0)</f>
        <v>-34.004774014384445</v>
      </c>
      <c r="AA38" s="19">
        <f>SUM(AA39:AA41)</f>
        <v>25639280</v>
      </c>
    </row>
    <row r="39" spans="1:27" ht="13.5">
      <c r="A39" s="5" t="s">
        <v>43</v>
      </c>
      <c r="B39" s="3"/>
      <c r="C39" s="22">
        <v>30748019</v>
      </c>
      <c r="D39" s="22"/>
      <c r="E39" s="23">
        <v>25639280</v>
      </c>
      <c r="F39" s="24">
        <v>25639280</v>
      </c>
      <c r="G39" s="24">
        <v>1077123</v>
      </c>
      <c r="H39" s="24">
        <v>4135039</v>
      </c>
      <c r="I39" s="24">
        <v>824749</v>
      </c>
      <c r="J39" s="24">
        <v>6036911</v>
      </c>
      <c r="K39" s="24">
        <v>1124758</v>
      </c>
      <c r="L39" s="24">
        <v>1990400</v>
      </c>
      <c r="M39" s="24">
        <v>1849565</v>
      </c>
      <c r="N39" s="24">
        <v>4964723</v>
      </c>
      <c r="O39" s="24">
        <v>500909</v>
      </c>
      <c r="P39" s="24">
        <v>870909</v>
      </c>
      <c r="Q39" s="24">
        <v>2368275</v>
      </c>
      <c r="R39" s="24">
        <v>3740093</v>
      </c>
      <c r="S39" s="24">
        <v>1884758</v>
      </c>
      <c r="T39" s="24"/>
      <c r="U39" s="24">
        <v>293899</v>
      </c>
      <c r="V39" s="24">
        <v>2178657</v>
      </c>
      <c r="W39" s="24">
        <v>16920384</v>
      </c>
      <c r="X39" s="24">
        <v>25638800</v>
      </c>
      <c r="Y39" s="24">
        <v>-8718416</v>
      </c>
      <c r="Z39" s="6">
        <v>-34</v>
      </c>
      <c r="AA39" s="22">
        <v>25639280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119605953</v>
      </c>
      <c r="D48" s="40">
        <f>+D28+D32+D38+D42+D47</f>
        <v>0</v>
      </c>
      <c r="E48" s="41">
        <f t="shared" si="9"/>
        <v>169319724</v>
      </c>
      <c r="F48" s="42">
        <f t="shared" si="9"/>
        <v>169319724</v>
      </c>
      <c r="G48" s="42">
        <f t="shared" si="9"/>
        <v>9940922</v>
      </c>
      <c r="H48" s="42">
        <f t="shared" si="9"/>
        <v>16468301</v>
      </c>
      <c r="I48" s="42">
        <f t="shared" si="9"/>
        <v>6794470</v>
      </c>
      <c r="J48" s="42">
        <f t="shared" si="9"/>
        <v>33203693</v>
      </c>
      <c r="K48" s="42">
        <f t="shared" si="9"/>
        <v>9317908</v>
      </c>
      <c r="L48" s="42">
        <f t="shared" si="9"/>
        <v>10643199</v>
      </c>
      <c r="M48" s="42">
        <f t="shared" si="9"/>
        <v>11600142</v>
      </c>
      <c r="N48" s="42">
        <f t="shared" si="9"/>
        <v>31561249</v>
      </c>
      <c r="O48" s="42">
        <f t="shared" si="9"/>
        <v>4719607</v>
      </c>
      <c r="P48" s="42">
        <f t="shared" si="9"/>
        <v>5943221</v>
      </c>
      <c r="Q48" s="42">
        <f t="shared" si="9"/>
        <v>12405541</v>
      </c>
      <c r="R48" s="42">
        <f t="shared" si="9"/>
        <v>23068369</v>
      </c>
      <c r="S48" s="42">
        <f t="shared" si="9"/>
        <v>15268198</v>
      </c>
      <c r="T48" s="42">
        <f t="shared" si="9"/>
        <v>0</v>
      </c>
      <c r="U48" s="42">
        <f t="shared" si="9"/>
        <v>11084892</v>
      </c>
      <c r="V48" s="42">
        <f t="shared" si="9"/>
        <v>26353090</v>
      </c>
      <c r="W48" s="42">
        <f t="shared" si="9"/>
        <v>114186401</v>
      </c>
      <c r="X48" s="42">
        <f t="shared" si="9"/>
        <v>169319113</v>
      </c>
      <c r="Y48" s="42">
        <f t="shared" si="9"/>
        <v>-55132712</v>
      </c>
      <c r="Z48" s="43">
        <f>+IF(X48&lt;&gt;0,+(Y48/X48)*100,0)</f>
        <v>-32.56142264340825</v>
      </c>
      <c r="AA48" s="40">
        <f>+AA28+AA32+AA38+AA42+AA47</f>
        <v>169319724</v>
      </c>
    </row>
    <row r="49" spans="1:27" ht="13.5">
      <c r="A49" s="14" t="s">
        <v>58</v>
      </c>
      <c r="B49" s="15"/>
      <c r="C49" s="44">
        <f aca="true" t="shared" si="10" ref="C49:Y49">+C25-C48</f>
        <v>10272978</v>
      </c>
      <c r="D49" s="44">
        <f>+D25-D48</f>
        <v>0</v>
      </c>
      <c r="E49" s="45">
        <f t="shared" si="10"/>
        <v>-8937226</v>
      </c>
      <c r="F49" s="46">
        <f t="shared" si="10"/>
        <v>-8937226</v>
      </c>
      <c r="G49" s="46">
        <f t="shared" si="10"/>
        <v>62417356</v>
      </c>
      <c r="H49" s="46">
        <f t="shared" si="10"/>
        <v>-10708344</v>
      </c>
      <c r="I49" s="46">
        <f t="shared" si="10"/>
        <v>-3300443</v>
      </c>
      <c r="J49" s="46">
        <f t="shared" si="10"/>
        <v>48408569</v>
      </c>
      <c r="K49" s="46">
        <f t="shared" si="10"/>
        <v>-5440067</v>
      </c>
      <c r="L49" s="46">
        <f t="shared" si="10"/>
        <v>-9164855</v>
      </c>
      <c r="M49" s="46">
        <f t="shared" si="10"/>
        <v>-11374853</v>
      </c>
      <c r="N49" s="46">
        <f t="shared" si="10"/>
        <v>-25979775</v>
      </c>
      <c r="O49" s="46">
        <f t="shared" si="10"/>
        <v>-2597505</v>
      </c>
      <c r="P49" s="46">
        <f t="shared" si="10"/>
        <v>-5228989</v>
      </c>
      <c r="Q49" s="46">
        <f t="shared" si="10"/>
        <v>19040530</v>
      </c>
      <c r="R49" s="46">
        <f t="shared" si="10"/>
        <v>11214036</v>
      </c>
      <c r="S49" s="46">
        <f t="shared" si="10"/>
        <v>-15012451</v>
      </c>
      <c r="T49" s="46">
        <f t="shared" si="10"/>
        <v>0</v>
      </c>
      <c r="U49" s="46">
        <f t="shared" si="10"/>
        <v>-9821529</v>
      </c>
      <c r="V49" s="46">
        <f t="shared" si="10"/>
        <v>-24833980</v>
      </c>
      <c r="W49" s="46">
        <f t="shared" si="10"/>
        <v>8808850</v>
      </c>
      <c r="X49" s="46">
        <f>IF(F25=F48,0,X25-X48)</f>
        <v>-34913644</v>
      </c>
      <c r="Y49" s="46">
        <f t="shared" si="10"/>
        <v>43722494</v>
      </c>
      <c r="Z49" s="47">
        <f>+IF(X49&lt;&gt;0,+(Y49/X49)*100,0)</f>
        <v>-125.2303941691105</v>
      </c>
      <c r="AA49" s="44">
        <f>+AA25-AA48</f>
        <v>-8937226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91746606</v>
      </c>
      <c r="D5" s="19">
        <f>SUM(D6:D8)</f>
        <v>0</v>
      </c>
      <c r="E5" s="20">
        <f t="shared" si="0"/>
        <v>88759546</v>
      </c>
      <c r="F5" s="21">
        <f t="shared" si="0"/>
        <v>88759546</v>
      </c>
      <c r="G5" s="21">
        <f t="shared" si="0"/>
        <v>32875432</v>
      </c>
      <c r="H5" s="21">
        <f t="shared" si="0"/>
        <v>1237136</v>
      </c>
      <c r="I5" s="21">
        <f t="shared" si="0"/>
        <v>1469301</v>
      </c>
      <c r="J5" s="21">
        <f t="shared" si="0"/>
        <v>35581869</v>
      </c>
      <c r="K5" s="21">
        <f t="shared" si="0"/>
        <v>1584372</v>
      </c>
      <c r="L5" s="21">
        <f t="shared" si="0"/>
        <v>1301934</v>
      </c>
      <c r="M5" s="21">
        <f t="shared" si="0"/>
        <v>28450876</v>
      </c>
      <c r="N5" s="21">
        <f t="shared" si="0"/>
        <v>31337182</v>
      </c>
      <c r="O5" s="21">
        <f t="shared" si="0"/>
        <v>1993618</v>
      </c>
      <c r="P5" s="21">
        <f t="shared" si="0"/>
        <v>1042476</v>
      </c>
      <c r="Q5" s="21">
        <f t="shared" si="0"/>
        <v>21833295</v>
      </c>
      <c r="R5" s="21">
        <f t="shared" si="0"/>
        <v>24869389</v>
      </c>
      <c r="S5" s="21">
        <f t="shared" si="0"/>
        <v>2141781</v>
      </c>
      <c r="T5" s="21">
        <f t="shared" si="0"/>
        <v>1841371</v>
      </c>
      <c r="U5" s="21">
        <f t="shared" si="0"/>
        <v>78830</v>
      </c>
      <c r="V5" s="21">
        <f t="shared" si="0"/>
        <v>4061982</v>
      </c>
      <c r="W5" s="21">
        <f t="shared" si="0"/>
        <v>95850422</v>
      </c>
      <c r="X5" s="21">
        <f t="shared" si="0"/>
        <v>88758911</v>
      </c>
      <c r="Y5" s="21">
        <f t="shared" si="0"/>
        <v>7091511</v>
      </c>
      <c r="Z5" s="4">
        <f>+IF(X5&lt;&gt;0,+(Y5/X5)*100,0)</f>
        <v>7.989632725439816</v>
      </c>
      <c r="AA5" s="19">
        <f>SUM(AA6:AA8)</f>
        <v>88759546</v>
      </c>
    </row>
    <row r="6" spans="1:27" ht="13.5">
      <c r="A6" s="5" t="s">
        <v>33</v>
      </c>
      <c r="B6" s="3"/>
      <c r="C6" s="22">
        <v>27136262</v>
      </c>
      <c r="D6" s="22"/>
      <c r="E6" s="23">
        <v>28164050</v>
      </c>
      <c r="F6" s="24">
        <v>28164050</v>
      </c>
      <c r="G6" s="24">
        <v>10525080</v>
      </c>
      <c r="H6" s="24"/>
      <c r="I6" s="24">
        <v>279120</v>
      </c>
      <c r="J6" s="24">
        <v>10804200</v>
      </c>
      <c r="K6" s="24">
        <v>419143</v>
      </c>
      <c r="L6" s="24">
        <v>112133</v>
      </c>
      <c r="M6" s="24">
        <v>9795494</v>
      </c>
      <c r="N6" s="24">
        <v>10326770</v>
      </c>
      <c r="O6" s="24">
        <v>33260</v>
      </c>
      <c r="P6" s="24"/>
      <c r="Q6" s="24">
        <v>6136665</v>
      </c>
      <c r="R6" s="24">
        <v>6169925</v>
      </c>
      <c r="S6" s="24"/>
      <c r="T6" s="24">
        <v>70666</v>
      </c>
      <c r="U6" s="24"/>
      <c r="V6" s="24">
        <v>70666</v>
      </c>
      <c r="W6" s="24">
        <v>27371561</v>
      </c>
      <c r="X6" s="24">
        <v>28163732</v>
      </c>
      <c r="Y6" s="24">
        <v>-792171</v>
      </c>
      <c r="Z6" s="6">
        <v>-2.81</v>
      </c>
      <c r="AA6" s="22">
        <v>28164050</v>
      </c>
    </row>
    <row r="7" spans="1:27" ht="13.5">
      <c r="A7" s="5" t="s">
        <v>34</v>
      </c>
      <c r="B7" s="3"/>
      <c r="C7" s="25">
        <v>35113363</v>
      </c>
      <c r="D7" s="25"/>
      <c r="E7" s="26">
        <v>21550743</v>
      </c>
      <c r="F7" s="27">
        <v>21550743</v>
      </c>
      <c r="G7" s="27">
        <v>11375746</v>
      </c>
      <c r="H7" s="27">
        <v>1235421</v>
      </c>
      <c r="I7" s="27">
        <v>1118584</v>
      </c>
      <c r="J7" s="27">
        <v>13729751</v>
      </c>
      <c r="K7" s="27">
        <v>1163493</v>
      </c>
      <c r="L7" s="27">
        <v>1189801</v>
      </c>
      <c r="M7" s="27">
        <v>9911124</v>
      </c>
      <c r="N7" s="27">
        <v>12264418</v>
      </c>
      <c r="O7" s="27">
        <v>1955939</v>
      </c>
      <c r="P7" s="27">
        <v>1042476</v>
      </c>
      <c r="Q7" s="27">
        <v>8775390</v>
      </c>
      <c r="R7" s="27">
        <v>11773805</v>
      </c>
      <c r="S7" s="27">
        <v>2138533</v>
      </c>
      <c r="T7" s="27">
        <v>1614117</v>
      </c>
      <c r="U7" s="27">
        <v>78830</v>
      </c>
      <c r="V7" s="27">
        <v>3831480</v>
      </c>
      <c r="W7" s="27">
        <v>41599454</v>
      </c>
      <c r="X7" s="27">
        <v>21550745</v>
      </c>
      <c r="Y7" s="27">
        <v>20048709</v>
      </c>
      <c r="Z7" s="7">
        <v>93.03</v>
      </c>
      <c r="AA7" s="25">
        <v>21550743</v>
      </c>
    </row>
    <row r="8" spans="1:27" ht="13.5">
      <c r="A8" s="5" t="s">
        <v>35</v>
      </c>
      <c r="B8" s="3"/>
      <c r="C8" s="22">
        <v>29496981</v>
      </c>
      <c r="D8" s="22"/>
      <c r="E8" s="23">
        <v>39044753</v>
      </c>
      <c r="F8" s="24">
        <v>39044753</v>
      </c>
      <c r="G8" s="24">
        <v>10974606</v>
      </c>
      <c r="H8" s="24">
        <v>1715</v>
      </c>
      <c r="I8" s="24">
        <v>71597</v>
      </c>
      <c r="J8" s="24">
        <v>11047918</v>
      </c>
      <c r="K8" s="24">
        <v>1736</v>
      </c>
      <c r="L8" s="24"/>
      <c r="M8" s="24">
        <v>8744258</v>
      </c>
      <c r="N8" s="24">
        <v>8745994</v>
      </c>
      <c r="O8" s="24">
        <v>4419</v>
      </c>
      <c r="P8" s="24"/>
      <c r="Q8" s="24">
        <v>6921240</v>
      </c>
      <c r="R8" s="24">
        <v>6925659</v>
      </c>
      <c r="S8" s="24">
        <v>3248</v>
      </c>
      <c r="T8" s="24">
        <v>156588</v>
      </c>
      <c r="U8" s="24"/>
      <c r="V8" s="24">
        <v>159836</v>
      </c>
      <c r="W8" s="24">
        <v>26879407</v>
      </c>
      <c r="X8" s="24">
        <v>39044434</v>
      </c>
      <c r="Y8" s="24">
        <v>-12165027</v>
      </c>
      <c r="Z8" s="6">
        <v>-31.16</v>
      </c>
      <c r="AA8" s="22">
        <v>39044753</v>
      </c>
    </row>
    <row r="9" spans="1:27" ht="13.5">
      <c r="A9" s="2" t="s">
        <v>36</v>
      </c>
      <c r="B9" s="3"/>
      <c r="C9" s="19">
        <f aca="true" t="shared" si="1" ref="C9:Y9">SUM(C10:C14)</f>
        <v>24963572</v>
      </c>
      <c r="D9" s="19">
        <f>SUM(D10:D14)</f>
        <v>0</v>
      </c>
      <c r="E9" s="20">
        <f t="shared" si="1"/>
        <v>31645169</v>
      </c>
      <c r="F9" s="21">
        <f t="shared" si="1"/>
        <v>31645169</v>
      </c>
      <c r="G9" s="21">
        <f t="shared" si="1"/>
        <v>8106885</v>
      </c>
      <c r="H9" s="21">
        <f t="shared" si="1"/>
        <v>0</v>
      </c>
      <c r="I9" s="21">
        <f t="shared" si="1"/>
        <v>0</v>
      </c>
      <c r="J9" s="21">
        <f t="shared" si="1"/>
        <v>8106885</v>
      </c>
      <c r="K9" s="21">
        <f t="shared" si="1"/>
        <v>0</v>
      </c>
      <c r="L9" s="21">
        <f t="shared" si="1"/>
        <v>0</v>
      </c>
      <c r="M9" s="21">
        <f t="shared" si="1"/>
        <v>6605551</v>
      </c>
      <c r="N9" s="21">
        <f t="shared" si="1"/>
        <v>6605551</v>
      </c>
      <c r="O9" s="21">
        <f t="shared" si="1"/>
        <v>0</v>
      </c>
      <c r="P9" s="21">
        <f t="shared" si="1"/>
        <v>0</v>
      </c>
      <c r="Q9" s="21">
        <f t="shared" si="1"/>
        <v>5304385</v>
      </c>
      <c r="R9" s="21">
        <f t="shared" si="1"/>
        <v>5304385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20016821</v>
      </c>
      <c r="X9" s="21">
        <f t="shared" si="1"/>
        <v>31645170</v>
      </c>
      <c r="Y9" s="21">
        <f t="shared" si="1"/>
        <v>-11628349</v>
      </c>
      <c r="Z9" s="4">
        <f>+IF(X9&lt;&gt;0,+(Y9/X9)*100,0)</f>
        <v>-36.74604686907986</v>
      </c>
      <c r="AA9" s="19">
        <f>SUM(AA10:AA14)</f>
        <v>31645169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24963572</v>
      </c>
      <c r="D12" s="22"/>
      <c r="E12" s="23">
        <v>20016821</v>
      </c>
      <c r="F12" s="24">
        <v>20016821</v>
      </c>
      <c r="G12" s="24">
        <v>8106885</v>
      </c>
      <c r="H12" s="24"/>
      <c r="I12" s="24"/>
      <c r="J12" s="24">
        <v>8106885</v>
      </c>
      <c r="K12" s="24"/>
      <c r="L12" s="24"/>
      <c r="M12" s="24">
        <v>6605551</v>
      </c>
      <c r="N12" s="24">
        <v>6605551</v>
      </c>
      <c r="O12" s="24"/>
      <c r="P12" s="24"/>
      <c r="Q12" s="24">
        <v>5304385</v>
      </c>
      <c r="R12" s="24">
        <v>5304385</v>
      </c>
      <c r="S12" s="24"/>
      <c r="T12" s="24"/>
      <c r="U12" s="24"/>
      <c r="V12" s="24"/>
      <c r="W12" s="24">
        <v>20016821</v>
      </c>
      <c r="X12" s="24">
        <v>20016822</v>
      </c>
      <c r="Y12" s="24">
        <v>-1</v>
      </c>
      <c r="Z12" s="6">
        <v>0</v>
      </c>
      <c r="AA12" s="22">
        <v>20016821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11628348</v>
      </c>
      <c r="F14" s="27">
        <v>11628348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11628348</v>
      </c>
      <c r="Y14" s="27">
        <v>-11628348</v>
      </c>
      <c r="Z14" s="7">
        <v>-100</v>
      </c>
      <c r="AA14" s="25">
        <v>11628348</v>
      </c>
    </row>
    <row r="15" spans="1:27" ht="13.5">
      <c r="A15" s="2" t="s">
        <v>42</v>
      </c>
      <c r="B15" s="8"/>
      <c r="C15" s="19">
        <f aca="true" t="shared" si="2" ref="C15:Y15">SUM(C16:C18)</f>
        <v>15225272</v>
      </c>
      <c r="D15" s="19">
        <f>SUM(D16:D18)</f>
        <v>0</v>
      </c>
      <c r="E15" s="20">
        <f t="shared" si="2"/>
        <v>3911907</v>
      </c>
      <c r="F15" s="21">
        <f t="shared" si="2"/>
        <v>3911907</v>
      </c>
      <c r="G15" s="21">
        <f t="shared" si="2"/>
        <v>6274140</v>
      </c>
      <c r="H15" s="21">
        <f t="shared" si="2"/>
        <v>0</v>
      </c>
      <c r="I15" s="21">
        <f t="shared" si="2"/>
        <v>0</v>
      </c>
      <c r="J15" s="21">
        <f t="shared" si="2"/>
        <v>6274140</v>
      </c>
      <c r="K15" s="21">
        <f t="shared" si="2"/>
        <v>0</v>
      </c>
      <c r="L15" s="21">
        <f t="shared" si="2"/>
        <v>0</v>
      </c>
      <c r="M15" s="21">
        <f t="shared" si="2"/>
        <v>4784754</v>
      </c>
      <c r="N15" s="21">
        <f t="shared" si="2"/>
        <v>4784754</v>
      </c>
      <c r="O15" s="21">
        <f t="shared" si="2"/>
        <v>0</v>
      </c>
      <c r="P15" s="21">
        <f t="shared" si="2"/>
        <v>0</v>
      </c>
      <c r="Q15" s="21">
        <f t="shared" si="2"/>
        <v>3440361</v>
      </c>
      <c r="R15" s="21">
        <f t="shared" si="2"/>
        <v>3440361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14499255</v>
      </c>
      <c r="X15" s="21">
        <f t="shared" si="2"/>
        <v>3911907</v>
      </c>
      <c r="Y15" s="21">
        <f t="shared" si="2"/>
        <v>10587348</v>
      </c>
      <c r="Z15" s="4">
        <f>+IF(X15&lt;&gt;0,+(Y15/X15)*100,0)</f>
        <v>270.6441640867229</v>
      </c>
      <c r="AA15" s="19">
        <f>SUM(AA16:AA18)</f>
        <v>3911907</v>
      </c>
    </row>
    <row r="16" spans="1:27" ht="13.5">
      <c r="A16" s="5" t="s">
        <v>43</v>
      </c>
      <c r="B16" s="3"/>
      <c r="C16" s="22">
        <v>3466853</v>
      </c>
      <c r="D16" s="22"/>
      <c r="E16" s="23">
        <v>3911907</v>
      </c>
      <c r="F16" s="24">
        <v>3911907</v>
      </c>
      <c r="G16" s="24">
        <v>1564800</v>
      </c>
      <c r="H16" s="24"/>
      <c r="I16" s="24"/>
      <c r="J16" s="24">
        <v>1564800</v>
      </c>
      <c r="K16" s="24"/>
      <c r="L16" s="24"/>
      <c r="M16" s="24">
        <v>947399</v>
      </c>
      <c r="N16" s="24">
        <v>947399</v>
      </c>
      <c r="O16" s="24"/>
      <c r="P16" s="24"/>
      <c r="Q16" s="24">
        <v>358708</v>
      </c>
      <c r="R16" s="24">
        <v>358708</v>
      </c>
      <c r="S16" s="24"/>
      <c r="T16" s="24"/>
      <c r="U16" s="24"/>
      <c r="V16" s="24"/>
      <c r="W16" s="24">
        <v>2870907</v>
      </c>
      <c r="X16" s="24">
        <v>3911907</v>
      </c>
      <c r="Y16" s="24">
        <v>-1041000</v>
      </c>
      <c r="Z16" s="6">
        <v>-26.61</v>
      </c>
      <c r="AA16" s="22">
        <v>3911907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>
        <v>11758419</v>
      </c>
      <c r="D18" s="22"/>
      <c r="E18" s="23"/>
      <c r="F18" s="24"/>
      <c r="G18" s="24">
        <v>4709340</v>
      </c>
      <c r="H18" s="24"/>
      <c r="I18" s="24"/>
      <c r="J18" s="24">
        <v>4709340</v>
      </c>
      <c r="K18" s="24"/>
      <c r="L18" s="24"/>
      <c r="M18" s="24">
        <v>3837355</v>
      </c>
      <c r="N18" s="24">
        <v>3837355</v>
      </c>
      <c r="O18" s="24"/>
      <c r="P18" s="24"/>
      <c r="Q18" s="24">
        <v>3081653</v>
      </c>
      <c r="R18" s="24">
        <v>3081653</v>
      </c>
      <c r="S18" s="24"/>
      <c r="T18" s="24"/>
      <c r="U18" s="24"/>
      <c r="V18" s="24"/>
      <c r="W18" s="24">
        <v>11628348</v>
      </c>
      <c r="X18" s="24"/>
      <c r="Y18" s="24">
        <v>11628348</v>
      </c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378512586</v>
      </c>
      <c r="D19" s="19">
        <f>SUM(D20:D23)</f>
        <v>0</v>
      </c>
      <c r="E19" s="20">
        <f t="shared" si="3"/>
        <v>480437432</v>
      </c>
      <c r="F19" s="21">
        <f t="shared" si="3"/>
        <v>480437432</v>
      </c>
      <c r="G19" s="21">
        <f t="shared" si="3"/>
        <v>65298072</v>
      </c>
      <c r="H19" s="21">
        <f t="shared" si="3"/>
        <v>5405477</v>
      </c>
      <c r="I19" s="21">
        <f t="shared" si="3"/>
        <v>12905783</v>
      </c>
      <c r="J19" s="21">
        <f t="shared" si="3"/>
        <v>83609332</v>
      </c>
      <c r="K19" s="21">
        <f t="shared" si="3"/>
        <v>1005039</v>
      </c>
      <c r="L19" s="21">
        <f t="shared" si="3"/>
        <v>24156567</v>
      </c>
      <c r="M19" s="21">
        <f t="shared" si="3"/>
        <v>99526039</v>
      </c>
      <c r="N19" s="21">
        <f t="shared" si="3"/>
        <v>124687645</v>
      </c>
      <c r="O19" s="21">
        <f t="shared" si="3"/>
        <v>3711503</v>
      </c>
      <c r="P19" s="21">
        <f t="shared" si="3"/>
        <v>16774583</v>
      </c>
      <c r="Q19" s="21">
        <f t="shared" si="3"/>
        <v>49914002</v>
      </c>
      <c r="R19" s="21">
        <f t="shared" si="3"/>
        <v>70400088</v>
      </c>
      <c r="S19" s="21">
        <f t="shared" si="3"/>
        <v>27615004</v>
      </c>
      <c r="T19" s="21">
        <f t="shared" si="3"/>
        <v>17715804</v>
      </c>
      <c r="U19" s="21">
        <f t="shared" si="3"/>
        <v>128570717</v>
      </c>
      <c r="V19" s="21">
        <f t="shared" si="3"/>
        <v>173901525</v>
      </c>
      <c r="W19" s="21">
        <f t="shared" si="3"/>
        <v>452598590</v>
      </c>
      <c r="X19" s="21">
        <f t="shared" si="3"/>
        <v>480437431</v>
      </c>
      <c r="Y19" s="21">
        <f t="shared" si="3"/>
        <v>-27838841</v>
      </c>
      <c r="Z19" s="4">
        <f>+IF(X19&lt;&gt;0,+(Y19/X19)*100,0)</f>
        <v>-5.794477949408567</v>
      </c>
      <c r="AA19" s="19">
        <f>SUM(AA20:AA23)</f>
        <v>480437432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378512586</v>
      </c>
      <c r="D21" s="22"/>
      <c r="E21" s="23">
        <v>480437432</v>
      </c>
      <c r="F21" s="24">
        <v>480437432</v>
      </c>
      <c r="G21" s="24">
        <v>65298072</v>
      </c>
      <c r="H21" s="24">
        <v>5405477</v>
      </c>
      <c r="I21" s="24">
        <v>12905783</v>
      </c>
      <c r="J21" s="24">
        <v>83609332</v>
      </c>
      <c r="K21" s="24">
        <v>1005039</v>
      </c>
      <c r="L21" s="24">
        <v>24156567</v>
      </c>
      <c r="M21" s="24">
        <v>99526039</v>
      </c>
      <c r="N21" s="24">
        <v>124687645</v>
      </c>
      <c r="O21" s="24">
        <v>3711503</v>
      </c>
      <c r="P21" s="24">
        <v>16774583</v>
      </c>
      <c r="Q21" s="24">
        <v>49914002</v>
      </c>
      <c r="R21" s="24">
        <v>70400088</v>
      </c>
      <c r="S21" s="24">
        <v>27615004</v>
      </c>
      <c r="T21" s="24">
        <v>17715804</v>
      </c>
      <c r="U21" s="24">
        <v>128570717</v>
      </c>
      <c r="V21" s="24">
        <v>173901525</v>
      </c>
      <c r="W21" s="24">
        <v>452598590</v>
      </c>
      <c r="X21" s="24">
        <v>480437431</v>
      </c>
      <c r="Y21" s="24">
        <v>-27838841</v>
      </c>
      <c r="Z21" s="6">
        <v>-5.79</v>
      </c>
      <c r="AA21" s="22">
        <v>480437432</v>
      </c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>
        <v>13864348</v>
      </c>
      <c r="D24" s="19"/>
      <c r="E24" s="20">
        <v>16306623</v>
      </c>
      <c r="F24" s="21">
        <v>16306623</v>
      </c>
      <c r="G24" s="21">
        <v>6172200</v>
      </c>
      <c r="H24" s="21"/>
      <c r="I24" s="21"/>
      <c r="J24" s="21">
        <v>6172200</v>
      </c>
      <c r="K24" s="21"/>
      <c r="L24" s="21"/>
      <c r="M24" s="21">
        <v>5029145</v>
      </c>
      <c r="N24" s="21">
        <v>5029145</v>
      </c>
      <c r="O24" s="21"/>
      <c r="P24" s="21"/>
      <c r="Q24" s="21">
        <v>4038489</v>
      </c>
      <c r="R24" s="21">
        <v>4038489</v>
      </c>
      <c r="S24" s="21"/>
      <c r="T24" s="21"/>
      <c r="U24" s="21"/>
      <c r="V24" s="21"/>
      <c r="W24" s="21">
        <v>15239834</v>
      </c>
      <c r="X24" s="21">
        <v>16306623</v>
      </c>
      <c r="Y24" s="21">
        <v>-1066789</v>
      </c>
      <c r="Z24" s="4">
        <v>-6.54</v>
      </c>
      <c r="AA24" s="19">
        <v>16306623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524312384</v>
      </c>
      <c r="D25" s="40">
        <f>+D5+D9+D15+D19+D24</f>
        <v>0</v>
      </c>
      <c r="E25" s="41">
        <f t="shared" si="4"/>
        <v>621060677</v>
      </c>
      <c r="F25" s="42">
        <f t="shared" si="4"/>
        <v>621060677</v>
      </c>
      <c r="G25" s="42">
        <f t="shared" si="4"/>
        <v>118726729</v>
      </c>
      <c r="H25" s="42">
        <f t="shared" si="4"/>
        <v>6642613</v>
      </c>
      <c r="I25" s="42">
        <f t="shared" si="4"/>
        <v>14375084</v>
      </c>
      <c r="J25" s="42">
        <f t="shared" si="4"/>
        <v>139744426</v>
      </c>
      <c r="K25" s="42">
        <f t="shared" si="4"/>
        <v>2589411</v>
      </c>
      <c r="L25" s="42">
        <f t="shared" si="4"/>
        <v>25458501</v>
      </c>
      <c r="M25" s="42">
        <f t="shared" si="4"/>
        <v>144396365</v>
      </c>
      <c r="N25" s="42">
        <f t="shared" si="4"/>
        <v>172444277</v>
      </c>
      <c r="O25" s="42">
        <f t="shared" si="4"/>
        <v>5705121</v>
      </c>
      <c r="P25" s="42">
        <f t="shared" si="4"/>
        <v>17817059</v>
      </c>
      <c r="Q25" s="42">
        <f t="shared" si="4"/>
        <v>84530532</v>
      </c>
      <c r="R25" s="42">
        <f t="shared" si="4"/>
        <v>108052712</v>
      </c>
      <c r="S25" s="42">
        <f t="shared" si="4"/>
        <v>29756785</v>
      </c>
      <c r="T25" s="42">
        <f t="shared" si="4"/>
        <v>19557175</v>
      </c>
      <c r="U25" s="42">
        <f t="shared" si="4"/>
        <v>128649547</v>
      </c>
      <c r="V25" s="42">
        <f t="shared" si="4"/>
        <v>177963507</v>
      </c>
      <c r="W25" s="42">
        <f t="shared" si="4"/>
        <v>598204922</v>
      </c>
      <c r="X25" s="42">
        <f t="shared" si="4"/>
        <v>621060042</v>
      </c>
      <c r="Y25" s="42">
        <f t="shared" si="4"/>
        <v>-22855120</v>
      </c>
      <c r="Z25" s="43">
        <f>+IF(X25&lt;&gt;0,+(Y25/X25)*100,0)</f>
        <v>-3.680017784818299</v>
      </c>
      <c r="AA25" s="40">
        <f>+AA5+AA9+AA15+AA19+AA24</f>
        <v>621060677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117525986</v>
      </c>
      <c r="D28" s="19">
        <f>SUM(D29:D31)</f>
        <v>0</v>
      </c>
      <c r="E28" s="20">
        <f t="shared" si="5"/>
        <v>88136434</v>
      </c>
      <c r="F28" s="21">
        <f t="shared" si="5"/>
        <v>88136434</v>
      </c>
      <c r="G28" s="21">
        <f t="shared" si="5"/>
        <v>6178823</v>
      </c>
      <c r="H28" s="21">
        <f t="shared" si="5"/>
        <v>6934154</v>
      </c>
      <c r="I28" s="21">
        <f t="shared" si="5"/>
        <v>6637662</v>
      </c>
      <c r="J28" s="21">
        <f t="shared" si="5"/>
        <v>19750639</v>
      </c>
      <c r="K28" s="21">
        <f t="shared" si="5"/>
        <v>7820258</v>
      </c>
      <c r="L28" s="21">
        <f t="shared" si="5"/>
        <v>9125293</v>
      </c>
      <c r="M28" s="21">
        <f t="shared" si="5"/>
        <v>9037483</v>
      </c>
      <c r="N28" s="21">
        <f t="shared" si="5"/>
        <v>25983034</v>
      </c>
      <c r="O28" s="21">
        <f t="shared" si="5"/>
        <v>6734732</v>
      </c>
      <c r="P28" s="21">
        <f t="shared" si="5"/>
        <v>8084088</v>
      </c>
      <c r="Q28" s="21">
        <f t="shared" si="5"/>
        <v>8559485</v>
      </c>
      <c r="R28" s="21">
        <f t="shared" si="5"/>
        <v>23378305</v>
      </c>
      <c r="S28" s="21">
        <f t="shared" si="5"/>
        <v>6001428</v>
      </c>
      <c r="T28" s="21">
        <f t="shared" si="5"/>
        <v>6194434</v>
      </c>
      <c r="U28" s="21">
        <f t="shared" si="5"/>
        <v>9660474</v>
      </c>
      <c r="V28" s="21">
        <f t="shared" si="5"/>
        <v>21856336</v>
      </c>
      <c r="W28" s="21">
        <f t="shared" si="5"/>
        <v>90968314</v>
      </c>
      <c r="X28" s="21">
        <f t="shared" si="5"/>
        <v>88136231</v>
      </c>
      <c r="Y28" s="21">
        <f t="shared" si="5"/>
        <v>2832083</v>
      </c>
      <c r="Z28" s="4">
        <f>+IF(X28&lt;&gt;0,+(Y28/X28)*100,0)</f>
        <v>3.2133016897443687</v>
      </c>
      <c r="AA28" s="19">
        <f>SUM(AA29:AA31)</f>
        <v>88136434</v>
      </c>
    </row>
    <row r="29" spans="1:27" ht="13.5">
      <c r="A29" s="5" t="s">
        <v>33</v>
      </c>
      <c r="B29" s="3"/>
      <c r="C29" s="22">
        <v>26736187</v>
      </c>
      <c r="D29" s="22"/>
      <c r="E29" s="23">
        <v>28163938</v>
      </c>
      <c r="F29" s="24">
        <v>28163938</v>
      </c>
      <c r="G29" s="24">
        <v>1768271</v>
      </c>
      <c r="H29" s="24">
        <v>1649257</v>
      </c>
      <c r="I29" s="24">
        <v>2220978</v>
      </c>
      <c r="J29" s="24">
        <v>5638506</v>
      </c>
      <c r="K29" s="24">
        <v>2644896</v>
      </c>
      <c r="L29" s="24">
        <v>2909894</v>
      </c>
      <c r="M29" s="24">
        <v>2314993</v>
      </c>
      <c r="N29" s="24">
        <v>7869783</v>
      </c>
      <c r="O29" s="24">
        <v>2118530</v>
      </c>
      <c r="P29" s="24">
        <v>2037819</v>
      </c>
      <c r="Q29" s="24">
        <v>2250844</v>
      </c>
      <c r="R29" s="24">
        <v>6407193</v>
      </c>
      <c r="S29" s="24">
        <v>2109579</v>
      </c>
      <c r="T29" s="24">
        <v>1982156</v>
      </c>
      <c r="U29" s="24">
        <v>2162349</v>
      </c>
      <c r="V29" s="24">
        <v>6254084</v>
      </c>
      <c r="W29" s="24">
        <v>26169566</v>
      </c>
      <c r="X29" s="24">
        <v>28163735</v>
      </c>
      <c r="Y29" s="24">
        <v>-1994169</v>
      </c>
      <c r="Z29" s="6">
        <v>-7.08</v>
      </c>
      <c r="AA29" s="22">
        <v>28163938</v>
      </c>
    </row>
    <row r="30" spans="1:27" ht="13.5">
      <c r="A30" s="5" t="s">
        <v>34</v>
      </c>
      <c r="B30" s="3"/>
      <c r="C30" s="25">
        <v>54955107</v>
      </c>
      <c r="D30" s="25"/>
      <c r="E30" s="26">
        <v>21077743</v>
      </c>
      <c r="F30" s="27">
        <v>21077743</v>
      </c>
      <c r="G30" s="27">
        <v>2627097</v>
      </c>
      <c r="H30" s="27">
        <v>2048208</v>
      </c>
      <c r="I30" s="27">
        <v>2352699</v>
      </c>
      <c r="J30" s="27">
        <v>7028004</v>
      </c>
      <c r="K30" s="27">
        <v>3000656</v>
      </c>
      <c r="L30" s="27">
        <v>3002210</v>
      </c>
      <c r="M30" s="27">
        <v>3457426</v>
      </c>
      <c r="N30" s="27">
        <v>9460292</v>
      </c>
      <c r="O30" s="27">
        <v>2495823</v>
      </c>
      <c r="P30" s="27">
        <v>3726688</v>
      </c>
      <c r="Q30" s="27">
        <v>3389748</v>
      </c>
      <c r="R30" s="27">
        <v>9612259</v>
      </c>
      <c r="S30" s="27">
        <v>2118178</v>
      </c>
      <c r="T30" s="27">
        <v>1707766</v>
      </c>
      <c r="U30" s="27">
        <v>3720839</v>
      </c>
      <c r="V30" s="27">
        <v>7546783</v>
      </c>
      <c r="W30" s="27">
        <v>33647338</v>
      </c>
      <c r="X30" s="27">
        <v>21077748</v>
      </c>
      <c r="Y30" s="27">
        <v>12569590</v>
      </c>
      <c r="Z30" s="7">
        <v>59.63</v>
      </c>
      <c r="AA30" s="25">
        <v>21077743</v>
      </c>
    </row>
    <row r="31" spans="1:27" ht="13.5">
      <c r="A31" s="5" t="s">
        <v>35</v>
      </c>
      <c r="B31" s="3"/>
      <c r="C31" s="22">
        <v>35834692</v>
      </c>
      <c r="D31" s="22"/>
      <c r="E31" s="23">
        <v>38894753</v>
      </c>
      <c r="F31" s="24">
        <v>38894753</v>
      </c>
      <c r="G31" s="24">
        <v>1783455</v>
      </c>
      <c r="H31" s="24">
        <v>3236689</v>
      </c>
      <c r="I31" s="24">
        <v>2063985</v>
      </c>
      <c r="J31" s="24">
        <v>7084129</v>
      </c>
      <c r="K31" s="24">
        <v>2174706</v>
      </c>
      <c r="L31" s="24">
        <v>3213189</v>
      </c>
      <c r="M31" s="24">
        <v>3265064</v>
      </c>
      <c r="N31" s="24">
        <v>8652959</v>
      </c>
      <c r="O31" s="24">
        <v>2120379</v>
      </c>
      <c r="P31" s="24">
        <v>2319581</v>
      </c>
      <c r="Q31" s="24">
        <v>2918893</v>
      </c>
      <c r="R31" s="24">
        <v>7358853</v>
      </c>
      <c r="S31" s="24">
        <v>1773671</v>
      </c>
      <c r="T31" s="24">
        <v>2504512</v>
      </c>
      <c r="U31" s="24">
        <v>3777286</v>
      </c>
      <c r="V31" s="24">
        <v>8055469</v>
      </c>
      <c r="W31" s="24">
        <v>31151410</v>
      </c>
      <c r="X31" s="24">
        <v>38894748</v>
      </c>
      <c r="Y31" s="24">
        <v>-7743338</v>
      </c>
      <c r="Z31" s="6">
        <v>-19.91</v>
      </c>
      <c r="AA31" s="22">
        <v>38894753</v>
      </c>
    </row>
    <row r="32" spans="1:27" ht="13.5">
      <c r="A32" s="2" t="s">
        <v>36</v>
      </c>
      <c r="B32" s="3"/>
      <c r="C32" s="19">
        <f aca="true" t="shared" si="6" ref="C32:Y32">SUM(C33:C37)</f>
        <v>24948187</v>
      </c>
      <c r="D32" s="19">
        <f>SUM(D33:D37)</f>
        <v>0</v>
      </c>
      <c r="E32" s="20">
        <f t="shared" si="6"/>
        <v>31645169</v>
      </c>
      <c r="F32" s="21">
        <f t="shared" si="6"/>
        <v>31645169</v>
      </c>
      <c r="G32" s="21">
        <f t="shared" si="6"/>
        <v>1497389</v>
      </c>
      <c r="H32" s="21">
        <f t="shared" si="6"/>
        <v>1782732</v>
      </c>
      <c r="I32" s="21">
        <f t="shared" si="6"/>
        <v>1761048</v>
      </c>
      <c r="J32" s="21">
        <f t="shared" si="6"/>
        <v>5041169</v>
      </c>
      <c r="K32" s="21">
        <f t="shared" si="6"/>
        <v>1727655</v>
      </c>
      <c r="L32" s="21">
        <f t="shared" si="6"/>
        <v>2556921</v>
      </c>
      <c r="M32" s="21">
        <f t="shared" si="6"/>
        <v>1634468</v>
      </c>
      <c r="N32" s="21">
        <f t="shared" si="6"/>
        <v>5919044</v>
      </c>
      <c r="O32" s="21">
        <f t="shared" si="6"/>
        <v>2024256</v>
      </c>
      <c r="P32" s="21">
        <f t="shared" si="6"/>
        <v>1925383</v>
      </c>
      <c r="Q32" s="21">
        <f t="shared" si="6"/>
        <v>1811250</v>
      </c>
      <c r="R32" s="21">
        <f t="shared" si="6"/>
        <v>5760889</v>
      </c>
      <c r="S32" s="21">
        <f t="shared" si="6"/>
        <v>1796322</v>
      </c>
      <c r="T32" s="21">
        <f t="shared" si="6"/>
        <v>1814514</v>
      </c>
      <c r="U32" s="21">
        <f t="shared" si="6"/>
        <v>1914422</v>
      </c>
      <c r="V32" s="21">
        <f t="shared" si="6"/>
        <v>5525258</v>
      </c>
      <c r="W32" s="21">
        <f t="shared" si="6"/>
        <v>22246360</v>
      </c>
      <c r="X32" s="21">
        <f t="shared" si="6"/>
        <v>31645164</v>
      </c>
      <c r="Y32" s="21">
        <f t="shared" si="6"/>
        <v>-9398804</v>
      </c>
      <c r="Z32" s="4">
        <f>+IF(X32&lt;&gt;0,+(Y32/X32)*100,0)</f>
        <v>-29.700601330427613</v>
      </c>
      <c r="AA32" s="19">
        <f>SUM(AA33:AA37)</f>
        <v>31645169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24948187</v>
      </c>
      <c r="D35" s="22"/>
      <c r="E35" s="23">
        <v>20016821</v>
      </c>
      <c r="F35" s="24">
        <v>20016821</v>
      </c>
      <c r="G35" s="24">
        <v>1497389</v>
      </c>
      <c r="H35" s="24">
        <v>1782732</v>
      </c>
      <c r="I35" s="24">
        <v>1761048</v>
      </c>
      <c r="J35" s="24">
        <v>5041169</v>
      </c>
      <c r="K35" s="24">
        <v>1727655</v>
      </c>
      <c r="L35" s="24">
        <v>2556921</v>
      </c>
      <c r="M35" s="24">
        <v>1634468</v>
      </c>
      <c r="N35" s="24">
        <v>5919044</v>
      </c>
      <c r="O35" s="24">
        <v>2024256</v>
      </c>
      <c r="P35" s="24">
        <v>1925383</v>
      </c>
      <c r="Q35" s="24">
        <v>1811250</v>
      </c>
      <c r="R35" s="24">
        <v>5760889</v>
      </c>
      <c r="S35" s="24">
        <v>1796322</v>
      </c>
      <c r="T35" s="24">
        <v>1814514</v>
      </c>
      <c r="U35" s="24">
        <v>1914422</v>
      </c>
      <c r="V35" s="24">
        <v>5525258</v>
      </c>
      <c r="W35" s="24">
        <v>22246360</v>
      </c>
      <c r="X35" s="24">
        <v>20016816</v>
      </c>
      <c r="Y35" s="24">
        <v>2229544</v>
      </c>
      <c r="Z35" s="6">
        <v>11.14</v>
      </c>
      <c r="AA35" s="22">
        <v>20016821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>
        <v>11628348</v>
      </c>
      <c r="F37" s="27">
        <v>11628348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11628348</v>
      </c>
      <c r="Y37" s="27">
        <v>-11628348</v>
      </c>
      <c r="Z37" s="7">
        <v>-100</v>
      </c>
      <c r="AA37" s="25">
        <v>11628348</v>
      </c>
    </row>
    <row r="38" spans="1:27" ht="13.5">
      <c r="A38" s="2" t="s">
        <v>42</v>
      </c>
      <c r="B38" s="8"/>
      <c r="C38" s="19">
        <f aca="true" t="shared" si="7" ref="C38:Y38">SUM(C39:C41)</f>
        <v>16309953</v>
      </c>
      <c r="D38" s="19">
        <f>SUM(D39:D41)</f>
        <v>0</v>
      </c>
      <c r="E38" s="20">
        <f t="shared" si="7"/>
        <v>3911907</v>
      </c>
      <c r="F38" s="21">
        <f t="shared" si="7"/>
        <v>3911907</v>
      </c>
      <c r="G38" s="21">
        <f t="shared" si="7"/>
        <v>969754</v>
      </c>
      <c r="H38" s="21">
        <f t="shared" si="7"/>
        <v>1152654</v>
      </c>
      <c r="I38" s="21">
        <f t="shared" si="7"/>
        <v>1164178</v>
      </c>
      <c r="J38" s="21">
        <f t="shared" si="7"/>
        <v>3286586</v>
      </c>
      <c r="K38" s="21">
        <f t="shared" si="7"/>
        <v>1213179</v>
      </c>
      <c r="L38" s="21">
        <f t="shared" si="7"/>
        <v>1706920</v>
      </c>
      <c r="M38" s="21">
        <f t="shared" si="7"/>
        <v>1078522</v>
      </c>
      <c r="N38" s="21">
        <f t="shared" si="7"/>
        <v>3998621</v>
      </c>
      <c r="O38" s="21">
        <f t="shared" si="7"/>
        <v>1106233</v>
      </c>
      <c r="P38" s="21">
        <f t="shared" si="7"/>
        <v>1147974</v>
      </c>
      <c r="Q38" s="21">
        <f t="shared" si="7"/>
        <v>1228838</v>
      </c>
      <c r="R38" s="21">
        <f t="shared" si="7"/>
        <v>3483045</v>
      </c>
      <c r="S38" s="21">
        <f t="shared" si="7"/>
        <v>1057669</v>
      </c>
      <c r="T38" s="21">
        <f t="shared" si="7"/>
        <v>1126826</v>
      </c>
      <c r="U38" s="21">
        <f t="shared" si="7"/>
        <v>1200363</v>
      </c>
      <c r="V38" s="21">
        <f t="shared" si="7"/>
        <v>3384858</v>
      </c>
      <c r="W38" s="21">
        <f t="shared" si="7"/>
        <v>14153110</v>
      </c>
      <c r="X38" s="21">
        <f t="shared" si="7"/>
        <v>3911904</v>
      </c>
      <c r="Y38" s="21">
        <f t="shared" si="7"/>
        <v>10241206</v>
      </c>
      <c r="Z38" s="4">
        <f>+IF(X38&lt;&gt;0,+(Y38/X38)*100,0)</f>
        <v>261.7959438677432</v>
      </c>
      <c r="AA38" s="19">
        <f>SUM(AA39:AA41)</f>
        <v>3911907</v>
      </c>
    </row>
    <row r="39" spans="1:27" ht="13.5">
      <c r="A39" s="5" t="s">
        <v>43</v>
      </c>
      <c r="B39" s="3"/>
      <c r="C39" s="22">
        <v>3466853</v>
      </c>
      <c r="D39" s="22"/>
      <c r="E39" s="23">
        <v>3911907</v>
      </c>
      <c r="F39" s="24">
        <v>3911907</v>
      </c>
      <c r="G39" s="24">
        <v>219060</v>
      </c>
      <c r="H39" s="24">
        <v>247183</v>
      </c>
      <c r="I39" s="24">
        <v>243794</v>
      </c>
      <c r="J39" s="24">
        <v>710037</v>
      </c>
      <c r="K39" s="24">
        <v>271355</v>
      </c>
      <c r="L39" s="24">
        <v>363331</v>
      </c>
      <c r="M39" s="24">
        <v>265376</v>
      </c>
      <c r="N39" s="24">
        <v>900062</v>
      </c>
      <c r="O39" s="24">
        <v>266682</v>
      </c>
      <c r="P39" s="24">
        <v>290654</v>
      </c>
      <c r="Q39" s="24">
        <v>361760</v>
      </c>
      <c r="R39" s="24">
        <v>919096</v>
      </c>
      <c r="S39" s="24">
        <v>212262</v>
      </c>
      <c r="T39" s="24">
        <v>262408</v>
      </c>
      <c r="U39" s="24">
        <v>185168</v>
      </c>
      <c r="V39" s="24">
        <v>659838</v>
      </c>
      <c r="W39" s="24">
        <v>3189033</v>
      </c>
      <c r="X39" s="24">
        <v>3911904</v>
      </c>
      <c r="Y39" s="24">
        <v>-722871</v>
      </c>
      <c r="Z39" s="6">
        <v>-18.48</v>
      </c>
      <c r="AA39" s="22">
        <v>3911907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>
        <v>12843100</v>
      </c>
      <c r="D41" s="22"/>
      <c r="E41" s="23"/>
      <c r="F41" s="24"/>
      <c r="G41" s="24">
        <v>750694</v>
      </c>
      <c r="H41" s="24">
        <v>905471</v>
      </c>
      <c r="I41" s="24">
        <v>920384</v>
      </c>
      <c r="J41" s="24">
        <v>2576549</v>
      </c>
      <c r="K41" s="24">
        <v>941824</v>
      </c>
      <c r="L41" s="24">
        <v>1343589</v>
      </c>
      <c r="M41" s="24">
        <v>813146</v>
      </c>
      <c r="N41" s="24">
        <v>3098559</v>
      </c>
      <c r="O41" s="24">
        <v>839551</v>
      </c>
      <c r="P41" s="24">
        <v>857320</v>
      </c>
      <c r="Q41" s="24">
        <v>867078</v>
      </c>
      <c r="R41" s="24">
        <v>2563949</v>
      </c>
      <c r="S41" s="24">
        <v>845407</v>
      </c>
      <c r="T41" s="24">
        <v>864418</v>
      </c>
      <c r="U41" s="24">
        <v>1015195</v>
      </c>
      <c r="V41" s="24">
        <v>2725020</v>
      </c>
      <c r="W41" s="24">
        <v>10964077</v>
      </c>
      <c r="X41" s="24"/>
      <c r="Y41" s="24">
        <v>10964077</v>
      </c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242422540</v>
      </c>
      <c r="D42" s="19">
        <f>SUM(D43:D46)</f>
        <v>0</v>
      </c>
      <c r="E42" s="20">
        <f t="shared" si="8"/>
        <v>167542937</v>
      </c>
      <c r="F42" s="21">
        <f t="shared" si="8"/>
        <v>167542937</v>
      </c>
      <c r="G42" s="21">
        <f t="shared" si="8"/>
        <v>846348</v>
      </c>
      <c r="H42" s="21">
        <f t="shared" si="8"/>
        <v>3087155</v>
      </c>
      <c r="I42" s="21">
        <f t="shared" si="8"/>
        <v>2889042</v>
      </c>
      <c r="J42" s="21">
        <f t="shared" si="8"/>
        <v>6822545</v>
      </c>
      <c r="K42" s="21">
        <f t="shared" si="8"/>
        <v>4764960</v>
      </c>
      <c r="L42" s="21">
        <f t="shared" si="8"/>
        <v>11881431</v>
      </c>
      <c r="M42" s="21">
        <f t="shared" si="8"/>
        <v>30558190</v>
      </c>
      <c r="N42" s="21">
        <f t="shared" si="8"/>
        <v>47204581</v>
      </c>
      <c r="O42" s="21">
        <f t="shared" si="8"/>
        <v>5335583</v>
      </c>
      <c r="P42" s="21">
        <f t="shared" si="8"/>
        <v>16970719</v>
      </c>
      <c r="Q42" s="21">
        <f t="shared" si="8"/>
        <v>25112027</v>
      </c>
      <c r="R42" s="21">
        <f t="shared" si="8"/>
        <v>47418329</v>
      </c>
      <c r="S42" s="21">
        <f t="shared" si="8"/>
        <v>4225741</v>
      </c>
      <c r="T42" s="21">
        <f t="shared" si="8"/>
        <v>5099293</v>
      </c>
      <c r="U42" s="21">
        <f t="shared" si="8"/>
        <v>15035222</v>
      </c>
      <c r="V42" s="21">
        <f t="shared" si="8"/>
        <v>24360256</v>
      </c>
      <c r="W42" s="21">
        <f t="shared" si="8"/>
        <v>125805711</v>
      </c>
      <c r="X42" s="21">
        <f t="shared" si="8"/>
        <v>167542942</v>
      </c>
      <c r="Y42" s="21">
        <f t="shared" si="8"/>
        <v>-41737231</v>
      </c>
      <c r="Z42" s="4">
        <f>+IF(X42&lt;&gt;0,+(Y42/X42)*100,0)</f>
        <v>-24.9113633208136</v>
      </c>
      <c r="AA42" s="19">
        <f>SUM(AA43:AA46)</f>
        <v>167542937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242422540</v>
      </c>
      <c r="D44" s="22"/>
      <c r="E44" s="23">
        <v>167542937</v>
      </c>
      <c r="F44" s="24">
        <v>167542937</v>
      </c>
      <c r="G44" s="24">
        <v>846348</v>
      </c>
      <c r="H44" s="24">
        <v>3087155</v>
      </c>
      <c r="I44" s="24">
        <v>2889042</v>
      </c>
      <c r="J44" s="24">
        <v>6822545</v>
      </c>
      <c r="K44" s="24">
        <v>4764960</v>
      </c>
      <c r="L44" s="24">
        <v>11881431</v>
      </c>
      <c r="M44" s="24">
        <v>30558190</v>
      </c>
      <c r="N44" s="24">
        <v>47204581</v>
      </c>
      <c r="O44" s="24">
        <v>5335583</v>
      </c>
      <c r="P44" s="24">
        <v>16970719</v>
      </c>
      <c r="Q44" s="24">
        <v>25112027</v>
      </c>
      <c r="R44" s="24">
        <v>47418329</v>
      </c>
      <c r="S44" s="24">
        <v>4225741</v>
      </c>
      <c r="T44" s="24">
        <v>5099293</v>
      </c>
      <c r="U44" s="24">
        <v>15035222</v>
      </c>
      <c r="V44" s="24">
        <v>24360256</v>
      </c>
      <c r="W44" s="24">
        <v>125805711</v>
      </c>
      <c r="X44" s="24">
        <v>167542942</v>
      </c>
      <c r="Y44" s="24">
        <v>-41737231</v>
      </c>
      <c r="Z44" s="6">
        <v>-24.91</v>
      </c>
      <c r="AA44" s="22">
        <v>167542937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>
        <v>13683415</v>
      </c>
      <c r="D47" s="19"/>
      <c r="E47" s="20">
        <v>15239834</v>
      </c>
      <c r="F47" s="21">
        <v>15239834</v>
      </c>
      <c r="G47" s="21">
        <v>999990</v>
      </c>
      <c r="H47" s="21">
        <v>900568</v>
      </c>
      <c r="I47" s="21">
        <v>1226476</v>
      </c>
      <c r="J47" s="21">
        <v>3127034</v>
      </c>
      <c r="K47" s="21">
        <v>1179937</v>
      </c>
      <c r="L47" s="21">
        <v>1377687</v>
      </c>
      <c r="M47" s="21">
        <v>1394219</v>
      </c>
      <c r="N47" s="21">
        <v>3951843</v>
      </c>
      <c r="O47" s="21">
        <v>859327</v>
      </c>
      <c r="P47" s="21">
        <v>886900</v>
      </c>
      <c r="Q47" s="21">
        <v>1080225</v>
      </c>
      <c r="R47" s="21">
        <v>2826452</v>
      </c>
      <c r="S47" s="21">
        <v>1044897</v>
      </c>
      <c r="T47" s="21">
        <v>898017</v>
      </c>
      <c r="U47" s="21">
        <v>1212012</v>
      </c>
      <c r="V47" s="21">
        <v>3154926</v>
      </c>
      <c r="W47" s="21">
        <v>13060255</v>
      </c>
      <c r="X47" s="21">
        <v>15239831</v>
      </c>
      <c r="Y47" s="21">
        <v>-2179576</v>
      </c>
      <c r="Z47" s="4">
        <v>-14.3</v>
      </c>
      <c r="AA47" s="19">
        <v>15239834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414890081</v>
      </c>
      <c r="D48" s="40">
        <f>+D28+D32+D38+D42+D47</f>
        <v>0</v>
      </c>
      <c r="E48" s="41">
        <f t="shared" si="9"/>
        <v>306476281</v>
      </c>
      <c r="F48" s="42">
        <f t="shared" si="9"/>
        <v>306476281</v>
      </c>
      <c r="G48" s="42">
        <f t="shared" si="9"/>
        <v>10492304</v>
      </c>
      <c r="H48" s="42">
        <f t="shared" si="9"/>
        <v>13857263</v>
      </c>
      <c r="I48" s="42">
        <f t="shared" si="9"/>
        <v>13678406</v>
      </c>
      <c r="J48" s="42">
        <f t="shared" si="9"/>
        <v>38027973</v>
      </c>
      <c r="K48" s="42">
        <f t="shared" si="9"/>
        <v>16705989</v>
      </c>
      <c r="L48" s="42">
        <f t="shared" si="9"/>
        <v>26648252</v>
      </c>
      <c r="M48" s="42">
        <f t="shared" si="9"/>
        <v>43702882</v>
      </c>
      <c r="N48" s="42">
        <f t="shared" si="9"/>
        <v>87057123</v>
      </c>
      <c r="O48" s="42">
        <f t="shared" si="9"/>
        <v>16060131</v>
      </c>
      <c r="P48" s="42">
        <f t="shared" si="9"/>
        <v>29015064</v>
      </c>
      <c r="Q48" s="42">
        <f t="shared" si="9"/>
        <v>37791825</v>
      </c>
      <c r="R48" s="42">
        <f t="shared" si="9"/>
        <v>82867020</v>
      </c>
      <c r="S48" s="42">
        <f t="shared" si="9"/>
        <v>14126057</v>
      </c>
      <c r="T48" s="42">
        <f t="shared" si="9"/>
        <v>15133084</v>
      </c>
      <c r="U48" s="42">
        <f t="shared" si="9"/>
        <v>29022493</v>
      </c>
      <c r="V48" s="42">
        <f t="shared" si="9"/>
        <v>58281634</v>
      </c>
      <c r="W48" s="42">
        <f t="shared" si="9"/>
        <v>266233750</v>
      </c>
      <c r="X48" s="42">
        <f t="shared" si="9"/>
        <v>306476072</v>
      </c>
      <c r="Y48" s="42">
        <f t="shared" si="9"/>
        <v>-40242322</v>
      </c>
      <c r="Z48" s="43">
        <f>+IF(X48&lt;&gt;0,+(Y48/X48)*100,0)</f>
        <v>-13.130657064803414</v>
      </c>
      <c r="AA48" s="40">
        <f>+AA28+AA32+AA38+AA42+AA47</f>
        <v>306476281</v>
      </c>
    </row>
    <row r="49" spans="1:27" ht="13.5">
      <c r="A49" s="14" t="s">
        <v>58</v>
      </c>
      <c r="B49" s="15"/>
      <c r="C49" s="44">
        <f aca="true" t="shared" si="10" ref="C49:Y49">+C25-C48</f>
        <v>109422303</v>
      </c>
      <c r="D49" s="44">
        <f>+D25-D48</f>
        <v>0</v>
      </c>
      <c r="E49" s="45">
        <f t="shared" si="10"/>
        <v>314584396</v>
      </c>
      <c r="F49" s="46">
        <f t="shared" si="10"/>
        <v>314584396</v>
      </c>
      <c r="G49" s="46">
        <f t="shared" si="10"/>
        <v>108234425</v>
      </c>
      <c r="H49" s="46">
        <f t="shared" si="10"/>
        <v>-7214650</v>
      </c>
      <c r="I49" s="46">
        <f t="shared" si="10"/>
        <v>696678</v>
      </c>
      <c r="J49" s="46">
        <f t="shared" si="10"/>
        <v>101716453</v>
      </c>
      <c r="K49" s="46">
        <f t="shared" si="10"/>
        <v>-14116578</v>
      </c>
      <c r="L49" s="46">
        <f t="shared" si="10"/>
        <v>-1189751</v>
      </c>
      <c r="M49" s="46">
        <f t="shared" si="10"/>
        <v>100693483</v>
      </c>
      <c r="N49" s="46">
        <f t="shared" si="10"/>
        <v>85387154</v>
      </c>
      <c r="O49" s="46">
        <f t="shared" si="10"/>
        <v>-10355010</v>
      </c>
      <c r="P49" s="46">
        <f t="shared" si="10"/>
        <v>-11198005</v>
      </c>
      <c r="Q49" s="46">
        <f t="shared" si="10"/>
        <v>46738707</v>
      </c>
      <c r="R49" s="46">
        <f t="shared" si="10"/>
        <v>25185692</v>
      </c>
      <c r="S49" s="46">
        <f t="shared" si="10"/>
        <v>15630728</v>
      </c>
      <c r="T49" s="46">
        <f t="shared" si="10"/>
        <v>4424091</v>
      </c>
      <c r="U49" s="46">
        <f t="shared" si="10"/>
        <v>99627054</v>
      </c>
      <c r="V49" s="46">
        <f t="shared" si="10"/>
        <v>119681873</v>
      </c>
      <c r="W49" s="46">
        <f t="shared" si="10"/>
        <v>331971172</v>
      </c>
      <c r="X49" s="46">
        <f>IF(F25=F48,0,X25-X48)</f>
        <v>314583970</v>
      </c>
      <c r="Y49" s="46">
        <f t="shared" si="10"/>
        <v>17387202</v>
      </c>
      <c r="Z49" s="47">
        <f>+IF(X49&lt;&gt;0,+(Y49/X49)*100,0)</f>
        <v>5.527046403540524</v>
      </c>
      <c r="AA49" s="44">
        <f>+AA25-AA48</f>
        <v>314584396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325934590</v>
      </c>
      <c r="F5" s="21">
        <f t="shared" si="0"/>
        <v>325934590</v>
      </c>
      <c r="G5" s="21">
        <f t="shared" si="0"/>
        <v>114367653</v>
      </c>
      <c r="H5" s="21">
        <f t="shared" si="0"/>
        <v>4993233</v>
      </c>
      <c r="I5" s="21">
        <f t="shared" si="0"/>
        <v>4443023</v>
      </c>
      <c r="J5" s="21">
        <f t="shared" si="0"/>
        <v>123803909</v>
      </c>
      <c r="K5" s="21">
        <f t="shared" si="0"/>
        <v>4359560</v>
      </c>
      <c r="L5" s="21">
        <f t="shared" si="0"/>
        <v>4409295</v>
      </c>
      <c r="M5" s="21">
        <f t="shared" si="0"/>
        <v>92285758</v>
      </c>
      <c r="N5" s="21">
        <f t="shared" si="0"/>
        <v>101054613</v>
      </c>
      <c r="O5" s="21">
        <f t="shared" si="0"/>
        <v>4783731</v>
      </c>
      <c r="P5" s="21">
        <f t="shared" si="0"/>
        <v>4612774</v>
      </c>
      <c r="Q5" s="21">
        <f t="shared" si="0"/>
        <v>70768321</v>
      </c>
      <c r="R5" s="21">
        <f t="shared" si="0"/>
        <v>80164826</v>
      </c>
      <c r="S5" s="21">
        <f t="shared" si="0"/>
        <v>10342464</v>
      </c>
      <c r="T5" s="21">
        <f t="shared" si="0"/>
        <v>4873491</v>
      </c>
      <c r="U5" s="21">
        <f t="shared" si="0"/>
        <v>5778214</v>
      </c>
      <c r="V5" s="21">
        <f t="shared" si="0"/>
        <v>20994169</v>
      </c>
      <c r="W5" s="21">
        <f t="shared" si="0"/>
        <v>326017517</v>
      </c>
      <c r="X5" s="21">
        <f t="shared" si="0"/>
        <v>325934588</v>
      </c>
      <c r="Y5" s="21">
        <f t="shared" si="0"/>
        <v>82929</v>
      </c>
      <c r="Z5" s="4">
        <f>+IF(X5&lt;&gt;0,+(Y5/X5)*100,0)</f>
        <v>0.025443448794087484</v>
      </c>
      <c r="AA5" s="19">
        <f>SUM(AA6:AA8)</f>
        <v>325934590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325934590</v>
      </c>
      <c r="F7" s="27">
        <v>325934590</v>
      </c>
      <c r="G7" s="27">
        <v>114367653</v>
      </c>
      <c r="H7" s="27">
        <v>4974793</v>
      </c>
      <c r="I7" s="27">
        <v>4443023</v>
      </c>
      <c r="J7" s="27">
        <v>123785469</v>
      </c>
      <c r="K7" s="27">
        <v>4359560</v>
      </c>
      <c r="L7" s="27">
        <v>4409295</v>
      </c>
      <c r="M7" s="27">
        <v>92285758</v>
      </c>
      <c r="N7" s="27">
        <v>101054613</v>
      </c>
      <c r="O7" s="27">
        <v>4716447</v>
      </c>
      <c r="P7" s="27">
        <v>4612774</v>
      </c>
      <c r="Q7" s="27">
        <v>70768321</v>
      </c>
      <c r="R7" s="27">
        <v>80097542</v>
      </c>
      <c r="S7" s="27">
        <v>10342464</v>
      </c>
      <c r="T7" s="27">
        <v>4873491</v>
      </c>
      <c r="U7" s="27">
        <v>5778214</v>
      </c>
      <c r="V7" s="27">
        <v>20994169</v>
      </c>
      <c r="W7" s="27">
        <v>325931793</v>
      </c>
      <c r="X7" s="27">
        <v>325934588</v>
      </c>
      <c r="Y7" s="27">
        <v>-2795</v>
      </c>
      <c r="Z7" s="7">
        <v>0</v>
      </c>
      <c r="AA7" s="25">
        <v>325934590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>
        <v>18440</v>
      </c>
      <c r="I8" s="24"/>
      <c r="J8" s="24">
        <v>18440</v>
      </c>
      <c r="K8" s="24"/>
      <c r="L8" s="24"/>
      <c r="M8" s="24"/>
      <c r="N8" s="24"/>
      <c r="O8" s="24">
        <v>67284</v>
      </c>
      <c r="P8" s="24"/>
      <c r="Q8" s="24"/>
      <c r="R8" s="24">
        <v>67284</v>
      </c>
      <c r="S8" s="24"/>
      <c r="T8" s="24"/>
      <c r="U8" s="24"/>
      <c r="V8" s="24"/>
      <c r="W8" s="24">
        <v>85724</v>
      </c>
      <c r="X8" s="24"/>
      <c r="Y8" s="24">
        <v>85724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1279200</v>
      </c>
      <c r="F9" s="21">
        <f t="shared" si="1"/>
        <v>1279200</v>
      </c>
      <c r="G9" s="21">
        <f t="shared" si="1"/>
        <v>23212</v>
      </c>
      <c r="H9" s="21">
        <f t="shared" si="1"/>
        <v>18083</v>
      </c>
      <c r="I9" s="21">
        <f t="shared" si="1"/>
        <v>18356</v>
      </c>
      <c r="J9" s="21">
        <f t="shared" si="1"/>
        <v>59651</v>
      </c>
      <c r="K9" s="21">
        <f t="shared" si="1"/>
        <v>31619</v>
      </c>
      <c r="L9" s="21">
        <f t="shared" si="1"/>
        <v>227947</v>
      </c>
      <c r="M9" s="21">
        <f t="shared" si="1"/>
        <v>247799</v>
      </c>
      <c r="N9" s="21">
        <f t="shared" si="1"/>
        <v>507365</v>
      </c>
      <c r="O9" s="21">
        <f t="shared" si="1"/>
        <v>40555</v>
      </c>
      <c r="P9" s="21">
        <f t="shared" si="1"/>
        <v>34540</v>
      </c>
      <c r="Q9" s="21">
        <f t="shared" si="1"/>
        <v>47618</v>
      </c>
      <c r="R9" s="21">
        <f t="shared" si="1"/>
        <v>122713</v>
      </c>
      <c r="S9" s="21">
        <f t="shared" si="1"/>
        <v>110947</v>
      </c>
      <c r="T9" s="21">
        <f t="shared" si="1"/>
        <v>92288</v>
      </c>
      <c r="U9" s="21">
        <f t="shared" si="1"/>
        <v>140863</v>
      </c>
      <c r="V9" s="21">
        <f t="shared" si="1"/>
        <v>344098</v>
      </c>
      <c r="W9" s="21">
        <f t="shared" si="1"/>
        <v>1033827</v>
      </c>
      <c r="X9" s="21">
        <f t="shared" si="1"/>
        <v>1279200</v>
      </c>
      <c r="Y9" s="21">
        <f t="shared" si="1"/>
        <v>-245373</v>
      </c>
      <c r="Z9" s="4">
        <f>+IF(X9&lt;&gt;0,+(Y9/X9)*100,0)</f>
        <v>-19.181754221388367</v>
      </c>
      <c r="AA9" s="19">
        <f>SUM(AA10:AA14)</f>
        <v>1279200</v>
      </c>
    </row>
    <row r="10" spans="1:27" ht="13.5">
      <c r="A10" s="5" t="s">
        <v>37</v>
      </c>
      <c r="B10" s="3"/>
      <c r="C10" s="22"/>
      <c r="D10" s="22"/>
      <c r="E10" s="23">
        <v>1279200</v>
      </c>
      <c r="F10" s="24">
        <v>1279200</v>
      </c>
      <c r="G10" s="24">
        <v>23212</v>
      </c>
      <c r="H10" s="24">
        <v>18083</v>
      </c>
      <c r="I10" s="24">
        <v>18356</v>
      </c>
      <c r="J10" s="24">
        <v>59651</v>
      </c>
      <c r="K10" s="24">
        <v>31619</v>
      </c>
      <c r="L10" s="24">
        <v>227947</v>
      </c>
      <c r="M10" s="24">
        <v>247799</v>
      </c>
      <c r="N10" s="24">
        <v>507365</v>
      </c>
      <c r="O10" s="24">
        <v>40555</v>
      </c>
      <c r="P10" s="24">
        <v>34540</v>
      </c>
      <c r="Q10" s="24">
        <v>47618</v>
      </c>
      <c r="R10" s="24">
        <v>122713</v>
      </c>
      <c r="S10" s="24">
        <v>110947</v>
      </c>
      <c r="T10" s="24">
        <v>92288</v>
      </c>
      <c r="U10" s="24">
        <v>140863</v>
      </c>
      <c r="V10" s="24">
        <v>344098</v>
      </c>
      <c r="W10" s="24">
        <v>1033827</v>
      </c>
      <c r="X10" s="24">
        <v>1279200</v>
      </c>
      <c r="Y10" s="24">
        <v>-245373</v>
      </c>
      <c r="Z10" s="6">
        <v>-19.18</v>
      </c>
      <c r="AA10" s="22">
        <v>1279200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109069666</v>
      </c>
      <c r="F15" s="21">
        <f t="shared" si="2"/>
        <v>109069666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109069666</v>
      </c>
      <c r="Y15" s="21">
        <f t="shared" si="2"/>
        <v>-109069666</v>
      </c>
      <c r="Z15" s="4">
        <f>+IF(X15&lt;&gt;0,+(Y15/X15)*100,0)</f>
        <v>-100</v>
      </c>
      <c r="AA15" s="19">
        <f>SUM(AA16:AA18)</f>
        <v>109069666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109069666</v>
      </c>
      <c r="F17" s="24">
        <v>109069666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109069666</v>
      </c>
      <c r="Y17" s="24">
        <v>-109069666</v>
      </c>
      <c r="Z17" s="6">
        <v>-100</v>
      </c>
      <c r="AA17" s="22">
        <v>109069666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37408079</v>
      </c>
      <c r="F19" s="21">
        <f t="shared" si="3"/>
        <v>37408079</v>
      </c>
      <c r="G19" s="21">
        <f t="shared" si="3"/>
        <v>3679108</v>
      </c>
      <c r="H19" s="21">
        <f t="shared" si="3"/>
        <v>3741035</v>
      </c>
      <c r="I19" s="21">
        <f t="shared" si="3"/>
        <v>3711303</v>
      </c>
      <c r="J19" s="21">
        <f t="shared" si="3"/>
        <v>11131446</v>
      </c>
      <c r="K19" s="21">
        <f t="shared" si="3"/>
        <v>49815345</v>
      </c>
      <c r="L19" s="21">
        <f t="shared" si="3"/>
        <v>15721084</v>
      </c>
      <c r="M19" s="21">
        <f t="shared" si="3"/>
        <v>19609839</v>
      </c>
      <c r="N19" s="21">
        <f t="shared" si="3"/>
        <v>85146268</v>
      </c>
      <c r="O19" s="21">
        <f t="shared" si="3"/>
        <v>49439152</v>
      </c>
      <c r="P19" s="21">
        <f t="shared" si="3"/>
        <v>10620404</v>
      </c>
      <c r="Q19" s="21">
        <f t="shared" si="3"/>
        <v>3706032</v>
      </c>
      <c r="R19" s="21">
        <f t="shared" si="3"/>
        <v>63765588</v>
      </c>
      <c r="S19" s="21">
        <f t="shared" si="3"/>
        <v>19389186</v>
      </c>
      <c r="T19" s="21">
        <f t="shared" si="3"/>
        <v>36120760</v>
      </c>
      <c r="U19" s="21">
        <f t="shared" si="3"/>
        <v>24595906</v>
      </c>
      <c r="V19" s="21">
        <f t="shared" si="3"/>
        <v>80105852</v>
      </c>
      <c r="W19" s="21">
        <f t="shared" si="3"/>
        <v>240149154</v>
      </c>
      <c r="X19" s="21">
        <f t="shared" si="3"/>
        <v>37408080</v>
      </c>
      <c r="Y19" s="21">
        <f t="shared" si="3"/>
        <v>202741074</v>
      </c>
      <c r="Z19" s="4">
        <f>+IF(X19&lt;&gt;0,+(Y19/X19)*100,0)</f>
        <v>541.971344158802</v>
      </c>
      <c r="AA19" s="19">
        <f>SUM(AA20:AA23)</f>
        <v>37408079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19647730</v>
      </c>
      <c r="F21" s="24">
        <v>19647730</v>
      </c>
      <c r="G21" s="24">
        <v>2152604</v>
      </c>
      <c r="H21" s="24">
        <v>2208126</v>
      </c>
      <c r="I21" s="24">
        <v>2163285</v>
      </c>
      <c r="J21" s="24">
        <v>6524015</v>
      </c>
      <c r="K21" s="24">
        <v>2165525</v>
      </c>
      <c r="L21" s="24">
        <v>14192166</v>
      </c>
      <c r="M21" s="24">
        <v>2201398</v>
      </c>
      <c r="N21" s="24">
        <v>18559089</v>
      </c>
      <c r="O21" s="24">
        <v>2178861</v>
      </c>
      <c r="P21" s="24">
        <v>2211385</v>
      </c>
      <c r="Q21" s="24">
        <v>2192762</v>
      </c>
      <c r="R21" s="24">
        <v>6583008</v>
      </c>
      <c r="S21" s="24">
        <v>2199621</v>
      </c>
      <c r="T21" s="24">
        <v>2205158</v>
      </c>
      <c r="U21" s="24">
        <v>2233710</v>
      </c>
      <c r="V21" s="24">
        <v>6638489</v>
      </c>
      <c r="W21" s="24">
        <v>38304601</v>
      </c>
      <c r="X21" s="24">
        <v>19647732</v>
      </c>
      <c r="Y21" s="24">
        <v>18656869</v>
      </c>
      <c r="Z21" s="6">
        <v>94.96</v>
      </c>
      <c r="AA21" s="22">
        <v>19647730</v>
      </c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>
        <v>17760349</v>
      </c>
      <c r="F23" s="24">
        <v>17760349</v>
      </c>
      <c r="G23" s="24">
        <v>1526504</v>
      </c>
      <c r="H23" s="24">
        <v>1532909</v>
      </c>
      <c r="I23" s="24">
        <v>1548018</v>
      </c>
      <c r="J23" s="24">
        <v>4607431</v>
      </c>
      <c r="K23" s="24">
        <v>47649820</v>
      </c>
      <c r="L23" s="24">
        <v>1528918</v>
      </c>
      <c r="M23" s="24">
        <v>17408441</v>
      </c>
      <c r="N23" s="24">
        <v>66587179</v>
      </c>
      <c r="O23" s="24">
        <v>47260291</v>
      </c>
      <c r="P23" s="24">
        <v>8409019</v>
      </c>
      <c r="Q23" s="24">
        <v>1513270</v>
      </c>
      <c r="R23" s="24">
        <v>57182580</v>
      </c>
      <c r="S23" s="24">
        <v>17189565</v>
      </c>
      <c r="T23" s="24">
        <v>33915602</v>
      </c>
      <c r="U23" s="24">
        <v>22362196</v>
      </c>
      <c r="V23" s="24">
        <v>73467363</v>
      </c>
      <c r="W23" s="24">
        <v>201844553</v>
      </c>
      <c r="X23" s="24">
        <v>17760348</v>
      </c>
      <c r="Y23" s="24">
        <v>184084205</v>
      </c>
      <c r="Z23" s="6">
        <v>1036.49</v>
      </c>
      <c r="AA23" s="22">
        <v>17760349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473691535</v>
      </c>
      <c r="F25" s="42">
        <f t="shared" si="4"/>
        <v>473691535</v>
      </c>
      <c r="G25" s="42">
        <f t="shared" si="4"/>
        <v>118069973</v>
      </c>
      <c r="H25" s="42">
        <f t="shared" si="4"/>
        <v>8752351</v>
      </c>
      <c r="I25" s="42">
        <f t="shared" si="4"/>
        <v>8172682</v>
      </c>
      <c r="J25" s="42">
        <f t="shared" si="4"/>
        <v>134995006</v>
      </c>
      <c r="K25" s="42">
        <f t="shared" si="4"/>
        <v>54206524</v>
      </c>
      <c r="L25" s="42">
        <f t="shared" si="4"/>
        <v>20358326</v>
      </c>
      <c r="M25" s="42">
        <f t="shared" si="4"/>
        <v>112143396</v>
      </c>
      <c r="N25" s="42">
        <f t="shared" si="4"/>
        <v>186708246</v>
      </c>
      <c r="O25" s="42">
        <f t="shared" si="4"/>
        <v>54263438</v>
      </c>
      <c r="P25" s="42">
        <f t="shared" si="4"/>
        <v>15267718</v>
      </c>
      <c r="Q25" s="42">
        <f t="shared" si="4"/>
        <v>74521971</v>
      </c>
      <c r="R25" s="42">
        <f t="shared" si="4"/>
        <v>144053127</v>
      </c>
      <c r="S25" s="42">
        <f t="shared" si="4"/>
        <v>29842597</v>
      </c>
      <c r="T25" s="42">
        <f t="shared" si="4"/>
        <v>41086539</v>
      </c>
      <c r="U25" s="42">
        <f t="shared" si="4"/>
        <v>30514983</v>
      </c>
      <c r="V25" s="42">
        <f t="shared" si="4"/>
        <v>101444119</v>
      </c>
      <c r="W25" s="42">
        <f t="shared" si="4"/>
        <v>567200498</v>
      </c>
      <c r="X25" s="42">
        <f t="shared" si="4"/>
        <v>473691534</v>
      </c>
      <c r="Y25" s="42">
        <f t="shared" si="4"/>
        <v>93508964</v>
      </c>
      <c r="Z25" s="43">
        <f>+IF(X25&lt;&gt;0,+(Y25/X25)*100,0)</f>
        <v>19.74047608796825</v>
      </c>
      <c r="AA25" s="40">
        <f>+AA5+AA9+AA15+AA19+AA24</f>
        <v>473691535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193604829</v>
      </c>
      <c r="F28" s="21">
        <f t="shared" si="5"/>
        <v>193604829</v>
      </c>
      <c r="G28" s="21">
        <f t="shared" si="5"/>
        <v>16986862</v>
      </c>
      <c r="H28" s="21">
        <f t="shared" si="5"/>
        <v>14803608</v>
      </c>
      <c r="I28" s="21">
        <f t="shared" si="5"/>
        <v>13981252</v>
      </c>
      <c r="J28" s="21">
        <f t="shared" si="5"/>
        <v>45771722</v>
      </c>
      <c r="K28" s="21">
        <f t="shared" si="5"/>
        <v>13032012</v>
      </c>
      <c r="L28" s="21">
        <f t="shared" si="5"/>
        <v>14660400</v>
      </c>
      <c r="M28" s="21">
        <f t="shared" si="5"/>
        <v>12750893</v>
      </c>
      <c r="N28" s="21">
        <f t="shared" si="5"/>
        <v>40443305</v>
      </c>
      <c r="O28" s="21">
        <f t="shared" si="5"/>
        <v>18184809</v>
      </c>
      <c r="P28" s="21">
        <f t="shared" si="5"/>
        <v>14958663</v>
      </c>
      <c r="Q28" s="21">
        <f t="shared" si="5"/>
        <v>12726340</v>
      </c>
      <c r="R28" s="21">
        <f t="shared" si="5"/>
        <v>45869812</v>
      </c>
      <c r="S28" s="21">
        <f t="shared" si="5"/>
        <v>18703225</v>
      </c>
      <c r="T28" s="21">
        <f t="shared" si="5"/>
        <v>18175278</v>
      </c>
      <c r="U28" s="21">
        <f t="shared" si="5"/>
        <v>13271003</v>
      </c>
      <c r="V28" s="21">
        <f t="shared" si="5"/>
        <v>50149506</v>
      </c>
      <c r="W28" s="21">
        <f t="shared" si="5"/>
        <v>182234345</v>
      </c>
      <c r="X28" s="21">
        <f t="shared" si="5"/>
        <v>193604831</v>
      </c>
      <c r="Y28" s="21">
        <f t="shared" si="5"/>
        <v>-11370486</v>
      </c>
      <c r="Z28" s="4">
        <f>+IF(X28&lt;&gt;0,+(Y28/X28)*100,0)</f>
        <v>-5.873038364419739</v>
      </c>
      <c r="AA28" s="19">
        <f>SUM(AA29:AA31)</f>
        <v>193604829</v>
      </c>
    </row>
    <row r="29" spans="1:27" ht="13.5">
      <c r="A29" s="5" t="s">
        <v>33</v>
      </c>
      <c r="B29" s="3"/>
      <c r="C29" s="22"/>
      <c r="D29" s="22"/>
      <c r="E29" s="23">
        <v>86285118</v>
      </c>
      <c r="F29" s="24">
        <v>86285118</v>
      </c>
      <c r="G29" s="24">
        <v>4338130</v>
      </c>
      <c r="H29" s="24">
        <v>3674053</v>
      </c>
      <c r="I29" s="24">
        <v>4193687</v>
      </c>
      <c r="J29" s="24">
        <v>12205870</v>
      </c>
      <c r="K29" s="24">
        <v>4224089</v>
      </c>
      <c r="L29" s="24">
        <v>4310587</v>
      </c>
      <c r="M29" s="24">
        <v>5222520</v>
      </c>
      <c r="N29" s="24">
        <v>13757196</v>
      </c>
      <c r="O29" s="24">
        <v>4470705</v>
      </c>
      <c r="P29" s="24">
        <v>4634542</v>
      </c>
      <c r="Q29" s="24">
        <v>5016674</v>
      </c>
      <c r="R29" s="24">
        <v>14121921</v>
      </c>
      <c r="S29" s="24">
        <v>4486062</v>
      </c>
      <c r="T29" s="24">
        <v>5674811</v>
      </c>
      <c r="U29" s="24">
        <v>3794128</v>
      </c>
      <c r="V29" s="24">
        <v>13955001</v>
      </c>
      <c r="W29" s="24">
        <v>54039988</v>
      </c>
      <c r="X29" s="24">
        <v>86285121</v>
      </c>
      <c r="Y29" s="24">
        <v>-32245133</v>
      </c>
      <c r="Z29" s="6">
        <v>-37.37</v>
      </c>
      <c r="AA29" s="22">
        <v>86285118</v>
      </c>
    </row>
    <row r="30" spans="1:27" ht="13.5">
      <c r="A30" s="5" t="s">
        <v>34</v>
      </c>
      <c r="B30" s="3"/>
      <c r="C30" s="25"/>
      <c r="D30" s="25"/>
      <c r="E30" s="26">
        <v>38042015</v>
      </c>
      <c r="F30" s="27">
        <v>38042015</v>
      </c>
      <c r="G30" s="27">
        <v>1394945</v>
      </c>
      <c r="H30" s="27">
        <v>4223816</v>
      </c>
      <c r="I30" s="27">
        <v>3987153</v>
      </c>
      <c r="J30" s="27">
        <v>9605914</v>
      </c>
      <c r="K30" s="27">
        <v>3114545</v>
      </c>
      <c r="L30" s="27">
        <v>3577572</v>
      </c>
      <c r="M30" s="27">
        <v>1540943</v>
      </c>
      <c r="N30" s="27">
        <v>8233060</v>
      </c>
      <c r="O30" s="27">
        <v>3943329</v>
      </c>
      <c r="P30" s="27">
        <v>2165263</v>
      </c>
      <c r="Q30" s="27">
        <v>1913859</v>
      </c>
      <c r="R30" s="27">
        <v>8022451</v>
      </c>
      <c r="S30" s="27">
        <v>2047119</v>
      </c>
      <c r="T30" s="27">
        <v>2722694</v>
      </c>
      <c r="U30" s="27">
        <v>4434037</v>
      </c>
      <c r="V30" s="27">
        <v>9203850</v>
      </c>
      <c r="W30" s="27">
        <v>35065275</v>
      </c>
      <c r="X30" s="27">
        <v>38042013</v>
      </c>
      <c r="Y30" s="27">
        <v>-2976738</v>
      </c>
      <c r="Z30" s="7">
        <v>-7.82</v>
      </c>
      <c r="AA30" s="25">
        <v>38042015</v>
      </c>
    </row>
    <row r="31" spans="1:27" ht="13.5">
      <c r="A31" s="5" t="s">
        <v>35</v>
      </c>
      <c r="B31" s="3"/>
      <c r="C31" s="22"/>
      <c r="D31" s="22"/>
      <c r="E31" s="23">
        <v>69277696</v>
      </c>
      <c r="F31" s="24">
        <v>69277696</v>
      </c>
      <c r="G31" s="24">
        <v>11253787</v>
      </c>
      <c r="H31" s="24">
        <v>6905739</v>
      </c>
      <c r="I31" s="24">
        <v>5800412</v>
      </c>
      <c r="J31" s="24">
        <v>23959938</v>
      </c>
      <c r="K31" s="24">
        <v>5693378</v>
      </c>
      <c r="L31" s="24">
        <v>6772241</v>
      </c>
      <c r="M31" s="24">
        <v>5987430</v>
      </c>
      <c r="N31" s="24">
        <v>18453049</v>
      </c>
      <c r="O31" s="24">
        <v>9770775</v>
      </c>
      <c r="P31" s="24">
        <v>8158858</v>
      </c>
      <c r="Q31" s="24">
        <v>5795807</v>
      </c>
      <c r="R31" s="24">
        <v>23725440</v>
      </c>
      <c r="S31" s="24">
        <v>12170044</v>
      </c>
      <c r="T31" s="24">
        <v>9777773</v>
      </c>
      <c r="U31" s="24">
        <v>5042838</v>
      </c>
      <c r="V31" s="24">
        <v>26990655</v>
      </c>
      <c r="W31" s="24">
        <v>93129082</v>
      </c>
      <c r="X31" s="24">
        <v>69277697</v>
      </c>
      <c r="Y31" s="24">
        <v>23851385</v>
      </c>
      <c r="Z31" s="6">
        <v>34.43</v>
      </c>
      <c r="AA31" s="22">
        <v>69277696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18606491</v>
      </c>
      <c r="F32" s="21">
        <f t="shared" si="6"/>
        <v>18606491</v>
      </c>
      <c r="G32" s="21">
        <f t="shared" si="6"/>
        <v>2362708</v>
      </c>
      <c r="H32" s="21">
        <f t="shared" si="6"/>
        <v>804863</v>
      </c>
      <c r="I32" s="21">
        <f t="shared" si="6"/>
        <v>1256614</v>
      </c>
      <c r="J32" s="21">
        <f t="shared" si="6"/>
        <v>4424185</v>
      </c>
      <c r="K32" s="21">
        <f t="shared" si="6"/>
        <v>1218178</v>
      </c>
      <c r="L32" s="21">
        <f t="shared" si="6"/>
        <v>927606</v>
      </c>
      <c r="M32" s="21">
        <f t="shared" si="6"/>
        <v>1044551</v>
      </c>
      <c r="N32" s="21">
        <f t="shared" si="6"/>
        <v>3190335</v>
      </c>
      <c r="O32" s="21">
        <f t="shared" si="6"/>
        <v>1649036</v>
      </c>
      <c r="P32" s="21">
        <f t="shared" si="6"/>
        <v>1177461</v>
      </c>
      <c r="Q32" s="21">
        <f t="shared" si="6"/>
        <v>1769697</v>
      </c>
      <c r="R32" s="21">
        <f t="shared" si="6"/>
        <v>4596194</v>
      </c>
      <c r="S32" s="21">
        <f t="shared" si="6"/>
        <v>2967298</v>
      </c>
      <c r="T32" s="21">
        <f t="shared" si="6"/>
        <v>3861520</v>
      </c>
      <c r="U32" s="21">
        <f t="shared" si="6"/>
        <v>1736265</v>
      </c>
      <c r="V32" s="21">
        <f t="shared" si="6"/>
        <v>8565083</v>
      </c>
      <c r="W32" s="21">
        <f t="shared" si="6"/>
        <v>20775797</v>
      </c>
      <c r="X32" s="21">
        <f t="shared" si="6"/>
        <v>18606493</v>
      </c>
      <c r="Y32" s="21">
        <f t="shared" si="6"/>
        <v>2169304</v>
      </c>
      <c r="Z32" s="4">
        <f>+IF(X32&lt;&gt;0,+(Y32/X32)*100,0)</f>
        <v>11.658854787949561</v>
      </c>
      <c r="AA32" s="19">
        <f>SUM(AA33:AA37)</f>
        <v>18606491</v>
      </c>
    </row>
    <row r="33" spans="1:27" ht="13.5">
      <c r="A33" s="5" t="s">
        <v>37</v>
      </c>
      <c r="B33" s="3"/>
      <c r="C33" s="22"/>
      <c r="D33" s="22"/>
      <c r="E33" s="23">
        <v>18606491</v>
      </c>
      <c r="F33" s="24">
        <v>18606491</v>
      </c>
      <c r="G33" s="24">
        <v>2362708</v>
      </c>
      <c r="H33" s="24">
        <v>804863</v>
      </c>
      <c r="I33" s="24">
        <v>1256614</v>
      </c>
      <c r="J33" s="24">
        <v>4424185</v>
      </c>
      <c r="K33" s="24">
        <v>1218178</v>
      </c>
      <c r="L33" s="24">
        <v>927606</v>
      </c>
      <c r="M33" s="24">
        <v>1044551</v>
      </c>
      <c r="N33" s="24">
        <v>3190335</v>
      </c>
      <c r="O33" s="24">
        <v>1649036</v>
      </c>
      <c r="P33" s="24">
        <v>1177461</v>
      </c>
      <c r="Q33" s="24">
        <v>1769697</v>
      </c>
      <c r="R33" s="24">
        <v>4596194</v>
      </c>
      <c r="S33" s="24">
        <v>2967298</v>
      </c>
      <c r="T33" s="24">
        <v>3861520</v>
      </c>
      <c r="U33" s="24">
        <v>1736265</v>
      </c>
      <c r="V33" s="24">
        <v>8565083</v>
      </c>
      <c r="W33" s="24">
        <v>20775797</v>
      </c>
      <c r="X33" s="24">
        <v>18606493</v>
      </c>
      <c r="Y33" s="24">
        <v>2169304</v>
      </c>
      <c r="Z33" s="6">
        <v>11.66</v>
      </c>
      <c r="AA33" s="22">
        <v>18606491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170283914</v>
      </c>
      <c r="F38" s="21">
        <f t="shared" si="7"/>
        <v>170283914</v>
      </c>
      <c r="G38" s="21">
        <f t="shared" si="7"/>
        <v>11861571</v>
      </c>
      <c r="H38" s="21">
        <f t="shared" si="7"/>
        <v>1880976</v>
      </c>
      <c r="I38" s="21">
        <f t="shared" si="7"/>
        <v>1679976</v>
      </c>
      <c r="J38" s="21">
        <f t="shared" si="7"/>
        <v>15422523</v>
      </c>
      <c r="K38" s="21">
        <f t="shared" si="7"/>
        <v>1817239</v>
      </c>
      <c r="L38" s="21">
        <f t="shared" si="7"/>
        <v>1989013</v>
      </c>
      <c r="M38" s="21">
        <f t="shared" si="7"/>
        <v>2382806</v>
      </c>
      <c r="N38" s="21">
        <f t="shared" si="7"/>
        <v>6189058</v>
      </c>
      <c r="O38" s="21">
        <f t="shared" si="7"/>
        <v>1715032</v>
      </c>
      <c r="P38" s="21">
        <f t="shared" si="7"/>
        <v>1286332</v>
      </c>
      <c r="Q38" s="21">
        <f t="shared" si="7"/>
        <v>2065563</v>
      </c>
      <c r="R38" s="21">
        <f t="shared" si="7"/>
        <v>5066927</v>
      </c>
      <c r="S38" s="21">
        <f t="shared" si="7"/>
        <v>2079025</v>
      </c>
      <c r="T38" s="21">
        <f t="shared" si="7"/>
        <v>1688987</v>
      </c>
      <c r="U38" s="21">
        <f t="shared" si="7"/>
        <v>2003983</v>
      </c>
      <c r="V38" s="21">
        <f t="shared" si="7"/>
        <v>5771995</v>
      </c>
      <c r="W38" s="21">
        <f t="shared" si="7"/>
        <v>32450503</v>
      </c>
      <c r="X38" s="21">
        <f t="shared" si="7"/>
        <v>170283912</v>
      </c>
      <c r="Y38" s="21">
        <f t="shared" si="7"/>
        <v>-137833409</v>
      </c>
      <c r="Z38" s="4">
        <f>+IF(X38&lt;&gt;0,+(Y38/X38)*100,0)</f>
        <v>-80.94329486628192</v>
      </c>
      <c r="AA38" s="19">
        <f>SUM(AA39:AA41)</f>
        <v>170283914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11861571</v>
      </c>
      <c r="H39" s="24">
        <v>1880976</v>
      </c>
      <c r="I39" s="24">
        <v>1679976</v>
      </c>
      <c r="J39" s="24">
        <v>15422523</v>
      </c>
      <c r="K39" s="24">
        <v>1817239</v>
      </c>
      <c r="L39" s="24">
        <v>1989013</v>
      </c>
      <c r="M39" s="24">
        <v>2382806</v>
      </c>
      <c r="N39" s="24">
        <v>6189058</v>
      </c>
      <c r="O39" s="24">
        <v>1715032</v>
      </c>
      <c r="P39" s="24">
        <v>1286332</v>
      </c>
      <c r="Q39" s="24">
        <v>2065563</v>
      </c>
      <c r="R39" s="24">
        <v>5066927</v>
      </c>
      <c r="S39" s="24">
        <v>2079025</v>
      </c>
      <c r="T39" s="24">
        <v>1688987</v>
      </c>
      <c r="U39" s="24">
        <v>2003983</v>
      </c>
      <c r="V39" s="24">
        <v>5771995</v>
      </c>
      <c r="W39" s="24">
        <v>32450503</v>
      </c>
      <c r="X39" s="24"/>
      <c r="Y39" s="24">
        <v>32450503</v>
      </c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>
        <v>170283914</v>
      </c>
      <c r="F40" s="24">
        <v>170283914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170283912</v>
      </c>
      <c r="Y40" s="24">
        <v>-170283912</v>
      </c>
      <c r="Z40" s="6">
        <v>-100</v>
      </c>
      <c r="AA40" s="22">
        <v>170283914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7720390</v>
      </c>
      <c r="H42" s="21">
        <f t="shared" si="8"/>
        <v>3533466</v>
      </c>
      <c r="I42" s="21">
        <f t="shared" si="8"/>
        <v>9774148</v>
      </c>
      <c r="J42" s="21">
        <f t="shared" si="8"/>
        <v>21028004</v>
      </c>
      <c r="K42" s="21">
        <f t="shared" si="8"/>
        <v>4107045</v>
      </c>
      <c r="L42" s="21">
        <f t="shared" si="8"/>
        <v>10541684</v>
      </c>
      <c r="M42" s="21">
        <f t="shared" si="8"/>
        <v>11450653</v>
      </c>
      <c r="N42" s="21">
        <f t="shared" si="8"/>
        <v>26099382</v>
      </c>
      <c r="O42" s="21">
        <f t="shared" si="8"/>
        <v>5322025</v>
      </c>
      <c r="P42" s="21">
        <f t="shared" si="8"/>
        <v>9443806</v>
      </c>
      <c r="Q42" s="21">
        <f t="shared" si="8"/>
        <v>10562070</v>
      </c>
      <c r="R42" s="21">
        <f t="shared" si="8"/>
        <v>25327901</v>
      </c>
      <c r="S42" s="21">
        <f t="shared" si="8"/>
        <v>7834961</v>
      </c>
      <c r="T42" s="21">
        <f t="shared" si="8"/>
        <v>12715241</v>
      </c>
      <c r="U42" s="21">
        <f t="shared" si="8"/>
        <v>28103312</v>
      </c>
      <c r="V42" s="21">
        <f t="shared" si="8"/>
        <v>48653514</v>
      </c>
      <c r="W42" s="21">
        <f t="shared" si="8"/>
        <v>121108801</v>
      </c>
      <c r="X42" s="21">
        <f t="shared" si="8"/>
        <v>0</v>
      </c>
      <c r="Y42" s="21">
        <f t="shared" si="8"/>
        <v>121108801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>
        <v>7720390</v>
      </c>
      <c r="H46" s="24">
        <v>3533466</v>
      </c>
      <c r="I46" s="24">
        <v>9774148</v>
      </c>
      <c r="J46" s="24">
        <v>21028004</v>
      </c>
      <c r="K46" s="24">
        <v>4107045</v>
      </c>
      <c r="L46" s="24">
        <v>10541684</v>
      </c>
      <c r="M46" s="24">
        <v>11450653</v>
      </c>
      <c r="N46" s="24">
        <v>26099382</v>
      </c>
      <c r="O46" s="24">
        <v>5322025</v>
      </c>
      <c r="P46" s="24">
        <v>9443806</v>
      </c>
      <c r="Q46" s="24">
        <v>10562070</v>
      </c>
      <c r="R46" s="24">
        <v>25327901</v>
      </c>
      <c r="S46" s="24">
        <v>7834961</v>
      </c>
      <c r="T46" s="24">
        <v>12715241</v>
      </c>
      <c r="U46" s="24">
        <v>28103312</v>
      </c>
      <c r="V46" s="24">
        <v>48653514</v>
      </c>
      <c r="W46" s="24">
        <v>121108801</v>
      </c>
      <c r="X46" s="24"/>
      <c r="Y46" s="24">
        <v>121108801</v>
      </c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382495234</v>
      </c>
      <c r="F48" s="42">
        <f t="shared" si="9"/>
        <v>382495234</v>
      </c>
      <c r="G48" s="42">
        <f t="shared" si="9"/>
        <v>38931531</v>
      </c>
      <c r="H48" s="42">
        <f t="shared" si="9"/>
        <v>21022913</v>
      </c>
      <c r="I48" s="42">
        <f t="shared" si="9"/>
        <v>26691990</v>
      </c>
      <c r="J48" s="42">
        <f t="shared" si="9"/>
        <v>86646434</v>
      </c>
      <c r="K48" s="42">
        <f t="shared" si="9"/>
        <v>20174474</v>
      </c>
      <c r="L48" s="42">
        <f t="shared" si="9"/>
        <v>28118703</v>
      </c>
      <c r="M48" s="42">
        <f t="shared" si="9"/>
        <v>27628903</v>
      </c>
      <c r="N48" s="42">
        <f t="shared" si="9"/>
        <v>75922080</v>
      </c>
      <c r="O48" s="42">
        <f t="shared" si="9"/>
        <v>26870902</v>
      </c>
      <c r="P48" s="42">
        <f t="shared" si="9"/>
        <v>26866262</v>
      </c>
      <c r="Q48" s="42">
        <f t="shared" si="9"/>
        <v>27123670</v>
      </c>
      <c r="R48" s="42">
        <f t="shared" si="9"/>
        <v>80860834</v>
      </c>
      <c r="S48" s="42">
        <f t="shared" si="9"/>
        <v>31584509</v>
      </c>
      <c r="T48" s="42">
        <f t="shared" si="9"/>
        <v>36441026</v>
      </c>
      <c r="U48" s="42">
        <f t="shared" si="9"/>
        <v>45114563</v>
      </c>
      <c r="V48" s="42">
        <f t="shared" si="9"/>
        <v>113140098</v>
      </c>
      <c r="W48" s="42">
        <f t="shared" si="9"/>
        <v>356569446</v>
      </c>
      <c r="X48" s="42">
        <f t="shared" si="9"/>
        <v>382495236</v>
      </c>
      <c r="Y48" s="42">
        <f t="shared" si="9"/>
        <v>-25925790</v>
      </c>
      <c r="Z48" s="43">
        <f>+IF(X48&lt;&gt;0,+(Y48/X48)*100,0)</f>
        <v>-6.778068733907054</v>
      </c>
      <c r="AA48" s="40">
        <f>+AA28+AA32+AA38+AA42+AA47</f>
        <v>382495234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91196301</v>
      </c>
      <c r="F49" s="46">
        <f t="shared" si="10"/>
        <v>91196301</v>
      </c>
      <c r="G49" s="46">
        <f t="shared" si="10"/>
        <v>79138442</v>
      </c>
      <c r="H49" s="46">
        <f t="shared" si="10"/>
        <v>-12270562</v>
      </c>
      <c r="I49" s="46">
        <f t="shared" si="10"/>
        <v>-18519308</v>
      </c>
      <c r="J49" s="46">
        <f t="shared" si="10"/>
        <v>48348572</v>
      </c>
      <c r="K49" s="46">
        <f t="shared" si="10"/>
        <v>34032050</v>
      </c>
      <c r="L49" s="46">
        <f t="shared" si="10"/>
        <v>-7760377</v>
      </c>
      <c r="M49" s="46">
        <f t="shared" si="10"/>
        <v>84514493</v>
      </c>
      <c r="N49" s="46">
        <f t="shared" si="10"/>
        <v>110786166</v>
      </c>
      <c r="O49" s="46">
        <f t="shared" si="10"/>
        <v>27392536</v>
      </c>
      <c r="P49" s="46">
        <f t="shared" si="10"/>
        <v>-11598544</v>
      </c>
      <c r="Q49" s="46">
        <f t="shared" si="10"/>
        <v>47398301</v>
      </c>
      <c r="R49" s="46">
        <f t="shared" si="10"/>
        <v>63192293</v>
      </c>
      <c r="S49" s="46">
        <f t="shared" si="10"/>
        <v>-1741912</v>
      </c>
      <c r="T49" s="46">
        <f t="shared" si="10"/>
        <v>4645513</v>
      </c>
      <c r="U49" s="46">
        <f t="shared" si="10"/>
        <v>-14599580</v>
      </c>
      <c r="V49" s="46">
        <f t="shared" si="10"/>
        <v>-11695979</v>
      </c>
      <c r="W49" s="46">
        <f t="shared" si="10"/>
        <v>210631052</v>
      </c>
      <c r="X49" s="46">
        <f>IF(F25=F48,0,X25-X48)</f>
        <v>91196298</v>
      </c>
      <c r="Y49" s="46">
        <f t="shared" si="10"/>
        <v>119434754</v>
      </c>
      <c r="Z49" s="47">
        <f>+IF(X49&lt;&gt;0,+(Y49/X49)*100,0)</f>
        <v>130.96447621152342</v>
      </c>
      <c r="AA49" s="44">
        <f>+AA25-AA48</f>
        <v>91196301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768631462</v>
      </c>
      <c r="D5" s="19">
        <f>SUM(D6:D8)</f>
        <v>0</v>
      </c>
      <c r="E5" s="20">
        <f t="shared" si="0"/>
        <v>522883042</v>
      </c>
      <c r="F5" s="21">
        <f t="shared" si="0"/>
        <v>574934065</v>
      </c>
      <c r="G5" s="21">
        <f t="shared" si="0"/>
        <v>206772410</v>
      </c>
      <c r="H5" s="21">
        <f t="shared" si="0"/>
        <v>36557383</v>
      </c>
      <c r="I5" s="21">
        <f t="shared" si="0"/>
        <v>36362197</v>
      </c>
      <c r="J5" s="21">
        <f t="shared" si="0"/>
        <v>279691990</v>
      </c>
      <c r="K5" s="21">
        <f t="shared" si="0"/>
        <v>34516681</v>
      </c>
      <c r="L5" s="21">
        <f t="shared" si="0"/>
        <v>33924610</v>
      </c>
      <c r="M5" s="21">
        <f t="shared" si="0"/>
        <v>146988303</v>
      </c>
      <c r="N5" s="21">
        <f t="shared" si="0"/>
        <v>215429594</v>
      </c>
      <c r="O5" s="21">
        <f t="shared" si="0"/>
        <v>36063722</v>
      </c>
      <c r="P5" s="21">
        <f t="shared" si="0"/>
        <v>38403631</v>
      </c>
      <c r="Q5" s="21">
        <f t="shared" si="0"/>
        <v>109568028</v>
      </c>
      <c r="R5" s="21">
        <f t="shared" si="0"/>
        <v>184035381</v>
      </c>
      <c r="S5" s="21">
        <f t="shared" si="0"/>
        <v>26854805</v>
      </c>
      <c r="T5" s="21">
        <f t="shared" si="0"/>
        <v>39158943</v>
      </c>
      <c r="U5" s="21">
        <f t="shared" si="0"/>
        <v>0</v>
      </c>
      <c r="V5" s="21">
        <f t="shared" si="0"/>
        <v>66013748</v>
      </c>
      <c r="W5" s="21">
        <f t="shared" si="0"/>
        <v>745170713</v>
      </c>
      <c r="X5" s="21">
        <f t="shared" si="0"/>
        <v>522882873</v>
      </c>
      <c r="Y5" s="21">
        <f t="shared" si="0"/>
        <v>222287840</v>
      </c>
      <c r="Z5" s="4">
        <f>+IF(X5&lt;&gt;0,+(Y5/X5)*100,0)</f>
        <v>42.51197571736108</v>
      </c>
      <c r="AA5" s="19">
        <f>SUM(AA6:AA8)</f>
        <v>574934065</v>
      </c>
    </row>
    <row r="6" spans="1:27" ht="13.5">
      <c r="A6" s="5" t="s">
        <v>33</v>
      </c>
      <c r="B6" s="3"/>
      <c r="C6" s="22">
        <v>6990799</v>
      </c>
      <c r="D6" s="22"/>
      <c r="E6" s="23">
        <v>3286000</v>
      </c>
      <c r="F6" s="24">
        <v>3226000</v>
      </c>
      <c r="G6" s="24">
        <v>32807</v>
      </c>
      <c r="H6" s="24">
        <v>35066</v>
      </c>
      <c r="I6" s="24">
        <v>54545</v>
      </c>
      <c r="J6" s="24">
        <v>122418</v>
      </c>
      <c r="K6" s="24">
        <v>46258</v>
      </c>
      <c r="L6" s="24">
        <v>35066</v>
      </c>
      <c r="M6" s="24">
        <v>35066</v>
      </c>
      <c r="N6" s="24">
        <v>116390</v>
      </c>
      <c r="O6" s="24">
        <v>35066</v>
      </c>
      <c r="P6" s="24">
        <v>35066</v>
      </c>
      <c r="Q6" s="24">
        <v>63333</v>
      </c>
      <c r="R6" s="24">
        <v>133465</v>
      </c>
      <c r="S6" s="24">
        <v>103204</v>
      </c>
      <c r="T6" s="24">
        <v>28020</v>
      </c>
      <c r="U6" s="24"/>
      <c r="V6" s="24">
        <v>131224</v>
      </c>
      <c r="W6" s="24">
        <v>503497</v>
      </c>
      <c r="X6" s="24">
        <v>3286000</v>
      </c>
      <c r="Y6" s="24">
        <v>-2782503</v>
      </c>
      <c r="Z6" s="6">
        <v>-84.68</v>
      </c>
      <c r="AA6" s="22">
        <v>3226000</v>
      </c>
    </row>
    <row r="7" spans="1:27" ht="13.5">
      <c r="A7" s="5" t="s">
        <v>34</v>
      </c>
      <c r="B7" s="3"/>
      <c r="C7" s="25">
        <v>759932347</v>
      </c>
      <c r="D7" s="25"/>
      <c r="E7" s="26">
        <v>515074000</v>
      </c>
      <c r="F7" s="27">
        <v>567124915</v>
      </c>
      <c r="G7" s="27">
        <v>206721414</v>
      </c>
      <c r="H7" s="27">
        <v>36505033</v>
      </c>
      <c r="I7" s="27">
        <v>36295258</v>
      </c>
      <c r="J7" s="27">
        <v>279521705</v>
      </c>
      <c r="K7" s="27">
        <v>33999245</v>
      </c>
      <c r="L7" s="27">
        <v>33626835</v>
      </c>
      <c r="M7" s="27">
        <v>146867614</v>
      </c>
      <c r="N7" s="27">
        <v>214493694</v>
      </c>
      <c r="O7" s="27">
        <v>36073573</v>
      </c>
      <c r="P7" s="27">
        <v>38395177</v>
      </c>
      <c r="Q7" s="27">
        <v>109465777</v>
      </c>
      <c r="R7" s="27">
        <v>183934527</v>
      </c>
      <c r="S7" s="27">
        <v>26732771</v>
      </c>
      <c r="T7" s="27">
        <v>38996852</v>
      </c>
      <c r="U7" s="27"/>
      <c r="V7" s="27">
        <v>65729623</v>
      </c>
      <c r="W7" s="27">
        <v>743679549</v>
      </c>
      <c r="X7" s="27">
        <v>515073831</v>
      </c>
      <c r="Y7" s="27">
        <v>228605718</v>
      </c>
      <c r="Z7" s="7">
        <v>44.38</v>
      </c>
      <c r="AA7" s="25">
        <v>567124915</v>
      </c>
    </row>
    <row r="8" spans="1:27" ht="13.5">
      <c r="A8" s="5" t="s">
        <v>35</v>
      </c>
      <c r="B8" s="3"/>
      <c r="C8" s="22">
        <v>1708316</v>
      </c>
      <c r="D8" s="22"/>
      <c r="E8" s="23">
        <v>4523042</v>
      </c>
      <c r="F8" s="24">
        <v>4583150</v>
      </c>
      <c r="G8" s="24">
        <v>18189</v>
      </c>
      <c r="H8" s="24">
        <v>17284</v>
      </c>
      <c r="I8" s="24">
        <v>12394</v>
      </c>
      <c r="J8" s="24">
        <v>47867</v>
      </c>
      <c r="K8" s="24">
        <v>471178</v>
      </c>
      <c r="L8" s="24">
        <v>262709</v>
      </c>
      <c r="M8" s="24">
        <v>85623</v>
      </c>
      <c r="N8" s="24">
        <v>819510</v>
      </c>
      <c r="O8" s="24">
        <v>-44917</v>
      </c>
      <c r="P8" s="24">
        <v>-26612</v>
      </c>
      <c r="Q8" s="24">
        <v>38918</v>
      </c>
      <c r="R8" s="24">
        <v>-32611</v>
      </c>
      <c r="S8" s="24">
        <v>18830</v>
      </c>
      <c r="T8" s="24">
        <v>134071</v>
      </c>
      <c r="U8" s="24"/>
      <c r="V8" s="24">
        <v>152901</v>
      </c>
      <c r="W8" s="24">
        <v>987667</v>
      </c>
      <c r="X8" s="24">
        <v>4523042</v>
      </c>
      <c r="Y8" s="24">
        <v>-3535375</v>
      </c>
      <c r="Z8" s="6">
        <v>-78.16</v>
      </c>
      <c r="AA8" s="22">
        <v>4583150</v>
      </c>
    </row>
    <row r="9" spans="1:27" ht="13.5">
      <c r="A9" s="2" t="s">
        <v>36</v>
      </c>
      <c r="B9" s="3"/>
      <c r="C9" s="19">
        <f aca="true" t="shared" si="1" ref="C9:Y9">SUM(C10:C14)</f>
        <v>84082605</v>
      </c>
      <c r="D9" s="19">
        <f>SUM(D10:D14)</f>
        <v>0</v>
      </c>
      <c r="E9" s="20">
        <f t="shared" si="1"/>
        <v>105514080</v>
      </c>
      <c r="F9" s="21">
        <f t="shared" si="1"/>
        <v>26167014</v>
      </c>
      <c r="G9" s="21">
        <f t="shared" si="1"/>
        <v>7294317</v>
      </c>
      <c r="H9" s="21">
        <f t="shared" si="1"/>
        <v>6456566</v>
      </c>
      <c r="I9" s="21">
        <f t="shared" si="1"/>
        <v>8142820</v>
      </c>
      <c r="J9" s="21">
        <f t="shared" si="1"/>
        <v>21893703</v>
      </c>
      <c r="K9" s="21">
        <f t="shared" si="1"/>
        <v>6295467</v>
      </c>
      <c r="L9" s="21">
        <f t="shared" si="1"/>
        <v>6367258</v>
      </c>
      <c r="M9" s="21">
        <f t="shared" si="1"/>
        <v>1495486</v>
      </c>
      <c r="N9" s="21">
        <f t="shared" si="1"/>
        <v>14158211</v>
      </c>
      <c r="O9" s="21">
        <f t="shared" si="1"/>
        <v>5805604</v>
      </c>
      <c r="P9" s="21">
        <f t="shared" si="1"/>
        <v>9575962</v>
      </c>
      <c r="Q9" s="21">
        <f t="shared" si="1"/>
        <v>3064022</v>
      </c>
      <c r="R9" s="21">
        <f t="shared" si="1"/>
        <v>18445588</v>
      </c>
      <c r="S9" s="21">
        <f t="shared" si="1"/>
        <v>5681481</v>
      </c>
      <c r="T9" s="21">
        <f t="shared" si="1"/>
        <v>7437169</v>
      </c>
      <c r="U9" s="21">
        <f t="shared" si="1"/>
        <v>0</v>
      </c>
      <c r="V9" s="21">
        <f t="shared" si="1"/>
        <v>13118650</v>
      </c>
      <c r="W9" s="21">
        <f t="shared" si="1"/>
        <v>67616152</v>
      </c>
      <c r="X9" s="21">
        <f t="shared" si="1"/>
        <v>105513224</v>
      </c>
      <c r="Y9" s="21">
        <f t="shared" si="1"/>
        <v>-37897072</v>
      </c>
      <c r="Z9" s="4">
        <f>+IF(X9&lt;&gt;0,+(Y9/X9)*100,0)</f>
        <v>-35.91689322278694</v>
      </c>
      <c r="AA9" s="19">
        <f>SUM(AA10:AA14)</f>
        <v>26167014</v>
      </c>
    </row>
    <row r="10" spans="1:27" ht="13.5">
      <c r="A10" s="5" t="s">
        <v>37</v>
      </c>
      <c r="B10" s="3"/>
      <c r="C10" s="22">
        <v>2090669</v>
      </c>
      <c r="D10" s="22"/>
      <c r="E10" s="23">
        <v>6024000</v>
      </c>
      <c r="F10" s="24">
        <v>6503467</v>
      </c>
      <c r="G10" s="24">
        <v>366702</v>
      </c>
      <c r="H10" s="24">
        <v>229834</v>
      </c>
      <c r="I10" s="24">
        <v>350062</v>
      </c>
      <c r="J10" s="24">
        <v>946598</v>
      </c>
      <c r="K10" s="24">
        <v>228102</v>
      </c>
      <c r="L10" s="24">
        <v>817551</v>
      </c>
      <c r="M10" s="24">
        <v>359957</v>
      </c>
      <c r="N10" s="24">
        <v>1405610</v>
      </c>
      <c r="O10" s="24">
        <v>933461</v>
      </c>
      <c r="P10" s="24">
        <v>219214</v>
      </c>
      <c r="Q10" s="24">
        <v>224714</v>
      </c>
      <c r="R10" s="24">
        <v>1377389</v>
      </c>
      <c r="S10" s="24">
        <v>210665</v>
      </c>
      <c r="T10" s="24">
        <v>303850</v>
      </c>
      <c r="U10" s="24"/>
      <c r="V10" s="24">
        <v>514515</v>
      </c>
      <c r="W10" s="24">
        <v>4244112</v>
      </c>
      <c r="X10" s="24">
        <v>6023594</v>
      </c>
      <c r="Y10" s="24">
        <v>-1779482</v>
      </c>
      <c r="Z10" s="6">
        <v>-29.54</v>
      </c>
      <c r="AA10" s="22">
        <v>6503467</v>
      </c>
    </row>
    <row r="11" spans="1:27" ht="13.5">
      <c r="A11" s="5" t="s">
        <v>38</v>
      </c>
      <c r="B11" s="3"/>
      <c r="C11" s="22">
        <v>1409385</v>
      </c>
      <c r="D11" s="22"/>
      <c r="E11" s="23">
        <v>5760000</v>
      </c>
      <c r="F11" s="24">
        <v>9023650</v>
      </c>
      <c r="G11" s="24">
        <v>53899</v>
      </c>
      <c r="H11" s="24">
        <v>37737</v>
      </c>
      <c r="I11" s="24">
        <v>437728</v>
      </c>
      <c r="J11" s="24">
        <v>529364</v>
      </c>
      <c r="K11" s="24">
        <v>383429</v>
      </c>
      <c r="L11" s="24">
        <v>38456</v>
      </c>
      <c r="M11" s="24">
        <v>35240</v>
      </c>
      <c r="N11" s="24">
        <v>457125</v>
      </c>
      <c r="O11" s="24">
        <v>55759</v>
      </c>
      <c r="P11" s="24">
        <v>53636</v>
      </c>
      <c r="Q11" s="24">
        <v>53636</v>
      </c>
      <c r="R11" s="24">
        <v>163031</v>
      </c>
      <c r="S11" s="24">
        <v>228195</v>
      </c>
      <c r="T11" s="24">
        <v>69945</v>
      </c>
      <c r="U11" s="24"/>
      <c r="V11" s="24">
        <v>298140</v>
      </c>
      <c r="W11" s="24">
        <v>1447660</v>
      </c>
      <c r="X11" s="24">
        <v>5760000</v>
      </c>
      <c r="Y11" s="24">
        <v>-4312340</v>
      </c>
      <c r="Z11" s="6">
        <v>-74.87</v>
      </c>
      <c r="AA11" s="22">
        <v>9023650</v>
      </c>
    </row>
    <row r="12" spans="1:27" ht="13.5">
      <c r="A12" s="5" t="s">
        <v>39</v>
      </c>
      <c r="B12" s="3"/>
      <c r="C12" s="22">
        <v>78586183</v>
      </c>
      <c r="D12" s="22"/>
      <c r="E12" s="23">
        <v>91246000</v>
      </c>
      <c r="F12" s="24">
        <v>8473817</v>
      </c>
      <c r="G12" s="24">
        <v>6776847</v>
      </c>
      <c r="H12" s="24">
        <v>6099455</v>
      </c>
      <c r="I12" s="24">
        <v>7100109</v>
      </c>
      <c r="J12" s="24">
        <v>19976411</v>
      </c>
      <c r="K12" s="24">
        <v>5475421</v>
      </c>
      <c r="L12" s="24">
        <v>5311412</v>
      </c>
      <c r="M12" s="24">
        <v>826439</v>
      </c>
      <c r="N12" s="24">
        <v>11613272</v>
      </c>
      <c r="O12" s="24">
        <v>4608334</v>
      </c>
      <c r="P12" s="24">
        <v>9063388</v>
      </c>
      <c r="Q12" s="24">
        <v>2550948</v>
      </c>
      <c r="R12" s="24">
        <v>16222670</v>
      </c>
      <c r="S12" s="24">
        <v>5027137</v>
      </c>
      <c r="T12" s="24">
        <v>6927364</v>
      </c>
      <c r="U12" s="24"/>
      <c r="V12" s="24">
        <v>11954501</v>
      </c>
      <c r="W12" s="24">
        <v>59766854</v>
      </c>
      <c r="X12" s="24">
        <v>91245550</v>
      </c>
      <c r="Y12" s="24">
        <v>-31478696</v>
      </c>
      <c r="Z12" s="6">
        <v>-34.5</v>
      </c>
      <c r="AA12" s="22">
        <v>8473817</v>
      </c>
    </row>
    <row r="13" spans="1:27" ht="13.5">
      <c r="A13" s="5" t="s">
        <v>40</v>
      </c>
      <c r="B13" s="3"/>
      <c r="C13" s="22">
        <v>1936924</v>
      </c>
      <c r="D13" s="22"/>
      <c r="E13" s="23">
        <v>2166080</v>
      </c>
      <c r="F13" s="24">
        <v>2166080</v>
      </c>
      <c r="G13" s="24">
        <v>96869</v>
      </c>
      <c r="H13" s="24">
        <v>89540</v>
      </c>
      <c r="I13" s="24">
        <v>100751</v>
      </c>
      <c r="J13" s="24">
        <v>287160</v>
      </c>
      <c r="K13" s="24">
        <v>92575</v>
      </c>
      <c r="L13" s="24">
        <v>88539</v>
      </c>
      <c r="M13" s="24">
        <v>152230</v>
      </c>
      <c r="N13" s="24">
        <v>333344</v>
      </c>
      <c r="O13" s="24">
        <v>88940</v>
      </c>
      <c r="P13" s="24">
        <v>153864</v>
      </c>
      <c r="Q13" s="24">
        <v>178864</v>
      </c>
      <c r="R13" s="24">
        <v>421668</v>
      </c>
      <c r="S13" s="24">
        <v>89439</v>
      </c>
      <c r="T13" s="24">
        <v>136010</v>
      </c>
      <c r="U13" s="24"/>
      <c r="V13" s="24">
        <v>225449</v>
      </c>
      <c r="W13" s="24">
        <v>1267621</v>
      </c>
      <c r="X13" s="24">
        <v>2166080</v>
      </c>
      <c r="Y13" s="24">
        <v>-898459</v>
      </c>
      <c r="Z13" s="6">
        <v>-41.48</v>
      </c>
      <c r="AA13" s="22">
        <v>2166080</v>
      </c>
    </row>
    <row r="14" spans="1:27" ht="13.5">
      <c r="A14" s="5" t="s">
        <v>41</v>
      </c>
      <c r="B14" s="3"/>
      <c r="C14" s="25">
        <v>59444</v>
      </c>
      <c r="D14" s="25"/>
      <c r="E14" s="26">
        <v>318000</v>
      </c>
      <c r="F14" s="27"/>
      <c r="G14" s="27"/>
      <c r="H14" s="27"/>
      <c r="I14" s="27">
        <v>154170</v>
      </c>
      <c r="J14" s="27">
        <v>154170</v>
      </c>
      <c r="K14" s="27">
        <v>115940</v>
      </c>
      <c r="L14" s="27">
        <v>111300</v>
      </c>
      <c r="M14" s="27">
        <v>121620</v>
      </c>
      <c r="N14" s="27">
        <v>348860</v>
      </c>
      <c r="O14" s="27">
        <v>119110</v>
      </c>
      <c r="P14" s="27">
        <v>85860</v>
      </c>
      <c r="Q14" s="27">
        <v>55860</v>
      </c>
      <c r="R14" s="27">
        <v>260830</v>
      </c>
      <c r="S14" s="27">
        <v>126045</v>
      </c>
      <c r="T14" s="27"/>
      <c r="U14" s="27"/>
      <c r="V14" s="27">
        <v>126045</v>
      </c>
      <c r="W14" s="27">
        <v>889905</v>
      </c>
      <c r="X14" s="27">
        <v>318000</v>
      </c>
      <c r="Y14" s="27">
        <v>571905</v>
      </c>
      <c r="Z14" s="7">
        <v>179.84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100427586</v>
      </c>
      <c r="D15" s="19">
        <f>SUM(D16:D18)</f>
        <v>0</v>
      </c>
      <c r="E15" s="20">
        <f t="shared" si="2"/>
        <v>53463000</v>
      </c>
      <c r="F15" s="21">
        <f t="shared" si="2"/>
        <v>150662337</v>
      </c>
      <c r="G15" s="21">
        <f t="shared" si="2"/>
        <v>4896705</v>
      </c>
      <c r="H15" s="21">
        <f t="shared" si="2"/>
        <v>18186127</v>
      </c>
      <c r="I15" s="21">
        <f t="shared" si="2"/>
        <v>6500720</v>
      </c>
      <c r="J15" s="21">
        <f t="shared" si="2"/>
        <v>29583552</v>
      </c>
      <c r="K15" s="21">
        <f t="shared" si="2"/>
        <v>148296</v>
      </c>
      <c r="L15" s="21">
        <f t="shared" si="2"/>
        <v>908249</v>
      </c>
      <c r="M15" s="21">
        <f t="shared" si="2"/>
        <v>59994909</v>
      </c>
      <c r="N15" s="21">
        <f t="shared" si="2"/>
        <v>61051454</v>
      </c>
      <c r="O15" s="21">
        <f t="shared" si="2"/>
        <v>130488</v>
      </c>
      <c r="P15" s="21">
        <f t="shared" si="2"/>
        <v>697007</v>
      </c>
      <c r="Q15" s="21">
        <f t="shared" si="2"/>
        <v>32032907</v>
      </c>
      <c r="R15" s="21">
        <f t="shared" si="2"/>
        <v>32860402</v>
      </c>
      <c r="S15" s="21">
        <f t="shared" si="2"/>
        <v>213136</v>
      </c>
      <c r="T15" s="21">
        <f t="shared" si="2"/>
        <v>204780</v>
      </c>
      <c r="U15" s="21">
        <f t="shared" si="2"/>
        <v>0</v>
      </c>
      <c r="V15" s="21">
        <f t="shared" si="2"/>
        <v>417916</v>
      </c>
      <c r="W15" s="21">
        <f t="shared" si="2"/>
        <v>123913324</v>
      </c>
      <c r="X15" s="21">
        <f t="shared" si="2"/>
        <v>53462244</v>
      </c>
      <c r="Y15" s="21">
        <f t="shared" si="2"/>
        <v>70451080</v>
      </c>
      <c r="Z15" s="4">
        <f>+IF(X15&lt;&gt;0,+(Y15/X15)*100,0)</f>
        <v>131.77725948054106</v>
      </c>
      <c r="AA15" s="19">
        <f>SUM(AA16:AA18)</f>
        <v>150662337</v>
      </c>
    </row>
    <row r="16" spans="1:27" ht="13.5">
      <c r="A16" s="5" t="s">
        <v>43</v>
      </c>
      <c r="B16" s="3"/>
      <c r="C16" s="22">
        <v>675</v>
      </c>
      <c r="D16" s="22"/>
      <c r="E16" s="23">
        <v>6000</v>
      </c>
      <c r="F16" s="24">
        <v>5581</v>
      </c>
      <c r="G16" s="24"/>
      <c r="H16" s="24"/>
      <c r="I16" s="24">
        <v>200</v>
      </c>
      <c r="J16" s="24">
        <v>200</v>
      </c>
      <c r="K16" s="24"/>
      <c r="L16" s="24">
        <v>2675</v>
      </c>
      <c r="M16" s="24">
        <v>12422</v>
      </c>
      <c r="N16" s="24">
        <v>15097</v>
      </c>
      <c r="O16" s="24">
        <v>39650</v>
      </c>
      <c r="P16" s="24">
        <v>2860</v>
      </c>
      <c r="Q16" s="24">
        <v>2860</v>
      </c>
      <c r="R16" s="24">
        <v>45370</v>
      </c>
      <c r="S16" s="24">
        <v>78291</v>
      </c>
      <c r="T16" s="24">
        <v>67496</v>
      </c>
      <c r="U16" s="24"/>
      <c r="V16" s="24">
        <v>145787</v>
      </c>
      <c r="W16" s="24">
        <v>206454</v>
      </c>
      <c r="X16" s="24">
        <v>5581</v>
      </c>
      <c r="Y16" s="24">
        <v>200873</v>
      </c>
      <c r="Z16" s="6">
        <v>3599.23</v>
      </c>
      <c r="AA16" s="22">
        <v>5581</v>
      </c>
    </row>
    <row r="17" spans="1:27" ht="13.5">
      <c r="A17" s="5" t="s">
        <v>44</v>
      </c>
      <c r="B17" s="3"/>
      <c r="C17" s="22">
        <v>100426911</v>
      </c>
      <c r="D17" s="22"/>
      <c r="E17" s="23">
        <v>53457000</v>
      </c>
      <c r="F17" s="24">
        <v>150656756</v>
      </c>
      <c r="G17" s="24">
        <v>4896705</v>
      </c>
      <c r="H17" s="24">
        <v>18186127</v>
      </c>
      <c r="I17" s="24">
        <v>6500520</v>
      </c>
      <c r="J17" s="24">
        <v>29583352</v>
      </c>
      <c r="K17" s="24">
        <v>148296</v>
      </c>
      <c r="L17" s="24">
        <v>905574</v>
      </c>
      <c r="M17" s="24">
        <v>59982487</v>
      </c>
      <c r="N17" s="24">
        <v>61036357</v>
      </c>
      <c r="O17" s="24">
        <v>90838</v>
      </c>
      <c r="P17" s="24">
        <v>694147</v>
      </c>
      <c r="Q17" s="24">
        <v>32030047</v>
      </c>
      <c r="R17" s="24">
        <v>32815032</v>
      </c>
      <c r="S17" s="24">
        <v>134845</v>
      </c>
      <c r="T17" s="24">
        <v>137284</v>
      </c>
      <c r="U17" s="24"/>
      <c r="V17" s="24">
        <v>272129</v>
      </c>
      <c r="W17" s="24">
        <v>123706870</v>
      </c>
      <c r="X17" s="24">
        <v>53456663</v>
      </c>
      <c r="Y17" s="24">
        <v>70250207</v>
      </c>
      <c r="Z17" s="6">
        <v>131.42</v>
      </c>
      <c r="AA17" s="22">
        <v>150656756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1310904874</v>
      </c>
      <c r="D19" s="19">
        <f>SUM(D20:D23)</f>
        <v>0</v>
      </c>
      <c r="E19" s="20">
        <f t="shared" si="3"/>
        <v>1921757000</v>
      </c>
      <c r="F19" s="21">
        <f t="shared" si="3"/>
        <v>1896916978</v>
      </c>
      <c r="G19" s="21">
        <f t="shared" si="3"/>
        <v>126792636</v>
      </c>
      <c r="H19" s="21">
        <f t="shared" si="3"/>
        <v>139751873</v>
      </c>
      <c r="I19" s="21">
        <f t="shared" si="3"/>
        <v>130007331</v>
      </c>
      <c r="J19" s="21">
        <f t="shared" si="3"/>
        <v>396551840</v>
      </c>
      <c r="K19" s="21">
        <f t="shared" si="3"/>
        <v>123795857</v>
      </c>
      <c r="L19" s="21">
        <f t="shared" si="3"/>
        <v>130076161</v>
      </c>
      <c r="M19" s="21">
        <f t="shared" si="3"/>
        <v>126056454</v>
      </c>
      <c r="N19" s="21">
        <f t="shared" si="3"/>
        <v>379928472</v>
      </c>
      <c r="O19" s="21">
        <f t="shared" si="3"/>
        <v>141123728</v>
      </c>
      <c r="P19" s="21">
        <f t="shared" si="3"/>
        <v>140759269</v>
      </c>
      <c r="Q19" s="21">
        <f t="shared" si="3"/>
        <v>120722871</v>
      </c>
      <c r="R19" s="21">
        <f t="shared" si="3"/>
        <v>402605868</v>
      </c>
      <c r="S19" s="21">
        <f t="shared" si="3"/>
        <v>112566922</v>
      </c>
      <c r="T19" s="21">
        <f t="shared" si="3"/>
        <v>116164876</v>
      </c>
      <c r="U19" s="21">
        <f t="shared" si="3"/>
        <v>0</v>
      </c>
      <c r="V19" s="21">
        <f t="shared" si="3"/>
        <v>228731798</v>
      </c>
      <c r="W19" s="21">
        <f t="shared" si="3"/>
        <v>1407817978</v>
      </c>
      <c r="X19" s="21">
        <f t="shared" si="3"/>
        <v>1921756374</v>
      </c>
      <c r="Y19" s="21">
        <f t="shared" si="3"/>
        <v>-513938396</v>
      </c>
      <c r="Z19" s="4">
        <f>+IF(X19&lt;&gt;0,+(Y19/X19)*100,0)</f>
        <v>-26.743160733234543</v>
      </c>
      <c r="AA19" s="19">
        <f>SUM(AA20:AA23)</f>
        <v>1896916978</v>
      </c>
    </row>
    <row r="20" spans="1:27" ht="13.5">
      <c r="A20" s="5" t="s">
        <v>47</v>
      </c>
      <c r="B20" s="3"/>
      <c r="C20" s="22">
        <v>662214846</v>
      </c>
      <c r="D20" s="22"/>
      <c r="E20" s="23">
        <v>889148000</v>
      </c>
      <c r="F20" s="24">
        <v>877519012</v>
      </c>
      <c r="G20" s="24">
        <v>64334281</v>
      </c>
      <c r="H20" s="24">
        <v>69766619</v>
      </c>
      <c r="I20" s="24">
        <v>68784565</v>
      </c>
      <c r="J20" s="24">
        <v>202885465</v>
      </c>
      <c r="K20" s="24">
        <v>56533296</v>
      </c>
      <c r="L20" s="24">
        <v>64296222</v>
      </c>
      <c r="M20" s="24">
        <v>55006193</v>
      </c>
      <c r="N20" s="24">
        <v>175835711</v>
      </c>
      <c r="O20" s="24">
        <v>60423415</v>
      </c>
      <c r="P20" s="24">
        <v>73037757</v>
      </c>
      <c r="Q20" s="24">
        <v>62592586</v>
      </c>
      <c r="R20" s="24">
        <v>196053758</v>
      </c>
      <c r="S20" s="24">
        <v>49724607</v>
      </c>
      <c r="T20" s="24">
        <v>55208865</v>
      </c>
      <c r="U20" s="24"/>
      <c r="V20" s="24">
        <v>104933472</v>
      </c>
      <c r="W20" s="24">
        <v>679708406</v>
      </c>
      <c r="X20" s="24">
        <v>889147970</v>
      </c>
      <c r="Y20" s="24">
        <v>-209439564</v>
      </c>
      <c r="Z20" s="6">
        <v>-23.56</v>
      </c>
      <c r="AA20" s="22">
        <v>877519012</v>
      </c>
    </row>
    <row r="21" spans="1:27" ht="13.5">
      <c r="A21" s="5" t="s">
        <v>48</v>
      </c>
      <c r="B21" s="3"/>
      <c r="C21" s="22">
        <v>434560114</v>
      </c>
      <c r="D21" s="22"/>
      <c r="E21" s="23">
        <v>637712000</v>
      </c>
      <c r="F21" s="24">
        <v>642130640</v>
      </c>
      <c r="G21" s="24">
        <v>41388485</v>
      </c>
      <c r="H21" s="24">
        <v>42535730</v>
      </c>
      <c r="I21" s="24">
        <v>40674006</v>
      </c>
      <c r="J21" s="24">
        <v>124598221</v>
      </c>
      <c r="K21" s="24">
        <v>39103959</v>
      </c>
      <c r="L21" s="24">
        <v>41567113</v>
      </c>
      <c r="M21" s="24">
        <v>40943212</v>
      </c>
      <c r="N21" s="24">
        <v>121614284</v>
      </c>
      <c r="O21" s="24">
        <v>36392210</v>
      </c>
      <c r="P21" s="24">
        <v>41852431</v>
      </c>
      <c r="Q21" s="24">
        <v>34120268</v>
      </c>
      <c r="R21" s="24">
        <v>112364909</v>
      </c>
      <c r="S21" s="24">
        <v>42922035</v>
      </c>
      <c r="T21" s="24">
        <v>39767817</v>
      </c>
      <c r="U21" s="24"/>
      <c r="V21" s="24">
        <v>82689852</v>
      </c>
      <c r="W21" s="24">
        <v>441267266</v>
      </c>
      <c r="X21" s="24">
        <v>637711718</v>
      </c>
      <c r="Y21" s="24">
        <v>-196444452</v>
      </c>
      <c r="Z21" s="6">
        <v>-30.8</v>
      </c>
      <c r="AA21" s="22">
        <v>642130640</v>
      </c>
    </row>
    <row r="22" spans="1:27" ht="13.5">
      <c r="A22" s="5" t="s">
        <v>49</v>
      </c>
      <c r="B22" s="3"/>
      <c r="C22" s="25">
        <v>91579038</v>
      </c>
      <c r="D22" s="25"/>
      <c r="E22" s="26">
        <v>180831000</v>
      </c>
      <c r="F22" s="27">
        <v>163181814</v>
      </c>
      <c r="G22" s="27">
        <v>8946826</v>
      </c>
      <c r="H22" s="27">
        <v>10728853</v>
      </c>
      <c r="I22" s="27">
        <v>8952348</v>
      </c>
      <c r="J22" s="27">
        <v>28628027</v>
      </c>
      <c r="K22" s="27">
        <v>17287173</v>
      </c>
      <c r="L22" s="27">
        <v>12521596</v>
      </c>
      <c r="M22" s="27">
        <v>18351887</v>
      </c>
      <c r="N22" s="27">
        <v>48160656</v>
      </c>
      <c r="O22" s="27">
        <v>32604988</v>
      </c>
      <c r="P22" s="27">
        <v>13739953</v>
      </c>
      <c r="Q22" s="27">
        <v>12208772</v>
      </c>
      <c r="R22" s="27">
        <v>58553713</v>
      </c>
      <c r="S22" s="27">
        <v>7849055</v>
      </c>
      <c r="T22" s="27">
        <v>9133669</v>
      </c>
      <c r="U22" s="27"/>
      <c r="V22" s="27">
        <v>16982724</v>
      </c>
      <c r="W22" s="27">
        <v>152325120</v>
      </c>
      <c r="X22" s="27">
        <v>180831174</v>
      </c>
      <c r="Y22" s="27">
        <v>-28506054</v>
      </c>
      <c r="Z22" s="7">
        <v>-15.76</v>
      </c>
      <c r="AA22" s="25">
        <v>163181814</v>
      </c>
    </row>
    <row r="23" spans="1:27" ht="13.5">
      <c r="A23" s="5" t="s">
        <v>50</v>
      </c>
      <c r="B23" s="3"/>
      <c r="C23" s="22">
        <v>122550876</v>
      </c>
      <c r="D23" s="22"/>
      <c r="E23" s="23">
        <v>214066000</v>
      </c>
      <c r="F23" s="24">
        <v>214085512</v>
      </c>
      <c r="G23" s="24">
        <v>12123044</v>
      </c>
      <c r="H23" s="24">
        <v>16720671</v>
      </c>
      <c r="I23" s="24">
        <v>11596412</v>
      </c>
      <c r="J23" s="24">
        <v>40440127</v>
      </c>
      <c r="K23" s="24">
        <v>10871429</v>
      </c>
      <c r="L23" s="24">
        <v>11691230</v>
      </c>
      <c r="M23" s="24">
        <v>11755162</v>
      </c>
      <c r="N23" s="24">
        <v>34317821</v>
      </c>
      <c r="O23" s="24">
        <v>11703115</v>
      </c>
      <c r="P23" s="24">
        <v>12129128</v>
      </c>
      <c r="Q23" s="24">
        <v>11801245</v>
      </c>
      <c r="R23" s="24">
        <v>35633488</v>
      </c>
      <c r="S23" s="24">
        <v>12071225</v>
      </c>
      <c r="T23" s="24">
        <v>12054525</v>
      </c>
      <c r="U23" s="24"/>
      <c r="V23" s="24">
        <v>24125750</v>
      </c>
      <c r="W23" s="24">
        <v>134517186</v>
      </c>
      <c r="X23" s="24">
        <v>214065512</v>
      </c>
      <c r="Y23" s="24">
        <v>-79548326</v>
      </c>
      <c r="Z23" s="6">
        <v>-37.16</v>
      </c>
      <c r="AA23" s="22">
        <v>214085512</v>
      </c>
    </row>
    <row r="24" spans="1:27" ht="13.5">
      <c r="A24" s="2" t="s">
        <v>51</v>
      </c>
      <c r="B24" s="8" t="s">
        <v>52</v>
      </c>
      <c r="C24" s="19">
        <v>1069927</v>
      </c>
      <c r="D24" s="19"/>
      <c r="E24" s="20">
        <v>45172102</v>
      </c>
      <c r="F24" s="21">
        <v>24538028</v>
      </c>
      <c r="G24" s="21">
        <v>1452775</v>
      </c>
      <c r="H24" s="21"/>
      <c r="I24" s="21">
        <v>2992303</v>
      </c>
      <c r="J24" s="21">
        <v>4445078</v>
      </c>
      <c r="K24" s="21">
        <v>1422862</v>
      </c>
      <c r="L24" s="21">
        <v>1637166</v>
      </c>
      <c r="M24" s="21">
        <v>761074</v>
      </c>
      <c r="N24" s="21">
        <v>3821102</v>
      </c>
      <c r="O24" s="21">
        <v>1642068</v>
      </c>
      <c r="P24" s="21">
        <v>1484113</v>
      </c>
      <c r="Q24" s="21">
        <v>1504113</v>
      </c>
      <c r="R24" s="21">
        <v>4630294</v>
      </c>
      <c r="S24" s="21">
        <v>1638333</v>
      </c>
      <c r="T24" s="21">
        <v>1438477</v>
      </c>
      <c r="U24" s="21"/>
      <c r="V24" s="21">
        <v>3076810</v>
      </c>
      <c r="W24" s="21">
        <v>15973284</v>
      </c>
      <c r="X24" s="21">
        <v>45174494</v>
      </c>
      <c r="Y24" s="21">
        <v>-29201210</v>
      </c>
      <c r="Z24" s="4">
        <v>-64.64</v>
      </c>
      <c r="AA24" s="19">
        <v>24538028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2265116454</v>
      </c>
      <c r="D25" s="40">
        <f>+D5+D9+D15+D19+D24</f>
        <v>0</v>
      </c>
      <c r="E25" s="41">
        <f t="shared" si="4"/>
        <v>2648789224</v>
      </c>
      <c r="F25" s="42">
        <f t="shared" si="4"/>
        <v>2673218422</v>
      </c>
      <c r="G25" s="42">
        <f t="shared" si="4"/>
        <v>347208843</v>
      </c>
      <c r="H25" s="42">
        <f t="shared" si="4"/>
        <v>200951949</v>
      </c>
      <c r="I25" s="42">
        <f t="shared" si="4"/>
        <v>184005371</v>
      </c>
      <c r="J25" s="42">
        <f t="shared" si="4"/>
        <v>732166163</v>
      </c>
      <c r="K25" s="42">
        <f t="shared" si="4"/>
        <v>166179163</v>
      </c>
      <c r="L25" s="42">
        <f t="shared" si="4"/>
        <v>172913444</v>
      </c>
      <c r="M25" s="42">
        <f t="shared" si="4"/>
        <v>335296226</v>
      </c>
      <c r="N25" s="42">
        <f t="shared" si="4"/>
        <v>674388833</v>
      </c>
      <c r="O25" s="42">
        <f t="shared" si="4"/>
        <v>184765610</v>
      </c>
      <c r="P25" s="42">
        <f t="shared" si="4"/>
        <v>190919982</v>
      </c>
      <c r="Q25" s="42">
        <f t="shared" si="4"/>
        <v>266891941</v>
      </c>
      <c r="R25" s="42">
        <f t="shared" si="4"/>
        <v>642577533</v>
      </c>
      <c r="S25" s="42">
        <f t="shared" si="4"/>
        <v>146954677</v>
      </c>
      <c r="T25" s="42">
        <f t="shared" si="4"/>
        <v>164404245</v>
      </c>
      <c r="U25" s="42">
        <f t="shared" si="4"/>
        <v>0</v>
      </c>
      <c r="V25" s="42">
        <f t="shared" si="4"/>
        <v>311358922</v>
      </c>
      <c r="W25" s="42">
        <f t="shared" si="4"/>
        <v>2360491451</v>
      </c>
      <c r="X25" s="42">
        <f t="shared" si="4"/>
        <v>2648789209</v>
      </c>
      <c r="Y25" s="42">
        <f t="shared" si="4"/>
        <v>-288297758</v>
      </c>
      <c r="Z25" s="43">
        <f>+IF(X25&lt;&gt;0,+(Y25/X25)*100,0)</f>
        <v>-10.884133664559942</v>
      </c>
      <c r="AA25" s="40">
        <f>+AA5+AA9+AA15+AA19+AA24</f>
        <v>2673218422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770224135</v>
      </c>
      <c r="D28" s="19">
        <f>SUM(D29:D31)</f>
        <v>0</v>
      </c>
      <c r="E28" s="20">
        <f t="shared" si="5"/>
        <v>713190443</v>
      </c>
      <c r="F28" s="21">
        <f t="shared" si="5"/>
        <v>745386764</v>
      </c>
      <c r="G28" s="21">
        <f t="shared" si="5"/>
        <v>48628303</v>
      </c>
      <c r="H28" s="21">
        <f t="shared" si="5"/>
        <v>57651906</v>
      </c>
      <c r="I28" s="21">
        <f t="shared" si="5"/>
        <v>78156412</v>
      </c>
      <c r="J28" s="21">
        <f t="shared" si="5"/>
        <v>184436621</v>
      </c>
      <c r="K28" s="21">
        <f t="shared" si="5"/>
        <v>54134044</v>
      </c>
      <c r="L28" s="21">
        <f t="shared" si="5"/>
        <v>64894995</v>
      </c>
      <c r="M28" s="21">
        <f t="shared" si="5"/>
        <v>67880451</v>
      </c>
      <c r="N28" s="21">
        <f t="shared" si="5"/>
        <v>186909490</v>
      </c>
      <c r="O28" s="21">
        <f t="shared" si="5"/>
        <v>55558156</v>
      </c>
      <c r="P28" s="21">
        <f t="shared" si="5"/>
        <v>71260352</v>
      </c>
      <c r="Q28" s="21">
        <f t="shared" si="5"/>
        <v>69599747</v>
      </c>
      <c r="R28" s="21">
        <f t="shared" si="5"/>
        <v>196418255</v>
      </c>
      <c r="S28" s="21">
        <f t="shared" si="5"/>
        <v>74974872</v>
      </c>
      <c r="T28" s="21">
        <f t="shared" si="5"/>
        <v>62949869</v>
      </c>
      <c r="U28" s="21">
        <f t="shared" si="5"/>
        <v>0</v>
      </c>
      <c r="V28" s="21">
        <f t="shared" si="5"/>
        <v>137924741</v>
      </c>
      <c r="W28" s="21">
        <f t="shared" si="5"/>
        <v>705689107</v>
      </c>
      <c r="X28" s="21">
        <f t="shared" si="5"/>
        <v>713190443</v>
      </c>
      <c r="Y28" s="21">
        <f t="shared" si="5"/>
        <v>-7501336</v>
      </c>
      <c r="Z28" s="4">
        <f>+IF(X28&lt;&gt;0,+(Y28/X28)*100,0)</f>
        <v>-1.05179984864155</v>
      </c>
      <c r="AA28" s="19">
        <f>SUM(AA29:AA31)</f>
        <v>745386764</v>
      </c>
    </row>
    <row r="29" spans="1:27" ht="13.5">
      <c r="A29" s="5" t="s">
        <v>33</v>
      </c>
      <c r="B29" s="3"/>
      <c r="C29" s="22">
        <v>64869890</v>
      </c>
      <c r="D29" s="22"/>
      <c r="E29" s="23">
        <v>130075637</v>
      </c>
      <c r="F29" s="24">
        <v>135838240</v>
      </c>
      <c r="G29" s="24">
        <v>3238252</v>
      </c>
      <c r="H29" s="24">
        <v>5939673</v>
      </c>
      <c r="I29" s="24">
        <v>15523709</v>
      </c>
      <c r="J29" s="24">
        <v>24701634</v>
      </c>
      <c r="K29" s="24">
        <v>5061810</v>
      </c>
      <c r="L29" s="24">
        <v>5712818</v>
      </c>
      <c r="M29" s="24">
        <v>5820535</v>
      </c>
      <c r="N29" s="24">
        <v>16595163</v>
      </c>
      <c r="O29" s="24">
        <v>5620552</v>
      </c>
      <c r="P29" s="24">
        <v>5945892</v>
      </c>
      <c r="Q29" s="24">
        <v>5945892</v>
      </c>
      <c r="R29" s="24">
        <v>17512336</v>
      </c>
      <c r="S29" s="24">
        <v>9863656</v>
      </c>
      <c r="T29" s="24">
        <v>7472121</v>
      </c>
      <c r="U29" s="24"/>
      <c r="V29" s="24">
        <v>17335777</v>
      </c>
      <c r="W29" s="24">
        <v>76144910</v>
      </c>
      <c r="X29" s="24">
        <v>130075637</v>
      </c>
      <c r="Y29" s="24">
        <v>-53930727</v>
      </c>
      <c r="Z29" s="6">
        <v>-41.46</v>
      </c>
      <c r="AA29" s="22">
        <v>135838240</v>
      </c>
    </row>
    <row r="30" spans="1:27" ht="13.5">
      <c r="A30" s="5" t="s">
        <v>34</v>
      </c>
      <c r="B30" s="3"/>
      <c r="C30" s="25">
        <v>657200599</v>
      </c>
      <c r="D30" s="25"/>
      <c r="E30" s="26">
        <v>529011179</v>
      </c>
      <c r="F30" s="27">
        <v>552995891</v>
      </c>
      <c r="G30" s="27">
        <v>41674695</v>
      </c>
      <c r="H30" s="27">
        <v>37371921</v>
      </c>
      <c r="I30" s="27">
        <v>45407316</v>
      </c>
      <c r="J30" s="27">
        <v>124453932</v>
      </c>
      <c r="K30" s="27">
        <v>41168587</v>
      </c>
      <c r="L30" s="27">
        <v>53626096</v>
      </c>
      <c r="M30" s="27">
        <v>55215160</v>
      </c>
      <c r="N30" s="27">
        <v>150009843</v>
      </c>
      <c r="O30" s="27">
        <v>45261260</v>
      </c>
      <c r="P30" s="27">
        <v>58029450</v>
      </c>
      <c r="Q30" s="27">
        <v>51802203</v>
      </c>
      <c r="R30" s="27">
        <v>155092913</v>
      </c>
      <c r="S30" s="27">
        <v>56444860</v>
      </c>
      <c r="T30" s="27">
        <v>51086283</v>
      </c>
      <c r="U30" s="27"/>
      <c r="V30" s="27">
        <v>107531143</v>
      </c>
      <c r="W30" s="27">
        <v>537087831</v>
      </c>
      <c r="X30" s="27">
        <v>529011179</v>
      </c>
      <c r="Y30" s="27">
        <v>8076652</v>
      </c>
      <c r="Z30" s="7">
        <v>1.53</v>
      </c>
      <c r="AA30" s="25">
        <v>552995891</v>
      </c>
    </row>
    <row r="31" spans="1:27" ht="13.5">
      <c r="A31" s="5" t="s">
        <v>35</v>
      </c>
      <c r="B31" s="3"/>
      <c r="C31" s="22">
        <v>48153646</v>
      </c>
      <c r="D31" s="22"/>
      <c r="E31" s="23">
        <v>54103627</v>
      </c>
      <c r="F31" s="24">
        <v>56552633</v>
      </c>
      <c r="G31" s="24">
        <v>3715356</v>
      </c>
      <c r="H31" s="24">
        <v>14340312</v>
      </c>
      <c r="I31" s="24">
        <v>17225387</v>
      </c>
      <c r="J31" s="24">
        <v>35281055</v>
      </c>
      <c r="K31" s="24">
        <v>7903647</v>
      </c>
      <c r="L31" s="24">
        <v>5556081</v>
      </c>
      <c r="M31" s="24">
        <v>6844756</v>
      </c>
      <c r="N31" s="24">
        <v>20304484</v>
      </c>
      <c r="O31" s="24">
        <v>4676344</v>
      </c>
      <c r="P31" s="24">
        <v>7285010</v>
      </c>
      <c r="Q31" s="24">
        <v>11851652</v>
      </c>
      <c r="R31" s="24">
        <v>23813006</v>
      </c>
      <c r="S31" s="24">
        <v>8666356</v>
      </c>
      <c r="T31" s="24">
        <v>4391465</v>
      </c>
      <c r="U31" s="24"/>
      <c r="V31" s="24">
        <v>13057821</v>
      </c>
      <c r="W31" s="24">
        <v>92456366</v>
      </c>
      <c r="X31" s="24">
        <v>54103627</v>
      </c>
      <c r="Y31" s="24">
        <v>38352739</v>
      </c>
      <c r="Z31" s="6">
        <v>70.89</v>
      </c>
      <c r="AA31" s="22">
        <v>56552633</v>
      </c>
    </row>
    <row r="32" spans="1:27" ht="13.5">
      <c r="A32" s="2" t="s">
        <v>36</v>
      </c>
      <c r="B32" s="3"/>
      <c r="C32" s="19">
        <f aca="true" t="shared" si="6" ref="C32:Y32">SUM(C33:C37)</f>
        <v>252439815</v>
      </c>
      <c r="D32" s="19">
        <f>SUM(D33:D37)</f>
        <v>0</v>
      </c>
      <c r="E32" s="20">
        <f t="shared" si="6"/>
        <v>364818040</v>
      </c>
      <c r="F32" s="21">
        <f t="shared" si="6"/>
        <v>291600390</v>
      </c>
      <c r="G32" s="21">
        <f t="shared" si="6"/>
        <v>13995949</v>
      </c>
      <c r="H32" s="21">
        <f t="shared" si="6"/>
        <v>21625097</v>
      </c>
      <c r="I32" s="21">
        <f t="shared" si="6"/>
        <v>46079852</v>
      </c>
      <c r="J32" s="21">
        <f t="shared" si="6"/>
        <v>81700898</v>
      </c>
      <c r="K32" s="21">
        <f t="shared" si="6"/>
        <v>23641871</v>
      </c>
      <c r="L32" s="21">
        <f t="shared" si="6"/>
        <v>57458582</v>
      </c>
      <c r="M32" s="21">
        <f t="shared" si="6"/>
        <v>24029845</v>
      </c>
      <c r="N32" s="21">
        <f t="shared" si="6"/>
        <v>105130298</v>
      </c>
      <c r="O32" s="21">
        <f t="shared" si="6"/>
        <v>33508112</v>
      </c>
      <c r="P32" s="21">
        <f t="shared" si="6"/>
        <v>18565760</v>
      </c>
      <c r="Q32" s="21">
        <f t="shared" si="6"/>
        <v>22571489</v>
      </c>
      <c r="R32" s="21">
        <f t="shared" si="6"/>
        <v>74645361</v>
      </c>
      <c r="S32" s="21">
        <f t="shared" si="6"/>
        <v>37778276</v>
      </c>
      <c r="T32" s="21">
        <f t="shared" si="6"/>
        <v>19010900</v>
      </c>
      <c r="U32" s="21">
        <f t="shared" si="6"/>
        <v>0</v>
      </c>
      <c r="V32" s="21">
        <f t="shared" si="6"/>
        <v>56789176</v>
      </c>
      <c r="W32" s="21">
        <f t="shared" si="6"/>
        <v>318265733</v>
      </c>
      <c r="X32" s="21">
        <f t="shared" si="6"/>
        <v>364818040</v>
      </c>
      <c r="Y32" s="21">
        <f t="shared" si="6"/>
        <v>-46552307</v>
      </c>
      <c r="Z32" s="4">
        <f>+IF(X32&lt;&gt;0,+(Y32/X32)*100,0)</f>
        <v>-12.760418042923535</v>
      </c>
      <c r="AA32" s="19">
        <f>SUM(AA33:AA37)</f>
        <v>291600390</v>
      </c>
    </row>
    <row r="33" spans="1:27" ht="13.5">
      <c r="A33" s="5" t="s">
        <v>37</v>
      </c>
      <c r="B33" s="3"/>
      <c r="C33" s="22">
        <v>59649332</v>
      </c>
      <c r="D33" s="22"/>
      <c r="E33" s="23">
        <v>99807013</v>
      </c>
      <c r="F33" s="24">
        <v>83716685</v>
      </c>
      <c r="G33" s="24">
        <v>3623806</v>
      </c>
      <c r="H33" s="24">
        <v>3867629</v>
      </c>
      <c r="I33" s="24">
        <v>8777847</v>
      </c>
      <c r="J33" s="24">
        <v>16269282</v>
      </c>
      <c r="K33" s="24">
        <v>5304573</v>
      </c>
      <c r="L33" s="24">
        <v>4983746</v>
      </c>
      <c r="M33" s="24">
        <v>3954751</v>
      </c>
      <c r="N33" s="24">
        <v>14243070</v>
      </c>
      <c r="O33" s="24">
        <v>14806089</v>
      </c>
      <c r="P33" s="24">
        <v>3820916</v>
      </c>
      <c r="Q33" s="24">
        <v>3820916</v>
      </c>
      <c r="R33" s="24">
        <v>22447921</v>
      </c>
      <c r="S33" s="24">
        <v>5081974</v>
      </c>
      <c r="T33" s="24">
        <v>3699311</v>
      </c>
      <c r="U33" s="24"/>
      <c r="V33" s="24">
        <v>8781285</v>
      </c>
      <c r="W33" s="24">
        <v>61741558</v>
      </c>
      <c r="X33" s="24">
        <v>99807013</v>
      </c>
      <c r="Y33" s="24">
        <v>-38065455</v>
      </c>
      <c r="Z33" s="6">
        <v>-38.14</v>
      </c>
      <c r="AA33" s="22">
        <v>83716685</v>
      </c>
    </row>
    <row r="34" spans="1:27" ht="13.5">
      <c r="A34" s="5" t="s">
        <v>38</v>
      </c>
      <c r="B34" s="3"/>
      <c r="C34" s="22">
        <v>54971189</v>
      </c>
      <c r="D34" s="22"/>
      <c r="E34" s="23">
        <v>60715634</v>
      </c>
      <c r="F34" s="24">
        <v>84396052</v>
      </c>
      <c r="G34" s="24">
        <v>2771398</v>
      </c>
      <c r="H34" s="24">
        <v>2973023</v>
      </c>
      <c r="I34" s="24">
        <v>27468569</v>
      </c>
      <c r="J34" s="24">
        <v>33212990</v>
      </c>
      <c r="K34" s="24">
        <v>5227105</v>
      </c>
      <c r="L34" s="24">
        <v>28730509</v>
      </c>
      <c r="M34" s="24">
        <v>8183727</v>
      </c>
      <c r="N34" s="24">
        <v>42141341</v>
      </c>
      <c r="O34" s="24">
        <v>8214749</v>
      </c>
      <c r="P34" s="24">
        <v>3625373</v>
      </c>
      <c r="Q34" s="24">
        <v>6205373</v>
      </c>
      <c r="R34" s="24">
        <v>18045495</v>
      </c>
      <c r="S34" s="24">
        <v>20828149</v>
      </c>
      <c r="T34" s="24">
        <v>4573839</v>
      </c>
      <c r="U34" s="24"/>
      <c r="V34" s="24">
        <v>25401988</v>
      </c>
      <c r="W34" s="24">
        <v>118801814</v>
      </c>
      <c r="X34" s="24">
        <v>60715634</v>
      </c>
      <c r="Y34" s="24">
        <v>58086180</v>
      </c>
      <c r="Z34" s="6">
        <v>95.67</v>
      </c>
      <c r="AA34" s="22">
        <v>84396052</v>
      </c>
    </row>
    <row r="35" spans="1:27" ht="13.5">
      <c r="A35" s="5" t="s">
        <v>39</v>
      </c>
      <c r="B35" s="3"/>
      <c r="C35" s="22">
        <v>120141306</v>
      </c>
      <c r="D35" s="22"/>
      <c r="E35" s="23">
        <v>184212591</v>
      </c>
      <c r="F35" s="24">
        <v>101082284</v>
      </c>
      <c r="G35" s="24">
        <v>6653799</v>
      </c>
      <c r="H35" s="24">
        <v>13904874</v>
      </c>
      <c r="I35" s="24">
        <v>8923438</v>
      </c>
      <c r="J35" s="24">
        <v>29482111</v>
      </c>
      <c r="K35" s="24">
        <v>12088608</v>
      </c>
      <c r="L35" s="24">
        <v>21706015</v>
      </c>
      <c r="M35" s="24">
        <v>10663578</v>
      </c>
      <c r="N35" s="24">
        <v>44458201</v>
      </c>
      <c r="O35" s="24">
        <v>9492132</v>
      </c>
      <c r="P35" s="24">
        <v>10140707</v>
      </c>
      <c r="Q35" s="24">
        <v>11566436</v>
      </c>
      <c r="R35" s="24">
        <v>31199275</v>
      </c>
      <c r="S35" s="24">
        <v>10858940</v>
      </c>
      <c r="T35" s="24">
        <v>9575949</v>
      </c>
      <c r="U35" s="24"/>
      <c r="V35" s="24">
        <v>20434889</v>
      </c>
      <c r="W35" s="24">
        <v>125574476</v>
      </c>
      <c r="X35" s="24">
        <v>184212591</v>
      </c>
      <c r="Y35" s="24">
        <v>-58638115</v>
      </c>
      <c r="Z35" s="6">
        <v>-31.83</v>
      </c>
      <c r="AA35" s="22">
        <v>101082284</v>
      </c>
    </row>
    <row r="36" spans="1:27" ht="13.5">
      <c r="A36" s="5" t="s">
        <v>40</v>
      </c>
      <c r="B36" s="3"/>
      <c r="C36" s="22">
        <v>12889496</v>
      </c>
      <c r="D36" s="22"/>
      <c r="E36" s="23">
        <v>10452484</v>
      </c>
      <c r="F36" s="24">
        <v>11381430</v>
      </c>
      <c r="G36" s="24">
        <v>558653</v>
      </c>
      <c r="H36" s="24">
        <v>530831</v>
      </c>
      <c r="I36" s="24">
        <v>577597</v>
      </c>
      <c r="J36" s="24">
        <v>1667081</v>
      </c>
      <c r="K36" s="24">
        <v>662959</v>
      </c>
      <c r="L36" s="24">
        <v>1278762</v>
      </c>
      <c r="M36" s="24">
        <v>677666</v>
      </c>
      <c r="N36" s="24">
        <v>2619387</v>
      </c>
      <c r="O36" s="24">
        <v>555920</v>
      </c>
      <c r="P36" s="24">
        <v>600275</v>
      </c>
      <c r="Q36" s="24">
        <v>600275</v>
      </c>
      <c r="R36" s="24">
        <v>1756470</v>
      </c>
      <c r="S36" s="24">
        <v>597515</v>
      </c>
      <c r="T36" s="24">
        <v>769940</v>
      </c>
      <c r="U36" s="24"/>
      <c r="V36" s="24">
        <v>1367455</v>
      </c>
      <c r="W36" s="24">
        <v>7410393</v>
      </c>
      <c r="X36" s="24">
        <v>10452484</v>
      </c>
      <c r="Y36" s="24">
        <v>-3042091</v>
      </c>
      <c r="Z36" s="6">
        <v>-29.1</v>
      </c>
      <c r="AA36" s="22">
        <v>11381430</v>
      </c>
    </row>
    <row r="37" spans="1:27" ht="13.5">
      <c r="A37" s="5" t="s">
        <v>41</v>
      </c>
      <c r="B37" s="3"/>
      <c r="C37" s="25">
        <v>4788492</v>
      </c>
      <c r="D37" s="25"/>
      <c r="E37" s="26">
        <v>9630318</v>
      </c>
      <c r="F37" s="27">
        <v>11023939</v>
      </c>
      <c r="G37" s="27">
        <v>388293</v>
      </c>
      <c r="H37" s="27">
        <v>348740</v>
      </c>
      <c r="I37" s="27">
        <v>332401</v>
      </c>
      <c r="J37" s="27">
        <v>1069434</v>
      </c>
      <c r="K37" s="27">
        <v>358626</v>
      </c>
      <c r="L37" s="27">
        <v>759550</v>
      </c>
      <c r="M37" s="27">
        <v>550123</v>
      </c>
      <c r="N37" s="27">
        <v>1668299</v>
      </c>
      <c r="O37" s="27">
        <v>439222</v>
      </c>
      <c r="P37" s="27">
        <v>378489</v>
      </c>
      <c r="Q37" s="27">
        <v>378489</v>
      </c>
      <c r="R37" s="27">
        <v>1196200</v>
      </c>
      <c r="S37" s="27">
        <v>411698</v>
      </c>
      <c r="T37" s="27">
        <v>391861</v>
      </c>
      <c r="U37" s="27"/>
      <c r="V37" s="27">
        <v>803559</v>
      </c>
      <c r="W37" s="27">
        <v>4737492</v>
      </c>
      <c r="X37" s="27">
        <v>9630318</v>
      </c>
      <c r="Y37" s="27">
        <v>-4892826</v>
      </c>
      <c r="Z37" s="7">
        <v>-50.81</v>
      </c>
      <c r="AA37" s="25">
        <v>11023939</v>
      </c>
    </row>
    <row r="38" spans="1:27" ht="13.5">
      <c r="A38" s="2" t="s">
        <v>42</v>
      </c>
      <c r="B38" s="8"/>
      <c r="C38" s="19">
        <f aca="true" t="shared" si="7" ref="C38:Y38">SUM(C39:C41)</f>
        <v>306807243</v>
      </c>
      <c r="D38" s="19">
        <f>SUM(D39:D41)</f>
        <v>0</v>
      </c>
      <c r="E38" s="20">
        <f t="shared" si="7"/>
        <v>232518567</v>
      </c>
      <c r="F38" s="21">
        <f t="shared" si="7"/>
        <v>329588190</v>
      </c>
      <c r="G38" s="21">
        <f t="shared" si="7"/>
        <v>6451832</v>
      </c>
      <c r="H38" s="21">
        <f t="shared" si="7"/>
        <v>8013657</v>
      </c>
      <c r="I38" s="21">
        <f t="shared" si="7"/>
        <v>15995844</v>
      </c>
      <c r="J38" s="21">
        <f t="shared" si="7"/>
        <v>30461333</v>
      </c>
      <c r="K38" s="21">
        <f t="shared" si="7"/>
        <v>11376770</v>
      </c>
      <c r="L38" s="21">
        <f t="shared" si="7"/>
        <v>58086628</v>
      </c>
      <c r="M38" s="21">
        <f t="shared" si="7"/>
        <v>17457383</v>
      </c>
      <c r="N38" s="21">
        <f t="shared" si="7"/>
        <v>86920781</v>
      </c>
      <c r="O38" s="21">
        <f t="shared" si="7"/>
        <v>17614641</v>
      </c>
      <c r="P38" s="21">
        <f t="shared" si="7"/>
        <v>7835198</v>
      </c>
      <c r="Q38" s="21">
        <f t="shared" si="7"/>
        <v>9713484</v>
      </c>
      <c r="R38" s="21">
        <f t="shared" si="7"/>
        <v>35163323</v>
      </c>
      <c r="S38" s="21">
        <f t="shared" si="7"/>
        <v>8428635</v>
      </c>
      <c r="T38" s="21">
        <f t="shared" si="7"/>
        <v>8198115</v>
      </c>
      <c r="U38" s="21">
        <f t="shared" si="7"/>
        <v>0</v>
      </c>
      <c r="V38" s="21">
        <f t="shared" si="7"/>
        <v>16626750</v>
      </c>
      <c r="W38" s="21">
        <f t="shared" si="7"/>
        <v>169172187</v>
      </c>
      <c r="X38" s="21">
        <f t="shared" si="7"/>
        <v>232518567</v>
      </c>
      <c r="Y38" s="21">
        <f t="shared" si="7"/>
        <v>-63346380</v>
      </c>
      <c r="Z38" s="4">
        <f>+IF(X38&lt;&gt;0,+(Y38/X38)*100,0)</f>
        <v>-27.24357921920274</v>
      </c>
      <c r="AA38" s="19">
        <f>SUM(AA39:AA41)</f>
        <v>329588190</v>
      </c>
    </row>
    <row r="39" spans="1:27" ht="13.5">
      <c r="A39" s="5" t="s">
        <v>43</v>
      </c>
      <c r="B39" s="3"/>
      <c r="C39" s="22">
        <v>5986478</v>
      </c>
      <c r="D39" s="22"/>
      <c r="E39" s="23">
        <v>7638506</v>
      </c>
      <c r="F39" s="24">
        <v>9868156</v>
      </c>
      <c r="G39" s="24">
        <v>445543</v>
      </c>
      <c r="H39" s="24">
        <v>452589</v>
      </c>
      <c r="I39" s="24">
        <v>442467</v>
      </c>
      <c r="J39" s="24">
        <v>1340599</v>
      </c>
      <c r="K39" s="24">
        <v>557916</v>
      </c>
      <c r="L39" s="24">
        <v>672860</v>
      </c>
      <c r="M39" s="24">
        <v>1287780</v>
      </c>
      <c r="N39" s="24">
        <v>2518556</v>
      </c>
      <c r="O39" s="24">
        <v>1037311</v>
      </c>
      <c r="P39" s="24">
        <v>853019</v>
      </c>
      <c r="Q39" s="24">
        <v>853019</v>
      </c>
      <c r="R39" s="24">
        <v>2743349</v>
      </c>
      <c r="S39" s="24">
        <v>1200883</v>
      </c>
      <c r="T39" s="24">
        <v>998505</v>
      </c>
      <c r="U39" s="24"/>
      <c r="V39" s="24">
        <v>2199388</v>
      </c>
      <c r="W39" s="24">
        <v>8801892</v>
      </c>
      <c r="X39" s="24">
        <v>7638506</v>
      </c>
      <c r="Y39" s="24">
        <v>1163386</v>
      </c>
      <c r="Z39" s="6">
        <v>15.23</v>
      </c>
      <c r="AA39" s="22">
        <v>9868156</v>
      </c>
    </row>
    <row r="40" spans="1:27" ht="13.5">
      <c r="A40" s="5" t="s">
        <v>44</v>
      </c>
      <c r="B40" s="3"/>
      <c r="C40" s="22">
        <v>300820765</v>
      </c>
      <c r="D40" s="22"/>
      <c r="E40" s="23">
        <v>224880061</v>
      </c>
      <c r="F40" s="24">
        <v>319720034</v>
      </c>
      <c r="G40" s="24">
        <v>6006289</v>
      </c>
      <c r="H40" s="24">
        <v>7561068</v>
      </c>
      <c r="I40" s="24">
        <v>15553377</v>
      </c>
      <c r="J40" s="24">
        <v>29120734</v>
      </c>
      <c r="K40" s="24">
        <v>10818854</v>
      </c>
      <c r="L40" s="24">
        <v>57413768</v>
      </c>
      <c r="M40" s="24">
        <v>16169603</v>
      </c>
      <c r="N40" s="24">
        <v>84402225</v>
      </c>
      <c r="O40" s="24">
        <v>16577330</v>
      </c>
      <c r="P40" s="24">
        <v>6982179</v>
      </c>
      <c r="Q40" s="24">
        <v>8860465</v>
      </c>
      <c r="R40" s="24">
        <v>32419974</v>
      </c>
      <c r="S40" s="24">
        <v>7227752</v>
      </c>
      <c r="T40" s="24">
        <v>7199610</v>
      </c>
      <c r="U40" s="24"/>
      <c r="V40" s="24">
        <v>14427362</v>
      </c>
      <c r="W40" s="24">
        <v>160370295</v>
      </c>
      <c r="X40" s="24">
        <v>224880061</v>
      </c>
      <c r="Y40" s="24">
        <v>-64509766</v>
      </c>
      <c r="Z40" s="6">
        <v>-28.69</v>
      </c>
      <c r="AA40" s="22">
        <v>319720034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1230456630</v>
      </c>
      <c r="D42" s="19">
        <f>SUM(D43:D46)</f>
        <v>0</v>
      </c>
      <c r="E42" s="20">
        <f t="shared" si="8"/>
        <v>1485727605</v>
      </c>
      <c r="F42" s="21">
        <f t="shared" si="8"/>
        <v>1464159255</v>
      </c>
      <c r="G42" s="21">
        <f t="shared" si="8"/>
        <v>19831822</v>
      </c>
      <c r="H42" s="21">
        <f t="shared" si="8"/>
        <v>98136052</v>
      </c>
      <c r="I42" s="21">
        <f t="shared" si="8"/>
        <v>106372475</v>
      </c>
      <c r="J42" s="21">
        <f t="shared" si="8"/>
        <v>224340349</v>
      </c>
      <c r="K42" s="21">
        <f t="shared" si="8"/>
        <v>88387475</v>
      </c>
      <c r="L42" s="21">
        <f t="shared" si="8"/>
        <v>182242519</v>
      </c>
      <c r="M42" s="21">
        <f t="shared" si="8"/>
        <v>107592682</v>
      </c>
      <c r="N42" s="21">
        <f t="shared" si="8"/>
        <v>378222676</v>
      </c>
      <c r="O42" s="21">
        <f t="shared" si="8"/>
        <v>114577809</v>
      </c>
      <c r="P42" s="21">
        <f t="shared" si="8"/>
        <v>83809718</v>
      </c>
      <c r="Q42" s="21">
        <f t="shared" si="8"/>
        <v>78060579</v>
      </c>
      <c r="R42" s="21">
        <f t="shared" si="8"/>
        <v>276448106</v>
      </c>
      <c r="S42" s="21">
        <f t="shared" si="8"/>
        <v>82749690</v>
      </c>
      <c r="T42" s="21">
        <f t="shared" si="8"/>
        <v>167816228</v>
      </c>
      <c r="U42" s="21">
        <f t="shared" si="8"/>
        <v>0</v>
      </c>
      <c r="V42" s="21">
        <f t="shared" si="8"/>
        <v>250565918</v>
      </c>
      <c r="W42" s="21">
        <f t="shared" si="8"/>
        <v>1129577049</v>
      </c>
      <c r="X42" s="21">
        <f t="shared" si="8"/>
        <v>1485727605</v>
      </c>
      <c r="Y42" s="21">
        <f t="shared" si="8"/>
        <v>-356150556</v>
      </c>
      <c r="Z42" s="4">
        <f>+IF(X42&lt;&gt;0,+(Y42/X42)*100,0)</f>
        <v>-23.971457136653257</v>
      </c>
      <c r="AA42" s="19">
        <f>SUM(AA43:AA46)</f>
        <v>1464159255</v>
      </c>
    </row>
    <row r="43" spans="1:27" ht="13.5">
      <c r="A43" s="5" t="s">
        <v>47</v>
      </c>
      <c r="B43" s="3"/>
      <c r="C43" s="22">
        <v>639291338</v>
      </c>
      <c r="D43" s="22"/>
      <c r="E43" s="23">
        <v>724562975</v>
      </c>
      <c r="F43" s="24">
        <v>783670138</v>
      </c>
      <c r="G43" s="24">
        <v>8725631</v>
      </c>
      <c r="H43" s="24">
        <v>64045097</v>
      </c>
      <c r="I43" s="24">
        <v>73472977</v>
      </c>
      <c r="J43" s="24">
        <v>146243705</v>
      </c>
      <c r="K43" s="24">
        <v>53972516</v>
      </c>
      <c r="L43" s="24">
        <v>86282547</v>
      </c>
      <c r="M43" s="24">
        <v>63465794</v>
      </c>
      <c r="N43" s="24">
        <v>203720857</v>
      </c>
      <c r="O43" s="24">
        <v>66362815</v>
      </c>
      <c r="P43" s="24">
        <v>55361062</v>
      </c>
      <c r="Q43" s="24">
        <v>45526723</v>
      </c>
      <c r="R43" s="24">
        <v>167250600</v>
      </c>
      <c r="S43" s="24">
        <v>66824155</v>
      </c>
      <c r="T43" s="24">
        <v>135177399</v>
      </c>
      <c r="U43" s="24"/>
      <c r="V43" s="24">
        <v>202001554</v>
      </c>
      <c r="W43" s="24">
        <v>719216716</v>
      </c>
      <c r="X43" s="24">
        <v>724562975</v>
      </c>
      <c r="Y43" s="24">
        <v>-5346259</v>
      </c>
      <c r="Z43" s="6">
        <v>-0.74</v>
      </c>
      <c r="AA43" s="22">
        <v>783670138</v>
      </c>
    </row>
    <row r="44" spans="1:27" ht="13.5">
      <c r="A44" s="5" t="s">
        <v>48</v>
      </c>
      <c r="B44" s="3"/>
      <c r="C44" s="22">
        <v>385097143</v>
      </c>
      <c r="D44" s="22"/>
      <c r="E44" s="23">
        <v>521380348</v>
      </c>
      <c r="F44" s="24">
        <v>448801409</v>
      </c>
      <c r="G44" s="24">
        <v>3046282</v>
      </c>
      <c r="H44" s="24">
        <v>24710763</v>
      </c>
      <c r="I44" s="24">
        <v>24530119</v>
      </c>
      <c r="J44" s="24">
        <v>52287164</v>
      </c>
      <c r="K44" s="24">
        <v>26106613</v>
      </c>
      <c r="L44" s="24">
        <v>60987847</v>
      </c>
      <c r="M44" s="24">
        <v>30756789</v>
      </c>
      <c r="N44" s="24">
        <v>117851249</v>
      </c>
      <c r="O44" s="24">
        <v>33954877</v>
      </c>
      <c r="P44" s="24">
        <v>19389739</v>
      </c>
      <c r="Q44" s="24">
        <v>23474939</v>
      </c>
      <c r="R44" s="24">
        <v>76819555</v>
      </c>
      <c r="S44" s="24">
        <v>6594430</v>
      </c>
      <c r="T44" s="24">
        <v>15620383</v>
      </c>
      <c r="U44" s="24"/>
      <c r="V44" s="24">
        <v>22214813</v>
      </c>
      <c r="W44" s="24">
        <v>269172781</v>
      </c>
      <c r="X44" s="24">
        <v>521380348</v>
      </c>
      <c r="Y44" s="24">
        <v>-252207567</v>
      </c>
      <c r="Z44" s="6">
        <v>-48.37</v>
      </c>
      <c r="AA44" s="22">
        <v>448801409</v>
      </c>
    </row>
    <row r="45" spans="1:27" ht="13.5">
      <c r="A45" s="5" t="s">
        <v>49</v>
      </c>
      <c r="B45" s="3"/>
      <c r="C45" s="25">
        <v>105490812</v>
      </c>
      <c r="D45" s="25"/>
      <c r="E45" s="26">
        <v>117874877</v>
      </c>
      <c r="F45" s="27">
        <v>132264825</v>
      </c>
      <c r="G45" s="27">
        <v>3473327</v>
      </c>
      <c r="H45" s="27">
        <v>3754148</v>
      </c>
      <c r="I45" s="27">
        <v>3960313</v>
      </c>
      <c r="J45" s="27">
        <v>11187788</v>
      </c>
      <c r="K45" s="27">
        <v>3518432</v>
      </c>
      <c r="L45" s="27">
        <v>29411910</v>
      </c>
      <c r="M45" s="27">
        <v>9083185</v>
      </c>
      <c r="N45" s="27">
        <v>42013527</v>
      </c>
      <c r="O45" s="27">
        <v>9174527</v>
      </c>
      <c r="P45" s="27">
        <v>4645301</v>
      </c>
      <c r="Q45" s="27">
        <v>4645301</v>
      </c>
      <c r="R45" s="27">
        <v>18465129</v>
      </c>
      <c r="S45" s="27">
        <v>4492606</v>
      </c>
      <c r="T45" s="27">
        <v>5951187</v>
      </c>
      <c r="U45" s="27"/>
      <c r="V45" s="27">
        <v>10443793</v>
      </c>
      <c r="W45" s="27">
        <v>82110237</v>
      </c>
      <c r="X45" s="27">
        <v>117874877</v>
      </c>
      <c r="Y45" s="27">
        <v>-35764640</v>
      </c>
      <c r="Z45" s="7">
        <v>-30.34</v>
      </c>
      <c r="AA45" s="25">
        <v>132264825</v>
      </c>
    </row>
    <row r="46" spans="1:27" ht="13.5">
      <c r="A46" s="5" t="s">
        <v>50</v>
      </c>
      <c r="B46" s="3"/>
      <c r="C46" s="22">
        <v>100577337</v>
      </c>
      <c r="D46" s="22"/>
      <c r="E46" s="23">
        <v>121909405</v>
      </c>
      <c r="F46" s="24">
        <v>99422883</v>
      </c>
      <c r="G46" s="24">
        <v>4586582</v>
      </c>
      <c r="H46" s="24">
        <v>5626044</v>
      </c>
      <c r="I46" s="24">
        <v>4409066</v>
      </c>
      <c r="J46" s="24">
        <v>14621692</v>
      </c>
      <c r="K46" s="24">
        <v>4789914</v>
      </c>
      <c r="L46" s="24">
        <v>5560215</v>
      </c>
      <c r="M46" s="24">
        <v>4286914</v>
      </c>
      <c r="N46" s="24">
        <v>14637043</v>
      </c>
      <c r="O46" s="24">
        <v>5085590</v>
      </c>
      <c r="P46" s="24">
        <v>4413616</v>
      </c>
      <c r="Q46" s="24">
        <v>4413616</v>
      </c>
      <c r="R46" s="24">
        <v>13912822</v>
      </c>
      <c r="S46" s="24">
        <v>4838499</v>
      </c>
      <c r="T46" s="24">
        <v>11067259</v>
      </c>
      <c r="U46" s="24"/>
      <c r="V46" s="24">
        <v>15905758</v>
      </c>
      <c r="W46" s="24">
        <v>59077315</v>
      </c>
      <c r="X46" s="24">
        <v>121909405</v>
      </c>
      <c r="Y46" s="24">
        <v>-62832090</v>
      </c>
      <c r="Z46" s="6">
        <v>-51.54</v>
      </c>
      <c r="AA46" s="22">
        <v>99422883</v>
      </c>
    </row>
    <row r="47" spans="1:27" ht="13.5">
      <c r="A47" s="2" t="s">
        <v>51</v>
      </c>
      <c r="B47" s="8" t="s">
        <v>52</v>
      </c>
      <c r="C47" s="19">
        <v>13471024</v>
      </c>
      <c r="D47" s="19"/>
      <c r="E47" s="20">
        <v>22701386</v>
      </c>
      <c r="F47" s="21">
        <v>22695099</v>
      </c>
      <c r="G47" s="21">
        <v>779622</v>
      </c>
      <c r="H47" s="21">
        <v>780256</v>
      </c>
      <c r="I47" s="21">
        <v>2148659</v>
      </c>
      <c r="J47" s="21">
        <v>3708537</v>
      </c>
      <c r="K47" s="21">
        <v>1236783</v>
      </c>
      <c r="L47" s="21">
        <v>3468367</v>
      </c>
      <c r="M47" s="21">
        <v>715652</v>
      </c>
      <c r="N47" s="21">
        <v>5420802</v>
      </c>
      <c r="O47" s="21">
        <v>1121640</v>
      </c>
      <c r="P47" s="21">
        <v>921558</v>
      </c>
      <c r="Q47" s="21">
        <v>981558</v>
      </c>
      <c r="R47" s="21">
        <v>3024756</v>
      </c>
      <c r="S47" s="21">
        <v>1075411</v>
      </c>
      <c r="T47" s="21">
        <v>729298</v>
      </c>
      <c r="U47" s="21"/>
      <c r="V47" s="21">
        <v>1804709</v>
      </c>
      <c r="W47" s="21">
        <v>13958804</v>
      </c>
      <c r="X47" s="21">
        <v>22701386</v>
      </c>
      <c r="Y47" s="21">
        <v>-8742582</v>
      </c>
      <c r="Z47" s="4">
        <v>-38.51</v>
      </c>
      <c r="AA47" s="19">
        <v>22695099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2573398847</v>
      </c>
      <c r="D48" s="40">
        <f>+D28+D32+D38+D42+D47</f>
        <v>0</v>
      </c>
      <c r="E48" s="41">
        <f t="shared" si="9"/>
        <v>2818956041</v>
      </c>
      <c r="F48" s="42">
        <f t="shared" si="9"/>
        <v>2853429698</v>
      </c>
      <c r="G48" s="42">
        <f t="shared" si="9"/>
        <v>89687528</v>
      </c>
      <c r="H48" s="42">
        <f t="shared" si="9"/>
        <v>186206968</v>
      </c>
      <c r="I48" s="42">
        <f t="shared" si="9"/>
        <v>248753242</v>
      </c>
      <c r="J48" s="42">
        <f t="shared" si="9"/>
        <v>524647738</v>
      </c>
      <c r="K48" s="42">
        <f t="shared" si="9"/>
        <v>178776943</v>
      </c>
      <c r="L48" s="42">
        <f t="shared" si="9"/>
        <v>366151091</v>
      </c>
      <c r="M48" s="42">
        <f t="shared" si="9"/>
        <v>217676013</v>
      </c>
      <c r="N48" s="42">
        <f t="shared" si="9"/>
        <v>762604047</v>
      </c>
      <c r="O48" s="42">
        <f t="shared" si="9"/>
        <v>222380358</v>
      </c>
      <c r="P48" s="42">
        <f t="shared" si="9"/>
        <v>182392586</v>
      </c>
      <c r="Q48" s="42">
        <f t="shared" si="9"/>
        <v>180926857</v>
      </c>
      <c r="R48" s="42">
        <f t="shared" si="9"/>
        <v>585699801</v>
      </c>
      <c r="S48" s="42">
        <f t="shared" si="9"/>
        <v>205006884</v>
      </c>
      <c r="T48" s="42">
        <f t="shared" si="9"/>
        <v>258704410</v>
      </c>
      <c r="U48" s="42">
        <f t="shared" si="9"/>
        <v>0</v>
      </c>
      <c r="V48" s="42">
        <f t="shared" si="9"/>
        <v>463711294</v>
      </c>
      <c r="W48" s="42">
        <f t="shared" si="9"/>
        <v>2336662880</v>
      </c>
      <c r="X48" s="42">
        <f t="shared" si="9"/>
        <v>2818956041</v>
      </c>
      <c r="Y48" s="42">
        <f t="shared" si="9"/>
        <v>-482293161</v>
      </c>
      <c r="Z48" s="43">
        <f>+IF(X48&lt;&gt;0,+(Y48/X48)*100,0)</f>
        <v>-17.108928056533678</v>
      </c>
      <c r="AA48" s="40">
        <f>+AA28+AA32+AA38+AA42+AA47</f>
        <v>2853429698</v>
      </c>
    </row>
    <row r="49" spans="1:27" ht="13.5">
      <c r="A49" s="14" t="s">
        <v>58</v>
      </c>
      <c r="B49" s="15"/>
      <c r="C49" s="44">
        <f aca="true" t="shared" si="10" ref="C49:Y49">+C25-C48</f>
        <v>-308282393</v>
      </c>
      <c r="D49" s="44">
        <f>+D25-D48</f>
        <v>0</v>
      </c>
      <c r="E49" s="45">
        <f t="shared" si="10"/>
        <v>-170166817</v>
      </c>
      <c r="F49" s="46">
        <f t="shared" si="10"/>
        <v>-180211276</v>
      </c>
      <c r="G49" s="46">
        <f t="shared" si="10"/>
        <v>257521315</v>
      </c>
      <c r="H49" s="46">
        <f t="shared" si="10"/>
        <v>14744981</v>
      </c>
      <c r="I49" s="46">
        <f t="shared" si="10"/>
        <v>-64747871</v>
      </c>
      <c r="J49" s="46">
        <f t="shared" si="10"/>
        <v>207518425</v>
      </c>
      <c r="K49" s="46">
        <f t="shared" si="10"/>
        <v>-12597780</v>
      </c>
      <c r="L49" s="46">
        <f t="shared" si="10"/>
        <v>-193237647</v>
      </c>
      <c r="M49" s="46">
        <f t="shared" si="10"/>
        <v>117620213</v>
      </c>
      <c r="N49" s="46">
        <f t="shared" si="10"/>
        <v>-88215214</v>
      </c>
      <c r="O49" s="46">
        <f t="shared" si="10"/>
        <v>-37614748</v>
      </c>
      <c r="P49" s="46">
        <f t="shared" si="10"/>
        <v>8527396</v>
      </c>
      <c r="Q49" s="46">
        <f t="shared" si="10"/>
        <v>85965084</v>
      </c>
      <c r="R49" s="46">
        <f t="shared" si="10"/>
        <v>56877732</v>
      </c>
      <c r="S49" s="46">
        <f t="shared" si="10"/>
        <v>-58052207</v>
      </c>
      <c r="T49" s="46">
        <f t="shared" si="10"/>
        <v>-94300165</v>
      </c>
      <c r="U49" s="46">
        <f t="shared" si="10"/>
        <v>0</v>
      </c>
      <c r="V49" s="46">
        <f t="shared" si="10"/>
        <v>-152352372</v>
      </c>
      <c r="W49" s="46">
        <f t="shared" si="10"/>
        <v>23828571</v>
      </c>
      <c r="X49" s="46">
        <f>IF(F25=F48,0,X25-X48)</f>
        <v>-170166832</v>
      </c>
      <c r="Y49" s="46">
        <f t="shared" si="10"/>
        <v>193995403</v>
      </c>
      <c r="Z49" s="47">
        <f>+IF(X49&lt;&gt;0,+(Y49/X49)*100,0)</f>
        <v>-114.00306435745362</v>
      </c>
      <c r="AA49" s="44">
        <f>+AA25-AA48</f>
        <v>-180211276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92360221</v>
      </c>
      <c r="D5" s="19">
        <f>SUM(D6:D8)</f>
        <v>0</v>
      </c>
      <c r="E5" s="20">
        <f t="shared" si="0"/>
        <v>167553437</v>
      </c>
      <c r="F5" s="21">
        <f t="shared" si="0"/>
        <v>167553437</v>
      </c>
      <c r="G5" s="21">
        <f t="shared" si="0"/>
        <v>46026058</v>
      </c>
      <c r="H5" s="21">
        <f t="shared" si="0"/>
        <v>7354007</v>
      </c>
      <c r="I5" s="21">
        <f t="shared" si="0"/>
        <v>7733169</v>
      </c>
      <c r="J5" s="21">
        <f t="shared" si="0"/>
        <v>61113234</v>
      </c>
      <c r="K5" s="21">
        <f t="shared" si="0"/>
        <v>7636970</v>
      </c>
      <c r="L5" s="21">
        <f t="shared" si="0"/>
        <v>7565928</v>
      </c>
      <c r="M5" s="21">
        <f t="shared" si="0"/>
        <v>32620764</v>
      </c>
      <c r="N5" s="21">
        <f t="shared" si="0"/>
        <v>47823662</v>
      </c>
      <c r="O5" s="21">
        <f t="shared" si="0"/>
        <v>7400785</v>
      </c>
      <c r="P5" s="21">
        <f t="shared" si="0"/>
        <v>7662473</v>
      </c>
      <c r="Q5" s="21">
        <f t="shared" si="0"/>
        <v>26509954</v>
      </c>
      <c r="R5" s="21">
        <f t="shared" si="0"/>
        <v>41573212</v>
      </c>
      <c r="S5" s="21">
        <f t="shared" si="0"/>
        <v>15513941</v>
      </c>
      <c r="T5" s="21">
        <f t="shared" si="0"/>
        <v>8570103</v>
      </c>
      <c r="U5" s="21">
        <f t="shared" si="0"/>
        <v>8234634</v>
      </c>
      <c r="V5" s="21">
        <f t="shared" si="0"/>
        <v>32318678</v>
      </c>
      <c r="W5" s="21">
        <f t="shared" si="0"/>
        <v>182828786</v>
      </c>
      <c r="X5" s="21">
        <f t="shared" si="0"/>
        <v>137828604</v>
      </c>
      <c r="Y5" s="21">
        <f t="shared" si="0"/>
        <v>45000182</v>
      </c>
      <c r="Z5" s="4">
        <f>+IF(X5&lt;&gt;0,+(Y5/X5)*100,0)</f>
        <v>32.64937806378711</v>
      </c>
      <c r="AA5" s="19">
        <f>SUM(AA6:AA8)</f>
        <v>167553437</v>
      </c>
    </row>
    <row r="6" spans="1:27" ht="13.5">
      <c r="A6" s="5" t="s">
        <v>33</v>
      </c>
      <c r="B6" s="3"/>
      <c r="C6" s="22">
        <v>92360221</v>
      </c>
      <c r="D6" s="22"/>
      <c r="E6" s="23">
        <v>94021964</v>
      </c>
      <c r="F6" s="24">
        <v>94021964</v>
      </c>
      <c r="G6" s="24">
        <v>39176000</v>
      </c>
      <c r="H6" s="24">
        <v>-90841</v>
      </c>
      <c r="I6" s="24">
        <v>451754</v>
      </c>
      <c r="J6" s="24">
        <v>39536913</v>
      </c>
      <c r="K6" s="24">
        <v>1754</v>
      </c>
      <c r="L6" s="24">
        <v>877</v>
      </c>
      <c r="M6" s="24">
        <v>25072800</v>
      </c>
      <c r="N6" s="24">
        <v>25075431</v>
      </c>
      <c r="O6" s="24"/>
      <c r="P6" s="24">
        <v>35088</v>
      </c>
      <c r="Q6" s="24">
        <v>23505877</v>
      </c>
      <c r="R6" s="24">
        <v>23540965</v>
      </c>
      <c r="S6" s="24">
        <v>7018</v>
      </c>
      <c r="T6" s="24">
        <v>17632</v>
      </c>
      <c r="U6" s="24">
        <v>2989</v>
      </c>
      <c r="V6" s="24">
        <v>27639</v>
      </c>
      <c r="W6" s="24">
        <v>88180948</v>
      </c>
      <c r="X6" s="24">
        <v>94022004</v>
      </c>
      <c r="Y6" s="24">
        <v>-5841056</v>
      </c>
      <c r="Z6" s="6">
        <v>-6.21</v>
      </c>
      <c r="AA6" s="22">
        <v>94021964</v>
      </c>
    </row>
    <row r="7" spans="1:27" ht="13.5">
      <c r="A7" s="5" t="s">
        <v>34</v>
      </c>
      <c r="B7" s="3"/>
      <c r="C7" s="25"/>
      <c r="D7" s="25"/>
      <c r="E7" s="26">
        <v>73531473</v>
      </c>
      <c r="F7" s="27">
        <v>73531473</v>
      </c>
      <c r="G7" s="27">
        <v>6847347</v>
      </c>
      <c r="H7" s="27">
        <v>7441424</v>
      </c>
      <c r="I7" s="27">
        <v>7277998</v>
      </c>
      <c r="J7" s="27">
        <v>21566769</v>
      </c>
      <c r="K7" s="27">
        <v>7632612</v>
      </c>
      <c r="L7" s="27">
        <v>7512613</v>
      </c>
      <c r="M7" s="27">
        <v>7545334</v>
      </c>
      <c r="N7" s="27">
        <v>22690559</v>
      </c>
      <c r="O7" s="27">
        <v>7398972</v>
      </c>
      <c r="P7" s="27">
        <v>7626337</v>
      </c>
      <c r="Q7" s="27">
        <v>3001376</v>
      </c>
      <c r="R7" s="27">
        <v>18026685</v>
      </c>
      <c r="S7" s="27">
        <v>15503213</v>
      </c>
      <c r="T7" s="27">
        <v>8431665</v>
      </c>
      <c r="U7" s="27">
        <v>8222718</v>
      </c>
      <c r="V7" s="27">
        <v>32157596</v>
      </c>
      <c r="W7" s="27">
        <v>94441609</v>
      </c>
      <c r="X7" s="27">
        <v>43806600</v>
      </c>
      <c r="Y7" s="27">
        <v>50635009</v>
      </c>
      <c r="Z7" s="7">
        <v>115.59</v>
      </c>
      <c r="AA7" s="25">
        <v>73531473</v>
      </c>
    </row>
    <row r="8" spans="1:27" ht="13.5">
      <c r="A8" s="5" t="s">
        <v>35</v>
      </c>
      <c r="B8" s="3"/>
      <c r="C8" s="22"/>
      <c r="D8" s="22"/>
      <c r="E8" s="23"/>
      <c r="F8" s="24"/>
      <c r="G8" s="24">
        <v>2711</v>
      </c>
      <c r="H8" s="24">
        <v>3424</v>
      </c>
      <c r="I8" s="24">
        <v>3417</v>
      </c>
      <c r="J8" s="24">
        <v>9552</v>
      </c>
      <c r="K8" s="24">
        <v>2604</v>
      </c>
      <c r="L8" s="24">
        <v>52438</v>
      </c>
      <c r="M8" s="24">
        <v>2630</v>
      </c>
      <c r="N8" s="24">
        <v>57672</v>
      </c>
      <c r="O8" s="24">
        <v>1813</v>
      </c>
      <c r="P8" s="24">
        <v>1048</v>
      </c>
      <c r="Q8" s="24">
        <v>2701</v>
      </c>
      <c r="R8" s="24">
        <v>5562</v>
      </c>
      <c r="S8" s="24">
        <v>3710</v>
      </c>
      <c r="T8" s="24">
        <v>120806</v>
      </c>
      <c r="U8" s="24">
        <v>8927</v>
      </c>
      <c r="V8" s="24">
        <v>133443</v>
      </c>
      <c r="W8" s="24">
        <v>206229</v>
      </c>
      <c r="X8" s="24"/>
      <c r="Y8" s="24">
        <v>206229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10994389</v>
      </c>
      <c r="F9" s="21">
        <f t="shared" si="1"/>
        <v>10994389</v>
      </c>
      <c r="G9" s="21">
        <f t="shared" si="1"/>
        <v>28399</v>
      </c>
      <c r="H9" s="21">
        <f t="shared" si="1"/>
        <v>1225275</v>
      </c>
      <c r="I9" s="21">
        <f t="shared" si="1"/>
        <v>1835888</v>
      </c>
      <c r="J9" s="21">
        <f t="shared" si="1"/>
        <v>3089562</v>
      </c>
      <c r="K9" s="21">
        <f t="shared" si="1"/>
        <v>1520453</v>
      </c>
      <c r="L9" s="21">
        <f t="shared" si="1"/>
        <v>1403601</v>
      </c>
      <c r="M9" s="21">
        <f t="shared" si="1"/>
        <v>1391462</v>
      </c>
      <c r="N9" s="21">
        <f t="shared" si="1"/>
        <v>4315516</v>
      </c>
      <c r="O9" s="21">
        <f t="shared" si="1"/>
        <v>265262</v>
      </c>
      <c r="P9" s="21">
        <f t="shared" si="1"/>
        <v>874923</v>
      </c>
      <c r="Q9" s="21">
        <f t="shared" si="1"/>
        <v>1388622</v>
      </c>
      <c r="R9" s="21">
        <f t="shared" si="1"/>
        <v>2528807</v>
      </c>
      <c r="S9" s="21">
        <f t="shared" si="1"/>
        <v>332378</v>
      </c>
      <c r="T9" s="21">
        <f t="shared" si="1"/>
        <v>363637</v>
      </c>
      <c r="U9" s="21">
        <f t="shared" si="1"/>
        <v>523304</v>
      </c>
      <c r="V9" s="21">
        <f t="shared" si="1"/>
        <v>1219319</v>
      </c>
      <c r="W9" s="21">
        <f t="shared" si="1"/>
        <v>11153204</v>
      </c>
      <c r="X9" s="21">
        <f t="shared" si="1"/>
        <v>10994388</v>
      </c>
      <c r="Y9" s="21">
        <f t="shared" si="1"/>
        <v>158816</v>
      </c>
      <c r="Z9" s="4">
        <f>+IF(X9&lt;&gt;0,+(Y9/X9)*100,0)</f>
        <v>1.4445187854021524</v>
      </c>
      <c r="AA9" s="19">
        <f>SUM(AA10:AA14)</f>
        <v>10994389</v>
      </c>
    </row>
    <row r="10" spans="1:27" ht="13.5">
      <c r="A10" s="5" t="s">
        <v>37</v>
      </c>
      <c r="B10" s="3"/>
      <c r="C10" s="22"/>
      <c r="D10" s="22"/>
      <c r="E10" s="23">
        <v>10243389</v>
      </c>
      <c r="F10" s="24">
        <v>10243389</v>
      </c>
      <c r="G10" s="24">
        <v>12394</v>
      </c>
      <c r="H10" s="24">
        <v>12710</v>
      </c>
      <c r="I10" s="24">
        <v>10985</v>
      </c>
      <c r="J10" s="24">
        <v>36089</v>
      </c>
      <c r="K10" s="24">
        <v>9009</v>
      </c>
      <c r="L10" s="24">
        <v>8914</v>
      </c>
      <c r="M10" s="24">
        <v>11749</v>
      </c>
      <c r="N10" s="24">
        <v>29672</v>
      </c>
      <c r="O10" s="24">
        <v>9649</v>
      </c>
      <c r="P10" s="24">
        <v>10248</v>
      </c>
      <c r="Q10" s="24">
        <v>11547</v>
      </c>
      <c r="R10" s="24">
        <v>31444</v>
      </c>
      <c r="S10" s="24">
        <v>11251</v>
      </c>
      <c r="T10" s="24">
        <v>15422</v>
      </c>
      <c r="U10" s="24">
        <v>14025</v>
      </c>
      <c r="V10" s="24">
        <v>40698</v>
      </c>
      <c r="W10" s="24">
        <v>137903</v>
      </c>
      <c r="X10" s="24">
        <v>10243392</v>
      </c>
      <c r="Y10" s="24">
        <v>-10105489</v>
      </c>
      <c r="Z10" s="6">
        <v>-98.65</v>
      </c>
      <c r="AA10" s="22">
        <v>10243389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>
        <v>16005</v>
      </c>
      <c r="H12" s="24">
        <v>1212565</v>
      </c>
      <c r="I12" s="24">
        <v>1824903</v>
      </c>
      <c r="J12" s="24">
        <v>3053473</v>
      </c>
      <c r="K12" s="24">
        <v>1511444</v>
      </c>
      <c r="L12" s="24">
        <v>1394687</v>
      </c>
      <c r="M12" s="24">
        <v>1379713</v>
      </c>
      <c r="N12" s="24">
        <v>4285844</v>
      </c>
      <c r="O12" s="24">
        <v>255613</v>
      </c>
      <c r="P12" s="24">
        <v>864675</v>
      </c>
      <c r="Q12" s="24">
        <v>1377075</v>
      </c>
      <c r="R12" s="24">
        <v>2497363</v>
      </c>
      <c r="S12" s="24">
        <v>321127</v>
      </c>
      <c r="T12" s="24">
        <v>348215</v>
      </c>
      <c r="U12" s="24">
        <v>509279</v>
      </c>
      <c r="V12" s="24">
        <v>1178621</v>
      </c>
      <c r="W12" s="24">
        <v>11015301</v>
      </c>
      <c r="X12" s="24">
        <v>-4</v>
      </c>
      <c r="Y12" s="24">
        <v>11015305</v>
      </c>
      <c r="Z12" s="6">
        <v>-275382625</v>
      </c>
      <c r="AA12" s="22"/>
    </row>
    <row r="13" spans="1:27" ht="13.5">
      <c r="A13" s="5" t="s">
        <v>40</v>
      </c>
      <c r="B13" s="3"/>
      <c r="C13" s="22"/>
      <c r="D13" s="22"/>
      <c r="E13" s="23">
        <v>751000</v>
      </c>
      <c r="F13" s="24">
        <v>751000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751000</v>
      </c>
      <c r="Y13" s="24">
        <v>-751000</v>
      </c>
      <c r="Z13" s="6">
        <v>-100</v>
      </c>
      <c r="AA13" s="22">
        <v>751000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2111000</v>
      </c>
      <c r="F15" s="21">
        <f t="shared" si="2"/>
        <v>2111000</v>
      </c>
      <c r="G15" s="21">
        <f t="shared" si="2"/>
        <v>27180</v>
      </c>
      <c r="H15" s="21">
        <f t="shared" si="2"/>
        <v>35002</v>
      </c>
      <c r="I15" s="21">
        <f t="shared" si="2"/>
        <v>28755</v>
      </c>
      <c r="J15" s="21">
        <f t="shared" si="2"/>
        <v>90937</v>
      </c>
      <c r="K15" s="21">
        <f t="shared" si="2"/>
        <v>30324</v>
      </c>
      <c r="L15" s="21">
        <f t="shared" si="2"/>
        <v>44161</v>
      </c>
      <c r="M15" s="21">
        <f t="shared" si="2"/>
        <v>33523</v>
      </c>
      <c r="N15" s="21">
        <f t="shared" si="2"/>
        <v>108008</v>
      </c>
      <c r="O15" s="21">
        <f t="shared" si="2"/>
        <v>31296</v>
      </c>
      <c r="P15" s="21">
        <f t="shared" si="2"/>
        <v>35332</v>
      </c>
      <c r="Q15" s="21">
        <f t="shared" si="2"/>
        <v>6370</v>
      </c>
      <c r="R15" s="21">
        <f t="shared" si="2"/>
        <v>72998</v>
      </c>
      <c r="S15" s="21">
        <f t="shared" si="2"/>
        <v>63767</v>
      </c>
      <c r="T15" s="21">
        <f t="shared" si="2"/>
        <v>53023</v>
      </c>
      <c r="U15" s="21">
        <f t="shared" si="2"/>
        <v>37188</v>
      </c>
      <c r="V15" s="21">
        <f t="shared" si="2"/>
        <v>153978</v>
      </c>
      <c r="W15" s="21">
        <f t="shared" si="2"/>
        <v>425921</v>
      </c>
      <c r="X15" s="21">
        <f t="shared" si="2"/>
        <v>2111004</v>
      </c>
      <c r="Y15" s="21">
        <f t="shared" si="2"/>
        <v>-1685083</v>
      </c>
      <c r="Z15" s="4">
        <f>+IF(X15&lt;&gt;0,+(Y15/X15)*100,0)</f>
        <v>-79.82377105870003</v>
      </c>
      <c r="AA15" s="19">
        <f>SUM(AA16:AA18)</f>
        <v>2111000</v>
      </c>
    </row>
    <row r="16" spans="1:27" ht="13.5">
      <c r="A16" s="5" t="s">
        <v>43</v>
      </c>
      <c r="B16" s="3"/>
      <c r="C16" s="22"/>
      <c r="D16" s="22"/>
      <c r="E16" s="23">
        <v>1028000</v>
      </c>
      <c r="F16" s="24">
        <v>1028000</v>
      </c>
      <c r="G16" s="24">
        <v>20226</v>
      </c>
      <c r="H16" s="24">
        <v>24072</v>
      </c>
      <c r="I16" s="24">
        <v>24072</v>
      </c>
      <c r="J16" s="24">
        <v>68370</v>
      </c>
      <c r="K16" s="24">
        <v>24594</v>
      </c>
      <c r="L16" s="24">
        <v>35989</v>
      </c>
      <c r="M16" s="24">
        <v>27243</v>
      </c>
      <c r="N16" s="24">
        <v>87826</v>
      </c>
      <c r="O16" s="24">
        <v>27243</v>
      </c>
      <c r="P16" s="24">
        <v>27112</v>
      </c>
      <c r="Q16" s="24"/>
      <c r="R16" s="24">
        <v>54355</v>
      </c>
      <c r="S16" s="24">
        <v>60705</v>
      </c>
      <c r="T16" s="24">
        <v>47390</v>
      </c>
      <c r="U16" s="24">
        <v>30258</v>
      </c>
      <c r="V16" s="24">
        <v>138353</v>
      </c>
      <c r="W16" s="24">
        <v>348904</v>
      </c>
      <c r="X16" s="24">
        <v>1028004</v>
      </c>
      <c r="Y16" s="24">
        <v>-679100</v>
      </c>
      <c r="Z16" s="6">
        <v>-66.06</v>
      </c>
      <c r="AA16" s="22">
        <v>1028000</v>
      </c>
    </row>
    <row r="17" spans="1:27" ht="13.5">
      <c r="A17" s="5" t="s">
        <v>44</v>
      </c>
      <c r="B17" s="3"/>
      <c r="C17" s="22"/>
      <c r="D17" s="22"/>
      <c r="E17" s="23">
        <v>1083000</v>
      </c>
      <c r="F17" s="24">
        <v>1083000</v>
      </c>
      <c r="G17" s="24">
        <v>6954</v>
      </c>
      <c r="H17" s="24">
        <v>10930</v>
      </c>
      <c r="I17" s="24">
        <v>4683</v>
      </c>
      <c r="J17" s="24">
        <v>22567</v>
      </c>
      <c r="K17" s="24">
        <v>5730</v>
      </c>
      <c r="L17" s="24">
        <v>8172</v>
      </c>
      <c r="M17" s="24">
        <v>6280</v>
      </c>
      <c r="N17" s="24">
        <v>20182</v>
      </c>
      <c r="O17" s="24">
        <v>4053</v>
      </c>
      <c r="P17" s="24">
        <v>8220</v>
      </c>
      <c r="Q17" s="24">
        <v>6370</v>
      </c>
      <c r="R17" s="24">
        <v>18643</v>
      </c>
      <c r="S17" s="24">
        <v>3062</v>
      </c>
      <c r="T17" s="24">
        <v>5633</v>
      </c>
      <c r="U17" s="24">
        <v>6930</v>
      </c>
      <c r="V17" s="24">
        <v>15625</v>
      </c>
      <c r="W17" s="24">
        <v>77017</v>
      </c>
      <c r="X17" s="24">
        <v>1083000</v>
      </c>
      <c r="Y17" s="24">
        <v>-1005983</v>
      </c>
      <c r="Z17" s="6">
        <v>-92.89</v>
      </c>
      <c r="AA17" s="22">
        <v>1083000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64885283</v>
      </c>
      <c r="F19" s="21">
        <f t="shared" si="3"/>
        <v>64885283</v>
      </c>
      <c r="G19" s="21">
        <f t="shared" si="3"/>
        <v>13311779</v>
      </c>
      <c r="H19" s="21">
        <f t="shared" si="3"/>
        <v>11611706</v>
      </c>
      <c r="I19" s="21">
        <f t="shared" si="3"/>
        <v>17198953</v>
      </c>
      <c r="J19" s="21">
        <f t="shared" si="3"/>
        <v>42122438</v>
      </c>
      <c r="K19" s="21">
        <f t="shared" si="3"/>
        <v>11153980</v>
      </c>
      <c r="L19" s="21">
        <f t="shared" si="3"/>
        <v>18892243</v>
      </c>
      <c r="M19" s="21">
        <f t="shared" si="3"/>
        <v>11206019</v>
      </c>
      <c r="N19" s="21">
        <f t="shared" si="3"/>
        <v>41252242</v>
      </c>
      <c r="O19" s="21">
        <f t="shared" si="3"/>
        <v>10773660</v>
      </c>
      <c r="P19" s="21">
        <f t="shared" si="3"/>
        <v>12019808</v>
      </c>
      <c r="Q19" s="21">
        <f t="shared" si="3"/>
        <v>469730</v>
      </c>
      <c r="R19" s="21">
        <f t="shared" si="3"/>
        <v>23263198</v>
      </c>
      <c r="S19" s="21">
        <f t="shared" si="3"/>
        <v>25559753</v>
      </c>
      <c r="T19" s="21">
        <f t="shared" si="3"/>
        <v>14075973</v>
      </c>
      <c r="U19" s="21">
        <f t="shared" si="3"/>
        <v>17060703</v>
      </c>
      <c r="V19" s="21">
        <f t="shared" si="3"/>
        <v>56696429</v>
      </c>
      <c r="W19" s="21">
        <f t="shared" si="3"/>
        <v>163334307</v>
      </c>
      <c r="X19" s="21">
        <f t="shared" si="3"/>
        <v>65533140</v>
      </c>
      <c r="Y19" s="21">
        <f t="shared" si="3"/>
        <v>97801167</v>
      </c>
      <c r="Z19" s="4">
        <f>+IF(X19&lt;&gt;0,+(Y19/X19)*100,0)</f>
        <v>149.23925055323156</v>
      </c>
      <c r="AA19" s="19">
        <f>SUM(AA20:AA23)</f>
        <v>64885283</v>
      </c>
    </row>
    <row r="20" spans="1:27" ht="13.5">
      <c r="A20" s="5" t="s">
        <v>47</v>
      </c>
      <c r="B20" s="3"/>
      <c r="C20" s="22"/>
      <c r="D20" s="22"/>
      <c r="E20" s="23">
        <v>25473299</v>
      </c>
      <c r="F20" s="24">
        <v>25473299</v>
      </c>
      <c r="G20" s="24">
        <v>4573918</v>
      </c>
      <c r="H20" s="24">
        <v>3367567</v>
      </c>
      <c r="I20" s="24">
        <v>7429825</v>
      </c>
      <c r="J20" s="24">
        <v>15371310</v>
      </c>
      <c r="K20" s="24">
        <v>1923394</v>
      </c>
      <c r="L20" s="24">
        <v>4471041</v>
      </c>
      <c r="M20" s="24">
        <v>4637722</v>
      </c>
      <c r="N20" s="24">
        <v>11032157</v>
      </c>
      <c r="O20" s="24">
        <v>3860204</v>
      </c>
      <c r="P20" s="24">
        <v>4085806</v>
      </c>
      <c r="Q20" s="24">
        <v>469730</v>
      </c>
      <c r="R20" s="24">
        <v>8415740</v>
      </c>
      <c r="S20" s="24">
        <v>8468096</v>
      </c>
      <c r="T20" s="24">
        <v>4314918</v>
      </c>
      <c r="U20" s="24">
        <v>4694096</v>
      </c>
      <c r="V20" s="24">
        <v>17477110</v>
      </c>
      <c r="W20" s="24">
        <v>52296317</v>
      </c>
      <c r="X20" s="24">
        <v>23275824</v>
      </c>
      <c r="Y20" s="24">
        <v>29020493</v>
      </c>
      <c r="Z20" s="6">
        <v>124.68</v>
      </c>
      <c r="AA20" s="22">
        <v>25473299</v>
      </c>
    </row>
    <row r="21" spans="1:27" ht="13.5">
      <c r="A21" s="5" t="s">
        <v>48</v>
      </c>
      <c r="B21" s="3"/>
      <c r="C21" s="22"/>
      <c r="D21" s="22"/>
      <c r="E21" s="23">
        <v>19846963</v>
      </c>
      <c r="F21" s="24">
        <v>19846963</v>
      </c>
      <c r="G21" s="24">
        <v>4931923</v>
      </c>
      <c r="H21" s="24">
        <v>4422956</v>
      </c>
      <c r="I21" s="24">
        <v>5945126</v>
      </c>
      <c r="J21" s="24">
        <v>15300005</v>
      </c>
      <c r="K21" s="24">
        <v>5413449</v>
      </c>
      <c r="L21" s="24">
        <v>10596903</v>
      </c>
      <c r="M21" s="24">
        <v>2736607</v>
      </c>
      <c r="N21" s="24">
        <v>18746959</v>
      </c>
      <c r="O21" s="24">
        <v>3083834</v>
      </c>
      <c r="P21" s="24">
        <v>4094873</v>
      </c>
      <c r="Q21" s="24"/>
      <c r="R21" s="24">
        <v>7178707</v>
      </c>
      <c r="S21" s="24">
        <v>9369152</v>
      </c>
      <c r="T21" s="24">
        <v>5893280</v>
      </c>
      <c r="U21" s="24">
        <v>8416915</v>
      </c>
      <c r="V21" s="24">
        <v>23679347</v>
      </c>
      <c r="W21" s="24">
        <v>64905018</v>
      </c>
      <c r="X21" s="24">
        <v>21390408</v>
      </c>
      <c r="Y21" s="24">
        <v>43514610</v>
      </c>
      <c r="Z21" s="6">
        <v>203.43</v>
      </c>
      <c r="AA21" s="22">
        <v>19846963</v>
      </c>
    </row>
    <row r="22" spans="1:27" ht="13.5">
      <c r="A22" s="5" t="s">
        <v>49</v>
      </c>
      <c r="B22" s="3"/>
      <c r="C22" s="25"/>
      <c r="D22" s="25"/>
      <c r="E22" s="26">
        <v>13676528</v>
      </c>
      <c r="F22" s="27">
        <v>13676528</v>
      </c>
      <c r="G22" s="27">
        <v>2584848</v>
      </c>
      <c r="H22" s="27">
        <v>2598686</v>
      </c>
      <c r="I22" s="27">
        <v>2601364</v>
      </c>
      <c r="J22" s="27">
        <v>7784898</v>
      </c>
      <c r="K22" s="27">
        <v>2595678</v>
      </c>
      <c r="L22" s="27">
        <v>2600701</v>
      </c>
      <c r="M22" s="27">
        <v>2606155</v>
      </c>
      <c r="N22" s="27">
        <v>7802534</v>
      </c>
      <c r="O22" s="27">
        <v>2603496</v>
      </c>
      <c r="P22" s="27">
        <v>2611466</v>
      </c>
      <c r="Q22" s="27"/>
      <c r="R22" s="27">
        <v>5214962</v>
      </c>
      <c r="S22" s="27">
        <v>5260456</v>
      </c>
      <c r="T22" s="27">
        <v>2633589</v>
      </c>
      <c r="U22" s="27">
        <v>2717312</v>
      </c>
      <c r="V22" s="27">
        <v>10611357</v>
      </c>
      <c r="W22" s="27">
        <v>31413751</v>
      </c>
      <c r="X22" s="27">
        <v>14186772</v>
      </c>
      <c r="Y22" s="27">
        <v>17226979</v>
      </c>
      <c r="Z22" s="7">
        <v>121.43</v>
      </c>
      <c r="AA22" s="25">
        <v>13676528</v>
      </c>
    </row>
    <row r="23" spans="1:27" ht="13.5">
      <c r="A23" s="5" t="s">
        <v>50</v>
      </c>
      <c r="B23" s="3"/>
      <c r="C23" s="22"/>
      <c r="D23" s="22"/>
      <c r="E23" s="23">
        <v>5888493</v>
      </c>
      <c r="F23" s="24">
        <v>5888493</v>
      </c>
      <c r="G23" s="24">
        <v>1221090</v>
      </c>
      <c r="H23" s="24">
        <v>1222497</v>
      </c>
      <c r="I23" s="24">
        <v>1222638</v>
      </c>
      <c r="J23" s="24">
        <v>3666225</v>
      </c>
      <c r="K23" s="24">
        <v>1221459</v>
      </c>
      <c r="L23" s="24">
        <v>1223598</v>
      </c>
      <c r="M23" s="24">
        <v>1225535</v>
      </c>
      <c r="N23" s="24">
        <v>3670592</v>
      </c>
      <c r="O23" s="24">
        <v>1226126</v>
      </c>
      <c r="P23" s="24">
        <v>1227663</v>
      </c>
      <c r="Q23" s="24"/>
      <c r="R23" s="24">
        <v>2453789</v>
      </c>
      <c r="S23" s="24">
        <v>2462049</v>
      </c>
      <c r="T23" s="24">
        <v>1234186</v>
      </c>
      <c r="U23" s="24">
        <v>1232380</v>
      </c>
      <c r="V23" s="24">
        <v>4928615</v>
      </c>
      <c r="W23" s="24">
        <v>14719221</v>
      </c>
      <c r="X23" s="24">
        <v>6680136</v>
      </c>
      <c r="Y23" s="24">
        <v>8039085</v>
      </c>
      <c r="Z23" s="6">
        <v>120.34</v>
      </c>
      <c r="AA23" s="22">
        <v>5888493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92360221</v>
      </c>
      <c r="D25" s="40">
        <f>+D5+D9+D15+D19+D24</f>
        <v>0</v>
      </c>
      <c r="E25" s="41">
        <f t="shared" si="4"/>
        <v>245544109</v>
      </c>
      <c r="F25" s="42">
        <f t="shared" si="4"/>
        <v>245544109</v>
      </c>
      <c r="G25" s="42">
        <f t="shared" si="4"/>
        <v>59393416</v>
      </c>
      <c r="H25" s="42">
        <f t="shared" si="4"/>
        <v>20225990</v>
      </c>
      <c r="I25" s="42">
        <f t="shared" si="4"/>
        <v>26796765</v>
      </c>
      <c r="J25" s="42">
        <f t="shared" si="4"/>
        <v>106416171</v>
      </c>
      <c r="K25" s="42">
        <f t="shared" si="4"/>
        <v>20341727</v>
      </c>
      <c r="L25" s="42">
        <f t="shared" si="4"/>
        <v>27905933</v>
      </c>
      <c r="M25" s="42">
        <f t="shared" si="4"/>
        <v>45251768</v>
      </c>
      <c r="N25" s="42">
        <f t="shared" si="4"/>
        <v>93499428</v>
      </c>
      <c r="O25" s="42">
        <f t="shared" si="4"/>
        <v>18471003</v>
      </c>
      <c r="P25" s="42">
        <f t="shared" si="4"/>
        <v>20592536</v>
      </c>
      <c r="Q25" s="42">
        <f t="shared" si="4"/>
        <v>28374676</v>
      </c>
      <c r="R25" s="42">
        <f t="shared" si="4"/>
        <v>67438215</v>
      </c>
      <c r="S25" s="42">
        <f t="shared" si="4"/>
        <v>41469839</v>
      </c>
      <c r="T25" s="42">
        <f t="shared" si="4"/>
        <v>23062736</v>
      </c>
      <c r="U25" s="42">
        <f t="shared" si="4"/>
        <v>25855829</v>
      </c>
      <c r="V25" s="42">
        <f t="shared" si="4"/>
        <v>90388404</v>
      </c>
      <c r="W25" s="42">
        <f t="shared" si="4"/>
        <v>357742218</v>
      </c>
      <c r="X25" s="42">
        <f t="shared" si="4"/>
        <v>216467136</v>
      </c>
      <c r="Y25" s="42">
        <f t="shared" si="4"/>
        <v>141275082</v>
      </c>
      <c r="Z25" s="43">
        <f>+IF(X25&lt;&gt;0,+(Y25/X25)*100,0)</f>
        <v>65.2639863078338</v>
      </c>
      <c r="AA25" s="40">
        <f>+AA5+AA9+AA15+AA19+AA24</f>
        <v>245544109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158980128</v>
      </c>
      <c r="D28" s="19">
        <f>SUM(D29:D31)</f>
        <v>0</v>
      </c>
      <c r="E28" s="20">
        <f t="shared" si="5"/>
        <v>128755485</v>
      </c>
      <c r="F28" s="21">
        <f t="shared" si="5"/>
        <v>128755485</v>
      </c>
      <c r="G28" s="21">
        <f t="shared" si="5"/>
        <v>3550714</v>
      </c>
      <c r="H28" s="21">
        <f t="shared" si="5"/>
        <v>3944815</v>
      </c>
      <c r="I28" s="21">
        <f t="shared" si="5"/>
        <v>5882211</v>
      </c>
      <c r="J28" s="21">
        <f t="shared" si="5"/>
        <v>13377740</v>
      </c>
      <c r="K28" s="21">
        <f t="shared" si="5"/>
        <v>6631089</v>
      </c>
      <c r="L28" s="21">
        <f t="shared" si="5"/>
        <v>5294254</v>
      </c>
      <c r="M28" s="21">
        <f t="shared" si="5"/>
        <v>5698084</v>
      </c>
      <c r="N28" s="21">
        <f t="shared" si="5"/>
        <v>17623427</v>
      </c>
      <c r="O28" s="21">
        <f t="shared" si="5"/>
        <v>4981224</v>
      </c>
      <c r="P28" s="21">
        <f t="shared" si="5"/>
        <v>5988391</v>
      </c>
      <c r="Q28" s="21">
        <f t="shared" si="5"/>
        <v>7779724</v>
      </c>
      <c r="R28" s="21">
        <f t="shared" si="5"/>
        <v>18749339</v>
      </c>
      <c r="S28" s="21">
        <f t="shared" si="5"/>
        <v>5493046</v>
      </c>
      <c r="T28" s="21">
        <f t="shared" si="5"/>
        <v>9944879</v>
      </c>
      <c r="U28" s="21">
        <f t="shared" si="5"/>
        <v>-5023531</v>
      </c>
      <c r="V28" s="21">
        <f t="shared" si="5"/>
        <v>10414394</v>
      </c>
      <c r="W28" s="21">
        <f t="shared" si="5"/>
        <v>60164900</v>
      </c>
      <c r="X28" s="21">
        <f t="shared" si="5"/>
        <v>121901172</v>
      </c>
      <c r="Y28" s="21">
        <f t="shared" si="5"/>
        <v>-61736272</v>
      </c>
      <c r="Z28" s="4">
        <f>+IF(X28&lt;&gt;0,+(Y28/X28)*100,0)</f>
        <v>-50.64452702718888</v>
      </c>
      <c r="AA28" s="19">
        <f>SUM(AA29:AA31)</f>
        <v>128755485</v>
      </c>
    </row>
    <row r="29" spans="1:27" ht="13.5">
      <c r="A29" s="5" t="s">
        <v>33</v>
      </c>
      <c r="B29" s="3"/>
      <c r="C29" s="22">
        <v>158980128</v>
      </c>
      <c r="D29" s="22"/>
      <c r="E29" s="23">
        <v>81105031</v>
      </c>
      <c r="F29" s="24">
        <v>81105031</v>
      </c>
      <c r="G29" s="24">
        <v>1147756</v>
      </c>
      <c r="H29" s="24">
        <v>1398159</v>
      </c>
      <c r="I29" s="24">
        <v>1392190</v>
      </c>
      <c r="J29" s="24">
        <v>3938105</v>
      </c>
      <c r="K29" s="24">
        <v>1462489</v>
      </c>
      <c r="L29" s="24">
        <v>2068467</v>
      </c>
      <c r="M29" s="24">
        <v>1138291</v>
      </c>
      <c r="N29" s="24">
        <v>4669247</v>
      </c>
      <c r="O29" s="24">
        <v>1281344</v>
      </c>
      <c r="P29" s="24">
        <v>1443541</v>
      </c>
      <c r="Q29" s="24">
        <v>2162740</v>
      </c>
      <c r="R29" s="24">
        <v>4887625</v>
      </c>
      <c r="S29" s="24">
        <v>1776094</v>
      </c>
      <c r="T29" s="24">
        <v>1934375</v>
      </c>
      <c r="U29" s="24">
        <v>-2070493</v>
      </c>
      <c r="V29" s="24">
        <v>1639976</v>
      </c>
      <c r="W29" s="24">
        <v>15134953</v>
      </c>
      <c r="X29" s="24">
        <v>75050712</v>
      </c>
      <c r="Y29" s="24">
        <v>-59915759</v>
      </c>
      <c r="Z29" s="6">
        <v>-79.83</v>
      </c>
      <c r="AA29" s="22">
        <v>81105031</v>
      </c>
    </row>
    <row r="30" spans="1:27" ht="13.5">
      <c r="A30" s="5" t="s">
        <v>34</v>
      </c>
      <c r="B30" s="3"/>
      <c r="C30" s="25"/>
      <c r="D30" s="25"/>
      <c r="E30" s="26">
        <v>34297228</v>
      </c>
      <c r="F30" s="27">
        <v>34297228</v>
      </c>
      <c r="G30" s="27">
        <v>1674933</v>
      </c>
      <c r="H30" s="27">
        <v>1403870</v>
      </c>
      <c r="I30" s="27">
        <v>3327964</v>
      </c>
      <c r="J30" s="27">
        <v>6406767</v>
      </c>
      <c r="K30" s="27">
        <v>4065405</v>
      </c>
      <c r="L30" s="27">
        <v>1895364</v>
      </c>
      <c r="M30" s="27">
        <v>2310726</v>
      </c>
      <c r="N30" s="27">
        <v>8271495</v>
      </c>
      <c r="O30" s="27">
        <v>2593497</v>
      </c>
      <c r="P30" s="27">
        <v>3286505</v>
      </c>
      <c r="Q30" s="27">
        <v>4330789</v>
      </c>
      <c r="R30" s="27">
        <v>10210791</v>
      </c>
      <c r="S30" s="27">
        <v>2982672</v>
      </c>
      <c r="T30" s="27">
        <v>6444984</v>
      </c>
      <c r="U30" s="27">
        <v>-1513417</v>
      </c>
      <c r="V30" s="27">
        <v>7914239</v>
      </c>
      <c r="W30" s="27">
        <v>32803292</v>
      </c>
      <c r="X30" s="27">
        <v>33497232</v>
      </c>
      <c r="Y30" s="27">
        <v>-693940</v>
      </c>
      <c r="Z30" s="7">
        <v>-2.07</v>
      </c>
      <c r="AA30" s="25">
        <v>34297228</v>
      </c>
    </row>
    <row r="31" spans="1:27" ht="13.5">
      <c r="A31" s="5" t="s">
        <v>35</v>
      </c>
      <c r="B31" s="3"/>
      <c r="C31" s="22"/>
      <c r="D31" s="22"/>
      <c r="E31" s="23">
        <v>13353226</v>
      </c>
      <c r="F31" s="24">
        <v>13353226</v>
      </c>
      <c r="G31" s="24">
        <v>728025</v>
      </c>
      <c r="H31" s="24">
        <v>1142786</v>
      </c>
      <c r="I31" s="24">
        <v>1162057</v>
      </c>
      <c r="J31" s="24">
        <v>3032868</v>
      </c>
      <c r="K31" s="24">
        <v>1103195</v>
      </c>
      <c r="L31" s="24">
        <v>1330423</v>
      </c>
      <c r="M31" s="24">
        <v>2249067</v>
      </c>
      <c r="N31" s="24">
        <v>4682685</v>
      </c>
      <c r="O31" s="24">
        <v>1106383</v>
      </c>
      <c r="P31" s="24">
        <v>1258345</v>
      </c>
      <c r="Q31" s="24">
        <v>1286195</v>
      </c>
      <c r="R31" s="24">
        <v>3650923</v>
      </c>
      <c r="S31" s="24">
        <v>734280</v>
      </c>
      <c r="T31" s="24">
        <v>1565520</v>
      </c>
      <c r="U31" s="24">
        <v>-1439621</v>
      </c>
      <c r="V31" s="24">
        <v>860179</v>
      </c>
      <c r="W31" s="24">
        <v>12226655</v>
      </c>
      <c r="X31" s="24">
        <v>13353228</v>
      </c>
      <c r="Y31" s="24">
        <v>-1126573</v>
      </c>
      <c r="Z31" s="6">
        <v>-8.44</v>
      </c>
      <c r="AA31" s="22">
        <v>13353226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27749516</v>
      </c>
      <c r="F32" s="21">
        <f t="shared" si="6"/>
        <v>27749516</v>
      </c>
      <c r="G32" s="21">
        <f t="shared" si="6"/>
        <v>853623</v>
      </c>
      <c r="H32" s="21">
        <f t="shared" si="6"/>
        <v>1177246</v>
      </c>
      <c r="I32" s="21">
        <f t="shared" si="6"/>
        <v>1046989</v>
      </c>
      <c r="J32" s="21">
        <f t="shared" si="6"/>
        <v>3077858</v>
      </c>
      <c r="K32" s="21">
        <f t="shared" si="6"/>
        <v>1293560</v>
      </c>
      <c r="L32" s="21">
        <f t="shared" si="6"/>
        <v>1259731</v>
      </c>
      <c r="M32" s="21">
        <f t="shared" si="6"/>
        <v>1837472</v>
      </c>
      <c r="N32" s="21">
        <f t="shared" si="6"/>
        <v>4390763</v>
      </c>
      <c r="O32" s="21">
        <f t="shared" si="6"/>
        <v>2177415</v>
      </c>
      <c r="P32" s="21">
        <f t="shared" si="6"/>
        <v>1582226</v>
      </c>
      <c r="Q32" s="21">
        <f t="shared" si="6"/>
        <v>2878505</v>
      </c>
      <c r="R32" s="21">
        <f t="shared" si="6"/>
        <v>6638146</v>
      </c>
      <c r="S32" s="21">
        <f t="shared" si="6"/>
        <v>1384189</v>
      </c>
      <c r="T32" s="21">
        <f t="shared" si="6"/>
        <v>1022666</v>
      </c>
      <c r="U32" s="21">
        <f t="shared" si="6"/>
        <v>-3732413</v>
      </c>
      <c r="V32" s="21">
        <f t="shared" si="6"/>
        <v>-1325558</v>
      </c>
      <c r="W32" s="21">
        <f t="shared" si="6"/>
        <v>12781209</v>
      </c>
      <c r="X32" s="21">
        <f t="shared" si="6"/>
        <v>27360520</v>
      </c>
      <c r="Y32" s="21">
        <f t="shared" si="6"/>
        <v>-14579311</v>
      </c>
      <c r="Z32" s="4">
        <f>+IF(X32&lt;&gt;0,+(Y32/X32)*100,0)</f>
        <v>-53.2859426648324</v>
      </c>
      <c r="AA32" s="19">
        <f>SUM(AA33:AA37)</f>
        <v>27749516</v>
      </c>
    </row>
    <row r="33" spans="1:27" ht="13.5">
      <c r="A33" s="5" t="s">
        <v>37</v>
      </c>
      <c r="B33" s="3"/>
      <c r="C33" s="22"/>
      <c r="D33" s="22"/>
      <c r="E33" s="23">
        <v>4984455</v>
      </c>
      <c r="F33" s="24">
        <v>4984455</v>
      </c>
      <c r="G33" s="24">
        <v>147950</v>
      </c>
      <c r="H33" s="24">
        <v>200406</v>
      </c>
      <c r="I33" s="24">
        <v>201248</v>
      </c>
      <c r="J33" s="24">
        <v>549604</v>
      </c>
      <c r="K33" s="24">
        <v>182972</v>
      </c>
      <c r="L33" s="24">
        <v>201946</v>
      </c>
      <c r="M33" s="24">
        <v>222933</v>
      </c>
      <c r="N33" s="24">
        <v>607851</v>
      </c>
      <c r="O33" s="24">
        <v>185024</v>
      </c>
      <c r="P33" s="24">
        <v>164687</v>
      </c>
      <c r="Q33" s="24">
        <v>210006</v>
      </c>
      <c r="R33" s="24">
        <v>559717</v>
      </c>
      <c r="S33" s="24">
        <v>195521</v>
      </c>
      <c r="T33" s="24">
        <v>174822</v>
      </c>
      <c r="U33" s="24">
        <v>-218904</v>
      </c>
      <c r="V33" s="24">
        <v>151439</v>
      </c>
      <c r="W33" s="24">
        <v>1868611</v>
      </c>
      <c r="X33" s="24">
        <v>4595460</v>
      </c>
      <c r="Y33" s="24">
        <v>-2726849</v>
      </c>
      <c r="Z33" s="6">
        <v>-59.34</v>
      </c>
      <c r="AA33" s="22">
        <v>4984455</v>
      </c>
    </row>
    <row r="34" spans="1:27" ht="13.5">
      <c r="A34" s="5" t="s">
        <v>38</v>
      </c>
      <c r="B34" s="3"/>
      <c r="C34" s="22"/>
      <c r="D34" s="22"/>
      <c r="E34" s="23"/>
      <c r="F34" s="24"/>
      <c r="G34" s="24">
        <v>127348</v>
      </c>
      <c r="H34" s="24">
        <v>134474</v>
      </c>
      <c r="I34" s="24">
        <v>140736</v>
      </c>
      <c r="J34" s="24">
        <v>402558</v>
      </c>
      <c r="K34" s="24">
        <v>134094</v>
      </c>
      <c r="L34" s="24">
        <v>154136</v>
      </c>
      <c r="M34" s="24">
        <v>171006</v>
      </c>
      <c r="N34" s="24">
        <v>459236</v>
      </c>
      <c r="O34" s="24">
        <v>165019</v>
      </c>
      <c r="P34" s="24">
        <v>142750</v>
      </c>
      <c r="Q34" s="24">
        <v>145706</v>
      </c>
      <c r="R34" s="24">
        <v>453475</v>
      </c>
      <c r="S34" s="24">
        <v>159510</v>
      </c>
      <c r="T34" s="24">
        <v>170450</v>
      </c>
      <c r="U34" s="24">
        <v>-155042</v>
      </c>
      <c r="V34" s="24">
        <v>174918</v>
      </c>
      <c r="W34" s="24">
        <v>1490187</v>
      </c>
      <c r="X34" s="24"/>
      <c r="Y34" s="24">
        <v>1490187</v>
      </c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19551392</v>
      </c>
      <c r="F35" s="24">
        <v>19551392</v>
      </c>
      <c r="G35" s="24">
        <v>378342</v>
      </c>
      <c r="H35" s="24">
        <v>620465</v>
      </c>
      <c r="I35" s="24">
        <v>477944</v>
      </c>
      <c r="J35" s="24">
        <v>1476751</v>
      </c>
      <c r="K35" s="24">
        <v>748643</v>
      </c>
      <c r="L35" s="24">
        <v>488748</v>
      </c>
      <c r="M35" s="24">
        <v>1228357</v>
      </c>
      <c r="N35" s="24">
        <v>2465748</v>
      </c>
      <c r="O35" s="24">
        <v>1346433</v>
      </c>
      <c r="P35" s="24">
        <v>1112209</v>
      </c>
      <c r="Q35" s="24">
        <v>2375153</v>
      </c>
      <c r="R35" s="24">
        <v>4833795</v>
      </c>
      <c r="S35" s="24">
        <v>596016</v>
      </c>
      <c r="T35" s="24">
        <v>527436</v>
      </c>
      <c r="U35" s="24">
        <v>-3217242</v>
      </c>
      <c r="V35" s="24">
        <v>-2093790</v>
      </c>
      <c r="W35" s="24">
        <v>6682504</v>
      </c>
      <c r="X35" s="24">
        <v>19551388</v>
      </c>
      <c r="Y35" s="24">
        <v>-12868884</v>
      </c>
      <c r="Z35" s="6">
        <v>-65.82</v>
      </c>
      <c r="AA35" s="22">
        <v>19551392</v>
      </c>
    </row>
    <row r="36" spans="1:27" ht="13.5">
      <c r="A36" s="5" t="s">
        <v>40</v>
      </c>
      <c r="B36" s="3"/>
      <c r="C36" s="22"/>
      <c r="D36" s="22"/>
      <c r="E36" s="23">
        <v>3053946</v>
      </c>
      <c r="F36" s="24">
        <v>3053946</v>
      </c>
      <c r="G36" s="24">
        <v>189752</v>
      </c>
      <c r="H36" s="24">
        <v>211670</v>
      </c>
      <c r="I36" s="24">
        <v>216812</v>
      </c>
      <c r="J36" s="24">
        <v>618234</v>
      </c>
      <c r="K36" s="24">
        <v>217602</v>
      </c>
      <c r="L36" s="24">
        <v>404652</v>
      </c>
      <c r="M36" s="24">
        <v>196843</v>
      </c>
      <c r="N36" s="24">
        <v>819097</v>
      </c>
      <c r="O36" s="24">
        <v>470690</v>
      </c>
      <c r="P36" s="24">
        <v>152331</v>
      </c>
      <c r="Q36" s="24">
        <v>137391</v>
      </c>
      <c r="R36" s="24">
        <v>760412</v>
      </c>
      <c r="S36" s="24">
        <v>422893</v>
      </c>
      <c r="T36" s="24">
        <v>139709</v>
      </c>
      <c r="U36" s="24">
        <v>-130976</v>
      </c>
      <c r="V36" s="24">
        <v>431626</v>
      </c>
      <c r="W36" s="24">
        <v>2629369</v>
      </c>
      <c r="X36" s="24">
        <v>3053952</v>
      </c>
      <c r="Y36" s="24">
        <v>-424583</v>
      </c>
      <c r="Z36" s="6">
        <v>-13.9</v>
      </c>
      <c r="AA36" s="22">
        <v>3053946</v>
      </c>
    </row>
    <row r="37" spans="1:27" ht="13.5">
      <c r="A37" s="5" t="s">
        <v>41</v>
      </c>
      <c r="B37" s="3"/>
      <c r="C37" s="25"/>
      <c r="D37" s="25"/>
      <c r="E37" s="26">
        <v>159723</v>
      </c>
      <c r="F37" s="27">
        <v>159723</v>
      </c>
      <c r="G37" s="27">
        <v>10231</v>
      </c>
      <c r="H37" s="27">
        <v>10231</v>
      </c>
      <c r="I37" s="27">
        <v>10249</v>
      </c>
      <c r="J37" s="27">
        <v>30711</v>
      </c>
      <c r="K37" s="27">
        <v>10249</v>
      </c>
      <c r="L37" s="27">
        <v>10249</v>
      </c>
      <c r="M37" s="27">
        <v>18333</v>
      </c>
      <c r="N37" s="27">
        <v>38831</v>
      </c>
      <c r="O37" s="27">
        <v>10249</v>
      </c>
      <c r="P37" s="27">
        <v>10249</v>
      </c>
      <c r="Q37" s="27">
        <v>10249</v>
      </c>
      <c r="R37" s="27">
        <v>30747</v>
      </c>
      <c r="S37" s="27">
        <v>10249</v>
      </c>
      <c r="T37" s="27">
        <v>10249</v>
      </c>
      <c r="U37" s="27">
        <v>-10249</v>
      </c>
      <c r="V37" s="27">
        <v>10249</v>
      </c>
      <c r="W37" s="27">
        <v>110538</v>
      </c>
      <c r="X37" s="27">
        <v>159720</v>
      </c>
      <c r="Y37" s="27">
        <v>-49182</v>
      </c>
      <c r="Z37" s="7">
        <v>-30.79</v>
      </c>
      <c r="AA37" s="25">
        <v>159723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25436952</v>
      </c>
      <c r="F38" s="21">
        <f t="shared" si="7"/>
        <v>25436952</v>
      </c>
      <c r="G38" s="21">
        <f t="shared" si="7"/>
        <v>579307</v>
      </c>
      <c r="H38" s="21">
        <f t="shared" si="7"/>
        <v>668328</v>
      </c>
      <c r="I38" s="21">
        <f t="shared" si="7"/>
        <v>652192</v>
      </c>
      <c r="J38" s="21">
        <f t="shared" si="7"/>
        <v>1899827</v>
      </c>
      <c r="K38" s="21">
        <f t="shared" si="7"/>
        <v>815609</v>
      </c>
      <c r="L38" s="21">
        <f t="shared" si="7"/>
        <v>734876</v>
      </c>
      <c r="M38" s="21">
        <f t="shared" si="7"/>
        <v>1290723</v>
      </c>
      <c r="N38" s="21">
        <f t="shared" si="7"/>
        <v>2841208</v>
      </c>
      <c r="O38" s="21">
        <f t="shared" si="7"/>
        <v>699127</v>
      </c>
      <c r="P38" s="21">
        <f t="shared" si="7"/>
        <v>894552</v>
      </c>
      <c r="Q38" s="21">
        <f t="shared" si="7"/>
        <v>794808</v>
      </c>
      <c r="R38" s="21">
        <f t="shared" si="7"/>
        <v>2388487</v>
      </c>
      <c r="S38" s="21">
        <f t="shared" si="7"/>
        <v>699094</v>
      </c>
      <c r="T38" s="21">
        <f t="shared" si="7"/>
        <v>3874496</v>
      </c>
      <c r="U38" s="21">
        <f t="shared" si="7"/>
        <v>-631344</v>
      </c>
      <c r="V38" s="21">
        <f t="shared" si="7"/>
        <v>3942246</v>
      </c>
      <c r="W38" s="21">
        <f t="shared" si="7"/>
        <v>11071768</v>
      </c>
      <c r="X38" s="21">
        <f t="shared" si="7"/>
        <v>7089816</v>
      </c>
      <c r="Y38" s="21">
        <f t="shared" si="7"/>
        <v>3981952</v>
      </c>
      <c r="Z38" s="4">
        <f>+IF(X38&lt;&gt;0,+(Y38/X38)*100,0)</f>
        <v>56.16439129026761</v>
      </c>
      <c r="AA38" s="19">
        <f>SUM(AA39:AA41)</f>
        <v>25436952</v>
      </c>
    </row>
    <row r="39" spans="1:27" ht="13.5">
      <c r="A39" s="5" t="s">
        <v>43</v>
      </c>
      <c r="B39" s="3"/>
      <c r="C39" s="22"/>
      <c r="D39" s="22"/>
      <c r="E39" s="23">
        <v>3010937</v>
      </c>
      <c r="F39" s="24">
        <v>3010937</v>
      </c>
      <c r="G39" s="24">
        <v>312187</v>
      </c>
      <c r="H39" s="24">
        <v>346214</v>
      </c>
      <c r="I39" s="24">
        <v>359699</v>
      </c>
      <c r="J39" s="24">
        <v>1018100</v>
      </c>
      <c r="K39" s="24">
        <v>346675</v>
      </c>
      <c r="L39" s="24">
        <v>362208</v>
      </c>
      <c r="M39" s="24">
        <v>316829</v>
      </c>
      <c r="N39" s="24">
        <v>1025712</v>
      </c>
      <c r="O39" s="24">
        <v>317431</v>
      </c>
      <c r="P39" s="24">
        <v>322011</v>
      </c>
      <c r="Q39" s="24">
        <v>423621</v>
      </c>
      <c r="R39" s="24">
        <v>1063063</v>
      </c>
      <c r="S39" s="24">
        <v>325861</v>
      </c>
      <c r="T39" s="24">
        <v>310555</v>
      </c>
      <c r="U39" s="24">
        <v>-279692</v>
      </c>
      <c r="V39" s="24">
        <v>356724</v>
      </c>
      <c r="W39" s="24">
        <v>3463599</v>
      </c>
      <c r="X39" s="24">
        <v>2622600</v>
      </c>
      <c r="Y39" s="24">
        <v>840999</v>
      </c>
      <c r="Z39" s="6">
        <v>32.07</v>
      </c>
      <c r="AA39" s="22">
        <v>3010937</v>
      </c>
    </row>
    <row r="40" spans="1:27" ht="13.5">
      <c r="A40" s="5" t="s">
        <v>44</v>
      </c>
      <c r="B40" s="3"/>
      <c r="C40" s="22"/>
      <c r="D40" s="22"/>
      <c r="E40" s="23">
        <v>22426015</v>
      </c>
      <c r="F40" s="24">
        <v>22426015</v>
      </c>
      <c r="G40" s="24">
        <v>267120</v>
      </c>
      <c r="H40" s="24">
        <v>322114</v>
      </c>
      <c r="I40" s="24">
        <v>292493</v>
      </c>
      <c r="J40" s="24">
        <v>881727</v>
      </c>
      <c r="K40" s="24">
        <v>468934</v>
      </c>
      <c r="L40" s="24">
        <v>372668</v>
      </c>
      <c r="M40" s="24">
        <v>973894</v>
      </c>
      <c r="N40" s="24">
        <v>1815496</v>
      </c>
      <c r="O40" s="24">
        <v>381696</v>
      </c>
      <c r="P40" s="24">
        <v>572541</v>
      </c>
      <c r="Q40" s="24">
        <v>371187</v>
      </c>
      <c r="R40" s="24">
        <v>1325424</v>
      </c>
      <c r="S40" s="24">
        <v>373233</v>
      </c>
      <c r="T40" s="24">
        <v>3563941</v>
      </c>
      <c r="U40" s="24">
        <v>-351652</v>
      </c>
      <c r="V40" s="24">
        <v>3585522</v>
      </c>
      <c r="W40" s="24">
        <v>7608169</v>
      </c>
      <c r="X40" s="24">
        <v>4467216</v>
      </c>
      <c r="Y40" s="24">
        <v>3140953</v>
      </c>
      <c r="Z40" s="6">
        <v>70.31</v>
      </c>
      <c r="AA40" s="22">
        <v>22426015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117063383</v>
      </c>
      <c r="F42" s="21">
        <f t="shared" si="8"/>
        <v>117063383</v>
      </c>
      <c r="G42" s="21">
        <f t="shared" si="8"/>
        <v>1788357</v>
      </c>
      <c r="H42" s="21">
        <f t="shared" si="8"/>
        <v>11938776</v>
      </c>
      <c r="I42" s="21">
        <f t="shared" si="8"/>
        <v>11653211</v>
      </c>
      <c r="J42" s="21">
        <f t="shared" si="8"/>
        <v>25380344</v>
      </c>
      <c r="K42" s="21">
        <f t="shared" si="8"/>
        <v>8929491</v>
      </c>
      <c r="L42" s="21">
        <f t="shared" si="8"/>
        <v>9986863</v>
      </c>
      <c r="M42" s="21">
        <f t="shared" si="8"/>
        <v>5426903</v>
      </c>
      <c r="N42" s="21">
        <f t="shared" si="8"/>
        <v>24343257</v>
      </c>
      <c r="O42" s="21">
        <f t="shared" si="8"/>
        <v>13346622</v>
      </c>
      <c r="P42" s="21">
        <f t="shared" si="8"/>
        <v>11973353</v>
      </c>
      <c r="Q42" s="21">
        <f t="shared" si="8"/>
        <v>9487786</v>
      </c>
      <c r="R42" s="21">
        <f t="shared" si="8"/>
        <v>34807761</v>
      </c>
      <c r="S42" s="21">
        <f t="shared" si="8"/>
        <v>9579216</v>
      </c>
      <c r="T42" s="21">
        <f t="shared" si="8"/>
        <v>8983657</v>
      </c>
      <c r="U42" s="21">
        <f t="shared" si="8"/>
        <v>61941710</v>
      </c>
      <c r="V42" s="21">
        <f t="shared" si="8"/>
        <v>80504583</v>
      </c>
      <c r="W42" s="21">
        <f t="shared" si="8"/>
        <v>165035945</v>
      </c>
      <c r="X42" s="21">
        <f t="shared" si="8"/>
        <v>106874184</v>
      </c>
      <c r="Y42" s="21">
        <f t="shared" si="8"/>
        <v>58161761</v>
      </c>
      <c r="Z42" s="4">
        <f>+IF(X42&lt;&gt;0,+(Y42/X42)*100,0)</f>
        <v>54.42077667699432</v>
      </c>
      <c r="AA42" s="19">
        <f>SUM(AA43:AA46)</f>
        <v>117063383</v>
      </c>
    </row>
    <row r="43" spans="1:27" ht="13.5">
      <c r="A43" s="5" t="s">
        <v>47</v>
      </c>
      <c r="B43" s="3"/>
      <c r="C43" s="22"/>
      <c r="D43" s="22"/>
      <c r="E43" s="23">
        <v>55616533</v>
      </c>
      <c r="F43" s="24">
        <v>55616533</v>
      </c>
      <c r="G43" s="24">
        <v>317380</v>
      </c>
      <c r="H43" s="24">
        <v>5888055</v>
      </c>
      <c r="I43" s="24">
        <v>5660976</v>
      </c>
      <c r="J43" s="24">
        <v>11866411</v>
      </c>
      <c r="K43" s="24">
        <v>3339872</v>
      </c>
      <c r="L43" s="24">
        <v>3489765</v>
      </c>
      <c r="M43" s="24">
        <v>3682779</v>
      </c>
      <c r="N43" s="24">
        <v>10512416</v>
      </c>
      <c r="O43" s="24">
        <v>3866149</v>
      </c>
      <c r="P43" s="24">
        <v>6291146</v>
      </c>
      <c r="Q43" s="24">
        <v>3333673</v>
      </c>
      <c r="R43" s="24">
        <v>13490968</v>
      </c>
      <c r="S43" s="24">
        <v>3867144</v>
      </c>
      <c r="T43" s="24">
        <v>3371629</v>
      </c>
      <c r="U43" s="24">
        <v>-203188</v>
      </c>
      <c r="V43" s="24">
        <v>7035585</v>
      </c>
      <c r="W43" s="24">
        <v>42905380</v>
      </c>
      <c r="X43" s="24">
        <v>45427332</v>
      </c>
      <c r="Y43" s="24">
        <v>-2521952</v>
      </c>
      <c r="Z43" s="6">
        <v>-5.55</v>
      </c>
      <c r="AA43" s="22">
        <v>55616533</v>
      </c>
    </row>
    <row r="44" spans="1:27" ht="13.5">
      <c r="A44" s="5" t="s">
        <v>48</v>
      </c>
      <c r="B44" s="3"/>
      <c r="C44" s="22"/>
      <c r="D44" s="22"/>
      <c r="E44" s="23">
        <v>47936744</v>
      </c>
      <c r="F44" s="24">
        <v>47936744</v>
      </c>
      <c r="G44" s="24">
        <v>569888</v>
      </c>
      <c r="H44" s="24">
        <v>5041574</v>
      </c>
      <c r="I44" s="24">
        <v>4992880</v>
      </c>
      <c r="J44" s="24">
        <v>10604342</v>
      </c>
      <c r="K44" s="24">
        <v>4614665</v>
      </c>
      <c r="L44" s="24">
        <v>5291664</v>
      </c>
      <c r="M44" s="24">
        <v>702494</v>
      </c>
      <c r="N44" s="24">
        <v>10608823</v>
      </c>
      <c r="O44" s="24">
        <v>8438464</v>
      </c>
      <c r="P44" s="24">
        <v>4622127</v>
      </c>
      <c r="Q44" s="24">
        <v>5127230</v>
      </c>
      <c r="R44" s="24">
        <v>18187821</v>
      </c>
      <c r="S44" s="24">
        <v>4680500</v>
      </c>
      <c r="T44" s="24">
        <v>4573965</v>
      </c>
      <c r="U44" s="24">
        <v>63160449</v>
      </c>
      <c r="V44" s="24">
        <v>72414914</v>
      </c>
      <c r="W44" s="24">
        <v>111815900</v>
      </c>
      <c r="X44" s="24">
        <v>47936748</v>
      </c>
      <c r="Y44" s="24">
        <v>63879152</v>
      </c>
      <c r="Z44" s="6">
        <v>133.26</v>
      </c>
      <c r="AA44" s="22">
        <v>47936744</v>
      </c>
    </row>
    <row r="45" spans="1:27" ht="13.5">
      <c r="A45" s="5" t="s">
        <v>49</v>
      </c>
      <c r="B45" s="3"/>
      <c r="C45" s="25"/>
      <c r="D45" s="25"/>
      <c r="E45" s="26">
        <v>7809647</v>
      </c>
      <c r="F45" s="27">
        <v>7809647</v>
      </c>
      <c r="G45" s="27">
        <v>508132</v>
      </c>
      <c r="H45" s="27">
        <v>568918</v>
      </c>
      <c r="I45" s="27">
        <v>554231</v>
      </c>
      <c r="J45" s="27">
        <v>1631281</v>
      </c>
      <c r="K45" s="27">
        <v>555225</v>
      </c>
      <c r="L45" s="27">
        <v>655092</v>
      </c>
      <c r="M45" s="27">
        <v>571571</v>
      </c>
      <c r="N45" s="27">
        <v>1781888</v>
      </c>
      <c r="O45" s="27">
        <v>583504</v>
      </c>
      <c r="P45" s="27">
        <v>575054</v>
      </c>
      <c r="Q45" s="27">
        <v>559747</v>
      </c>
      <c r="R45" s="27">
        <v>1718305</v>
      </c>
      <c r="S45" s="27">
        <v>563904</v>
      </c>
      <c r="T45" s="27">
        <v>555976</v>
      </c>
      <c r="U45" s="27">
        <v>-569488</v>
      </c>
      <c r="V45" s="27">
        <v>550392</v>
      </c>
      <c r="W45" s="27">
        <v>5681866</v>
      </c>
      <c r="X45" s="27">
        <v>7809648</v>
      </c>
      <c r="Y45" s="27">
        <v>-2127782</v>
      </c>
      <c r="Z45" s="7">
        <v>-27.25</v>
      </c>
      <c r="AA45" s="25">
        <v>7809647</v>
      </c>
    </row>
    <row r="46" spans="1:27" ht="13.5">
      <c r="A46" s="5" t="s">
        <v>50</v>
      </c>
      <c r="B46" s="3"/>
      <c r="C46" s="22"/>
      <c r="D46" s="22"/>
      <c r="E46" s="23">
        <v>5700459</v>
      </c>
      <c r="F46" s="24">
        <v>5700459</v>
      </c>
      <c r="G46" s="24">
        <v>392957</v>
      </c>
      <c r="H46" s="24">
        <v>440229</v>
      </c>
      <c r="I46" s="24">
        <v>445124</v>
      </c>
      <c r="J46" s="24">
        <v>1278310</v>
      </c>
      <c r="K46" s="24">
        <v>419729</v>
      </c>
      <c r="L46" s="24">
        <v>550342</v>
      </c>
      <c r="M46" s="24">
        <v>470059</v>
      </c>
      <c r="N46" s="24">
        <v>1440130</v>
      </c>
      <c r="O46" s="24">
        <v>458505</v>
      </c>
      <c r="P46" s="24">
        <v>485026</v>
      </c>
      <c r="Q46" s="24">
        <v>467136</v>
      </c>
      <c r="R46" s="24">
        <v>1410667</v>
      </c>
      <c r="S46" s="24">
        <v>467668</v>
      </c>
      <c r="T46" s="24">
        <v>482087</v>
      </c>
      <c r="U46" s="24">
        <v>-446063</v>
      </c>
      <c r="V46" s="24">
        <v>503692</v>
      </c>
      <c r="W46" s="24">
        <v>4632799</v>
      </c>
      <c r="X46" s="24">
        <v>5700456</v>
      </c>
      <c r="Y46" s="24">
        <v>-1067657</v>
      </c>
      <c r="Z46" s="6">
        <v>-18.73</v>
      </c>
      <c r="AA46" s="22">
        <v>5700459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158980128</v>
      </c>
      <c r="D48" s="40">
        <f>+D28+D32+D38+D42+D47</f>
        <v>0</v>
      </c>
      <c r="E48" s="41">
        <f t="shared" si="9"/>
        <v>299005336</v>
      </c>
      <c r="F48" s="42">
        <f t="shared" si="9"/>
        <v>299005336</v>
      </c>
      <c r="G48" s="42">
        <f t="shared" si="9"/>
        <v>6772001</v>
      </c>
      <c r="H48" s="42">
        <f t="shared" si="9"/>
        <v>17729165</v>
      </c>
      <c r="I48" s="42">
        <f t="shared" si="9"/>
        <v>19234603</v>
      </c>
      <c r="J48" s="42">
        <f t="shared" si="9"/>
        <v>43735769</v>
      </c>
      <c r="K48" s="42">
        <f t="shared" si="9"/>
        <v>17669749</v>
      </c>
      <c r="L48" s="42">
        <f t="shared" si="9"/>
        <v>17275724</v>
      </c>
      <c r="M48" s="42">
        <f t="shared" si="9"/>
        <v>14253182</v>
      </c>
      <c r="N48" s="42">
        <f t="shared" si="9"/>
        <v>49198655</v>
      </c>
      <c r="O48" s="42">
        <f t="shared" si="9"/>
        <v>21204388</v>
      </c>
      <c r="P48" s="42">
        <f t="shared" si="9"/>
        <v>20438522</v>
      </c>
      <c r="Q48" s="42">
        <f t="shared" si="9"/>
        <v>20940823</v>
      </c>
      <c r="R48" s="42">
        <f t="shared" si="9"/>
        <v>62583733</v>
      </c>
      <c r="S48" s="42">
        <f t="shared" si="9"/>
        <v>17155545</v>
      </c>
      <c r="T48" s="42">
        <f t="shared" si="9"/>
        <v>23825698</v>
      </c>
      <c r="U48" s="42">
        <f t="shared" si="9"/>
        <v>52554422</v>
      </c>
      <c r="V48" s="42">
        <f t="shared" si="9"/>
        <v>93535665</v>
      </c>
      <c r="W48" s="42">
        <f t="shared" si="9"/>
        <v>249053822</v>
      </c>
      <c r="X48" s="42">
        <f t="shared" si="9"/>
        <v>263225692</v>
      </c>
      <c r="Y48" s="42">
        <f t="shared" si="9"/>
        <v>-14171870</v>
      </c>
      <c r="Z48" s="43">
        <f>+IF(X48&lt;&gt;0,+(Y48/X48)*100,0)</f>
        <v>-5.383923541931462</v>
      </c>
      <c r="AA48" s="40">
        <f>+AA28+AA32+AA38+AA42+AA47</f>
        <v>299005336</v>
      </c>
    </row>
    <row r="49" spans="1:27" ht="13.5">
      <c r="A49" s="14" t="s">
        <v>58</v>
      </c>
      <c r="B49" s="15"/>
      <c r="C49" s="44">
        <f aca="true" t="shared" si="10" ref="C49:Y49">+C25-C48</f>
        <v>-66619907</v>
      </c>
      <c r="D49" s="44">
        <f>+D25-D48</f>
        <v>0</v>
      </c>
      <c r="E49" s="45">
        <f t="shared" si="10"/>
        <v>-53461227</v>
      </c>
      <c r="F49" s="46">
        <f t="shared" si="10"/>
        <v>-53461227</v>
      </c>
      <c r="G49" s="46">
        <f t="shared" si="10"/>
        <v>52621415</v>
      </c>
      <c r="H49" s="46">
        <f t="shared" si="10"/>
        <v>2496825</v>
      </c>
      <c r="I49" s="46">
        <f t="shared" si="10"/>
        <v>7562162</v>
      </c>
      <c r="J49" s="46">
        <f t="shared" si="10"/>
        <v>62680402</v>
      </c>
      <c r="K49" s="46">
        <f t="shared" si="10"/>
        <v>2671978</v>
      </c>
      <c r="L49" s="46">
        <f t="shared" si="10"/>
        <v>10630209</v>
      </c>
      <c r="M49" s="46">
        <f t="shared" si="10"/>
        <v>30998586</v>
      </c>
      <c r="N49" s="46">
        <f t="shared" si="10"/>
        <v>44300773</v>
      </c>
      <c r="O49" s="46">
        <f t="shared" si="10"/>
        <v>-2733385</v>
      </c>
      <c r="P49" s="46">
        <f t="shared" si="10"/>
        <v>154014</v>
      </c>
      <c r="Q49" s="46">
        <f t="shared" si="10"/>
        <v>7433853</v>
      </c>
      <c r="R49" s="46">
        <f t="shared" si="10"/>
        <v>4854482</v>
      </c>
      <c r="S49" s="46">
        <f t="shared" si="10"/>
        <v>24314294</v>
      </c>
      <c r="T49" s="46">
        <f t="shared" si="10"/>
        <v>-762962</v>
      </c>
      <c r="U49" s="46">
        <f t="shared" si="10"/>
        <v>-26698593</v>
      </c>
      <c r="V49" s="46">
        <f t="shared" si="10"/>
        <v>-3147261</v>
      </c>
      <c r="W49" s="46">
        <f t="shared" si="10"/>
        <v>108688396</v>
      </c>
      <c r="X49" s="46">
        <f>IF(F25=F48,0,X25-X48)</f>
        <v>-46758556</v>
      </c>
      <c r="Y49" s="46">
        <f t="shared" si="10"/>
        <v>155446952</v>
      </c>
      <c r="Z49" s="47">
        <f>+IF(X49&lt;&gt;0,+(Y49/X49)*100,0)</f>
        <v>-332.4460062453597</v>
      </c>
      <c r="AA49" s="44">
        <f>+AA25-AA48</f>
        <v>-53461227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0</v>
      </c>
      <c r="F5" s="21">
        <f t="shared" si="0"/>
        <v>401375288</v>
      </c>
      <c r="G5" s="21">
        <f t="shared" si="0"/>
        <v>41907591</v>
      </c>
      <c r="H5" s="21">
        <f t="shared" si="0"/>
        <v>14366866</v>
      </c>
      <c r="I5" s="21">
        <f t="shared" si="0"/>
        <v>19692429</v>
      </c>
      <c r="J5" s="21">
        <f t="shared" si="0"/>
        <v>75966886</v>
      </c>
      <c r="K5" s="21">
        <f t="shared" si="0"/>
        <v>84468440</v>
      </c>
      <c r="L5" s="21">
        <f t="shared" si="0"/>
        <v>26793637</v>
      </c>
      <c r="M5" s="21">
        <f t="shared" si="0"/>
        <v>103690034</v>
      </c>
      <c r="N5" s="21">
        <f t="shared" si="0"/>
        <v>214952111</v>
      </c>
      <c r="O5" s="21">
        <f t="shared" si="0"/>
        <v>13888562</v>
      </c>
      <c r="P5" s="21">
        <f t="shared" si="0"/>
        <v>17429832</v>
      </c>
      <c r="Q5" s="21">
        <f t="shared" si="0"/>
        <v>63849204</v>
      </c>
      <c r="R5" s="21">
        <f t="shared" si="0"/>
        <v>95167598</v>
      </c>
      <c r="S5" s="21">
        <f t="shared" si="0"/>
        <v>15046582</v>
      </c>
      <c r="T5" s="21">
        <f t="shared" si="0"/>
        <v>13945758</v>
      </c>
      <c r="U5" s="21">
        <f t="shared" si="0"/>
        <v>0</v>
      </c>
      <c r="V5" s="21">
        <f t="shared" si="0"/>
        <v>28992340</v>
      </c>
      <c r="W5" s="21">
        <f t="shared" si="0"/>
        <v>415078935</v>
      </c>
      <c r="X5" s="21">
        <f t="shared" si="0"/>
        <v>401375288</v>
      </c>
      <c r="Y5" s="21">
        <f t="shared" si="0"/>
        <v>13703647</v>
      </c>
      <c r="Z5" s="4">
        <f>+IF(X5&lt;&gt;0,+(Y5/X5)*100,0)</f>
        <v>3.414173071860867</v>
      </c>
      <c r="AA5" s="19">
        <f>SUM(AA6:AA8)</f>
        <v>401375288</v>
      </c>
    </row>
    <row r="6" spans="1:27" ht="13.5">
      <c r="A6" s="5" t="s">
        <v>33</v>
      </c>
      <c r="B6" s="3"/>
      <c r="C6" s="22"/>
      <c r="D6" s="22"/>
      <c r="E6" s="23"/>
      <c r="F6" s="24">
        <v>614790</v>
      </c>
      <c r="G6" s="24">
        <v>2696270</v>
      </c>
      <c r="H6" s="24">
        <v>14424</v>
      </c>
      <c r="I6" s="24">
        <v>189857</v>
      </c>
      <c r="J6" s="24">
        <v>2900551</v>
      </c>
      <c r="K6" s="24">
        <v>17920</v>
      </c>
      <c r="L6" s="24">
        <v>21833</v>
      </c>
      <c r="M6" s="24">
        <v>90972</v>
      </c>
      <c r="N6" s="24">
        <v>130725</v>
      </c>
      <c r="O6" s="24">
        <v>60781</v>
      </c>
      <c r="P6" s="24">
        <v>13854</v>
      </c>
      <c r="Q6" s="24">
        <v>15040</v>
      </c>
      <c r="R6" s="24">
        <v>89675</v>
      </c>
      <c r="S6" s="24">
        <v>20358</v>
      </c>
      <c r="T6" s="24">
        <v>18657</v>
      </c>
      <c r="U6" s="24"/>
      <c r="V6" s="24">
        <v>39015</v>
      </c>
      <c r="W6" s="24">
        <v>3159966</v>
      </c>
      <c r="X6" s="24">
        <v>614790</v>
      </c>
      <c r="Y6" s="24">
        <v>2545176</v>
      </c>
      <c r="Z6" s="6">
        <v>413.99</v>
      </c>
      <c r="AA6" s="22">
        <v>614790</v>
      </c>
    </row>
    <row r="7" spans="1:27" ht="13.5">
      <c r="A7" s="5" t="s">
        <v>34</v>
      </c>
      <c r="B7" s="3"/>
      <c r="C7" s="25"/>
      <c r="D7" s="25"/>
      <c r="E7" s="26"/>
      <c r="F7" s="27">
        <v>398909711</v>
      </c>
      <c r="G7" s="27">
        <v>39120966</v>
      </c>
      <c r="H7" s="27">
        <v>14227346</v>
      </c>
      <c r="I7" s="27">
        <v>19435525</v>
      </c>
      <c r="J7" s="27">
        <v>72783837</v>
      </c>
      <c r="K7" s="27">
        <v>84346699</v>
      </c>
      <c r="L7" s="27">
        <v>26618882</v>
      </c>
      <c r="M7" s="27">
        <v>103483224</v>
      </c>
      <c r="N7" s="27">
        <v>214448805</v>
      </c>
      <c r="O7" s="27">
        <v>13727884</v>
      </c>
      <c r="P7" s="27">
        <v>17341111</v>
      </c>
      <c r="Q7" s="27">
        <v>63720591</v>
      </c>
      <c r="R7" s="27">
        <v>94789586</v>
      </c>
      <c r="S7" s="27">
        <v>14941159</v>
      </c>
      <c r="T7" s="27">
        <v>13836520</v>
      </c>
      <c r="U7" s="27"/>
      <c r="V7" s="27">
        <v>28777679</v>
      </c>
      <c r="W7" s="27">
        <v>410799907</v>
      </c>
      <c r="X7" s="27">
        <v>398909711</v>
      </c>
      <c r="Y7" s="27">
        <v>11890196</v>
      </c>
      <c r="Z7" s="7">
        <v>2.98</v>
      </c>
      <c r="AA7" s="25">
        <v>398909711</v>
      </c>
    </row>
    <row r="8" spans="1:27" ht="13.5">
      <c r="A8" s="5" t="s">
        <v>35</v>
      </c>
      <c r="B8" s="3"/>
      <c r="C8" s="22"/>
      <c r="D8" s="22"/>
      <c r="E8" s="23"/>
      <c r="F8" s="24">
        <v>1850787</v>
      </c>
      <c r="G8" s="24">
        <v>90355</v>
      </c>
      <c r="H8" s="24">
        <v>125096</v>
      </c>
      <c r="I8" s="24">
        <v>67047</v>
      </c>
      <c r="J8" s="24">
        <v>282498</v>
      </c>
      <c r="K8" s="24">
        <v>103821</v>
      </c>
      <c r="L8" s="24">
        <v>152922</v>
      </c>
      <c r="M8" s="24">
        <v>115838</v>
      </c>
      <c r="N8" s="24">
        <v>372581</v>
      </c>
      <c r="O8" s="24">
        <v>99897</v>
      </c>
      <c r="P8" s="24">
        <v>74867</v>
      </c>
      <c r="Q8" s="24">
        <v>113573</v>
      </c>
      <c r="R8" s="24">
        <v>288337</v>
      </c>
      <c r="S8" s="24">
        <v>85065</v>
      </c>
      <c r="T8" s="24">
        <v>90581</v>
      </c>
      <c r="U8" s="24"/>
      <c r="V8" s="24">
        <v>175646</v>
      </c>
      <c r="W8" s="24">
        <v>1119062</v>
      </c>
      <c r="X8" s="24">
        <v>1850787</v>
      </c>
      <c r="Y8" s="24">
        <v>-731725</v>
      </c>
      <c r="Z8" s="6">
        <v>-39.54</v>
      </c>
      <c r="AA8" s="22">
        <v>1850787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98943254</v>
      </c>
      <c r="G9" s="21">
        <f t="shared" si="1"/>
        <v>1881617</v>
      </c>
      <c r="H9" s="21">
        <f t="shared" si="1"/>
        <v>599833</v>
      </c>
      <c r="I9" s="21">
        <f t="shared" si="1"/>
        <v>2466654</v>
      </c>
      <c r="J9" s="21">
        <f t="shared" si="1"/>
        <v>4948104</v>
      </c>
      <c r="K9" s="21">
        <f t="shared" si="1"/>
        <v>2953957</v>
      </c>
      <c r="L9" s="21">
        <f t="shared" si="1"/>
        <v>3483836</v>
      </c>
      <c r="M9" s="21">
        <f t="shared" si="1"/>
        <v>2368669</v>
      </c>
      <c r="N9" s="21">
        <f t="shared" si="1"/>
        <v>8806462</v>
      </c>
      <c r="O9" s="21">
        <f t="shared" si="1"/>
        <v>856903</v>
      </c>
      <c r="P9" s="21">
        <f t="shared" si="1"/>
        <v>1416910</v>
      </c>
      <c r="Q9" s="21">
        <f t="shared" si="1"/>
        <v>1009392</v>
      </c>
      <c r="R9" s="21">
        <f t="shared" si="1"/>
        <v>3283205</v>
      </c>
      <c r="S9" s="21">
        <f t="shared" si="1"/>
        <v>552706</v>
      </c>
      <c r="T9" s="21">
        <f t="shared" si="1"/>
        <v>1414844</v>
      </c>
      <c r="U9" s="21">
        <f t="shared" si="1"/>
        <v>0</v>
      </c>
      <c r="V9" s="21">
        <f t="shared" si="1"/>
        <v>1967550</v>
      </c>
      <c r="W9" s="21">
        <f t="shared" si="1"/>
        <v>19005321</v>
      </c>
      <c r="X9" s="21">
        <f t="shared" si="1"/>
        <v>98943254</v>
      </c>
      <c r="Y9" s="21">
        <f t="shared" si="1"/>
        <v>-79937933</v>
      </c>
      <c r="Z9" s="4">
        <f>+IF(X9&lt;&gt;0,+(Y9/X9)*100,0)</f>
        <v>-80.79169601598105</v>
      </c>
      <c r="AA9" s="19">
        <f>SUM(AA10:AA14)</f>
        <v>98943254</v>
      </c>
    </row>
    <row r="10" spans="1:27" ht="13.5">
      <c r="A10" s="5" t="s">
        <v>37</v>
      </c>
      <c r="B10" s="3"/>
      <c r="C10" s="22"/>
      <c r="D10" s="22"/>
      <c r="E10" s="23"/>
      <c r="F10" s="24">
        <v>2399440</v>
      </c>
      <c r="G10" s="24">
        <v>164670</v>
      </c>
      <c r="H10" s="24">
        <v>24877</v>
      </c>
      <c r="I10" s="24">
        <v>129340</v>
      </c>
      <c r="J10" s="24">
        <v>318887</v>
      </c>
      <c r="K10" s="24">
        <v>2427711</v>
      </c>
      <c r="L10" s="24">
        <v>1985256</v>
      </c>
      <c r="M10" s="24">
        <v>115384</v>
      </c>
      <c r="N10" s="24">
        <v>4528351</v>
      </c>
      <c r="O10" s="24">
        <v>124187</v>
      </c>
      <c r="P10" s="24">
        <v>116009</v>
      </c>
      <c r="Q10" s="24">
        <v>112351</v>
      </c>
      <c r="R10" s="24">
        <v>352547</v>
      </c>
      <c r="S10" s="24">
        <v>84125</v>
      </c>
      <c r="T10" s="24">
        <v>712071</v>
      </c>
      <c r="U10" s="24"/>
      <c r="V10" s="24">
        <v>796196</v>
      </c>
      <c r="W10" s="24">
        <v>5995981</v>
      </c>
      <c r="X10" s="24">
        <v>2399440</v>
      </c>
      <c r="Y10" s="24">
        <v>3596541</v>
      </c>
      <c r="Z10" s="6">
        <v>149.89</v>
      </c>
      <c r="AA10" s="22">
        <v>2399440</v>
      </c>
    </row>
    <row r="11" spans="1:27" ht="13.5">
      <c r="A11" s="5" t="s">
        <v>38</v>
      </c>
      <c r="B11" s="3"/>
      <c r="C11" s="22"/>
      <c r="D11" s="22"/>
      <c r="E11" s="23"/>
      <c r="F11" s="24">
        <v>3719754</v>
      </c>
      <c r="G11" s="24">
        <v>269162</v>
      </c>
      <c r="H11" s="24">
        <v>188414</v>
      </c>
      <c r="I11" s="24">
        <v>307082</v>
      </c>
      <c r="J11" s="24">
        <v>764658</v>
      </c>
      <c r="K11" s="24">
        <v>279356</v>
      </c>
      <c r="L11" s="24">
        <v>327298</v>
      </c>
      <c r="M11" s="24">
        <v>483846</v>
      </c>
      <c r="N11" s="24">
        <v>1090500</v>
      </c>
      <c r="O11" s="24">
        <v>304463</v>
      </c>
      <c r="P11" s="24">
        <v>278462</v>
      </c>
      <c r="Q11" s="24">
        <v>214457</v>
      </c>
      <c r="R11" s="24">
        <v>797382</v>
      </c>
      <c r="S11" s="24">
        <v>208275</v>
      </c>
      <c r="T11" s="24">
        <v>98672</v>
      </c>
      <c r="U11" s="24"/>
      <c r="V11" s="24">
        <v>306947</v>
      </c>
      <c r="W11" s="24">
        <v>2959487</v>
      </c>
      <c r="X11" s="24">
        <v>3719754</v>
      </c>
      <c r="Y11" s="24">
        <v>-760267</v>
      </c>
      <c r="Z11" s="6">
        <v>-20.44</v>
      </c>
      <c r="AA11" s="22">
        <v>3719754</v>
      </c>
    </row>
    <row r="12" spans="1:27" ht="13.5">
      <c r="A12" s="5" t="s">
        <v>39</v>
      </c>
      <c r="B12" s="3"/>
      <c r="C12" s="22"/>
      <c r="D12" s="22"/>
      <c r="E12" s="23"/>
      <c r="F12" s="24">
        <v>92824060</v>
      </c>
      <c r="G12" s="24">
        <v>1447785</v>
      </c>
      <c r="H12" s="24">
        <v>386542</v>
      </c>
      <c r="I12" s="24">
        <v>2030232</v>
      </c>
      <c r="J12" s="24">
        <v>3864559</v>
      </c>
      <c r="K12" s="24">
        <v>246890</v>
      </c>
      <c r="L12" s="24">
        <v>1171282</v>
      </c>
      <c r="M12" s="24">
        <v>1769439</v>
      </c>
      <c r="N12" s="24">
        <v>3187611</v>
      </c>
      <c r="O12" s="24">
        <v>428253</v>
      </c>
      <c r="P12" s="24">
        <v>1022439</v>
      </c>
      <c r="Q12" s="24">
        <v>682584</v>
      </c>
      <c r="R12" s="24">
        <v>2133276</v>
      </c>
      <c r="S12" s="24">
        <v>260306</v>
      </c>
      <c r="T12" s="24">
        <v>604101</v>
      </c>
      <c r="U12" s="24"/>
      <c r="V12" s="24">
        <v>864407</v>
      </c>
      <c r="W12" s="24">
        <v>10049853</v>
      </c>
      <c r="X12" s="24">
        <v>92824060</v>
      </c>
      <c r="Y12" s="24">
        <v>-82774207</v>
      </c>
      <c r="Z12" s="6">
        <v>-89.17</v>
      </c>
      <c r="AA12" s="22">
        <v>92824060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64074362</v>
      </c>
      <c r="G15" s="21">
        <f t="shared" si="2"/>
        <v>7990375</v>
      </c>
      <c r="H15" s="21">
        <f t="shared" si="2"/>
        <v>1548954</v>
      </c>
      <c r="I15" s="21">
        <f t="shared" si="2"/>
        <v>6374349</v>
      </c>
      <c r="J15" s="21">
        <f t="shared" si="2"/>
        <v>15913678</v>
      </c>
      <c r="K15" s="21">
        <f t="shared" si="2"/>
        <v>6700393</v>
      </c>
      <c r="L15" s="21">
        <f t="shared" si="2"/>
        <v>2283574</v>
      </c>
      <c r="M15" s="21">
        <f t="shared" si="2"/>
        <v>13759343</v>
      </c>
      <c r="N15" s="21">
        <f t="shared" si="2"/>
        <v>22743310</v>
      </c>
      <c r="O15" s="21">
        <f t="shared" si="2"/>
        <v>3335130</v>
      </c>
      <c r="P15" s="21">
        <f t="shared" si="2"/>
        <v>7722191</v>
      </c>
      <c r="Q15" s="21">
        <f t="shared" si="2"/>
        <v>7454355</v>
      </c>
      <c r="R15" s="21">
        <f t="shared" si="2"/>
        <v>18511676</v>
      </c>
      <c r="S15" s="21">
        <f t="shared" si="2"/>
        <v>6120601</v>
      </c>
      <c r="T15" s="21">
        <f t="shared" si="2"/>
        <v>5396304</v>
      </c>
      <c r="U15" s="21">
        <f t="shared" si="2"/>
        <v>0</v>
      </c>
      <c r="V15" s="21">
        <f t="shared" si="2"/>
        <v>11516905</v>
      </c>
      <c r="W15" s="21">
        <f t="shared" si="2"/>
        <v>68685569</v>
      </c>
      <c r="X15" s="21">
        <f t="shared" si="2"/>
        <v>64074362</v>
      </c>
      <c r="Y15" s="21">
        <f t="shared" si="2"/>
        <v>4611207</v>
      </c>
      <c r="Z15" s="4">
        <f>+IF(X15&lt;&gt;0,+(Y15/X15)*100,0)</f>
        <v>7.19664910592477</v>
      </c>
      <c r="AA15" s="19">
        <f>SUM(AA16:AA18)</f>
        <v>64074362</v>
      </c>
    </row>
    <row r="16" spans="1:27" ht="13.5">
      <c r="A16" s="5" t="s">
        <v>43</v>
      </c>
      <c r="B16" s="3"/>
      <c r="C16" s="22"/>
      <c r="D16" s="22"/>
      <c r="E16" s="23"/>
      <c r="F16" s="24">
        <v>47048987</v>
      </c>
      <c r="G16" s="24">
        <v>6360703</v>
      </c>
      <c r="H16" s="24">
        <v>853083</v>
      </c>
      <c r="I16" s="24">
        <v>132299</v>
      </c>
      <c r="J16" s="24">
        <v>7346085</v>
      </c>
      <c r="K16" s="24">
        <v>3289751</v>
      </c>
      <c r="L16" s="24">
        <v>163780</v>
      </c>
      <c r="M16" s="24">
        <v>4207760</v>
      </c>
      <c r="N16" s="24">
        <v>7661291</v>
      </c>
      <c r="O16" s="24">
        <v>2184287</v>
      </c>
      <c r="P16" s="24">
        <v>6682469</v>
      </c>
      <c r="Q16" s="24">
        <v>4178187</v>
      </c>
      <c r="R16" s="24">
        <v>13044943</v>
      </c>
      <c r="S16" s="24">
        <v>5636838</v>
      </c>
      <c r="T16" s="24">
        <v>3782831</v>
      </c>
      <c r="U16" s="24"/>
      <c r="V16" s="24">
        <v>9419669</v>
      </c>
      <c r="W16" s="24">
        <v>37471988</v>
      </c>
      <c r="X16" s="24">
        <v>47048987</v>
      </c>
      <c r="Y16" s="24">
        <v>-9576999</v>
      </c>
      <c r="Z16" s="6">
        <v>-20.36</v>
      </c>
      <c r="AA16" s="22">
        <v>47048987</v>
      </c>
    </row>
    <row r="17" spans="1:27" ht="13.5">
      <c r="A17" s="5" t="s">
        <v>44</v>
      </c>
      <c r="B17" s="3"/>
      <c r="C17" s="22"/>
      <c r="D17" s="22"/>
      <c r="E17" s="23"/>
      <c r="F17" s="24">
        <v>17025375</v>
      </c>
      <c r="G17" s="24">
        <v>1629672</v>
      </c>
      <c r="H17" s="24">
        <v>695871</v>
      </c>
      <c r="I17" s="24">
        <v>6242050</v>
      </c>
      <c r="J17" s="24">
        <v>8567593</v>
      </c>
      <c r="K17" s="24">
        <v>3410642</v>
      </c>
      <c r="L17" s="24">
        <v>2119794</v>
      </c>
      <c r="M17" s="24">
        <v>9551583</v>
      </c>
      <c r="N17" s="24">
        <v>15082019</v>
      </c>
      <c r="O17" s="24">
        <v>1150843</v>
      </c>
      <c r="P17" s="24">
        <v>1039722</v>
      </c>
      <c r="Q17" s="24">
        <v>3276168</v>
      </c>
      <c r="R17" s="24">
        <v>5466733</v>
      </c>
      <c r="S17" s="24">
        <v>483763</v>
      </c>
      <c r="T17" s="24">
        <v>1613473</v>
      </c>
      <c r="U17" s="24"/>
      <c r="V17" s="24">
        <v>2097236</v>
      </c>
      <c r="W17" s="24">
        <v>31213581</v>
      </c>
      <c r="X17" s="24">
        <v>17025375</v>
      </c>
      <c r="Y17" s="24">
        <v>14188206</v>
      </c>
      <c r="Z17" s="6">
        <v>83.34</v>
      </c>
      <c r="AA17" s="22">
        <v>17025375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986777027</v>
      </c>
      <c r="G19" s="21">
        <f t="shared" si="3"/>
        <v>103906190</v>
      </c>
      <c r="H19" s="21">
        <f t="shared" si="3"/>
        <v>101057301</v>
      </c>
      <c r="I19" s="21">
        <f t="shared" si="3"/>
        <v>92268065</v>
      </c>
      <c r="J19" s="21">
        <f t="shared" si="3"/>
        <v>297231556</v>
      </c>
      <c r="K19" s="21">
        <f t="shared" si="3"/>
        <v>71304923</v>
      </c>
      <c r="L19" s="21">
        <f t="shared" si="3"/>
        <v>74875493</v>
      </c>
      <c r="M19" s="21">
        <f t="shared" si="3"/>
        <v>73827640</v>
      </c>
      <c r="N19" s="21">
        <f t="shared" si="3"/>
        <v>220008056</v>
      </c>
      <c r="O19" s="21">
        <f t="shared" si="3"/>
        <v>19591867</v>
      </c>
      <c r="P19" s="21">
        <f t="shared" si="3"/>
        <v>68577053</v>
      </c>
      <c r="Q19" s="21">
        <f t="shared" si="3"/>
        <v>71258780</v>
      </c>
      <c r="R19" s="21">
        <f t="shared" si="3"/>
        <v>159427700</v>
      </c>
      <c r="S19" s="21">
        <f t="shared" si="3"/>
        <v>69526279</v>
      </c>
      <c r="T19" s="21">
        <f t="shared" si="3"/>
        <v>75717972</v>
      </c>
      <c r="U19" s="21">
        <f t="shared" si="3"/>
        <v>0</v>
      </c>
      <c r="V19" s="21">
        <f t="shared" si="3"/>
        <v>145244251</v>
      </c>
      <c r="W19" s="21">
        <f t="shared" si="3"/>
        <v>821911563</v>
      </c>
      <c r="X19" s="21">
        <f t="shared" si="3"/>
        <v>986777027</v>
      </c>
      <c r="Y19" s="21">
        <f t="shared" si="3"/>
        <v>-164865464</v>
      </c>
      <c r="Z19" s="4">
        <f>+IF(X19&lt;&gt;0,+(Y19/X19)*100,0)</f>
        <v>-16.70746880895921</v>
      </c>
      <c r="AA19" s="19">
        <f>SUM(AA20:AA23)</f>
        <v>986777027</v>
      </c>
    </row>
    <row r="20" spans="1:27" ht="13.5">
      <c r="A20" s="5" t="s">
        <v>47</v>
      </c>
      <c r="B20" s="3"/>
      <c r="C20" s="22"/>
      <c r="D20" s="22"/>
      <c r="E20" s="23"/>
      <c r="F20" s="24">
        <v>721450237</v>
      </c>
      <c r="G20" s="24">
        <v>75205392</v>
      </c>
      <c r="H20" s="24">
        <v>73976027</v>
      </c>
      <c r="I20" s="24">
        <v>69641901</v>
      </c>
      <c r="J20" s="24">
        <v>218823320</v>
      </c>
      <c r="K20" s="24">
        <v>52619610</v>
      </c>
      <c r="L20" s="24">
        <v>54837991</v>
      </c>
      <c r="M20" s="24">
        <v>53323902</v>
      </c>
      <c r="N20" s="24">
        <v>160781503</v>
      </c>
      <c r="O20" s="24">
        <v>8268419</v>
      </c>
      <c r="P20" s="24">
        <v>50461691</v>
      </c>
      <c r="Q20" s="24">
        <v>51738974</v>
      </c>
      <c r="R20" s="24">
        <v>110469084</v>
      </c>
      <c r="S20" s="24">
        <v>50286293</v>
      </c>
      <c r="T20" s="24">
        <v>54254916</v>
      </c>
      <c r="U20" s="24"/>
      <c r="V20" s="24">
        <v>104541209</v>
      </c>
      <c r="W20" s="24">
        <v>594615116</v>
      </c>
      <c r="X20" s="24">
        <v>721450237</v>
      </c>
      <c r="Y20" s="24">
        <v>-126835121</v>
      </c>
      <c r="Z20" s="6">
        <v>-17.58</v>
      </c>
      <c r="AA20" s="22">
        <v>721450237</v>
      </c>
    </row>
    <row r="21" spans="1:27" ht="13.5">
      <c r="A21" s="5" t="s">
        <v>48</v>
      </c>
      <c r="B21" s="3"/>
      <c r="C21" s="22"/>
      <c r="D21" s="22"/>
      <c r="E21" s="23"/>
      <c r="F21" s="24">
        <v>137130780</v>
      </c>
      <c r="G21" s="24">
        <v>18286808</v>
      </c>
      <c r="H21" s="24">
        <v>16591939</v>
      </c>
      <c r="I21" s="24">
        <v>12258851</v>
      </c>
      <c r="J21" s="24">
        <v>47137598</v>
      </c>
      <c r="K21" s="24">
        <v>8271182</v>
      </c>
      <c r="L21" s="24">
        <v>9845332</v>
      </c>
      <c r="M21" s="24">
        <v>10400014</v>
      </c>
      <c r="N21" s="24">
        <v>28516528</v>
      </c>
      <c r="O21" s="24">
        <v>1934382</v>
      </c>
      <c r="P21" s="24">
        <v>7783556</v>
      </c>
      <c r="Q21" s="24">
        <v>9223375</v>
      </c>
      <c r="R21" s="24">
        <v>18941313</v>
      </c>
      <c r="S21" s="24">
        <v>8884667</v>
      </c>
      <c r="T21" s="24">
        <v>7346217</v>
      </c>
      <c r="U21" s="24"/>
      <c r="V21" s="24">
        <v>16230884</v>
      </c>
      <c r="W21" s="24">
        <v>110826323</v>
      </c>
      <c r="X21" s="24">
        <v>137130780</v>
      </c>
      <c r="Y21" s="24">
        <v>-26304457</v>
      </c>
      <c r="Z21" s="6">
        <v>-19.18</v>
      </c>
      <c r="AA21" s="22">
        <v>137130780</v>
      </c>
    </row>
    <row r="22" spans="1:27" ht="13.5">
      <c r="A22" s="5" t="s">
        <v>49</v>
      </c>
      <c r="B22" s="3"/>
      <c r="C22" s="25"/>
      <c r="D22" s="25"/>
      <c r="E22" s="26"/>
      <c r="F22" s="27">
        <v>64893230</v>
      </c>
      <c r="G22" s="27">
        <v>5564711</v>
      </c>
      <c r="H22" s="27">
        <v>5593486</v>
      </c>
      <c r="I22" s="27">
        <v>5492037</v>
      </c>
      <c r="J22" s="27">
        <v>16650234</v>
      </c>
      <c r="K22" s="27">
        <v>5542196</v>
      </c>
      <c r="L22" s="27">
        <v>5359612</v>
      </c>
      <c r="M22" s="27">
        <v>5225280</v>
      </c>
      <c r="N22" s="27">
        <v>16127088</v>
      </c>
      <c r="O22" s="27">
        <v>4935318</v>
      </c>
      <c r="P22" s="27">
        <v>5460612</v>
      </c>
      <c r="Q22" s="27">
        <v>5414888</v>
      </c>
      <c r="R22" s="27">
        <v>15810818</v>
      </c>
      <c r="S22" s="27">
        <v>5448638</v>
      </c>
      <c r="T22" s="27">
        <v>9234948</v>
      </c>
      <c r="U22" s="27"/>
      <c r="V22" s="27">
        <v>14683586</v>
      </c>
      <c r="W22" s="27">
        <v>63271726</v>
      </c>
      <c r="X22" s="27">
        <v>64893230</v>
      </c>
      <c r="Y22" s="27">
        <v>-1621504</v>
      </c>
      <c r="Z22" s="7">
        <v>-2.5</v>
      </c>
      <c r="AA22" s="25">
        <v>64893230</v>
      </c>
    </row>
    <row r="23" spans="1:27" ht="13.5">
      <c r="A23" s="5" t="s">
        <v>50</v>
      </c>
      <c r="B23" s="3"/>
      <c r="C23" s="22"/>
      <c r="D23" s="22"/>
      <c r="E23" s="23"/>
      <c r="F23" s="24">
        <v>63302780</v>
      </c>
      <c r="G23" s="24">
        <v>4849279</v>
      </c>
      <c r="H23" s="24">
        <v>4895849</v>
      </c>
      <c r="I23" s="24">
        <v>4875276</v>
      </c>
      <c r="J23" s="24">
        <v>14620404</v>
      </c>
      <c r="K23" s="24">
        <v>4871935</v>
      </c>
      <c r="L23" s="24">
        <v>4832558</v>
      </c>
      <c r="M23" s="24">
        <v>4878444</v>
      </c>
      <c r="N23" s="24">
        <v>14582937</v>
      </c>
      <c r="O23" s="24">
        <v>4453748</v>
      </c>
      <c r="P23" s="24">
        <v>4871194</v>
      </c>
      <c r="Q23" s="24">
        <v>4881543</v>
      </c>
      <c r="R23" s="24">
        <v>14206485</v>
      </c>
      <c r="S23" s="24">
        <v>4906681</v>
      </c>
      <c r="T23" s="24">
        <v>4881891</v>
      </c>
      <c r="U23" s="24"/>
      <c r="V23" s="24">
        <v>9788572</v>
      </c>
      <c r="W23" s="24">
        <v>53198398</v>
      </c>
      <c r="X23" s="24">
        <v>63302780</v>
      </c>
      <c r="Y23" s="24">
        <v>-10104382</v>
      </c>
      <c r="Z23" s="6">
        <v>-15.96</v>
      </c>
      <c r="AA23" s="22">
        <v>63302780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0</v>
      </c>
      <c r="F25" s="42">
        <f t="shared" si="4"/>
        <v>1551169931</v>
      </c>
      <c r="G25" s="42">
        <f t="shared" si="4"/>
        <v>155685773</v>
      </c>
      <c r="H25" s="42">
        <f t="shared" si="4"/>
        <v>117572954</v>
      </c>
      <c r="I25" s="42">
        <f t="shared" si="4"/>
        <v>120801497</v>
      </c>
      <c r="J25" s="42">
        <f t="shared" si="4"/>
        <v>394060224</v>
      </c>
      <c r="K25" s="42">
        <f t="shared" si="4"/>
        <v>165427713</v>
      </c>
      <c r="L25" s="42">
        <f t="shared" si="4"/>
        <v>107436540</v>
      </c>
      <c r="M25" s="42">
        <f t="shared" si="4"/>
        <v>193645686</v>
      </c>
      <c r="N25" s="42">
        <f t="shared" si="4"/>
        <v>466509939</v>
      </c>
      <c r="O25" s="42">
        <f t="shared" si="4"/>
        <v>37672462</v>
      </c>
      <c r="P25" s="42">
        <f t="shared" si="4"/>
        <v>95145986</v>
      </c>
      <c r="Q25" s="42">
        <f t="shared" si="4"/>
        <v>143571731</v>
      </c>
      <c r="R25" s="42">
        <f t="shared" si="4"/>
        <v>276390179</v>
      </c>
      <c r="S25" s="42">
        <f t="shared" si="4"/>
        <v>91246168</v>
      </c>
      <c r="T25" s="42">
        <f t="shared" si="4"/>
        <v>96474878</v>
      </c>
      <c r="U25" s="42">
        <f t="shared" si="4"/>
        <v>0</v>
      </c>
      <c r="V25" s="42">
        <f t="shared" si="4"/>
        <v>187721046</v>
      </c>
      <c r="W25" s="42">
        <f t="shared" si="4"/>
        <v>1324681388</v>
      </c>
      <c r="X25" s="42">
        <f t="shared" si="4"/>
        <v>1551169931</v>
      </c>
      <c r="Y25" s="42">
        <f t="shared" si="4"/>
        <v>-226488543</v>
      </c>
      <c r="Z25" s="43">
        <f>+IF(X25&lt;&gt;0,+(Y25/X25)*100,0)</f>
        <v>-14.601143206404766</v>
      </c>
      <c r="AA25" s="40">
        <f>+AA5+AA9+AA15+AA19+AA24</f>
        <v>1551169931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0</v>
      </c>
      <c r="F28" s="21">
        <f t="shared" si="5"/>
        <v>378020138</v>
      </c>
      <c r="G28" s="21">
        <f t="shared" si="5"/>
        <v>22181663</v>
      </c>
      <c r="H28" s="21">
        <f t="shared" si="5"/>
        <v>24641520</v>
      </c>
      <c r="I28" s="21">
        <f t="shared" si="5"/>
        <v>32585487</v>
      </c>
      <c r="J28" s="21">
        <f t="shared" si="5"/>
        <v>79408670</v>
      </c>
      <c r="K28" s="21">
        <f t="shared" si="5"/>
        <v>31631488</v>
      </c>
      <c r="L28" s="21">
        <f t="shared" si="5"/>
        <v>30109986</v>
      </c>
      <c r="M28" s="21">
        <f t="shared" si="5"/>
        <v>27961032</v>
      </c>
      <c r="N28" s="21">
        <f t="shared" si="5"/>
        <v>89702506</v>
      </c>
      <c r="O28" s="21">
        <f t="shared" si="5"/>
        <v>19375612</v>
      </c>
      <c r="P28" s="21">
        <f t="shared" si="5"/>
        <v>28305413</v>
      </c>
      <c r="Q28" s="21">
        <f t="shared" si="5"/>
        <v>33170827</v>
      </c>
      <c r="R28" s="21">
        <f t="shared" si="5"/>
        <v>80851852</v>
      </c>
      <c r="S28" s="21">
        <f t="shared" si="5"/>
        <v>28957847</v>
      </c>
      <c r="T28" s="21">
        <f t="shared" si="5"/>
        <v>33621805</v>
      </c>
      <c r="U28" s="21">
        <f t="shared" si="5"/>
        <v>0</v>
      </c>
      <c r="V28" s="21">
        <f t="shared" si="5"/>
        <v>62579652</v>
      </c>
      <c r="W28" s="21">
        <f t="shared" si="5"/>
        <v>312542680</v>
      </c>
      <c r="X28" s="21">
        <f t="shared" si="5"/>
        <v>378020138</v>
      </c>
      <c r="Y28" s="21">
        <f t="shared" si="5"/>
        <v>-65477458</v>
      </c>
      <c r="Z28" s="4">
        <f>+IF(X28&lt;&gt;0,+(Y28/X28)*100,0)</f>
        <v>-17.321156049099162</v>
      </c>
      <c r="AA28" s="19">
        <f>SUM(AA29:AA31)</f>
        <v>378020138</v>
      </c>
    </row>
    <row r="29" spans="1:27" ht="13.5">
      <c r="A29" s="5" t="s">
        <v>33</v>
      </c>
      <c r="B29" s="3"/>
      <c r="C29" s="22"/>
      <c r="D29" s="22"/>
      <c r="E29" s="23"/>
      <c r="F29" s="24">
        <v>92311958</v>
      </c>
      <c r="G29" s="24">
        <v>6296561</v>
      </c>
      <c r="H29" s="24">
        <v>5600575</v>
      </c>
      <c r="I29" s="24">
        <v>11678587</v>
      </c>
      <c r="J29" s="24">
        <v>23575723</v>
      </c>
      <c r="K29" s="24">
        <v>7995809</v>
      </c>
      <c r="L29" s="24">
        <v>6754000</v>
      </c>
      <c r="M29" s="24">
        <v>10228557</v>
      </c>
      <c r="N29" s="24">
        <v>24978366</v>
      </c>
      <c r="O29" s="24">
        <v>5435324</v>
      </c>
      <c r="P29" s="24">
        <v>8118065</v>
      </c>
      <c r="Q29" s="24">
        <v>7249408</v>
      </c>
      <c r="R29" s="24">
        <v>20802797</v>
      </c>
      <c r="S29" s="24">
        <v>6568796</v>
      </c>
      <c r="T29" s="24">
        <v>6308364</v>
      </c>
      <c r="U29" s="24"/>
      <c r="V29" s="24">
        <v>12877160</v>
      </c>
      <c r="W29" s="24">
        <v>82234046</v>
      </c>
      <c r="X29" s="24">
        <v>92311958</v>
      </c>
      <c r="Y29" s="24">
        <v>-10077912</v>
      </c>
      <c r="Z29" s="6">
        <v>-10.92</v>
      </c>
      <c r="AA29" s="22">
        <v>92311958</v>
      </c>
    </row>
    <row r="30" spans="1:27" ht="13.5">
      <c r="A30" s="5" t="s">
        <v>34</v>
      </c>
      <c r="B30" s="3"/>
      <c r="C30" s="25"/>
      <c r="D30" s="25"/>
      <c r="E30" s="26"/>
      <c r="F30" s="27">
        <v>200541330</v>
      </c>
      <c r="G30" s="27">
        <v>10498014</v>
      </c>
      <c r="H30" s="27">
        <v>13495696</v>
      </c>
      <c r="I30" s="27">
        <v>12173191</v>
      </c>
      <c r="J30" s="27">
        <v>36166901</v>
      </c>
      <c r="K30" s="27">
        <v>16660723</v>
      </c>
      <c r="L30" s="27">
        <v>16312868</v>
      </c>
      <c r="M30" s="27">
        <v>11394355</v>
      </c>
      <c r="N30" s="27">
        <v>44367946</v>
      </c>
      <c r="O30" s="27">
        <v>7173334</v>
      </c>
      <c r="P30" s="27">
        <v>15169333</v>
      </c>
      <c r="Q30" s="27">
        <v>18060335</v>
      </c>
      <c r="R30" s="27">
        <v>40403002</v>
      </c>
      <c r="S30" s="27">
        <v>17390309</v>
      </c>
      <c r="T30" s="27">
        <v>18589409</v>
      </c>
      <c r="U30" s="27"/>
      <c r="V30" s="27">
        <v>35979718</v>
      </c>
      <c r="W30" s="27">
        <v>156917567</v>
      </c>
      <c r="X30" s="27">
        <v>200541330</v>
      </c>
      <c r="Y30" s="27">
        <v>-43623763</v>
      </c>
      <c r="Z30" s="7">
        <v>-21.75</v>
      </c>
      <c r="AA30" s="25">
        <v>200541330</v>
      </c>
    </row>
    <row r="31" spans="1:27" ht="13.5">
      <c r="A31" s="5" t="s">
        <v>35</v>
      </c>
      <c r="B31" s="3"/>
      <c r="C31" s="22"/>
      <c r="D31" s="22"/>
      <c r="E31" s="23"/>
      <c r="F31" s="24">
        <v>85166850</v>
      </c>
      <c r="G31" s="24">
        <v>5387088</v>
      </c>
      <c r="H31" s="24">
        <v>5545249</v>
      </c>
      <c r="I31" s="24">
        <v>8733709</v>
      </c>
      <c r="J31" s="24">
        <v>19666046</v>
      </c>
      <c r="K31" s="24">
        <v>6974956</v>
      </c>
      <c r="L31" s="24">
        <v>7043118</v>
      </c>
      <c r="M31" s="24">
        <v>6338120</v>
      </c>
      <c r="N31" s="24">
        <v>20356194</v>
      </c>
      <c r="O31" s="24">
        <v>6766954</v>
      </c>
      <c r="P31" s="24">
        <v>5018015</v>
      </c>
      <c r="Q31" s="24">
        <v>7861084</v>
      </c>
      <c r="R31" s="24">
        <v>19646053</v>
      </c>
      <c r="S31" s="24">
        <v>4998742</v>
      </c>
      <c r="T31" s="24">
        <v>8724032</v>
      </c>
      <c r="U31" s="24"/>
      <c r="V31" s="24">
        <v>13722774</v>
      </c>
      <c r="W31" s="24">
        <v>73391067</v>
      </c>
      <c r="X31" s="24">
        <v>85166850</v>
      </c>
      <c r="Y31" s="24">
        <v>-11775783</v>
      </c>
      <c r="Z31" s="6">
        <v>-13.83</v>
      </c>
      <c r="AA31" s="22">
        <v>85166850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337509409</v>
      </c>
      <c r="G32" s="21">
        <f t="shared" si="6"/>
        <v>15678876</v>
      </c>
      <c r="H32" s="21">
        <f t="shared" si="6"/>
        <v>23404051</v>
      </c>
      <c r="I32" s="21">
        <f t="shared" si="6"/>
        <v>20161954</v>
      </c>
      <c r="J32" s="21">
        <f t="shared" si="6"/>
        <v>59244881</v>
      </c>
      <c r="K32" s="21">
        <f t="shared" si="6"/>
        <v>17454849</v>
      </c>
      <c r="L32" s="21">
        <f t="shared" si="6"/>
        <v>18168260</v>
      </c>
      <c r="M32" s="21">
        <f t="shared" si="6"/>
        <v>16742086</v>
      </c>
      <c r="N32" s="21">
        <f t="shared" si="6"/>
        <v>52365195</v>
      </c>
      <c r="O32" s="21">
        <f t="shared" si="6"/>
        <v>18019527</v>
      </c>
      <c r="P32" s="21">
        <f t="shared" si="6"/>
        <v>14962999</v>
      </c>
      <c r="Q32" s="21">
        <f t="shared" si="6"/>
        <v>12285781</v>
      </c>
      <c r="R32" s="21">
        <f t="shared" si="6"/>
        <v>45268307</v>
      </c>
      <c r="S32" s="21">
        <f t="shared" si="6"/>
        <v>11689725</v>
      </c>
      <c r="T32" s="21">
        <f t="shared" si="6"/>
        <v>19476541</v>
      </c>
      <c r="U32" s="21">
        <f t="shared" si="6"/>
        <v>0</v>
      </c>
      <c r="V32" s="21">
        <f t="shared" si="6"/>
        <v>31166266</v>
      </c>
      <c r="W32" s="21">
        <f t="shared" si="6"/>
        <v>188044649</v>
      </c>
      <c r="X32" s="21">
        <f t="shared" si="6"/>
        <v>337509409</v>
      </c>
      <c r="Y32" s="21">
        <f t="shared" si="6"/>
        <v>-149464760</v>
      </c>
      <c r="Z32" s="4">
        <f>+IF(X32&lt;&gt;0,+(Y32/X32)*100,0)</f>
        <v>-44.28462022520978</v>
      </c>
      <c r="AA32" s="19">
        <f>SUM(AA33:AA37)</f>
        <v>337509409</v>
      </c>
    </row>
    <row r="33" spans="1:27" ht="13.5">
      <c r="A33" s="5" t="s">
        <v>37</v>
      </c>
      <c r="B33" s="3"/>
      <c r="C33" s="22"/>
      <c r="D33" s="22"/>
      <c r="E33" s="23"/>
      <c r="F33" s="24">
        <v>64512694</v>
      </c>
      <c r="G33" s="24">
        <v>4922160</v>
      </c>
      <c r="H33" s="24">
        <v>14773375</v>
      </c>
      <c r="I33" s="24">
        <v>6973733</v>
      </c>
      <c r="J33" s="24">
        <v>26669268</v>
      </c>
      <c r="K33" s="24">
        <v>5098027</v>
      </c>
      <c r="L33" s="24">
        <v>5526009</v>
      </c>
      <c r="M33" s="24">
        <v>4825429</v>
      </c>
      <c r="N33" s="24">
        <v>15449465</v>
      </c>
      <c r="O33" s="24">
        <v>5892100</v>
      </c>
      <c r="P33" s="24">
        <v>4533168</v>
      </c>
      <c r="Q33" s="24">
        <v>3085991</v>
      </c>
      <c r="R33" s="24">
        <v>13511259</v>
      </c>
      <c r="S33" s="24">
        <v>2964651</v>
      </c>
      <c r="T33" s="24">
        <v>4498889</v>
      </c>
      <c r="U33" s="24"/>
      <c r="V33" s="24">
        <v>7463540</v>
      </c>
      <c r="W33" s="24">
        <v>63093532</v>
      </c>
      <c r="X33" s="24">
        <v>64512694</v>
      </c>
      <c r="Y33" s="24">
        <v>-1419162</v>
      </c>
      <c r="Z33" s="6">
        <v>-2.2</v>
      </c>
      <c r="AA33" s="22">
        <v>64512694</v>
      </c>
    </row>
    <row r="34" spans="1:27" ht="13.5">
      <c r="A34" s="5" t="s">
        <v>38</v>
      </c>
      <c r="B34" s="3"/>
      <c r="C34" s="22"/>
      <c r="D34" s="22"/>
      <c r="E34" s="23"/>
      <c r="F34" s="24">
        <v>54665756</v>
      </c>
      <c r="G34" s="24">
        <v>4087663</v>
      </c>
      <c r="H34" s="24">
        <v>3143269</v>
      </c>
      <c r="I34" s="24">
        <v>5620626</v>
      </c>
      <c r="J34" s="24">
        <v>12851558</v>
      </c>
      <c r="K34" s="24">
        <v>4445204</v>
      </c>
      <c r="L34" s="24">
        <v>5245628</v>
      </c>
      <c r="M34" s="24">
        <v>4099651</v>
      </c>
      <c r="N34" s="24">
        <v>13790483</v>
      </c>
      <c r="O34" s="24">
        <v>5123443</v>
      </c>
      <c r="P34" s="24">
        <v>3855122</v>
      </c>
      <c r="Q34" s="24">
        <v>3480698</v>
      </c>
      <c r="R34" s="24">
        <v>12459263</v>
      </c>
      <c r="S34" s="24">
        <v>3591789</v>
      </c>
      <c r="T34" s="24">
        <v>5922785</v>
      </c>
      <c r="U34" s="24"/>
      <c r="V34" s="24">
        <v>9514574</v>
      </c>
      <c r="W34" s="24">
        <v>48615878</v>
      </c>
      <c r="X34" s="24">
        <v>54665756</v>
      </c>
      <c r="Y34" s="24">
        <v>-6049878</v>
      </c>
      <c r="Z34" s="6">
        <v>-11.07</v>
      </c>
      <c r="AA34" s="22">
        <v>54665756</v>
      </c>
    </row>
    <row r="35" spans="1:27" ht="13.5">
      <c r="A35" s="5" t="s">
        <v>39</v>
      </c>
      <c r="B35" s="3"/>
      <c r="C35" s="22"/>
      <c r="D35" s="22"/>
      <c r="E35" s="23"/>
      <c r="F35" s="24">
        <v>210636399</v>
      </c>
      <c r="G35" s="24">
        <v>6030415</v>
      </c>
      <c r="H35" s="24">
        <v>4974149</v>
      </c>
      <c r="I35" s="24">
        <v>6883496</v>
      </c>
      <c r="J35" s="24">
        <v>17888060</v>
      </c>
      <c r="K35" s="24">
        <v>7222141</v>
      </c>
      <c r="L35" s="24">
        <v>6696807</v>
      </c>
      <c r="M35" s="24">
        <v>7328097</v>
      </c>
      <c r="N35" s="24">
        <v>21247045</v>
      </c>
      <c r="O35" s="24">
        <v>6205079</v>
      </c>
      <c r="P35" s="24">
        <v>5927140</v>
      </c>
      <c r="Q35" s="24">
        <v>5142219</v>
      </c>
      <c r="R35" s="24">
        <v>17274438</v>
      </c>
      <c r="S35" s="24">
        <v>4637894</v>
      </c>
      <c r="T35" s="24">
        <v>8504658</v>
      </c>
      <c r="U35" s="24"/>
      <c r="V35" s="24">
        <v>13142552</v>
      </c>
      <c r="W35" s="24">
        <v>69552095</v>
      </c>
      <c r="X35" s="24">
        <v>210636399</v>
      </c>
      <c r="Y35" s="24">
        <v>-141084304</v>
      </c>
      <c r="Z35" s="6">
        <v>-66.98</v>
      </c>
      <c r="AA35" s="22">
        <v>210636399</v>
      </c>
    </row>
    <row r="36" spans="1:27" ht="13.5">
      <c r="A36" s="5" t="s">
        <v>40</v>
      </c>
      <c r="B36" s="3"/>
      <c r="C36" s="22"/>
      <c r="D36" s="22"/>
      <c r="E36" s="23"/>
      <c r="F36" s="24">
        <v>5452280</v>
      </c>
      <c r="G36" s="24">
        <v>449866</v>
      </c>
      <c r="H36" s="24">
        <v>408801</v>
      </c>
      <c r="I36" s="24">
        <v>442684</v>
      </c>
      <c r="J36" s="24">
        <v>1301351</v>
      </c>
      <c r="K36" s="24">
        <v>499696</v>
      </c>
      <c r="L36" s="24">
        <v>513630</v>
      </c>
      <c r="M36" s="24">
        <v>386744</v>
      </c>
      <c r="N36" s="24">
        <v>1400070</v>
      </c>
      <c r="O36" s="24">
        <v>544355</v>
      </c>
      <c r="P36" s="24">
        <v>438478</v>
      </c>
      <c r="Q36" s="24">
        <v>470439</v>
      </c>
      <c r="R36" s="24">
        <v>1453272</v>
      </c>
      <c r="S36" s="24">
        <v>387063</v>
      </c>
      <c r="T36" s="24">
        <v>440770</v>
      </c>
      <c r="U36" s="24"/>
      <c r="V36" s="24">
        <v>827833</v>
      </c>
      <c r="W36" s="24">
        <v>4982526</v>
      </c>
      <c r="X36" s="24">
        <v>5452280</v>
      </c>
      <c r="Y36" s="24">
        <v>-469754</v>
      </c>
      <c r="Z36" s="6">
        <v>-8.62</v>
      </c>
      <c r="AA36" s="22">
        <v>5452280</v>
      </c>
    </row>
    <row r="37" spans="1:27" ht="13.5">
      <c r="A37" s="5" t="s">
        <v>41</v>
      </c>
      <c r="B37" s="3"/>
      <c r="C37" s="25"/>
      <c r="D37" s="25"/>
      <c r="E37" s="26"/>
      <c r="F37" s="27">
        <v>2242280</v>
      </c>
      <c r="G37" s="27">
        <v>188772</v>
      </c>
      <c r="H37" s="27">
        <v>104457</v>
      </c>
      <c r="I37" s="27">
        <v>241415</v>
      </c>
      <c r="J37" s="27">
        <v>534644</v>
      </c>
      <c r="K37" s="27">
        <v>189781</v>
      </c>
      <c r="L37" s="27">
        <v>186186</v>
      </c>
      <c r="M37" s="27">
        <v>102165</v>
      </c>
      <c r="N37" s="27">
        <v>478132</v>
      </c>
      <c r="O37" s="27">
        <v>254550</v>
      </c>
      <c r="P37" s="27">
        <v>209091</v>
      </c>
      <c r="Q37" s="27">
        <v>106434</v>
      </c>
      <c r="R37" s="27">
        <v>570075</v>
      </c>
      <c r="S37" s="27">
        <v>108328</v>
      </c>
      <c r="T37" s="27">
        <v>109439</v>
      </c>
      <c r="U37" s="27"/>
      <c r="V37" s="27">
        <v>217767</v>
      </c>
      <c r="W37" s="27">
        <v>1800618</v>
      </c>
      <c r="X37" s="27">
        <v>2242280</v>
      </c>
      <c r="Y37" s="27">
        <v>-441662</v>
      </c>
      <c r="Z37" s="7">
        <v>-19.7</v>
      </c>
      <c r="AA37" s="25">
        <v>2242280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182820200</v>
      </c>
      <c r="G38" s="21">
        <f t="shared" si="7"/>
        <v>12338917</v>
      </c>
      <c r="H38" s="21">
        <f t="shared" si="7"/>
        <v>8325475</v>
      </c>
      <c r="I38" s="21">
        <f t="shared" si="7"/>
        <v>21160586</v>
      </c>
      <c r="J38" s="21">
        <f t="shared" si="7"/>
        <v>41824978</v>
      </c>
      <c r="K38" s="21">
        <f t="shared" si="7"/>
        <v>13757140</v>
      </c>
      <c r="L38" s="21">
        <f t="shared" si="7"/>
        <v>16081921</v>
      </c>
      <c r="M38" s="21">
        <f t="shared" si="7"/>
        <v>8520296</v>
      </c>
      <c r="N38" s="21">
        <f t="shared" si="7"/>
        <v>38359357</v>
      </c>
      <c r="O38" s="21">
        <f t="shared" si="7"/>
        <v>21124325</v>
      </c>
      <c r="P38" s="21">
        <f t="shared" si="7"/>
        <v>12890367</v>
      </c>
      <c r="Q38" s="21">
        <f t="shared" si="7"/>
        <v>6431760</v>
      </c>
      <c r="R38" s="21">
        <f t="shared" si="7"/>
        <v>40446452</v>
      </c>
      <c r="S38" s="21">
        <f t="shared" si="7"/>
        <v>8196845</v>
      </c>
      <c r="T38" s="21">
        <f t="shared" si="7"/>
        <v>8352441</v>
      </c>
      <c r="U38" s="21">
        <f t="shared" si="7"/>
        <v>0</v>
      </c>
      <c r="V38" s="21">
        <f t="shared" si="7"/>
        <v>16549286</v>
      </c>
      <c r="W38" s="21">
        <f t="shared" si="7"/>
        <v>137180073</v>
      </c>
      <c r="X38" s="21">
        <f t="shared" si="7"/>
        <v>182820200</v>
      </c>
      <c r="Y38" s="21">
        <f t="shared" si="7"/>
        <v>-45640127</v>
      </c>
      <c r="Z38" s="4">
        <f>+IF(X38&lt;&gt;0,+(Y38/X38)*100,0)</f>
        <v>-24.964488059853345</v>
      </c>
      <c r="AA38" s="19">
        <f>SUM(AA39:AA41)</f>
        <v>182820200</v>
      </c>
    </row>
    <row r="39" spans="1:27" ht="13.5">
      <c r="A39" s="5" t="s">
        <v>43</v>
      </c>
      <c r="B39" s="3"/>
      <c r="C39" s="22"/>
      <c r="D39" s="22"/>
      <c r="E39" s="23"/>
      <c r="F39" s="24">
        <v>62343465</v>
      </c>
      <c r="G39" s="24">
        <v>3244221</v>
      </c>
      <c r="H39" s="24">
        <v>5108295</v>
      </c>
      <c r="I39" s="24">
        <v>5505932</v>
      </c>
      <c r="J39" s="24">
        <v>13858448</v>
      </c>
      <c r="K39" s="24">
        <v>4283120</v>
      </c>
      <c r="L39" s="24">
        <v>6256690</v>
      </c>
      <c r="M39" s="24">
        <v>4787201</v>
      </c>
      <c r="N39" s="24">
        <v>15327011</v>
      </c>
      <c r="O39" s="24">
        <v>5914111</v>
      </c>
      <c r="P39" s="24">
        <v>3222526</v>
      </c>
      <c r="Q39" s="24">
        <v>2731363</v>
      </c>
      <c r="R39" s="24">
        <v>11868000</v>
      </c>
      <c r="S39" s="24">
        <v>4674770</v>
      </c>
      <c r="T39" s="24">
        <v>4059109</v>
      </c>
      <c r="U39" s="24"/>
      <c r="V39" s="24">
        <v>8733879</v>
      </c>
      <c r="W39" s="24">
        <v>49787338</v>
      </c>
      <c r="X39" s="24">
        <v>62343465</v>
      </c>
      <c r="Y39" s="24">
        <v>-12556127</v>
      </c>
      <c r="Z39" s="6">
        <v>-20.14</v>
      </c>
      <c r="AA39" s="22">
        <v>62343465</v>
      </c>
    </row>
    <row r="40" spans="1:27" ht="13.5">
      <c r="A40" s="5" t="s">
        <v>44</v>
      </c>
      <c r="B40" s="3"/>
      <c r="C40" s="22"/>
      <c r="D40" s="22"/>
      <c r="E40" s="23"/>
      <c r="F40" s="24">
        <v>116263105</v>
      </c>
      <c r="G40" s="24">
        <v>8875581</v>
      </c>
      <c r="H40" s="24">
        <v>2969833</v>
      </c>
      <c r="I40" s="24">
        <v>15392061</v>
      </c>
      <c r="J40" s="24">
        <v>27237475</v>
      </c>
      <c r="K40" s="24">
        <v>9216987</v>
      </c>
      <c r="L40" s="24">
        <v>9578135</v>
      </c>
      <c r="M40" s="24">
        <v>3435482</v>
      </c>
      <c r="N40" s="24">
        <v>22230604</v>
      </c>
      <c r="O40" s="24">
        <v>14934065</v>
      </c>
      <c r="P40" s="24">
        <v>9422490</v>
      </c>
      <c r="Q40" s="24">
        <v>3422966</v>
      </c>
      <c r="R40" s="24">
        <v>27779521</v>
      </c>
      <c r="S40" s="24">
        <v>3270723</v>
      </c>
      <c r="T40" s="24">
        <v>3911621</v>
      </c>
      <c r="U40" s="24"/>
      <c r="V40" s="24">
        <v>7182344</v>
      </c>
      <c r="W40" s="24">
        <v>84429944</v>
      </c>
      <c r="X40" s="24">
        <v>116263105</v>
      </c>
      <c r="Y40" s="24">
        <v>-31833161</v>
      </c>
      <c r="Z40" s="6">
        <v>-27.38</v>
      </c>
      <c r="AA40" s="22">
        <v>116263105</v>
      </c>
    </row>
    <row r="41" spans="1:27" ht="13.5">
      <c r="A41" s="5" t="s">
        <v>45</v>
      </c>
      <c r="B41" s="3"/>
      <c r="C41" s="22"/>
      <c r="D41" s="22"/>
      <c r="E41" s="23"/>
      <c r="F41" s="24">
        <v>4213630</v>
      </c>
      <c r="G41" s="24">
        <v>219115</v>
      </c>
      <c r="H41" s="24">
        <v>247347</v>
      </c>
      <c r="I41" s="24">
        <v>262593</v>
      </c>
      <c r="J41" s="24">
        <v>729055</v>
      </c>
      <c r="K41" s="24">
        <v>257033</v>
      </c>
      <c r="L41" s="24">
        <v>247096</v>
      </c>
      <c r="M41" s="24">
        <v>297613</v>
      </c>
      <c r="N41" s="24">
        <v>801742</v>
      </c>
      <c r="O41" s="24">
        <v>276149</v>
      </c>
      <c r="P41" s="24">
        <v>245351</v>
      </c>
      <c r="Q41" s="24">
        <v>277431</v>
      </c>
      <c r="R41" s="24">
        <v>798931</v>
      </c>
      <c r="S41" s="24">
        <v>251352</v>
      </c>
      <c r="T41" s="24">
        <v>381711</v>
      </c>
      <c r="U41" s="24"/>
      <c r="V41" s="24">
        <v>633063</v>
      </c>
      <c r="W41" s="24">
        <v>2962791</v>
      </c>
      <c r="X41" s="24">
        <v>4213630</v>
      </c>
      <c r="Y41" s="24">
        <v>-1250839</v>
      </c>
      <c r="Z41" s="6">
        <v>-29.69</v>
      </c>
      <c r="AA41" s="22">
        <v>4213630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826580239</v>
      </c>
      <c r="G42" s="21">
        <f t="shared" si="8"/>
        <v>70754326</v>
      </c>
      <c r="H42" s="21">
        <f t="shared" si="8"/>
        <v>62147749</v>
      </c>
      <c r="I42" s="21">
        <f t="shared" si="8"/>
        <v>73237866</v>
      </c>
      <c r="J42" s="21">
        <f t="shared" si="8"/>
        <v>206139941</v>
      </c>
      <c r="K42" s="21">
        <f t="shared" si="8"/>
        <v>59461319</v>
      </c>
      <c r="L42" s="21">
        <f t="shared" si="8"/>
        <v>53108810</v>
      </c>
      <c r="M42" s="21">
        <f t="shared" si="8"/>
        <v>49270664</v>
      </c>
      <c r="N42" s="21">
        <f t="shared" si="8"/>
        <v>161840793</v>
      </c>
      <c r="O42" s="21">
        <f t="shared" si="8"/>
        <v>57849251</v>
      </c>
      <c r="P42" s="21">
        <f t="shared" si="8"/>
        <v>52794921</v>
      </c>
      <c r="Q42" s="21">
        <f t="shared" si="8"/>
        <v>52307406</v>
      </c>
      <c r="R42" s="21">
        <f t="shared" si="8"/>
        <v>162951578</v>
      </c>
      <c r="S42" s="21">
        <f t="shared" si="8"/>
        <v>45861632</v>
      </c>
      <c r="T42" s="21">
        <f t="shared" si="8"/>
        <v>58714623</v>
      </c>
      <c r="U42" s="21">
        <f t="shared" si="8"/>
        <v>0</v>
      </c>
      <c r="V42" s="21">
        <f t="shared" si="8"/>
        <v>104576255</v>
      </c>
      <c r="W42" s="21">
        <f t="shared" si="8"/>
        <v>635508567</v>
      </c>
      <c r="X42" s="21">
        <f t="shared" si="8"/>
        <v>826580239</v>
      </c>
      <c r="Y42" s="21">
        <f t="shared" si="8"/>
        <v>-191071672</v>
      </c>
      <c r="Z42" s="4">
        <f>+IF(X42&lt;&gt;0,+(Y42/X42)*100,0)</f>
        <v>-23.11592547036441</v>
      </c>
      <c r="AA42" s="19">
        <f>SUM(AA43:AA46)</f>
        <v>826580239</v>
      </c>
    </row>
    <row r="43" spans="1:27" ht="13.5">
      <c r="A43" s="5" t="s">
        <v>47</v>
      </c>
      <c r="B43" s="3"/>
      <c r="C43" s="22"/>
      <c r="D43" s="22"/>
      <c r="E43" s="23"/>
      <c r="F43" s="24">
        <v>618529124</v>
      </c>
      <c r="G43" s="24">
        <v>53996253</v>
      </c>
      <c r="H43" s="24">
        <v>55765071</v>
      </c>
      <c r="I43" s="24">
        <v>51913768</v>
      </c>
      <c r="J43" s="24">
        <v>161675092</v>
      </c>
      <c r="K43" s="24">
        <v>39836470</v>
      </c>
      <c r="L43" s="24">
        <v>36504534</v>
      </c>
      <c r="M43" s="24">
        <v>39537380</v>
      </c>
      <c r="N43" s="24">
        <v>115878384</v>
      </c>
      <c r="O43" s="24">
        <v>42189916</v>
      </c>
      <c r="P43" s="24">
        <v>42378513</v>
      </c>
      <c r="Q43" s="24">
        <v>43131424</v>
      </c>
      <c r="R43" s="24">
        <v>127699853</v>
      </c>
      <c r="S43" s="24">
        <v>35360847</v>
      </c>
      <c r="T43" s="24">
        <v>37667117</v>
      </c>
      <c r="U43" s="24"/>
      <c r="V43" s="24">
        <v>73027964</v>
      </c>
      <c r="W43" s="24">
        <v>478281293</v>
      </c>
      <c r="X43" s="24">
        <v>618529124</v>
      </c>
      <c r="Y43" s="24">
        <v>-140247831</v>
      </c>
      <c r="Z43" s="6">
        <v>-22.67</v>
      </c>
      <c r="AA43" s="22">
        <v>618529124</v>
      </c>
    </row>
    <row r="44" spans="1:27" ht="13.5">
      <c r="A44" s="5" t="s">
        <v>48</v>
      </c>
      <c r="B44" s="3"/>
      <c r="C44" s="22"/>
      <c r="D44" s="22"/>
      <c r="E44" s="23"/>
      <c r="F44" s="24">
        <v>89287215</v>
      </c>
      <c r="G44" s="24">
        <v>9157790</v>
      </c>
      <c r="H44" s="24">
        <v>1866168</v>
      </c>
      <c r="I44" s="24">
        <v>11331677</v>
      </c>
      <c r="J44" s="24">
        <v>22355635</v>
      </c>
      <c r="K44" s="24">
        <v>9275773</v>
      </c>
      <c r="L44" s="24">
        <v>6389966</v>
      </c>
      <c r="M44" s="24">
        <v>3158831</v>
      </c>
      <c r="N44" s="24">
        <v>18824570</v>
      </c>
      <c r="O44" s="24">
        <v>7055277</v>
      </c>
      <c r="P44" s="24">
        <v>3317343</v>
      </c>
      <c r="Q44" s="24">
        <v>3158761</v>
      </c>
      <c r="R44" s="24">
        <v>13531381</v>
      </c>
      <c r="S44" s="24">
        <v>1358238</v>
      </c>
      <c r="T44" s="24">
        <v>7716022</v>
      </c>
      <c r="U44" s="24"/>
      <c r="V44" s="24">
        <v>9074260</v>
      </c>
      <c r="W44" s="24">
        <v>63785846</v>
      </c>
      <c r="X44" s="24">
        <v>89287215</v>
      </c>
      <c r="Y44" s="24">
        <v>-25501369</v>
      </c>
      <c r="Z44" s="6">
        <v>-28.56</v>
      </c>
      <c r="AA44" s="22">
        <v>89287215</v>
      </c>
    </row>
    <row r="45" spans="1:27" ht="13.5">
      <c r="A45" s="5" t="s">
        <v>49</v>
      </c>
      <c r="B45" s="3"/>
      <c r="C45" s="25"/>
      <c r="D45" s="25"/>
      <c r="E45" s="26"/>
      <c r="F45" s="27">
        <v>63448040</v>
      </c>
      <c r="G45" s="27">
        <v>4425473</v>
      </c>
      <c r="H45" s="27">
        <v>1658725</v>
      </c>
      <c r="I45" s="27">
        <v>6819738</v>
      </c>
      <c r="J45" s="27">
        <v>12903936</v>
      </c>
      <c r="K45" s="27">
        <v>5555629</v>
      </c>
      <c r="L45" s="27">
        <v>5508046</v>
      </c>
      <c r="M45" s="27">
        <v>3626621</v>
      </c>
      <c r="N45" s="27">
        <v>14690296</v>
      </c>
      <c r="O45" s="27">
        <v>4466049</v>
      </c>
      <c r="P45" s="27">
        <v>3321733</v>
      </c>
      <c r="Q45" s="27">
        <v>2629501</v>
      </c>
      <c r="R45" s="27">
        <v>10417283</v>
      </c>
      <c r="S45" s="27">
        <v>1861740</v>
      </c>
      <c r="T45" s="27">
        <v>9755940</v>
      </c>
      <c r="U45" s="27"/>
      <c r="V45" s="27">
        <v>11617680</v>
      </c>
      <c r="W45" s="27">
        <v>49629195</v>
      </c>
      <c r="X45" s="27">
        <v>63448040</v>
      </c>
      <c r="Y45" s="27">
        <v>-13818845</v>
      </c>
      <c r="Z45" s="7">
        <v>-21.78</v>
      </c>
      <c r="AA45" s="25">
        <v>63448040</v>
      </c>
    </row>
    <row r="46" spans="1:27" ht="13.5">
      <c r="A46" s="5" t="s">
        <v>50</v>
      </c>
      <c r="B46" s="3"/>
      <c r="C46" s="22"/>
      <c r="D46" s="22"/>
      <c r="E46" s="23"/>
      <c r="F46" s="24">
        <v>55315860</v>
      </c>
      <c r="G46" s="24">
        <v>3174810</v>
      </c>
      <c r="H46" s="24">
        <v>2857785</v>
      </c>
      <c r="I46" s="24">
        <v>3172683</v>
      </c>
      <c r="J46" s="24">
        <v>9205278</v>
      </c>
      <c r="K46" s="24">
        <v>4793447</v>
      </c>
      <c r="L46" s="24">
        <v>4706264</v>
      </c>
      <c r="M46" s="24">
        <v>2947832</v>
      </c>
      <c r="N46" s="24">
        <v>12447543</v>
      </c>
      <c r="O46" s="24">
        <v>4138009</v>
      </c>
      <c r="P46" s="24">
        <v>3777332</v>
      </c>
      <c r="Q46" s="24">
        <v>3387720</v>
      </c>
      <c r="R46" s="24">
        <v>11303061</v>
      </c>
      <c r="S46" s="24">
        <v>7280807</v>
      </c>
      <c r="T46" s="24">
        <v>3575544</v>
      </c>
      <c r="U46" s="24"/>
      <c r="V46" s="24">
        <v>10856351</v>
      </c>
      <c r="W46" s="24">
        <v>43812233</v>
      </c>
      <c r="X46" s="24">
        <v>55315860</v>
      </c>
      <c r="Y46" s="24">
        <v>-11503627</v>
      </c>
      <c r="Z46" s="6">
        <v>-20.8</v>
      </c>
      <c r="AA46" s="22">
        <v>55315860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0</v>
      </c>
      <c r="F48" s="42">
        <f t="shared" si="9"/>
        <v>1724929986</v>
      </c>
      <c r="G48" s="42">
        <f t="shared" si="9"/>
        <v>120953782</v>
      </c>
      <c r="H48" s="42">
        <f t="shared" si="9"/>
        <v>118518795</v>
      </c>
      <c r="I48" s="42">
        <f t="shared" si="9"/>
        <v>147145893</v>
      </c>
      <c r="J48" s="42">
        <f t="shared" si="9"/>
        <v>386618470</v>
      </c>
      <c r="K48" s="42">
        <f t="shared" si="9"/>
        <v>122304796</v>
      </c>
      <c r="L48" s="42">
        <f t="shared" si="9"/>
        <v>117468977</v>
      </c>
      <c r="M48" s="42">
        <f t="shared" si="9"/>
        <v>102494078</v>
      </c>
      <c r="N48" s="42">
        <f t="shared" si="9"/>
        <v>342267851</v>
      </c>
      <c r="O48" s="42">
        <f t="shared" si="9"/>
        <v>116368715</v>
      </c>
      <c r="P48" s="42">
        <f t="shared" si="9"/>
        <v>108953700</v>
      </c>
      <c r="Q48" s="42">
        <f t="shared" si="9"/>
        <v>104195774</v>
      </c>
      <c r="R48" s="42">
        <f t="shared" si="9"/>
        <v>329518189</v>
      </c>
      <c r="S48" s="42">
        <f t="shared" si="9"/>
        <v>94706049</v>
      </c>
      <c r="T48" s="42">
        <f t="shared" si="9"/>
        <v>120165410</v>
      </c>
      <c r="U48" s="42">
        <f t="shared" si="9"/>
        <v>0</v>
      </c>
      <c r="V48" s="42">
        <f t="shared" si="9"/>
        <v>214871459</v>
      </c>
      <c r="W48" s="42">
        <f t="shared" si="9"/>
        <v>1273275969</v>
      </c>
      <c r="X48" s="42">
        <f t="shared" si="9"/>
        <v>1724929986</v>
      </c>
      <c r="Y48" s="42">
        <f t="shared" si="9"/>
        <v>-451654017</v>
      </c>
      <c r="Z48" s="43">
        <f>+IF(X48&lt;&gt;0,+(Y48/X48)*100,0)</f>
        <v>-26.183904312971922</v>
      </c>
      <c r="AA48" s="40">
        <f>+AA28+AA32+AA38+AA42+AA47</f>
        <v>1724929986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0</v>
      </c>
      <c r="F49" s="46">
        <f t="shared" si="10"/>
        <v>-173760055</v>
      </c>
      <c r="G49" s="46">
        <f t="shared" si="10"/>
        <v>34731991</v>
      </c>
      <c r="H49" s="46">
        <f t="shared" si="10"/>
        <v>-945841</v>
      </c>
      <c r="I49" s="46">
        <f t="shared" si="10"/>
        <v>-26344396</v>
      </c>
      <c r="J49" s="46">
        <f t="shared" si="10"/>
        <v>7441754</v>
      </c>
      <c r="K49" s="46">
        <f t="shared" si="10"/>
        <v>43122917</v>
      </c>
      <c r="L49" s="46">
        <f t="shared" si="10"/>
        <v>-10032437</v>
      </c>
      <c r="M49" s="46">
        <f t="shared" si="10"/>
        <v>91151608</v>
      </c>
      <c r="N49" s="46">
        <f t="shared" si="10"/>
        <v>124242088</v>
      </c>
      <c r="O49" s="46">
        <f t="shared" si="10"/>
        <v>-78696253</v>
      </c>
      <c r="P49" s="46">
        <f t="shared" si="10"/>
        <v>-13807714</v>
      </c>
      <c r="Q49" s="46">
        <f t="shared" si="10"/>
        <v>39375957</v>
      </c>
      <c r="R49" s="46">
        <f t="shared" si="10"/>
        <v>-53128010</v>
      </c>
      <c r="S49" s="46">
        <f t="shared" si="10"/>
        <v>-3459881</v>
      </c>
      <c r="T49" s="46">
        <f t="shared" si="10"/>
        <v>-23690532</v>
      </c>
      <c r="U49" s="46">
        <f t="shared" si="10"/>
        <v>0</v>
      </c>
      <c r="V49" s="46">
        <f t="shared" si="10"/>
        <v>-27150413</v>
      </c>
      <c r="W49" s="46">
        <f t="shared" si="10"/>
        <v>51405419</v>
      </c>
      <c r="X49" s="46">
        <f>IF(F25=F48,0,X25-X48)</f>
        <v>-173760055</v>
      </c>
      <c r="Y49" s="46">
        <f t="shared" si="10"/>
        <v>225165474</v>
      </c>
      <c r="Z49" s="47">
        <f>+IF(X49&lt;&gt;0,+(Y49/X49)*100,0)</f>
        <v>-129.58414061275477</v>
      </c>
      <c r="AA49" s="44">
        <f>+AA25-AA48</f>
        <v>-173760055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178398851</v>
      </c>
      <c r="D5" s="19">
        <f>SUM(D6:D8)</f>
        <v>0</v>
      </c>
      <c r="E5" s="20">
        <f t="shared" si="0"/>
        <v>171916600</v>
      </c>
      <c r="F5" s="21">
        <f t="shared" si="0"/>
        <v>174916600</v>
      </c>
      <c r="G5" s="21">
        <f t="shared" si="0"/>
        <v>70607331</v>
      </c>
      <c r="H5" s="21">
        <f t="shared" si="0"/>
        <v>80050</v>
      </c>
      <c r="I5" s="21">
        <f t="shared" si="0"/>
        <v>219506</v>
      </c>
      <c r="J5" s="21">
        <f t="shared" si="0"/>
        <v>70906887</v>
      </c>
      <c r="K5" s="21">
        <f t="shared" si="0"/>
        <v>321556</v>
      </c>
      <c r="L5" s="21">
        <f t="shared" si="0"/>
        <v>1696157</v>
      </c>
      <c r="M5" s="21">
        <f t="shared" si="0"/>
        <v>56457964</v>
      </c>
      <c r="N5" s="21">
        <f t="shared" si="0"/>
        <v>58475677</v>
      </c>
      <c r="O5" s="21">
        <f t="shared" si="0"/>
        <v>123946</v>
      </c>
      <c r="P5" s="21">
        <f t="shared" si="0"/>
        <v>14487</v>
      </c>
      <c r="Q5" s="21">
        <f t="shared" si="0"/>
        <v>42733811</v>
      </c>
      <c r="R5" s="21">
        <f t="shared" si="0"/>
        <v>42872244</v>
      </c>
      <c r="S5" s="21">
        <f t="shared" si="0"/>
        <v>1233618</v>
      </c>
      <c r="T5" s="21">
        <f t="shared" si="0"/>
        <v>91755</v>
      </c>
      <c r="U5" s="21">
        <f t="shared" si="0"/>
        <v>105139</v>
      </c>
      <c r="V5" s="21">
        <f t="shared" si="0"/>
        <v>1430512</v>
      </c>
      <c r="W5" s="21">
        <f t="shared" si="0"/>
        <v>173685320</v>
      </c>
      <c r="X5" s="21">
        <f t="shared" si="0"/>
        <v>171916600</v>
      </c>
      <c r="Y5" s="21">
        <f t="shared" si="0"/>
        <v>1768720</v>
      </c>
      <c r="Z5" s="4">
        <f>+IF(X5&lt;&gt;0,+(Y5/X5)*100,0)</f>
        <v>1.028824441618785</v>
      </c>
      <c r="AA5" s="19">
        <f>SUM(AA6:AA8)</f>
        <v>174916600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>
        <v>61163</v>
      </c>
      <c r="T6" s="24"/>
      <c r="U6" s="24"/>
      <c r="V6" s="24">
        <v>61163</v>
      </c>
      <c r="W6" s="24">
        <v>61163</v>
      </c>
      <c r="X6" s="24"/>
      <c r="Y6" s="24">
        <v>61163</v>
      </c>
      <c r="Z6" s="6">
        <v>0</v>
      </c>
      <c r="AA6" s="22"/>
    </row>
    <row r="7" spans="1:27" ht="13.5">
      <c r="A7" s="5" t="s">
        <v>34</v>
      </c>
      <c r="B7" s="3"/>
      <c r="C7" s="25">
        <v>178398851</v>
      </c>
      <c r="D7" s="25"/>
      <c r="E7" s="26">
        <v>171766000</v>
      </c>
      <c r="F7" s="27">
        <v>174766000</v>
      </c>
      <c r="G7" s="27">
        <v>70607331</v>
      </c>
      <c r="H7" s="27">
        <v>80050</v>
      </c>
      <c r="I7" s="27">
        <v>219506</v>
      </c>
      <c r="J7" s="27">
        <v>70906887</v>
      </c>
      <c r="K7" s="27">
        <v>321556</v>
      </c>
      <c r="L7" s="27">
        <v>1696157</v>
      </c>
      <c r="M7" s="27">
        <v>56457964</v>
      </c>
      <c r="N7" s="27">
        <v>58475677</v>
      </c>
      <c r="O7" s="27">
        <v>123946</v>
      </c>
      <c r="P7" s="27">
        <v>14487</v>
      </c>
      <c r="Q7" s="27">
        <v>42733811</v>
      </c>
      <c r="R7" s="27">
        <v>42872244</v>
      </c>
      <c r="S7" s="27">
        <v>1172455</v>
      </c>
      <c r="T7" s="27">
        <v>91755</v>
      </c>
      <c r="U7" s="27">
        <v>105139</v>
      </c>
      <c r="V7" s="27">
        <v>1369349</v>
      </c>
      <c r="W7" s="27">
        <v>173624157</v>
      </c>
      <c r="X7" s="27">
        <v>171766000</v>
      </c>
      <c r="Y7" s="27">
        <v>1858157</v>
      </c>
      <c r="Z7" s="7">
        <v>1.08</v>
      </c>
      <c r="AA7" s="25">
        <v>174766000</v>
      </c>
    </row>
    <row r="8" spans="1:27" ht="13.5">
      <c r="A8" s="5" t="s">
        <v>35</v>
      </c>
      <c r="B8" s="3"/>
      <c r="C8" s="22"/>
      <c r="D8" s="22"/>
      <c r="E8" s="23">
        <v>150600</v>
      </c>
      <c r="F8" s="24">
        <v>150600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150600</v>
      </c>
      <c r="Y8" s="24">
        <v>-150600</v>
      </c>
      <c r="Z8" s="6">
        <v>-100</v>
      </c>
      <c r="AA8" s="22">
        <v>150600</v>
      </c>
    </row>
    <row r="9" spans="1:27" ht="13.5">
      <c r="A9" s="2" t="s">
        <v>36</v>
      </c>
      <c r="B9" s="3"/>
      <c r="C9" s="19">
        <f aca="true" t="shared" si="1" ref="C9:Y9">SUM(C10:C14)</f>
        <v>2112774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2112774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5007000</v>
      </c>
      <c r="D15" s="19">
        <f>SUM(D16:D18)</f>
        <v>0</v>
      </c>
      <c r="E15" s="20">
        <f t="shared" si="2"/>
        <v>3721000</v>
      </c>
      <c r="F15" s="21">
        <f t="shared" si="2"/>
        <v>3721000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1570000</v>
      </c>
      <c r="M15" s="21">
        <f t="shared" si="2"/>
        <v>0</v>
      </c>
      <c r="N15" s="21">
        <f t="shared" si="2"/>
        <v>1570000</v>
      </c>
      <c r="O15" s="21">
        <f t="shared" si="2"/>
        <v>1653000</v>
      </c>
      <c r="P15" s="21">
        <f t="shared" si="2"/>
        <v>0</v>
      </c>
      <c r="Q15" s="21">
        <f t="shared" si="2"/>
        <v>0</v>
      </c>
      <c r="R15" s="21">
        <f t="shared" si="2"/>
        <v>1653000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3223000</v>
      </c>
      <c r="X15" s="21">
        <f t="shared" si="2"/>
        <v>3721000</v>
      </c>
      <c r="Y15" s="21">
        <f t="shared" si="2"/>
        <v>-498000</v>
      </c>
      <c r="Z15" s="4">
        <f>+IF(X15&lt;&gt;0,+(Y15/X15)*100,0)</f>
        <v>-13.383499059392637</v>
      </c>
      <c r="AA15" s="19">
        <f>SUM(AA16:AA18)</f>
        <v>3721000</v>
      </c>
    </row>
    <row r="16" spans="1:27" ht="13.5">
      <c r="A16" s="5" t="s">
        <v>43</v>
      </c>
      <c r="B16" s="3"/>
      <c r="C16" s="22">
        <v>5007000</v>
      </c>
      <c r="D16" s="22"/>
      <c r="E16" s="23">
        <v>3721000</v>
      </c>
      <c r="F16" s="24">
        <v>3721000</v>
      </c>
      <c r="G16" s="24"/>
      <c r="H16" s="24"/>
      <c r="I16" s="24"/>
      <c r="J16" s="24"/>
      <c r="K16" s="24"/>
      <c r="L16" s="24">
        <v>1570000</v>
      </c>
      <c r="M16" s="24"/>
      <c r="N16" s="24">
        <v>1570000</v>
      </c>
      <c r="O16" s="24">
        <v>1653000</v>
      </c>
      <c r="P16" s="24"/>
      <c r="Q16" s="24"/>
      <c r="R16" s="24">
        <v>1653000</v>
      </c>
      <c r="S16" s="24"/>
      <c r="T16" s="24"/>
      <c r="U16" s="24"/>
      <c r="V16" s="24"/>
      <c r="W16" s="24">
        <v>3223000</v>
      </c>
      <c r="X16" s="24">
        <v>3721000</v>
      </c>
      <c r="Y16" s="24">
        <v>-498000</v>
      </c>
      <c r="Z16" s="6">
        <v>-13.38</v>
      </c>
      <c r="AA16" s="22">
        <v>3721000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185518625</v>
      </c>
      <c r="D25" s="40">
        <f>+D5+D9+D15+D19+D24</f>
        <v>0</v>
      </c>
      <c r="E25" s="41">
        <f t="shared" si="4"/>
        <v>175637600</v>
      </c>
      <c r="F25" s="42">
        <f t="shared" si="4"/>
        <v>178637600</v>
      </c>
      <c r="G25" s="42">
        <f t="shared" si="4"/>
        <v>70607331</v>
      </c>
      <c r="H25" s="42">
        <f t="shared" si="4"/>
        <v>80050</v>
      </c>
      <c r="I25" s="42">
        <f t="shared" si="4"/>
        <v>219506</v>
      </c>
      <c r="J25" s="42">
        <f t="shared" si="4"/>
        <v>70906887</v>
      </c>
      <c r="K25" s="42">
        <f t="shared" si="4"/>
        <v>321556</v>
      </c>
      <c r="L25" s="42">
        <f t="shared" si="4"/>
        <v>3266157</v>
      </c>
      <c r="M25" s="42">
        <f t="shared" si="4"/>
        <v>56457964</v>
      </c>
      <c r="N25" s="42">
        <f t="shared" si="4"/>
        <v>60045677</v>
      </c>
      <c r="O25" s="42">
        <f t="shared" si="4"/>
        <v>1776946</v>
      </c>
      <c r="P25" s="42">
        <f t="shared" si="4"/>
        <v>14487</v>
      </c>
      <c r="Q25" s="42">
        <f t="shared" si="4"/>
        <v>42733811</v>
      </c>
      <c r="R25" s="42">
        <f t="shared" si="4"/>
        <v>44525244</v>
      </c>
      <c r="S25" s="42">
        <f t="shared" si="4"/>
        <v>1233618</v>
      </c>
      <c r="T25" s="42">
        <f t="shared" si="4"/>
        <v>91755</v>
      </c>
      <c r="U25" s="42">
        <f t="shared" si="4"/>
        <v>105139</v>
      </c>
      <c r="V25" s="42">
        <f t="shared" si="4"/>
        <v>1430512</v>
      </c>
      <c r="W25" s="42">
        <f t="shared" si="4"/>
        <v>176908320</v>
      </c>
      <c r="X25" s="42">
        <f t="shared" si="4"/>
        <v>175637600</v>
      </c>
      <c r="Y25" s="42">
        <f t="shared" si="4"/>
        <v>1270720</v>
      </c>
      <c r="Z25" s="43">
        <f>+IF(X25&lt;&gt;0,+(Y25/X25)*100,0)</f>
        <v>0.7234897311281867</v>
      </c>
      <c r="AA25" s="40">
        <f>+AA5+AA9+AA15+AA19+AA24</f>
        <v>178637600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281969600</v>
      </c>
      <c r="D28" s="19">
        <f>SUM(D29:D31)</f>
        <v>0</v>
      </c>
      <c r="E28" s="20">
        <f t="shared" si="5"/>
        <v>106834036</v>
      </c>
      <c r="F28" s="21">
        <f t="shared" si="5"/>
        <v>112488171</v>
      </c>
      <c r="G28" s="21">
        <f t="shared" si="5"/>
        <v>6825921</v>
      </c>
      <c r="H28" s="21">
        <f t="shared" si="5"/>
        <v>6394068</v>
      </c>
      <c r="I28" s="21">
        <f t="shared" si="5"/>
        <v>7700407</v>
      </c>
      <c r="J28" s="21">
        <f t="shared" si="5"/>
        <v>20920396</v>
      </c>
      <c r="K28" s="21">
        <f t="shared" si="5"/>
        <v>13912262</v>
      </c>
      <c r="L28" s="21">
        <f t="shared" si="5"/>
        <v>8419511</v>
      </c>
      <c r="M28" s="21">
        <f t="shared" si="5"/>
        <v>10114502</v>
      </c>
      <c r="N28" s="21">
        <f t="shared" si="5"/>
        <v>32446275</v>
      </c>
      <c r="O28" s="21">
        <f t="shared" si="5"/>
        <v>6461184</v>
      </c>
      <c r="P28" s="21">
        <f t="shared" si="5"/>
        <v>9192095</v>
      </c>
      <c r="Q28" s="21">
        <f t="shared" si="5"/>
        <v>9390971</v>
      </c>
      <c r="R28" s="21">
        <f t="shared" si="5"/>
        <v>25044250</v>
      </c>
      <c r="S28" s="21">
        <f t="shared" si="5"/>
        <v>12588914</v>
      </c>
      <c r="T28" s="21">
        <f t="shared" si="5"/>
        <v>9747827</v>
      </c>
      <c r="U28" s="21">
        <f t="shared" si="5"/>
        <v>8498853</v>
      </c>
      <c r="V28" s="21">
        <f t="shared" si="5"/>
        <v>30835594</v>
      </c>
      <c r="W28" s="21">
        <f t="shared" si="5"/>
        <v>109246515</v>
      </c>
      <c r="X28" s="21">
        <f t="shared" si="5"/>
        <v>106834036</v>
      </c>
      <c r="Y28" s="21">
        <f t="shared" si="5"/>
        <v>2412479</v>
      </c>
      <c r="Z28" s="4">
        <f>+IF(X28&lt;&gt;0,+(Y28/X28)*100,0)</f>
        <v>2.258155818432246</v>
      </c>
      <c r="AA28" s="19">
        <f>SUM(AA29:AA31)</f>
        <v>112488171</v>
      </c>
    </row>
    <row r="29" spans="1:27" ht="13.5">
      <c r="A29" s="5" t="s">
        <v>33</v>
      </c>
      <c r="B29" s="3"/>
      <c r="C29" s="22">
        <v>11074302</v>
      </c>
      <c r="D29" s="22"/>
      <c r="E29" s="23">
        <v>51590743</v>
      </c>
      <c r="F29" s="24">
        <v>50564878</v>
      </c>
      <c r="G29" s="24">
        <v>3435139</v>
      </c>
      <c r="H29" s="24">
        <v>3613248</v>
      </c>
      <c r="I29" s="24">
        <v>4073468</v>
      </c>
      <c r="J29" s="24">
        <v>11121855</v>
      </c>
      <c r="K29" s="24">
        <v>5169208</v>
      </c>
      <c r="L29" s="24">
        <v>3898402</v>
      </c>
      <c r="M29" s="24">
        <v>3915672</v>
      </c>
      <c r="N29" s="24">
        <v>12983282</v>
      </c>
      <c r="O29" s="24">
        <v>3502016</v>
      </c>
      <c r="P29" s="24">
        <v>4621606</v>
      </c>
      <c r="Q29" s="24">
        <v>4997185</v>
      </c>
      <c r="R29" s="24">
        <v>13120807</v>
      </c>
      <c r="S29" s="24">
        <v>4021243</v>
      </c>
      <c r="T29" s="24">
        <v>5873681</v>
      </c>
      <c r="U29" s="24">
        <v>4620484</v>
      </c>
      <c r="V29" s="24">
        <v>14515408</v>
      </c>
      <c r="W29" s="24">
        <v>51741352</v>
      </c>
      <c r="X29" s="24">
        <v>51590743</v>
      </c>
      <c r="Y29" s="24">
        <v>150609</v>
      </c>
      <c r="Z29" s="6">
        <v>0.29</v>
      </c>
      <c r="AA29" s="22">
        <v>50564878</v>
      </c>
    </row>
    <row r="30" spans="1:27" ht="13.5">
      <c r="A30" s="5" t="s">
        <v>34</v>
      </c>
      <c r="B30" s="3"/>
      <c r="C30" s="25">
        <v>264176575</v>
      </c>
      <c r="D30" s="25"/>
      <c r="E30" s="26">
        <v>35586322</v>
      </c>
      <c r="F30" s="27">
        <v>42266322</v>
      </c>
      <c r="G30" s="27">
        <v>2188309</v>
      </c>
      <c r="H30" s="27">
        <v>1733322</v>
      </c>
      <c r="I30" s="27">
        <v>2056614</v>
      </c>
      <c r="J30" s="27">
        <v>5978245</v>
      </c>
      <c r="K30" s="27">
        <v>6596550</v>
      </c>
      <c r="L30" s="27">
        <v>3201509</v>
      </c>
      <c r="M30" s="27">
        <v>4793313</v>
      </c>
      <c r="N30" s="27">
        <v>14591372</v>
      </c>
      <c r="O30" s="27">
        <v>1479683</v>
      </c>
      <c r="P30" s="27">
        <v>3611820</v>
      </c>
      <c r="Q30" s="27">
        <v>2501090</v>
      </c>
      <c r="R30" s="27">
        <v>7592593</v>
      </c>
      <c r="S30" s="27">
        <v>6243383</v>
      </c>
      <c r="T30" s="27">
        <v>1974626</v>
      </c>
      <c r="U30" s="27">
        <v>2401247</v>
      </c>
      <c r="V30" s="27">
        <v>10619256</v>
      </c>
      <c r="W30" s="27">
        <v>38781466</v>
      </c>
      <c r="X30" s="27">
        <v>35586322</v>
      </c>
      <c r="Y30" s="27">
        <v>3195144</v>
      </c>
      <c r="Z30" s="7">
        <v>8.98</v>
      </c>
      <c r="AA30" s="25">
        <v>42266322</v>
      </c>
    </row>
    <row r="31" spans="1:27" ht="13.5">
      <c r="A31" s="5" t="s">
        <v>35</v>
      </c>
      <c r="B31" s="3"/>
      <c r="C31" s="22">
        <v>6718723</v>
      </c>
      <c r="D31" s="22"/>
      <c r="E31" s="23">
        <v>19656971</v>
      </c>
      <c r="F31" s="24">
        <v>19656971</v>
      </c>
      <c r="G31" s="24">
        <v>1202473</v>
      </c>
      <c r="H31" s="24">
        <v>1047498</v>
      </c>
      <c r="I31" s="24">
        <v>1570325</v>
      </c>
      <c r="J31" s="24">
        <v>3820296</v>
      </c>
      <c r="K31" s="24">
        <v>2146504</v>
      </c>
      <c r="L31" s="24">
        <v>1319600</v>
      </c>
      <c r="M31" s="24">
        <v>1405517</v>
      </c>
      <c r="N31" s="24">
        <v>4871621</v>
      </c>
      <c r="O31" s="24">
        <v>1479485</v>
      </c>
      <c r="P31" s="24">
        <v>958669</v>
      </c>
      <c r="Q31" s="24">
        <v>1892696</v>
      </c>
      <c r="R31" s="24">
        <v>4330850</v>
      </c>
      <c r="S31" s="24">
        <v>2324288</v>
      </c>
      <c r="T31" s="24">
        <v>1899520</v>
      </c>
      <c r="U31" s="24">
        <v>1477122</v>
      </c>
      <c r="V31" s="24">
        <v>5700930</v>
      </c>
      <c r="W31" s="24">
        <v>18723697</v>
      </c>
      <c r="X31" s="24">
        <v>19656971</v>
      </c>
      <c r="Y31" s="24">
        <v>-933274</v>
      </c>
      <c r="Z31" s="6">
        <v>-4.75</v>
      </c>
      <c r="AA31" s="22">
        <v>19656971</v>
      </c>
    </row>
    <row r="32" spans="1:27" ht="13.5">
      <c r="A32" s="2" t="s">
        <v>36</v>
      </c>
      <c r="B32" s="3"/>
      <c r="C32" s="19">
        <f aca="true" t="shared" si="6" ref="C32:Y32">SUM(C33:C37)</f>
        <v>1208471</v>
      </c>
      <c r="D32" s="19">
        <f>SUM(D33:D37)</f>
        <v>0</v>
      </c>
      <c r="E32" s="20">
        <f t="shared" si="6"/>
        <v>16641004</v>
      </c>
      <c r="F32" s="21">
        <f t="shared" si="6"/>
        <v>16641004</v>
      </c>
      <c r="G32" s="21">
        <f t="shared" si="6"/>
        <v>389278</v>
      </c>
      <c r="H32" s="21">
        <f t="shared" si="6"/>
        <v>459807</v>
      </c>
      <c r="I32" s="21">
        <f t="shared" si="6"/>
        <v>2092758</v>
      </c>
      <c r="J32" s="21">
        <f t="shared" si="6"/>
        <v>2941843</v>
      </c>
      <c r="K32" s="21">
        <f t="shared" si="6"/>
        <v>535216</v>
      </c>
      <c r="L32" s="21">
        <f t="shared" si="6"/>
        <v>599030</v>
      </c>
      <c r="M32" s="21">
        <f t="shared" si="6"/>
        <v>566771</v>
      </c>
      <c r="N32" s="21">
        <f t="shared" si="6"/>
        <v>1701017</v>
      </c>
      <c r="O32" s="21">
        <f t="shared" si="6"/>
        <v>719874</v>
      </c>
      <c r="P32" s="21">
        <f t="shared" si="6"/>
        <v>2064386</v>
      </c>
      <c r="Q32" s="21">
        <f t="shared" si="6"/>
        <v>588910</v>
      </c>
      <c r="R32" s="21">
        <f t="shared" si="6"/>
        <v>3373170</v>
      </c>
      <c r="S32" s="21">
        <f t="shared" si="6"/>
        <v>531372</v>
      </c>
      <c r="T32" s="21">
        <f t="shared" si="6"/>
        <v>1481102</v>
      </c>
      <c r="U32" s="21">
        <f t="shared" si="6"/>
        <v>1254986</v>
      </c>
      <c r="V32" s="21">
        <f t="shared" si="6"/>
        <v>3267460</v>
      </c>
      <c r="W32" s="21">
        <f t="shared" si="6"/>
        <v>11283490</v>
      </c>
      <c r="X32" s="21">
        <f t="shared" si="6"/>
        <v>16641004</v>
      </c>
      <c r="Y32" s="21">
        <f t="shared" si="6"/>
        <v>-5357514</v>
      </c>
      <c r="Z32" s="4">
        <f>+IF(X32&lt;&gt;0,+(Y32/X32)*100,0)</f>
        <v>-32.194656043589674</v>
      </c>
      <c r="AA32" s="19">
        <f>SUM(AA33:AA37)</f>
        <v>16641004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1208471</v>
      </c>
      <c r="D35" s="22"/>
      <c r="E35" s="23">
        <v>16641004</v>
      </c>
      <c r="F35" s="24">
        <v>16641004</v>
      </c>
      <c r="G35" s="24">
        <v>389278</v>
      </c>
      <c r="H35" s="24">
        <v>459807</v>
      </c>
      <c r="I35" s="24">
        <v>2092758</v>
      </c>
      <c r="J35" s="24">
        <v>2941843</v>
      </c>
      <c r="K35" s="24">
        <v>535216</v>
      </c>
      <c r="L35" s="24">
        <v>599030</v>
      </c>
      <c r="M35" s="24">
        <v>566771</v>
      </c>
      <c r="N35" s="24">
        <v>1701017</v>
      </c>
      <c r="O35" s="24">
        <v>719874</v>
      </c>
      <c r="P35" s="24">
        <v>2064386</v>
      </c>
      <c r="Q35" s="24">
        <v>588910</v>
      </c>
      <c r="R35" s="24">
        <v>3373170</v>
      </c>
      <c r="S35" s="24">
        <v>531372</v>
      </c>
      <c r="T35" s="24">
        <v>1481102</v>
      </c>
      <c r="U35" s="24">
        <v>1254986</v>
      </c>
      <c r="V35" s="24">
        <v>3267460</v>
      </c>
      <c r="W35" s="24">
        <v>11283490</v>
      </c>
      <c r="X35" s="24">
        <v>16641004</v>
      </c>
      <c r="Y35" s="24">
        <v>-5357514</v>
      </c>
      <c r="Z35" s="6">
        <v>-32.19</v>
      </c>
      <c r="AA35" s="22">
        <v>16641004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3174313</v>
      </c>
      <c r="D38" s="19">
        <f>SUM(D39:D41)</f>
        <v>0</v>
      </c>
      <c r="E38" s="20">
        <f t="shared" si="7"/>
        <v>48853555</v>
      </c>
      <c r="F38" s="21">
        <f t="shared" si="7"/>
        <v>48853555</v>
      </c>
      <c r="G38" s="21">
        <f t="shared" si="7"/>
        <v>3158521</v>
      </c>
      <c r="H38" s="21">
        <f t="shared" si="7"/>
        <v>3301309</v>
      </c>
      <c r="I38" s="21">
        <f t="shared" si="7"/>
        <v>2003666</v>
      </c>
      <c r="J38" s="21">
        <f t="shared" si="7"/>
        <v>8463496</v>
      </c>
      <c r="K38" s="21">
        <f t="shared" si="7"/>
        <v>3159446</v>
      </c>
      <c r="L38" s="21">
        <f t="shared" si="7"/>
        <v>6537533</v>
      </c>
      <c r="M38" s="21">
        <f t="shared" si="7"/>
        <v>5029431</v>
      </c>
      <c r="N38" s="21">
        <f t="shared" si="7"/>
        <v>14726410</v>
      </c>
      <c r="O38" s="21">
        <f t="shared" si="7"/>
        <v>3788024</v>
      </c>
      <c r="P38" s="21">
        <f t="shared" si="7"/>
        <v>3765741</v>
      </c>
      <c r="Q38" s="21">
        <f t="shared" si="7"/>
        <v>3160936</v>
      </c>
      <c r="R38" s="21">
        <f t="shared" si="7"/>
        <v>10714701</v>
      </c>
      <c r="S38" s="21">
        <f t="shared" si="7"/>
        <v>4067103</v>
      </c>
      <c r="T38" s="21">
        <f t="shared" si="7"/>
        <v>4026508</v>
      </c>
      <c r="U38" s="21">
        <f t="shared" si="7"/>
        <v>4579286</v>
      </c>
      <c r="V38" s="21">
        <f t="shared" si="7"/>
        <v>12672897</v>
      </c>
      <c r="W38" s="21">
        <f t="shared" si="7"/>
        <v>46577504</v>
      </c>
      <c r="X38" s="21">
        <f t="shared" si="7"/>
        <v>48853555</v>
      </c>
      <c r="Y38" s="21">
        <f t="shared" si="7"/>
        <v>-2276051</v>
      </c>
      <c r="Z38" s="4">
        <f>+IF(X38&lt;&gt;0,+(Y38/X38)*100,0)</f>
        <v>-4.658926049496295</v>
      </c>
      <c r="AA38" s="19">
        <f>SUM(AA39:AA41)</f>
        <v>48853555</v>
      </c>
    </row>
    <row r="39" spans="1:27" ht="13.5">
      <c r="A39" s="5" t="s">
        <v>43</v>
      </c>
      <c r="B39" s="3"/>
      <c r="C39" s="22">
        <v>2445498</v>
      </c>
      <c r="D39" s="22"/>
      <c r="E39" s="23">
        <v>21401269</v>
      </c>
      <c r="F39" s="24">
        <v>21401269</v>
      </c>
      <c r="G39" s="24">
        <v>1325869</v>
      </c>
      <c r="H39" s="24">
        <v>1359566</v>
      </c>
      <c r="I39" s="24">
        <v>1467868</v>
      </c>
      <c r="J39" s="24">
        <v>4153303</v>
      </c>
      <c r="K39" s="24">
        <v>1412223</v>
      </c>
      <c r="L39" s="24">
        <v>4455856</v>
      </c>
      <c r="M39" s="24">
        <v>1852371</v>
      </c>
      <c r="N39" s="24">
        <v>7720450</v>
      </c>
      <c r="O39" s="24">
        <v>923999</v>
      </c>
      <c r="P39" s="24">
        <v>1377148</v>
      </c>
      <c r="Q39" s="24">
        <v>1468943</v>
      </c>
      <c r="R39" s="24">
        <v>3770090</v>
      </c>
      <c r="S39" s="24">
        <v>2458559</v>
      </c>
      <c r="T39" s="24">
        <v>2034940</v>
      </c>
      <c r="U39" s="24">
        <v>2176468</v>
      </c>
      <c r="V39" s="24">
        <v>6669967</v>
      </c>
      <c r="W39" s="24">
        <v>22313810</v>
      </c>
      <c r="X39" s="24">
        <v>21401269</v>
      </c>
      <c r="Y39" s="24">
        <v>912541</v>
      </c>
      <c r="Z39" s="6">
        <v>4.26</v>
      </c>
      <c r="AA39" s="22">
        <v>21401269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>
        <v>728815</v>
      </c>
      <c r="D41" s="22"/>
      <c r="E41" s="23">
        <v>27452286</v>
      </c>
      <c r="F41" s="24">
        <v>27452286</v>
      </c>
      <c r="G41" s="24">
        <v>1832652</v>
      </c>
      <c r="H41" s="24">
        <v>1941743</v>
      </c>
      <c r="I41" s="24">
        <v>535798</v>
      </c>
      <c r="J41" s="24">
        <v>4310193</v>
      </c>
      <c r="K41" s="24">
        <v>1747223</v>
      </c>
      <c r="L41" s="24">
        <v>2081677</v>
      </c>
      <c r="M41" s="24">
        <v>3177060</v>
      </c>
      <c r="N41" s="24">
        <v>7005960</v>
      </c>
      <c r="O41" s="24">
        <v>2864025</v>
      </c>
      <c r="P41" s="24">
        <v>2388593</v>
      </c>
      <c r="Q41" s="24">
        <v>1691993</v>
      </c>
      <c r="R41" s="24">
        <v>6944611</v>
      </c>
      <c r="S41" s="24">
        <v>1608544</v>
      </c>
      <c r="T41" s="24">
        <v>1991568</v>
      </c>
      <c r="U41" s="24">
        <v>2402818</v>
      </c>
      <c r="V41" s="24">
        <v>6002930</v>
      </c>
      <c r="W41" s="24">
        <v>24263694</v>
      </c>
      <c r="X41" s="24">
        <v>27452286</v>
      </c>
      <c r="Y41" s="24">
        <v>-3188592</v>
      </c>
      <c r="Z41" s="6">
        <v>-11.62</v>
      </c>
      <c r="AA41" s="22">
        <v>27452286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286352384</v>
      </c>
      <c r="D48" s="40">
        <f>+D28+D32+D38+D42+D47</f>
        <v>0</v>
      </c>
      <c r="E48" s="41">
        <f t="shared" si="9"/>
        <v>172328595</v>
      </c>
      <c r="F48" s="42">
        <f t="shared" si="9"/>
        <v>177982730</v>
      </c>
      <c r="G48" s="42">
        <f t="shared" si="9"/>
        <v>10373720</v>
      </c>
      <c r="H48" s="42">
        <f t="shared" si="9"/>
        <v>10155184</v>
      </c>
      <c r="I48" s="42">
        <f t="shared" si="9"/>
        <v>11796831</v>
      </c>
      <c r="J48" s="42">
        <f t="shared" si="9"/>
        <v>32325735</v>
      </c>
      <c r="K48" s="42">
        <f t="shared" si="9"/>
        <v>17606924</v>
      </c>
      <c r="L48" s="42">
        <f t="shared" si="9"/>
        <v>15556074</v>
      </c>
      <c r="M48" s="42">
        <f t="shared" si="9"/>
        <v>15710704</v>
      </c>
      <c r="N48" s="42">
        <f t="shared" si="9"/>
        <v>48873702</v>
      </c>
      <c r="O48" s="42">
        <f t="shared" si="9"/>
        <v>10969082</v>
      </c>
      <c r="P48" s="42">
        <f t="shared" si="9"/>
        <v>15022222</v>
      </c>
      <c r="Q48" s="42">
        <f t="shared" si="9"/>
        <v>13140817</v>
      </c>
      <c r="R48" s="42">
        <f t="shared" si="9"/>
        <v>39132121</v>
      </c>
      <c r="S48" s="42">
        <f t="shared" si="9"/>
        <v>17187389</v>
      </c>
      <c r="T48" s="42">
        <f t="shared" si="9"/>
        <v>15255437</v>
      </c>
      <c r="U48" s="42">
        <f t="shared" si="9"/>
        <v>14333125</v>
      </c>
      <c r="V48" s="42">
        <f t="shared" si="9"/>
        <v>46775951</v>
      </c>
      <c r="W48" s="42">
        <f t="shared" si="9"/>
        <v>167107509</v>
      </c>
      <c r="X48" s="42">
        <f t="shared" si="9"/>
        <v>172328595</v>
      </c>
      <c r="Y48" s="42">
        <f t="shared" si="9"/>
        <v>-5221086</v>
      </c>
      <c r="Z48" s="43">
        <f>+IF(X48&lt;&gt;0,+(Y48/X48)*100,0)</f>
        <v>-3.0297270165755137</v>
      </c>
      <c r="AA48" s="40">
        <f>+AA28+AA32+AA38+AA42+AA47</f>
        <v>177982730</v>
      </c>
    </row>
    <row r="49" spans="1:27" ht="13.5">
      <c r="A49" s="14" t="s">
        <v>58</v>
      </c>
      <c r="B49" s="15"/>
      <c r="C49" s="44">
        <f aca="true" t="shared" si="10" ref="C49:Y49">+C25-C48</f>
        <v>-100833759</v>
      </c>
      <c r="D49" s="44">
        <f>+D25-D48</f>
        <v>0</v>
      </c>
      <c r="E49" s="45">
        <f t="shared" si="10"/>
        <v>3309005</v>
      </c>
      <c r="F49" s="46">
        <f t="shared" si="10"/>
        <v>654870</v>
      </c>
      <c r="G49" s="46">
        <f t="shared" si="10"/>
        <v>60233611</v>
      </c>
      <c r="H49" s="46">
        <f t="shared" si="10"/>
        <v>-10075134</v>
      </c>
      <c r="I49" s="46">
        <f t="shared" si="10"/>
        <v>-11577325</v>
      </c>
      <c r="J49" s="46">
        <f t="shared" si="10"/>
        <v>38581152</v>
      </c>
      <c r="K49" s="46">
        <f t="shared" si="10"/>
        <v>-17285368</v>
      </c>
      <c r="L49" s="46">
        <f t="shared" si="10"/>
        <v>-12289917</v>
      </c>
      <c r="M49" s="46">
        <f t="shared" si="10"/>
        <v>40747260</v>
      </c>
      <c r="N49" s="46">
        <f t="shared" si="10"/>
        <v>11171975</v>
      </c>
      <c r="O49" s="46">
        <f t="shared" si="10"/>
        <v>-9192136</v>
      </c>
      <c r="P49" s="46">
        <f t="shared" si="10"/>
        <v>-15007735</v>
      </c>
      <c r="Q49" s="46">
        <f t="shared" si="10"/>
        <v>29592994</v>
      </c>
      <c r="R49" s="46">
        <f t="shared" si="10"/>
        <v>5393123</v>
      </c>
      <c r="S49" s="46">
        <f t="shared" si="10"/>
        <v>-15953771</v>
      </c>
      <c r="T49" s="46">
        <f t="shared" si="10"/>
        <v>-15163682</v>
      </c>
      <c r="U49" s="46">
        <f t="shared" si="10"/>
        <v>-14227986</v>
      </c>
      <c r="V49" s="46">
        <f t="shared" si="10"/>
        <v>-45345439</v>
      </c>
      <c r="W49" s="46">
        <f t="shared" si="10"/>
        <v>9800811</v>
      </c>
      <c r="X49" s="46">
        <f>IF(F25=F48,0,X25-X48)</f>
        <v>3309005</v>
      </c>
      <c r="Y49" s="46">
        <f t="shared" si="10"/>
        <v>6491806</v>
      </c>
      <c r="Z49" s="47">
        <f>+IF(X49&lt;&gt;0,+(Y49/X49)*100,0)</f>
        <v>196.18604384097333</v>
      </c>
      <c r="AA49" s="44">
        <f>+AA25-AA48</f>
        <v>654870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799234526</v>
      </c>
      <c r="D5" s="19">
        <f>SUM(D6:D8)</f>
        <v>0</v>
      </c>
      <c r="E5" s="20">
        <f t="shared" si="0"/>
        <v>405470843</v>
      </c>
      <c r="F5" s="21">
        <f t="shared" si="0"/>
        <v>903864000</v>
      </c>
      <c r="G5" s="21">
        <f t="shared" si="0"/>
        <v>32577895</v>
      </c>
      <c r="H5" s="21">
        <f t="shared" si="0"/>
        <v>243913225</v>
      </c>
      <c r="I5" s="21">
        <f t="shared" si="0"/>
        <v>31709313</v>
      </c>
      <c r="J5" s="21">
        <f t="shared" si="0"/>
        <v>308200433</v>
      </c>
      <c r="K5" s="21">
        <f t="shared" si="0"/>
        <v>28958241</v>
      </c>
      <c r="L5" s="21">
        <f t="shared" si="0"/>
        <v>30781596</v>
      </c>
      <c r="M5" s="21">
        <f t="shared" si="0"/>
        <v>32490007</v>
      </c>
      <c r="N5" s="21">
        <f t="shared" si="0"/>
        <v>92229844</v>
      </c>
      <c r="O5" s="21">
        <f t="shared" si="0"/>
        <v>34026110</v>
      </c>
      <c r="P5" s="21">
        <f t="shared" si="0"/>
        <v>197830323</v>
      </c>
      <c r="Q5" s="21">
        <f t="shared" si="0"/>
        <v>34598820</v>
      </c>
      <c r="R5" s="21">
        <f t="shared" si="0"/>
        <v>266455253</v>
      </c>
      <c r="S5" s="21">
        <f t="shared" si="0"/>
        <v>37351983</v>
      </c>
      <c r="T5" s="21">
        <f t="shared" si="0"/>
        <v>37329748</v>
      </c>
      <c r="U5" s="21">
        <f t="shared" si="0"/>
        <v>159997435</v>
      </c>
      <c r="V5" s="21">
        <f t="shared" si="0"/>
        <v>234679166</v>
      </c>
      <c r="W5" s="21">
        <f t="shared" si="0"/>
        <v>901564696</v>
      </c>
      <c r="X5" s="21">
        <f t="shared" si="0"/>
        <v>405470844</v>
      </c>
      <c r="Y5" s="21">
        <f t="shared" si="0"/>
        <v>496093852</v>
      </c>
      <c r="Z5" s="4">
        <f>+IF(X5&lt;&gt;0,+(Y5/X5)*100,0)</f>
        <v>122.35006766602434</v>
      </c>
      <c r="AA5" s="19">
        <f>SUM(AA6:AA8)</f>
        <v>903864000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799210726</v>
      </c>
      <c r="D7" s="25"/>
      <c r="E7" s="26">
        <v>405470843</v>
      </c>
      <c r="F7" s="27">
        <v>903864000</v>
      </c>
      <c r="G7" s="27">
        <v>32575890</v>
      </c>
      <c r="H7" s="27">
        <v>243911220</v>
      </c>
      <c r="I7" s="27">
        <v>31704951</v>
      </c>
      <c r="J7" s="27">
        <v>308192061</v>
      </c>
      <c r="K7" s="27">
        <v>28958241</v>
      </c>
      <c r="L7" s="27">
        <v>30781596</v>
      </c>
      <c r="M7" s="27">
        <v>32488102</v>
      </c>
      <c r="N7" s="27">
        <v>92227939</v>
      </c>
      <c r="O7" s="27">
        <v>34024205</v>
      </c>
      <c r="P7" s="27">
        <v>197828168</v>
      </c>
      <c r="Q7" s="27">
        <v>34596925</v>
      </c>
      <c r="R7" s="27">
        <v>266449298</v>
      </c>
      <c r="S7" s="27">
        <v>37348123</v>
      </c>
      <c r="T7" s="27">
        <v>37329748</v>
      </c>
      <c r="U7" s="27">
        <v>159995380</v>
      </c>
      <c r="V7" s="27">
        <v>234673251</v>
      </c>
      <c r="W7" s="27">
        <v>901542549</v>
      </c>
      <c r="X7" s="27">
        <v>405470844</v>
      </c>
      <c r="Y7" s="27">
        <v>496071705</v>
      </c>
      <c r="Z7" s="7">
        <v>122.34</v>
      </c>
      <c r="AA7" s="25">
        <v>903864000</v>
      </c>
    </row>
    <row r="8" spans="1:27" ht="13.5">
      <c r="A8" s="5" t="s">
        <v>35</v>
      </c>
      <c r="B8" s="3"/>
      <c r="C8" s="22">
        <v>23800</v>
      </c>
      <c r="D8" s="22"/>
      <c r="E8" s="23"/>
      <c r="F8" s="24"/>
      <c r="G8" s="24">
        <v>2005</v>
      </c>
      <c r="H8" s="24">
        <v>2005</v>
      </c>
      <c r="I8" s="24">
        <v>4362</v>
      </c>
      <c r="J8" s="24">
        <v>8372</v>
      </c>
      <c r="K8" s="24"/>
      <c r="L8" s="24"/>
      <c r="M8" s="24">
        <v>1905</v>
      </c>
      <c r="N8" s="24">
        <v>1905</v>
      </c>
      <c r="O8" s="24">
        <v>1905</v>
      </c>
      <c r="P8" s="24">
        <v>2155</v>
      </c>
      <c r="Q8" s="24">
        <v>1895</v>
      </c>
      <c r="R8" s="24">
        <v>5955</v>
      </c>
      <c r="S8" s="24">
        <v>3860</v>
      </c>
      <c r="T8" s="24"/>
      <c r="U8" s="24">
        <v>2055</v>
      </c>
      <c r="V8" s="24">
        <v>5915</v>
      </c>
      <c r="W8" s="24">
        <v>22147</v>
      </c>
      <c r="X8" s="24"/>
      <c r="Y8" s="24">
        <v>22147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11273633</v>
      </c>
      <c r="D9" s="19">
        <f>SUM(D10:D14)</f>
        <v>0</v>
      </c>
      <c r="E9" s="20">
        <f t="shared" si="1"/>
        <v>14976000</v>
      </c>
      <c r="F9" s="21">
        <f t="shared" si="1"/>
        <v>11685000</v>
      </c>
      <c r="G9" s="21">
        <f t="shared" si="1"/>
        <v>152047</v>
      </c>
      <c r="H9" s="21">
        <f t="shared" si="1"/>
        <v>129184</v>
      </c>
      <c r="I9" s="21">
        <f t="shared" si="1"/>
        <v>104466</v>
      </c>
      <c r="J9" s="21">
        <f t="shared" si="1"/>
        <v>385697</v>
      </c>
      <c r="K9" s="21">
        <f t="shared" si="1"/>
        <v>142417</v>
      </c>
      <c r="L9" s="21">
        <f t="shared" si="1"/>
        <v>111910</v>
      </c>
      <c r="M9" s="21">
        <f t="shared" si="1"/>
        <v>-66105</v>
      </c>
      <c r="N9" s="21">
        <f t="shared" si="1"/>
        <v>188222</v>
      </c>
      <c r="O9" s="21">
        <f t="shared" si="1"/>
        <v>87805</v>
      </c>
      <c r="P9" s="21">
        <f t="shared" si="1"/>
        <v>113272</v>
      </c>
      <c r="Q9" s="21">
        <f t="shared" si="1"/>
        <v>156671</v>
      </c>
      <c r="R9" s="21">
        <f t="shared" si="1"/>
        <v>357748</v>
      </c>
      <c r="S9" s="21">
        <f t="shared" si="1"/>
        <v>456642</v>
      </c>
      <c r="T9" s="21">
        <f t="shared" si="1"/>
        <v>89358</v>
      </c>
      <c r="U9" s="21">
        <f t="shared" si="1"/>
        <v>259610</v>
      </c>
      <c r="V9" s="21">
        <f t="shared" si="1"/>
        <v>805610</v>
      </c>
      <c r="W9" s="21">
        <f t="shared" si="1"/>
        <v>1737277</v>
      </c>
      <c r="X9" s="21">
        <f t="shared" si="1"/>
        <v>14976004</v>
      </c>
      <c r="Y9" s="21">
        <f t="shared" si="1"/>
        <v>-13238727</v>
      </c>
      <c r="Z9" s="4">
        <f>+IF(X9&lt;&gt;0,+(Y9/X9)*100,0)</f>
        <v>-88.3995957800225</v>
      </c>
      <c r="AA9" s="19">
        <f>SUM(AA10:AA14)</f>
        <v>11685000</v>
      </c>
    </row>
    <row r="10" spans="1:27" ht="13.5">
      <c r="A10" s="5" t="s">
        <v>37</v>
      </c>
      <c r="B10" s="3"/>
      <c r="C10" s="22">
        <v>2213211</v>
      </c>
      <c r="D10" s="22"/>
      <c r="E10" s="23">
        <v>1167000</v>
      </c>
      <c r="F10" s="24">
        <v>1755000</v>
      </c>
      <c r="G10" s="24">
        <v>136854</v>
      </c>
      <c r="H10" s="24">
        <v>85300</v>
      </c>
      <c r="I10" s="24">
        <v>79525</v>
      </c>
      <c r="J10" s="24">
        <v>301679</v>
      </c>
      <c r="K10" s="24">
        <v>88939</v>
      </c>
      <c r="L10" s="24">
        <v>89347</v>
      </c>
      <c r="M10" s="24">
        <v>48557</v>
      </c>
      <c r="N10" s="24">
        <v>226843</v>
      </c>
      <c r="O10" s="24">
        <v>73009</v>
      </c>
      <c r="P10" s="24">
        <v>68923</v>
      </c>
      <c r="Q10" s="24">
        <v>105669</v>
      </c>
      <c r="R10" s="24">
        <v>247601</v>
      </c>
      <c r="S10" s="24">
        <v>52935</v>
      </c>
      <c r="T10" s="24">
        <v>48401</v>
      </c>
      <c r="U10" s="24">
        <v>76420</v>
      </c>
      <c r="V10" s="24">
        <v>177756</v>
      </c>
      <c r="W10" s="24">
        <v>953879</v>
      </c>
      <c r="X10" s="24">
        <v>1167000</v>
      </c>
      <c r="Y10" s="24">
        <v>-213121</v>
      </c>
      <c r="Z10" s="6">
        <v>-18.26</v>
      </c>
      <c r="AA10" s="22">
        <v>1755000</v>
      </c>
    </row>
    <row r="11" spans="1:27" ht="13.5">
      <c r="A11" s="5" t="s">
        <v>38</v>
      </c>
      <c r="B11" s="3"/>
      <c r="C11" s="22">
        <v>168150</v>
      </c>
      <c r="D11" s="22"/>
      <c r="E11" s="23">
        <v>150000</v>
      </c>
      <c r="F11" s="24"/>
      <c r="G11" s="24">
        <v>10240</v>
      </c>
      <c r="H11" s="24">
        <v>25375</v>
      </c>
      <c r="I11" s="24">
        <v>15628</v>
      </c>
      <c r="J11" s="24">
        <v>51243</v>
      </c>
      <c r="K11" s="24">
        <v>27833</v>
      </c>
      <c r="L11" s="24">
        <v>16700</v>
      </c>
      <c r="M11" s="24">
        <v>8767</v>
      </c>
      <c r="N11" s="24">
        <v>53300</v>
      </c>
      <c r="O11" s="24">
        <v>5819</v>
      </c>
      <c r="P11" s="24">
        <v>17423</v>
      </c>
      <c r="Q11" s="24">
        <v>41156</v>
      </c>
      <c r="R11" s="24">
        <v>64398</v>
      </c>
      <c r="S11" s="24">
        <v>17053</v>
      </c>
      <c r="T11" s="24">
        <v>3168</v>
      </c>
      <c r="U11" s="24">
        <v>9858</v>
      </c>
      <c r="V11" s="24">
        <v>30079</v>
      </c>
      <c r="W11" s="24">
        <v>199020</v>
      </c>
      <c r="X11" s="24">
        <v>150000</v>
      </c>
      <c r="Y11" s="24">
        <v>49020</v>
      </c>
      <c r="Z11" s="6">
        <v>32.68</v>
      </c>
      <c r="AA11" s="22"/>
    </row>
    <row r="12" spans="1:27" ht="13.5">
      <c r="A12" s="5" t="s">
        <v>39</v>
      </c>
      <c r="B12" s="3"/>
      <c r="C12" s="22">
        <v>8892272</v>
      </c>
      <c r="D12" s="22"/>
      <c r="E12" s="23">
        <v>10216000</v>
      </c>
      <c r="F12" s="24">
        <v>9930000</v>
      </c>
      <c r="G12" s="24">
        <v>4953</v>
      </c>
      <c r="H12" s="24">
        <v>18509</v>
      </c>
      <c r="I12" s="24">
        <v>9313</v>
      </c>
      <c r="J12" s="24">
        <v>32775</v>
      </c>
      <c r="K12" s="24">
        <v>25645</v>
      </c>
      <c r="L12" s="24">
        <v>5863</v>
      </c>
      <c r="M12" s="24">
        <v>-123429</v>
      </c>
      <c r="N12" s="24">
        <v>-91921</v>
      </c>
      <c r="O12" s="24">
        <v>8977</v>
      </c>
      <c r="P12" s="24">
        <v>26926</v>
      </c>
      <c r="Q12" s="24">
        <v>9846</v>
      </c>
      <c r="R12" s="24">
        <v>45749</v>
      </c>
      <c r="S12" s="24">
        <v>386654</v>
      </c>
      <c r="T12" s="24">
        <v>37789</v>
      </c>
      <c r="U12" s="24">
        <v>173332</v>
      </c>
      <c r="V12" s="24">
        <v>597775</v>
      </c>
      <c r="W12" s="24">
        <v>584378</v>
      </c>
      <c r="X12" s="24">
        <v>10216000</v>
      </c>
      <c r="Y12" s="24">
        <v>-9631622</v>
      </c>
      <c r="Z12" s="6">
        <v>-94.28</v>
      </c>
      <c r="AA12" s="22">
        <v>9930000</v>
      </c>
    </row>
    <row r="13" spans="1:27" ht="13.5">
      <c r="A13" s="5" t="s">
        <v>40</v>
      </c>
      <c r="B13" s="3"/>
      <c r="C13" s="22"/>
      <c r="D13" s="22"/>
      <c r="E13" s="23">
        <v>3443000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3443004</v>
      </c>
      <c r="Y13" s="24">
        <v>-3443004</v>
      </c>
      <c r="Z13" s="6">
        <v>-100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249791060</v>
      </c>
      <c r="D15" s="19">
        <f>SUM(D16:D18)</f>
        <v>0</v>
      </c>
      <c r="E15" s="20">
        <f t="shared" si="2"/>
        <v>255211000</v>
      </c>
      <c r="F15" s="21">
        <f t="shared" si="2"/>
        <v>0</v>
      </c>
      <c r="G15" s="21">
        <f t="shared" si="2"/>
        <v>650923</v>
      </c>
      <c r="H15" s="21">
        <f t="shared" si="2"/>
        <v>181855</v>
      </c>
      <c r="I15" s="21">
        <f t="shared" si="2"/>
        <v>251561</v>
      </c>
      <c r="J15" s="21">
        <f t="shared" si="2"/>
        <v>1084339</v>
      </c>
      <c r="K15" s="21">
        <f t="shared" si="2"/>
        <v>209667</v>
      </c>
      <c r="L15" s="21">
        <f t="shared" si="2"/>
        <v>155094</v>
      </c>
      <c r="M15" s="21">
        <f t="shared" si="2"/>
        <v>130191</v>
      </c>
      <c r="N15" s="21">
        <f t="shared" si="2"/>
        <v>494952</v>
      </c>
      <c r="O15" s="21">
        <f t="shared" si="2"/>
        <v>174596</v>
      </c>
      <c r="P15" s="21">
        <f t="shared" si="2"/>
        <v>150281</v>
      </c>
      <c r="Q15" s="21">
        <f t="shared" si="2"/>
        <v>298468</v>
      </c>
      <c r="R15" s="21">
        <f t="shared" si="2"/>
        <v>623345</v>
      </c>
      <c r="S15" s="21">
        <f t="shared" si="2"/>
        <v>253529</v>
      </c>
      <c r="T15" s="21">
        <f t="shared" si="2"/>
        <v>205333</v>
      </c>
      <c r="U15" s="21">
        <f t="shared" si="2"/>
        <v>252008</v>
      </c>
      <c r="V15" s="21">
        <f t="shared" si="2"/>
        <v>710870</v>
      </c>
      <c r="W15" s="21">
        <f t="shared" si="2"/>
        <v>2913506</v>
      </c>
      <c r="X15" s="21">
        <f t="shared" si="2"/>
        <v>255210999</v>
      </c>
      <c r="Y15" s="21">
        <f t="shared" si="2"/>
        <v>-252297493</v>
      </c>
      <c r="Z15" s="4">
        <f>+IF(X15&lt;&gt;0,+(Y15/X15)*100,0)</f>
        <v>-98.85839324660142</v>
      </c>
      <c r="AA15" s="19">
        <f>SUM(AA16:AA18)</f>
        <v>0</v>
      </c>
    </row>
    <row r="16" spans="1:27" ht="13.5">
      <c r="A16" s="5" t="s">
        <v>43</v>
      </c>
      <c r="B16" s="3"/>
      <c r="C16" s="22">
        <v>237202990</v>
      </c>
      <c r="D16" s="22"/>
      <c r="E16" s="23">
        <v>255211000</v>
      </c>
      <c r="F16" s="24"/>
      <c r="G16" s="24">
        <v>650297</v>
      </c>
      <c r="H16" s="24">
        <v>181855</v>
      </c>
      <c r="I16" s="24">
        <v>251561</v>
      </c>
      <c r="J16" s="24">
        <v>1083713</v>
      </c>
      <c r="K16" s="24">
        <v>209667</v>
      </c>
      <c r="L16" s="24">
        <v>154909</v>
      </c>
      <c r="M16" s="24">
        <v>130191</v>
      </c>
      <c r="N16" s="24">
        <v>494767</v>
      </c>
      <c r="O16" s="24">
        <v>174456</v>
      </c>
      <c r="P16" s="24">
        <v>150281</v>
      </c>
      <c r="Q16" s="24">
        <v>298283</v>
      </c>
      <c r="R16" s="24">
        <v>623020</v>
      </c>
      <c r="S16" s="24">
        <v>253084</v>
      </c>
      <c r="T16" s="24">
        <v>205333</v>
      </c>
      <c r="U16" s="24">
        <v>252008</v>
      </c>
      <c r="V16" s="24">
        <v>710425</v>
      </c>
      <c r="W16" s="24">
        <v>2911925</v>
      </c>
      <c r="X16" s="24">
        <v>255210999</v>
      </c>
      <c r="Y16" s="24">
        <v>-252299074</v>
      </c>
      <c r="Z16" s="6">
        <v>-98.86</v>
      </c>
      <c r="AA16" s="22"/>
    </row>
    <row r="17" spans="1:27" ht="13.5">
      <c r="A17" s="5" t="s">
        <v>44</v>
      </c>
      <c r="B17" s="3"/>
      <c r="C17" s="22">
        <v>12564361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>
        <v>23709</v>
      </c>
      <c r="D18" s="22"/>
      <c r="E18" s="23"/>
      <c r="F18" s="24"/>
      <c r="G18" s="24">
        <v>626</v>
      </c>
      <c r="H18" s="24"/>
      <c r="I18" s="24"/>
      <c r="J18" s="24">
        <v>626</v>
      </c>
      <c r="K18" s="24"/>
      <c r="L18" s="24">
        <v>185</v>
      </c>
      <c r="M18" s="24"/>
      <c r="N18" s="24">
        <v>185</v>
      </c>
      <c r="O18" s="24">
        <v>140</v>
      </c>
      <c r="P18" s="24"/>
      <c r="Q18" s="24">
        <v>185</v>
      </c>
      <c r="R18" s="24">
        <v>325</v>
      </c>
      <c r="S18" s="24">
        <v>445</v>
      </c>
      <c r="T18" s="24"/>
      <c r="U18" s="24"/>
      <c r="V18" s="24">
        <v>445</v>
      </c>
      <c r="W18" s="24">
        <v>1581</v>
      </c>
      <c r="X18" s="24"/>
      <c r="Y18" s="24">
        <v>1581</v>
      </c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698857454</v>
      </c>
      <c r="D19" s="19">
        <f>SUM(D20:D23)</f>
        <v>0</v>
      </c>
      <c r="E19" s="20">
        <f t="shared" si="3"/>
        <v>1171308157</v>
      </c>
      <c r="F19" s="21">
        <f t="shared" si="3"/>
        <v>648434000</v>
      </c>
      <c r="G19" s="21">
        <f t="shared" si="3"/>
        <v>53441362</v>
      </c>
      <c r="H19" s="21">
        <f t="shared" si="3"/>
        <v>53939342</v>
      </c>
      <c r="I19" s="21">
        <f t="shared" si="3"/>
        <v>74689451</v>
      </c>
      <c r="J19" s="21">
        <f t="shared" si="3"/>
        <v>182070155</v>
      </c>
      <c r="K19" s="21">
        <f t="shared" si="3"/>
        <v>33026597</v>
      </c>
      <c r="L19" s="21">
        <f t="shared" si="3"/>
        <v>54164349</v>
      </c>
      <c r="M19" s="21">
        <f t="shared" si="3"/>
        <v>43904852</v>
      </c>
      <c r="N19" s="21">
        <f t="shared" si="3"/>
        <v>131095798</v>
      </c>
      <c r="O19" s="21">
        <f t="shared" si="3"/>
        <v>68804677</v>
      </c>
      <c r="P19" s="21">
        <f t="shared" si="3"/>
        <v>35789542</v>
      </c>
      <c r="Q19" s="21">
        <f t="shared" si="3"/>
        <v>52839182</v>
      </c>
      <c r="R19" s="21">
        <f t="shared" si="3"/>
        <v>157433401</v>
      </c>
      <c r="S19" s="21">
        <f t="shared" si="3"/>
        <v>48108654</v>
      </c>
      <c r="T19" s="21">
        <f t="shared" si="3"/>
        <v>66761646</v>
      </c>
      <c r="U19" s="21">
        <f t="shared" si="3"/>
        <v>82827663</v>
      </c>
      <c r="V19" s="21">
        <f t="shared" si="3"/>
        <v>197697963</v>
      </c>
      <c r="W19" s="21">
        <f t="shared" si="3"/>
        <v>668297317</v>
      </c>
      <c r="X19" s="21">
        <f t="shared" si="3"/>
        <v>1171308160</v>
      </c>
      <c r="Y19" s="21">
        <f t="shared" si="3"/>
        <v>-503010843</v>
      </c>
      <c r="Z19" s="4">
        <f>+IF(X19&lt;&gt;0,+(Y19/X19)*100,0)</f>
        <v>-42.94436427387307</v>
      </c>
      <c r="AA19" s="19">
        <f>SUM(AA20:AA23)</f>
        <v>648434000</v>
      </c>
    </row>
    <row r="20" spans="1:27" ht="13.5">
      <c r="A20" s="5" t="s">
        <v>47</v>
      </c>
      <c r="B20" s="3"/>
      <c r="C20" s="22">
        <v>467987353</v>
      </c>
      <c r="D20" s="22"/>
      <c r="E20" s="23">
        <v>561359501</v>
      </c>
      <c r="F20" s="24">
        <v>434416000</v>
      </c>
      <c r="G20" s="24">
        <v>34522173</v>
      </c>
      <c r="H20" s="24">
        <v>32892765</v>
      </c>
      <c r="I20" s="24">
        <v>37741479</v>
      </c>
      <c r="J20" s="24">
        <v>105156417</v>
      </c>
      <c r="K20" s="24">
        <v>36729217</v>
      </c>
      <c r="L20" s="24">
        <v>36889646</v>
      </c>
      <c r="M20" s="24">
        <v>28464633</v>
      </c>
      <c r="N20" s="24">
        <v>102083496</v>
      </c>
      <c r="O20" s="24">
        <v>32922756</v>
      </c>
      <c r="P20" s="24">
        <v>32828866</v>
      </c>
      <c r="Q20" s="24">
        <v>31477196</v>
      </c>
      <c r="R20" s="24">
        <v>97228818</v>
      </c>
      <c r="S20" s="24">
        <v>34380656</v>
      </c>
      <c r="T20" s="24">
        <v>43981394</v>
      </c>
      <c r="U20" s="24">
        <v>39247590</v>
      </c>
      <c r="V20" s="24">
        <v>117609640</v>
      </c>
      <c r="W20" s="24">
        <v>422078371</v>
      </c>
      <c r="X20" s="24">
        <v>561359500</v>
      </c>
      <c r="Y20" s="24">
        <v>-139281129</v>
      </c>
      <c r="Z20" s="6">
        <v>-24.81</v>
      </c>
      <c r="AA20" s="22">
        <v>434416000</v>
      </c>
    </row>
    <row r="21" spans="1:27" ht="13.5">
      <c r="A21" s="5" t="s">
        <v>48</v>
      </c>
      <c r="B21" s="3"/>
      <c r="C21" s="22">
        <v>168687255</v>
      </c>
      <c r="D21" s="22"/>
      <c r="E21" s="23">
        <v>308363502</v>
      </c>
      <c r="F21" s="24">
        <v>148600000</v>
      </c>
      <c r="G21" s="24">
        <v>13582128</v>
      </c>
      <c r="H21" s="24">
        <v>14224871</v>
      </c>
      <c r="I21" s="24">
        <v>26213582</v>
      </c>
      <c r="J21" s="24">
        <v>54020581</v>
      </c>
      <c r="K21" s="24">
        <v>-4377987</v>
      </c>
      <c r="L21" s="24">
        <v>11528867</v>
      </c>
      <c r="M21" s="24">
        <v>10184968</v>
      </c>
      <c r="N21" s="24">
        <v>17335848</v>
      </c>
      <c r="O21" s="24">
        <v>25835810</v>
      </c>
      <c r="P21" s="24">
        <v>-383712</v>
      </c>
      <c r="Q21" s="24">
        <v>13156751</v>
      </c>
      <c r="R21" s="24">
        <v>38608849</v>
      </c>
      <c r="S21" s="24">
        <v>7558894</v>
      </c>
      <c r="T21" s="24">
        <v>14080170</v>
      </c>
      <c r="U21" s="24">
        <v>30171491</v>
      </c>
      <c r="V21" s="24">
        <v>51810555</v>
      </c>
      <c r="W21" s="24">
        <v>161775833</v>
      </c>
      <c r="X21" s="24">
        <v>308363504</v>
      </c>
      <c r="Y21" s="24">
        <v>-146587671</v>
      </c>
      <c r="Z21" s="6">
        <v>-47.54</v>
      </c>
      <c r="AA21" s="22">
        <v>148600000</v>
      </c>
    </row>
    <row r="22" spans="1:27" ht="13.5">
      <c r="A22" s="5" t="s">
        <v>49</v>
      </c>
      <c r="B22" s="3"/>
      <c r="C22" s="25">
        <v>30552312</v>
      </c>
      <c r="D22" s="25"/>
      <c r="E22" s="26">
        <v>161640402</v>
      </c>
      <c r="F22" s="27">
        <v>35007000</v>
      </c>
      <c r="G22" s="27">
        <v>2495860</v>
      </c>
      <c r="H22" s="27">
        <v>3995533</v>
      </c>
      <c r="I22" s="27">
        <v>7683098</v>
      </c>
      <c r="J22" s="27">
        <v>14174491</v>
      </c>
      <c r="K22" s="27">
        <v>-2458510</v>
      </c>
      <c r="L22" s="27">
        <v>3045651</v>
      </c>
      <c r="M22" s="27">
        <v>2622816</v>
      </c>
      <c r="N22" s="27">
        <v>3209957</v>
      </c>
      <c r="O22" s="27">
        <v>7113120</v>
      </c>
      <c r="P22" s="27">
        <v>-429434</v>
      </c>
      <c r="Q22" s="27">
        <v>4474826</v>
      </c>
      <c r="R22" s="27">
        <v>11158512</v>
      </c>
      <c r="S22" s="27">
        <v>2536211</v>
      </c>
      <c r="T22" s="27">
        <v>4588739</v>
      </c>
      <c r="U22" s="27">
        <v>9886129</v>
      </c>
      <c r="V22" s="27">
        <v>17011079</v>
      </c>
      <c r="W22" s="27">
        <v>45554039</v>
      </c>
      <c r="X22" s="27">
        <v>161640408</v>
      </c>
      <c r="Y22" s="27">
        <v>-116086369</v>
      </c>
      <c r="Z22" s="7">
        <v>-71.82</v>
      </c>
      <c r="AA22" s="25">
        <v>35007000</v>
      </c>
    </row>
    <row r="23" spans="1:27" ht="13.5">
      <c r="A23" s="5" t="s">
        <v>50</v>
      </c>
      <c r="B23" s="3"/>
      <c r="C23" s="22">
        <v>31630534</v>
      </c>
      <c r="D23" s="22"/>
      <c r="E23" s="23">
        <v>139944752</v>
      </c>
      <c r="F23" s="24">
        <v>30411000</v>
      </c>
      <c r="G23" s="24">
        <v>2841201</v>
      </c>
      <c r="H23" s="24">
        <v>2826173</v>
      </c>
      <c r="I23" s="24">
        <v>3051292</v>
      </c>
      <c r="J23" s="24">
        <v>8718666</v>
      </c>
      <c r="K23" s="24">
        <v>3133877</v>
      </c>
      <c r="L23" s="24">
        <v>2700185</v>
      </c>
      <c r="M23" s="24">
        <v>2632435</v>
      </c>
      <c r="N23" s="24">
        <v>8466497</v>
      </c>
      <c r="O23" s="24">
        <v>2932991</v>
      </c>
      <c r="P23" s="24">
        <v>3773822</v>
      </c>
      <c r="Q23" s="24">
        <v>3730409</v>
      </c>
      <c r="R23" s="24">
        <v>10437222</v>
      </c>
      <c r="S23" s="24">
        <v>3632893</v>
      </c>
      <c r="T23" s="24">
        <v>4111343</v>
      </c>
      <c r="U23" s="24">
        <v>3522453</v>
      </c>
      <c r="V23" s="24">
        <v>11266689</v>
      </c>
      <c r="W23" s="24">
        <v>38889074</v>
      </c>
      <c r="X23" s="24">
        <v>139944748</v>
      </c>
      <c r="Y23" s="24">
        <v>-101055674</v>
      </c>
      <c r="Z23" s="6">
        <v>-72.21</v>
      </c>
      <c r="AA23" s="22">
        <v>30411000</v>
      </c>
    </row>
    <row r="24" spans="1:27" ht="13.5">
      <c r="A24" s="2" t="s">
        <v>51</v>
      </c>
      <c r="B24" s="8" t="s">
        <v>52</v>
      </c>
      <c r="C24" s="19"/>
      <c r="D24" s="19"/>
      <c r="E24" s="20">
        <v>2245000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2244996</v>
      </c>
      <c r="Y24" s="21">
        <v>-2244996</v>
      </c>
      <c r="Z24" s="4">
        <v>-100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1759156673</v>
      </c>
      <c r="D25" s="40">
        <f>+D5+D9+D15+D19+D24</f>
        <v>0</v>
      </c>
      <c r="E25" s="41">
        <f t="shared" si="4"/>
        <v>1849211000</v>
      </c>
      <c r="F25" s="42">
        <f t="shared" si="4"/>
        <v>1563983000</v>
      </c>
      <c r="G25" s="42">
        <f t="shared" si="4"/>
        <v>86822227</v>
      </c>
      <c r="H25" s="42">
        <f t="shared" si="4"/>
        <v>298163606</v>
      </c>
      <c r="I25" s="42">
        <f t="shared" si="4"/>
        <v>106754791</v>
      </c>
      <c r="J25" s="42">
        <f t="shared" si="4"/>
        <v>491740624</v>
      </c>
      <c r="K25" s="42">
        <f t="shared" si="4"/>
        <v>62336922</v>
      </c>
      <c r="L25" s="42">
        <f t="shared" si="4"/>
        <v>85212949</v>
      </c>
      <c r="M25" s="42">
        <f t="shared" si="4"/>
        <v>76458945</v>
      </c>
      <c r="N25" s="42">
        <f t="shared" si="4"/>
        <v>224008816</v>
      </c>
      <c r="O25" s="42">
        <f t="shared" si="4"/>
        <v>103093188</v>
      </c>
      <c r="P25" s="42">
        <f t="shared" si="4"/>
        <v>233883418</v>
      </c>
      <c r="Q25" s="42">
        <f t="shared" si="4"/>
        <v>87893141</v>
      </c>
      <c r="R25" s="42">
        <f t="shared" si="4"/>
        <v>424869747</v>
      </c>
      <c r="S25" s="42">
        <f t="shared" si="4"/>
        <v>86170808</v>
      </c>
      <c r="T25" s="42">
        <f t="shared" si="4"/>
        <v>104386085</v>
      </c>
      <c r="U25" s="42">
        <f t="shared" si="4"/>
        <v>243336716</v>
      </c>
      <c r="V25" s="42">
        <f t="shared" si="4"/>
        <v>433893609</v>
      </c>
      <c r="W25" s="42">
        <f t="shared" si="4"/>
        <v>1574512796</v>
      </c>
      <c r="X25" s="42">
        <f t="shared" si="4"/>
        <v>1849211003</v>
      </c>
      <c r="Y25" s="42">
        <f t="shared" si="4"/>
        <v>-274698207</v>
      </c>
      <c r="Z25" s="43">
        <f>+IF(X25&lt;&gt;0,+(Y25/X25)*100,0)</f>
        <v>-14.854887114253234</v>
      </c>
      <c r="AA25" s="40">
        <f>+AA5+AA9+AA15+AA19+AA24</f>
        <v>1563983000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1279496322</v>
      </c>
      <c r="D28" s="19">
        <f>SUM(D29:D31)</f>
        <v>0</v>
      </c>
      <c r="E28" s="20">
        <f t="shared" si="5"/>
        <v>539377477</v>
      </c>
      <c r="F28" s="21">
        <f t="shared" si="5"/>
        <v>334790531</v>
      </c>
      <c r="G28" s="21">
        <f t="shared" si="5"/>
        <v>18847417</v>
      </c>
      <c r="H28" s="21">
        <f t="shared" si="5"/>
        <v>25714608</v>
      </c>
      <c r="I28" s="21">
        <f t="shared" si="5"/>
        <v>57452987</v>
      </c>
      <c r="J28" s="21">
        <f t="shared" si="5"/>
        <v>102015012</v>
      </c>
      <c r="K28" s="21">
        <f t="shared" si="5"/>
        <v>33316294</v>
      </c>
      <c r="L28" s="21">
        <f t="shared" si="5"/>
        <v>18515769</v>
      </c>
      <c r="M28" s="21">
        <f t="shared" si="5"/>
        <v>36107281</v>
      </c>
      <c r="N28" s="21">
        <f t="shared" si="5"/>
        <v>87939344</v>
      </c>
      <c r="O28" s="21">
        <f t="shared" si="5"/>
        <v>51786980</v>
      </c>
      <c r="P28" s="21">
        <f t="shared" si="5"/>
        <v>27454187</v>
      </c>
      <c r="Q28" s="21">
        <f t="shared" si="5"/>
        <v>26296834</v>
      </c>
      <c r="R28" s="21">
        <f t="shared" si="5"/>
        <v>105538001</v>
      </c>
      <c r="S28" s="21">
        <f t="shared" si="5"/>
        <v>25037827</v>
      </c>
      <c r="T28" s="21">
        <f t="shared" si="5"/>
        <v>31921705</v>
      </c>
      <c r="U28" s="21">
        <f t="shared" si="5"/>
        <v>25865461</v>
      </c>
      <c r="V28" s="21">
        <f t="shared" si="5"/>
        <v>82824993</v>
      </c>
      <c r="W28" s="21">
        <f t="shared" si="5"/>
        <v>378317350</v>
      </c>
      <c r="X28" s="21">
        <f t="shared" si="5"/>
        <v>539377478</v>
      </c>
      <c r="Y28" s="21">
        <f t="shared" si="5"/>
        <v>-161060128</v>
      </c>
      <c r="Z28" s="4">
        <f>+IF(X28&lt;&gt;0,+(Y28/X28)*100,0)</f>
        <v>-29.860373220848498</v>
      </c>
      <c r="AA28" s="19">
        <f>SUM(AA29:AA31)</f>
        <v>334790531</v>
      </c>
    </row>
    <row r="29" spans="1:27" ht="13.5">
      <c r="A29" s="5" t="s">
        <v>33</v>
      </c>
      <c r="B29" s="3"/>
      <c r="C29" s="22">
        <v>71655667</v>
      </c>
      <c r="D29" s="22"/>
      <c r="E29" s="23">
        <v>81498349</v>
      </c>
      <c r="F29" s="24">
        <v>26420531</v>
      </c>
      <c r="G29" s="24">
        <v>4951998</v>
      </c>
      <c r="H29" s="24">
        <v>4963646</v>
      </c>
      <c r="I29" s="24">
        <v>6757366</v>
      </c>
      <c r="J29" s="24">
        <v>16673010</v>
      </c>
      <c r="K29" s="24">
        <v>7500604</v>
      </c>
      <c r="L29" s="24">
        <v>6899818</v>
      </c>
      <c r="M29" s="24">
        <v>8199314</v>
      </c>
      <c r="N29" s="24">
        <v>22599736</v>
      </c>
      <c r="O29" s="24">
        <v>7586617</v>
      </c>
      <c r="P29" s="24">
        <v>6209969</v>
      </c>
      <c r="Q29" s="24">
        <v>8337563</v>
      </c>
      <c r="R29" s="24">
        <v>22134149</v>
      </c>
      <c r="S29" s="24">
        <v>7197002</v>
      </c>
      <c r="T29" s="24">
        <v>6854372</v>
      </c>
      <c r="U29" s="24">
        <v>5969243</v>
      </c>
      <c r="V29" s="24">
        <v>20020617</v>
      </c>
      <c r="W29" s="24">
        <v>81427512</v>
      </c>
      <c r="X29" s="24">
        <v>81498346</v>
      </c>
      <c r="Y29" s="24">
        <v>-70834</v>
      </c>
      <c r="Z29" s="6">
        <v>-0.09</v>
      </c>
      <c r="AA29" s="22">
        <v>26420531</v>
      </c>
    </row>
    <row r="30" spans="1:27" ht="13.5">
      <c r="A30" s="5" t="s">
        <v>34</v>
      </c>
      <c r="B30" s="3"/>
      <c r="C30" s="25">
        <v>1113915779</v>
      </c>
      <c r="D30" s="25"/>
      <c r="E30" s="26">
        <v>370515616</v>
      </c>
      <c r="F30" s="27">
        <v>308370000</v>
      </c>
      <c r="G30" s="27">
        <v>9675980</v>
      </c>
      <c r="H30" s="27">
        <v>13859438</v>
      </c>
      <c r="I30" s="27">
        <v>40922931</v>
      </c>
      <c r="J30" s="27">
        <v>64458349</v>
      </c>
      <c r="K30" s="27">
        <v>19418539</v>
      </c>
      <c r="L30" s="27">
        <v>6587143</v>
      </c>
      <c r="M30" s="27">
        <v>17730000</v>
      </c>
      <c r="N30" s="27">
        <v>43735682</v>
      </c>
      <c r="O30" s="27">
        <v>34114528</v>
      </c>
      <c r="P30" s="27">
        <v>17384085</v>
      </c>
      <c r="Q30" s="27">
        <v>9036614</v>
      </c>
      <c r="R30" s="27">
        <v>60535227</v>
      </c>
      <c r="S30" s="27">
        <v>6798842</v>
      </c>
      <c r="T30" s="27">
        <v>10772813</v>
      </c>
      <c r="U30" s="27">
        <v>9327624</v>
      </c>
      <c r="V30" s="27">
        <v>26899279</v>
      </c>
      <c r="W30" s="27">
        <v>195628537</v>
      </c>
      <c r="X30" s="27">
        <v>370515615</v>
      </c>
      <c r="Y30" s="27">
        <v>-174887078</v>
      </c>
      <c r="Z30" s="7">
        <v>-47.2</v>
      </c>
      <c r="AA30" s="25">
        <v>308370000</v>
      </c>
    </row>
    <row r="31" spans="1:27" ht="13.5">
      <c r="A31" s="5" t="s">
        <v>35</v>
      </c>
      <c r="B31" s="3"/>
      <c r="C31" s="22">
        <v>93924876</v>
      </c>
      <c r="D31" s="22"/>
      <c r="E31" s="23">
        <v>87363512</v>
      </c>
      <c r="F31" s="24"/>
      <c r="G31" s="24">
        <v>4219439</v>
      </c>
      <c r="H31" s="24">
        <v>6891524</v>
      </c>
      <c r="I31" s="24">
        <v>9772690</v>
      </c>
      <c r="J31" s="24">
        <v>20883653</v>
      </c>
      <c r="K31" s="24">
        <v>6397151</v>
      </c>
      <c r="L31" s="24">
        <v>5028808</v>
      </c>
      <c r="M31" s="24">
        <v>10177967</v>
      </c>
      <c r="N31" s="24">
        <v>21603926</v>
      </c>
      <c r="O31" s="24">
        <v>10085835</v>
      </c>
      <c r="P31" s="24">
        <v>3860133</v>
      </c>
      <c r="Q31" s="24">
        <v>8922657</v>
      </c>
      <c r="R31" s="24">
        <v>22868625</v>
      </c>
      <c r="S31" s="24">
        <v>11041983</v>
      </c>
      <c r="T31" s="24">
        <v>14294520</v>
      </c>
      <c r="U31" s="24">
        <v>10568594</v>
      </c>
      <c r="V31" s="24">
        <v>35905097</v>
      </c>
      <c r="W31" s="24">
        <v>101261301</v>
      </c>
      <c r="X31" s="24">
        <v>87363517</v>
      </c>
      <c r="Y31" s="24">
        <v>13897784</v>
      </c>
      <c r="Z31" s="6">
        <v>15.91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160590891</v>
      </c>
      <c r="D32" s="19">
        <f>SUM(D33:D37)</f>
        <v>0</v>
      </c>
      <c r="E32" s="20">
        <f t="shared" si="6"/>
        <v>214998051</v>
      </c>
      <c r="F32" s="21">
        <f t="shared" si="6"/>
        <v>77261500</v>
      </c>
      <c r="G32" s="21">
        <f t="shared" si="6"/>
        <v>8976470</v>
      </c>
      <c r="H32" s="21">
        <f t="shared" si="6"/>
        <v>11480463</v>
      </c>
      <c r="I32" s="21">
        <f t="shared" si="6"/>
        <v>16382680</v>
      </c>
      <c r="J32" s="21">
        <f t="shared" si="6"/>
        <v>36839613</v>
      </c>
      <c r="K32" s="21">
        <f t="shared" si="6"/>
        <v>13772054</v>
      </c>
      <c r="L32" s="21">
        <f t="shared" si="6"/>
        <v>10062337</v>
      </c>
      <c r="M32" s="21">
        <f t="shared" si="6"/>
        <v>23061829</v>
      </c>
      <c r="N32" s="21">
        <f t="shared" si="6"/>
        <v>46896220</v>
      </c>
      <c r="O32" s="21">
        <f t="shared" si="6"/>
        <v>11322513</v>
      </c>
      <c r="P32" s="21">
        <f t="shared" si="6"/>
        <v>8568198</v>
      </c>
      <c r="Q32" s="21">
        <f t="shared" si="6"/>
        <v>17869176</v>
      </c>
      <c r="R32" s="21">
        <f t="shared" si="6"/>
        <v>37759887</v>
      </c>
      <c r="S32" s="21">
        <f t="shared" si="6"/>
        <v>14031803</v>
      </c>
      <c r="T32" s="21">
        <f t="shared" si="6"/>
        <v>15641334</v>
      </c>
      <c r="U32" s="21">
        <f t="shared" si="6"/>
        <v>12012460</v>
      </c>
      <c r="V32" s="21">
        <f t="shared" si="6"/>
        <v>41685597</v>
      </c>
      <c r="W32" s="21">
        <f t="shared" si="6"/>
        <v>163181317</v>
      </c>
      <c r="X32" s="21">
        <f t="shared" si="6"/>
        <v>214998036</v>
      </c>
      <c r="Y32" s="21">
        <f t="shared" si="6"/>
        <v>-51816719</v>
      </c>
      <c r="Z32" s="4">
        <f>+IF(X32&lt;&gt;0,+(Y32/X32)*100,0)</f>
        <v>-24.101019694896188</v>
      </c>
      <c r="AA32" s="19">
        <f>SUM(AA33:AA37)</f>
        <v>77261500</v>
      </c>
    </row>
    <row r="33" spans="1:27" ht="13.5">
      <c r="A33" s="5" t="s">
        <v>37</v>
      </c>
      <c r="B33" s="3"/>
      <c r="C33" s="22">
        <v>22914960</v>
      </c>
      <c r="D33" s="22"/>
      <c r="E33" s="23">
        <v>47811756</v>
      </c>
      <c r="F33" s="24"/>
      <c r="G33" s="24">
        <v>1698890</v>
      </c>
      <c r="H33" s="24">
        <v>1753465</v>
      </c>
      <c r="I33" s="24">
        <v>1824990</v>
      </c>
      <c r="J33" s="24">
        <v>5277345</v>
      </c>
      <c r="K33" s="24">
        <v>2000766</v>
      </c>
      <c r="L33" s="24">
        <v>2467802</v>
      </c>
      <c r="M33" s="24">
        <v>3019350</v>
      </c>
      <c r="N33" s="24">
        <v>7487918</v>
      </c>
      <c r="O33" s="24">
        <v>2673387</v>
      </c>
      <c r="P33" s="24">
        <v>1407199</v>
      </c>
      <c r="Q33" s="24">
        <v>3687114</v>
      </c>
      <c r="R33" s="24">
        <v>7767700</v>
      </c>
      <c r="S33" s="24">
        <v>1570242</v>
      </c>
      <c r="T33" s="24">
        <v>3134837</v>
      </c>
      <c r="U33" s="24">
        <v>3263284</v>
      </c>
      <c r="V33" s="24">
        <v>7968363</v>
      </c>
      <c r="W33" s="24">
        <v>28501326</v>
      </c>
      <c r="X33" s="24">
        <v>47811752</v>
      </c>
      <c r="Y33" s="24">
        <v>-19310426</v>
      </c>
      <c r="Z33" s="6">
        <v>-40.39</v>
      </c>
      <c r="AA33" s="22"/>
    </row>
    <row r="34" spans="1:27" ht="13.5">
      <c r="A34" s="5" t="s">
        <v>38</v>
      </c>
      <c r="B34" s="3"/>
      <c r="C34" s="22">
        <v>16249027</v>
      </c>
      <c r="D34" s="22"/>
      <c r="E34" s="23">
        <v>15862997</v>
      </c>
      <c r="F34" s="24"/>
      <c r="G34" s="24">
        <v>932882</v>
      </c>
      <c r="H34" s="24">
        <v>1368130</v>
      </c>
      <c r="I34" s="24">
        <v>1163101</v>
      </c>
      <c r="J34" s="24">
        <v>3464113</v>
      </c>
      <c r="K34" s="24">
        <v>1625656</v>
      </c>
      <c r="L34" s="24">
        <v>1309841</v>
      </c>
      <c r="M34" s="24">
        <v>3023508</v>
      </c>
      <c r="N34" s="24">
        <v>5959005</v>
      </c>
      <c r="O34" s="24">
        <v>873645</v>
      </c>
      <c r="P34" s="24">
        <v>821786</v>
      </c>
      <c r="Q34" s="24">
        <v>779860</v>
      </c>
      <c r="R34" s="24">
        <v>2475291</v>
      </c>
      <c r="S34" s="24">
        <v>711328</v>
      </c>
      <c r="T34" s="24">
        <v>1299400</v>
      </c>
      <c r="U34" s="24">
        <v>1893148</v>
      </c>
      <c r="V34" s="24">
        <v>3903876</v>
      </c>
      <c r="W34" s="24">
        <v>15802285</v>
      </c>
      <c r="X34" s="24">
        <v>15862992</v>
      </c>
      <c r="Y34" s="24">
        <v>-60707</v>
      </c>
      <c r="Z34" s="6">
        <v>-0.38</v>
      </c>
      <c r="AA34" s="22"/>
    </row>
    <row r="35" spans="1:27" ht="13.5">
      <c r="A35" s="5" t="s">
        <v>39</v>
      </c>
      <c r="B35" s="3"/>
      <c r="C35" s="22">
        <v>115654818</v>
      </c>
      <c r="D35" s="22"/>
      <c r="E35" s="23">
        <v>113361181</v>
      </c>
      <c r="F35" s="24">
        <v>77261500</v>
      </c>
      <c r="G35" s="24">
        <v>5857487</v>
      </c>
      <c r="H35" s="24">
        <v>7681071</v>
      </c>
      <c r="I35" s="24">
        <v>12941891</v>
      </c>
      <c r="J35" s="24">
        <v>26480449</v>
      </c>
      <c r="K35" s="24">
        <v>9682324</v>
      </c>
      <c r="L35" s="24">
        <v>5837474</v>
      </c>
      <c r="M35" s="24">
        <v>16597210</v>
      </c>
      <c r="N35" s="24">
        <v>32117008</v>
      </c>
      <c r="O35" s="24">
        <v>7360539</v>
      </c>
      <c r="P35" s="24">
        <v>5915092</v>
      </c>
      <c r="Q35" s="24">
        <v>12902385</v>
      </c>
      <c r="R35" s="24">
        <v>26178016</v>
      </c>
      <c r="S35" s="24">
        <v>11334464</v>
      </c>
      <c r="T35" s="24">
        <v>10787674</v>
      </c>
      <c r="U35" s="24">
        <v>6391737</v>
      </c>
      <c r="V35" s="24">
        <v>28513875</v>
      </c>
      <c r="W35" s="24">
        <v>113289348</v>
      </c>
      <c r="X35" s="24">
        <v>113361180</v>
      </c>
      <c r="Y35" s="24">
        <v>-71832</v>
      </c>
      <c r="Z35" s="6">
        <v>-0.06</v>
      </c>
      <c r="AA35" s="22">
        <v>77261500</v>
      </c>
    </row>
    <row r="36" spans="1:27" ht="13.5">
      <c r="A36" s="5" t="s">
        <v>40</v>
      </c>
      <c r="B36" s="3"/>
      <c r="C36" s="22"/>
      <c r="D36" s="22"/>
      <c r="E36" s="23">
        <v>29584353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29584348</v>
      </c>
      <c r="Y36" s="24">
        <v>-29584348</v>
      </c>
      <c r="Z36" s="6">
        <v>-100</v>
      </c>
      <c r="AA36" s="22"/>
    </row>
    <row r="37" spans="1:27" ht="13.5">
      <c r="A37" s="5" t="s">
        <v>41</v>
      </c>
      <c r="B37" s="3"/>
      <c r="C37" s="25">
        <v>5772086</v>
      </c>
      <c r="D37" s="25"/>
      <c r="E37" s="26">
        <v>8377764</v>
      </c>
      <c r="F37" s="27"/>
      <c r="G37" s="27">
        <v>487211</v>
      </c>
      <c r="H37" s="27">
        <v>677797</v>
      </c>
      <c r="I37" s="27">
        <v>452698</v>
      </c>
      <c r="J37" s="27">
        <v>1617706</v>
      </c>
      <c r="K37" s="27">
        <v>463308</v>
      </c>
      <c r="L37" s="27">
        <v>447220</v>
      </c>
      <c r="M37" s="27">
        <v>421761</v>
      </c>
      <c r="N37" s="27">
        <v>1332289</v>
      </c>
      <c r="O37" s="27">
        <v>414942</v>
      </c>
      <c r="P37" s="27">
        <v>424121</v>
      </c>
      <c r="Q37" s="27">
        <v>499817</v>
      </c>
      <c r="R37" s="27">
        <v>1338880</v>
      </c>
      <c r="S37" s="27">
        <v>415769</v>
      </c>
      <c r="T37" s="27">
        <v>419423</v>
      </c>
      <c r="U37" s="27">
        <v>464291</v>
      </c>
      <c r="V37" s="27">
        <v>1299483</v>
      </c>
      <c r="W37" s="27">
        <v>5588358</v>
      </c>
      <c r="X37" s="27">
        <v>8377764</v>
      </c>
      <c r="Y37" s="27">
        <v>-2789406</v>
      </c>
      <c r="Z37" s="7">
        <v>-33.3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89038558</v>
      </c>
      <c r="D38" s="19">
        <f>SUM(D39:D41)</f>
        <v>0</v>
      </c>
      <c r="E38" s="20">
        <f t="shared" si="7"/>
        <v>36906540</v>
      </c>
      <c r="F38" s="21">
        <f t="shared" si="7"/>
        <v>0</v>
      </c>
      <c r="G38" s="21">
        <f t="shared" si="7"/>
        <v>6081414</v>
      </c>
      <c r="H38" s="21">
        <f t="shared" si="7"/>
        <v>9445591</v>
      </c>
      <c r="I38" s="21">
        <f t="shared" si="7"/>
        <v>11583728</v>
      </c>
      <c r="J38" s="21">
        <f t="shared" si="7"/>
        <v>27110733</v>
      </c>
      <c r="K38" s="21">
        <f t="shared" si="7"/>
        <v>10484250</v>
      </c>
      <c r="L38" s="21">
        <f t="shared" si="7"/>
        <v>7203738</v>
      </c>
      <c r="M38" s="21">
        <f t="shared" si="7"/>
        <v>8616662</v>
      </c>
      <c r="N38" s="21">
        <f t="shared" si="7"/>
        <v>26304650</v>
      </c>
      <c r="O38" s="21">
        <f t="shared" si="7"/>
        <v>7399464</v>
      </c>
      <c r="P38" s="21">
        <f t="shared" si="7"/>
        <v>7299632</v>
      </c>
      <c r="Q38" s="21">
        <f t="shared" si="7"/>
        <v>9122491</v>
      </c>
      <c r="R38" s="21">
        <f t="shared" si="7"/>
        <v>23821587</v>
      </c>
      <c r="S38" s="21">
        <f t="shared" si="7"/>
        <v>6880591</v>
      </c>
      <c r="T38" s="21">
        <f t="shared" si="7"/>
        <v>7234249</v>
      </c>
      <c r="U38" s="21">
        <f t="shared" si="7"/>
        <v>10422864</v>
      </c>
      <c r="V38" s="21">
        <f t="shared" si="7"/>
        <v>24537704</v>
      </c>
      <c r="W38" s="21">
        <f t="shared" si="7"/>
        <v>101774674</v>
      </c>
      <c r="X38" s="21">
        <f t="shared" si="7"/>
        <v>36906540</v>
      </c>
      <c r="Y38" s="21">
        <f t="shared" si="7"/>
        <v>64868134</v>
      </c>
      <c r="Z38" s="4">
        <f>+IF(X38&lt;&gt;0,+(Y38/X38)*100,0)</f>
        <v>175.76324954872499</v>
      </c>
      <c r="AA38" s="19">
        <f>SUM(AA39:AA41)</f>
        <v>0</v>
      </c>
    </row>
    <row r="39" spans="1:27" ht="13.5">
      <c r="A39" s="5" t="s">
        <v>43</v>
      </c>
      <c r="B39" s="3"/>
      <c r="C39" s="22">
        <v>28933079</v>
      </c>
      <c r="D39" s="22"/>
      <c r="E39" s="23"/>
      <c r="F39" s="24"/>
      <c r="G39" s="24">
        <v>2074554</v>
      </c>
      <c r="H39" s="24">
        <v>3153586</v>
      </c>
      <c r="I39" s="24">
        <v>2179977</v>
      </c>
      <c r="J39" s="24">
        <v>7408117</v>
      </c>
      <c r="K39" s="24">
        <v>2451536</v>
      </c>
      <c r="L39" s="24">
        <v>2202543</v>
      </c>
      <c r="M39" s="24">
        <v>2085989</v>
      </c>
      <c r="N39" s="24">
        <v>6740068</v>
      </c>
      <c r="O39" s="24">
        <v>2306899</v>
      </c>
      <c r="P39" s="24">
        <v>1900062</v>
      </c>
      <c r="Q39" s="24">
        <v>2049265</v>
      </c>
      <c r="R39" s="24">
        <v>6256226</v>
      </c>
      <c r="S39" s="24">
        <v>1901170</v>
      </c>
      <c r="T39" s="24">
        <v>2116407</v>
      </c>
      <c r="U39" s="24">
        <v>2418722</v>
      </c>
      <c r="V39" s="24">
        <v>6436299</v>
      </c>
      <c r="W39" s="24">
        <v>26840710</v>
      </c>
      <c r="X39" s="24"/>
      <c r="Y39" s="24">
        <v>26840710</v>
      </c>
      <c r="Z39" s="6">
        <v>0</v>
      </c>
      <c r="AA39" s="22"/>
    </row>
    <row r="40" spans="1:27" ht="13.5">
      <c r="A40" s="5" t="s">
        <v>44</v>
      </c>
      <c r="B40" s="3"/>
      <c r="C40" s="22">
        <v>54617232</v>
      </c>
      <c r="D40" s="22"/>
      <c r="E40" s="23">
        <v>35302085</v>
      </c>
      <c r="F40" s="24"/>
      <c r="G40" s="24">
        <v>3703728</v>
      </c>
      <c r="H40" s="24">
        <v>5959868</v>
      </c>
      <c r="I40" s="24">
        <v>8210587</v>
      </c>
      <c r="J40" s="24">
        <v>17874183</v>
      </c>
      <c r="K40" s="24">
        <v>7597263</v>
      </c>
      <c r="L40" s="24">
        <v>4673570</v>
      </c>
      <c r="M40" s="24">
        <v>5024597</v>
      </c>
      <c r="N40" s="24">
        <v>17295430</v>
      </c>
      <c r="O40" s="24">
        <v>4795042</v>
      </c>
      <c r="P40" s="24">
        <v>5039449</v>
      </c>
      <c r="Q40" s="24">
        <v>5653082</v>
      </c>
      <c r="R40" s="24">
        <v>15487573</v>
      </c>
      <c r="S40" s="24">
        <v>4707240</v>
      </c>
      <c r="T40" s="24">
        <v>4803952</v>
      </c>
      <c r="U40" s="24">
        <v>7329826</v>
      </c>
      <c r="V40" s="24">
        <v>16841018</v>
      </c>
      <c r="W40" s="24">
        <v>67498204</v>
      </c>
      <c r="X40" s="24">
        <v>35302080</v>
      </c>
      <c r="Y40" s="24">
        <v>32196124</v>
      </c>
      <c r="Z40" s="6">
        <v>91.2</v>
      </c>
      <c r="AA40" s="22"/>
    </row>
    <row r="41" spans="1:27" ht="13.5">
      <c r="A41" s="5" t="s">
        <v>45</v>
      </c>
      <c r="B41" s="3"/>
      <c r="C41" s="22">
        <v>5488247</v>
      </c>
      <c r="D41" s="22"/>
      <c r="E41" s="23">
        <v>1604455</v>
      </c>
      <c r="F41" s="24"/>
      <c r="G41" s="24">
        <v>303132</v>
      </c>
      <c r="H41" s="24">
        <v>332137</v>
      </c>
      <c r="I41" s="24">
        <v>1193164</v>
      </c>
      <c r="J41" s="24">
        <v>1828433</v>
      </c>
      <c r="K41" s="24">
        <v>435451</v>
      </c>
      <c r="L41" s="24">
        <v>327625</v>
      </c>
      <c r="M41" s="24">
        <v>1506076</v>
      </c>
      <c r="N41" s="24">
        <v>2269152</v>
      </c>
      <c r="O41" s="24">
        <v>297523</v>
      </c>
      <c r="P41" s="24">
        <v>360121</v>
      </c>
      <c r="Q41" s="24">
        <v>1420144</v>
      </c>
      <c r="R41" s="24">
        <v>2077788</v>
      </c>
      <c r="S41" s="24">
        <v>272181</v>
      </c>
      <c r="T41" s="24">
        <v>313890</v>
      </c>
      <c r="U41" s="24">
        <v>674316</v>
      </c>
      <c r="V41" s="24">
        <v>1260387</v>
      </c>
      <c r="W41" s="24">
        <v>7435760</v>
      </c>
      <c r="X41" s="24">
        <v>1604460</v>
      </c>
      <c r="Y41" s="24">
        <v>5831300</v>
      </c>
      <c r="Z41" s="6">
        <v>363.44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791478353</v>
      </c>
      <c r="D42" s="19">
        <f>SUM(D43:D46)</f>
        <v>0</v>
      </c>
      <c r="E42" s="20">
        <f t="shared" si="8"/>
        <v>778156969</v>
      </c>
      <c r="F42" s="21">
        <f t="shared" si="8"/>
        <v>1149467500</v>
      </c>
      <c r="G42" s="21">
        <f t="shared" si="8"/>
        <v>63847979</v>
      </c>
      <c r="H42" s="21">
        <f t="shared" si="8"/>
        <v>62232232</v>
      </c>
      <c r="I42" s="21">
        <f t="shared" si="8"/>
        <v>49187482</v>
      </c>
      <c r="J42" s="21">
        <f t="shared" si="8"/>
        <v>175267693</v>
      </c>
      <c r="K42" s="21">
        <f t="shared" si="8"/>
        <v>19919881</v>
      </c>
      <c r="L42" s="21">
        <f t="shared" si="8"/>
        <v>16591367</v>
      </c>
      <c r="M42" s="21">
        <f t="shared" si="8"/>
        <v>120627532</v>
      </c>
      <c r="N42" s="21">
        <f t="shared" si="8"/>
        <v>157138780</v>
      </c>
      <c r="O42" s="21">
        <f t="shared" si="8"/>
        <v>93732775</v>
      </c>
      <c r="P42" s="21">
        <f t="shared" si="8"/>
        <v>32677610</v>
      </c>
      <c r="Q42" s="21">
        <f t="shared" si="8"/>
        <v>95017924</v>
      </c>
      <c r="R42" s="21">
        <f t="shared" si="8"/>
        <v>221428309</v>
      </c>
      <c r="S42" s="21">
        <f t="shared" si="8"/>
        <v>36153317</v>
      </c>
      <c r="T42" s="21">
        <f t="shared" si="8"/>
        <v>38127555</v>
      </c>
      <c r="U42" s="21">
        <f t="shared" si="8"/>
        <v>102649622</v>
      </c>
      <c r="V42" s="21">
        <f t="shared" si="8"/>
        <v>176930494</v>
      </c>
      <c r="W42" s="21">
        <f t="shared" si="8"/>
        <v>730765276</v>
      </c>
      <c r="X42" s="21">
        <f t="shared" si="8"/>
        <v>778156963</v>
      </c>
      <c r="Y42" s="21">
        <f t="shared" si="8"/>
        <v>-47391687</v>
      </c>
      <c r="Z42" s="4">
        <f>+IF(X42&lt;&gt;0,+(Y42/X42)*100,0)</f>
        <v>-6.090247758921615</v>
      </c>
      <c r="AA42" s="19">
        <f>SUM(AA43:AA46)</f>
        <v>1149467500</v>
      </c>
    </row>
    <row r="43" spans="1:27" ht="13.5">
      <c r="A43" s="5" t="s">
        <v>47</v>
      </c>
      <c r="B43" s="3"/>
      <c r="C43" s="22">
        <v>485671576</v>
      </c>
      <c r="D43" s="22"/>
      <c r="E43" s="23">
        <v>455780753</v>
      </c>
      <c r="F43" s="24">
        <v>790680000</v>
      </c>
      <c r="G43" s="24">
        <v>54877588</v>
      </c>
      <c r="H43" s="24">
        <v>45918784</v>
      </c>
      <c r="I43" s="24">
        <v>20004583</v>
      </c>
      <c r="J43" s="24">
        <v>120800955</v>
      </c>
      <c r="K43" s="24">
        <v>3835693</v>
      </c>
      <c r="L43" s="24">
        <v>3385564</v>
      </c>
      <c r="M43" s="24">
        <v>70226022</v>
      </c>
      <c r="N43" s="24">
        <v>77447279</v>
      </c>
      <c r="O43" s="24">
        <v>75652165</v>
      </c>
      <c r="P43" s="24">
        <v>21152762</v>
      </c>
      <c r="Q43" s="24">
        <v>64845573</v>
      </c>
      <c r="R43" s="24">
        <v>161650500</v>
      </c>
      <c r="S43" s="24">
        <v>16879554</v>
      </c>
      <c r="T43" s="24">
        <v>18995891</v>
      </c>
      <c r="U43" s="24">
        <v>70646250</v>
      </c>
      <c r="V43" s="24">
        <v>106521695</v>
      </c>
      <c r="W43" s="24">
        <v>466420429</v>
      </c>
      <c r="X43" s="24">
        <v>455780748</v>
      </c>
      <c r="Y43" s="24">
        <v>10639681</v>
      </c>
      <c r="Z43" s="6">
        <v>2.33</v>
      </c>
      <c r="AA43" s="22">
        <v>790680000</v>
      </c>
    </row>
    <row r="44" spans="1:27" ht="13.5">
      <c r="A44" s="5" t="s">
        <v>48</v>
      </c>
      <c r="B44" s="3"/>
      <c r="C44" s="22">
        <v>206264589</v>
      </c>
      <c r="D44" s="22"/>
      <c r="E44" s="23">
        <v>230060064</v>
      </c>
      <c r="F44" s="24">
        <v>358787500</v>
      </c>
      <c r="G44" s="24">
        <v>3653258</v>
      </c>
      <c r="H44" s="24">
        <v>7743311</v>
      </c>
      <c r="I44" s="24">
        <v>20033398</v>
      </c>
      <c r="J44" s="24">
        <v>31429967</v>
      </c>
      <c r="K44" s="24">
        <v>9044105</v>
      </c>
      <c r="L44" s="24">
        <v>5918661</v>
      </c>
      <c r="M44" s="24">
        <v>38984591</v>
      </c>
      <c r="N44" s="24">
        <v>53947357</v>
      </c>
      <c r="O44" s="24">
        <v>11389419</v>
      </c>
      <c r="P44" s="24">
        <v>6564535</v>
      </c>
      <c r="Q44" s="24">
        <v>21899361</v>
      </c>
      <c r="R44" s="24">
        <v>39853315</v>
      </c>
      <c r="S44" s="24">
        <v>12803639</v>
      </c>
      <c r="T44" s="24">
        <v>10111161</v>
      </c>
      <c r="U44" s="24">
        <v>21028585</v>
      </c>
      <c r="V44" s="24">
        <v>43943385</v>
      </c>
      <c r="W44" s="24">
        <v>169174024</v>
      </c>
      <c r="X44" s="24">
        <v>230060064</v>
      </c>
      <c r="Y44" s="24">
        <v>-60886040</v>
      </c>
      <c r="Z44" s="6">
        <v>-26.47</v>
      </c>
      <c r="AA44" s="22">
        <v>358787500</v>
      </c>
    </row>
    <row r="45" spans="1:27" ht="13.5">
      <c r="A45" s="5" t="s">
        <v>49</v>
      </c>
      <c r="B45" s="3"/>
      <c r="C45" s="25">
        <v>27423068</v>
      </c>
      <c r="D45" s="25"/>
      <c r="E45" s="26">
        <v>28429272</v>
      </c>
      <c r="F45" s="27"/>
      <c r="G45" s="27">
        <v>1838845</v>
      </c>
      <c r="H45" s="27">
        <v>2994405</v>
      </c>
      <c r="I45" s="27">
        <v>1928929</v>
      </c>
      <c r="J45" s="27">
        <v>6762179</v>
      </c>
      <c r="K45" s="27">
        <v>1668743</v>
      </c>
      <c r="L45" s="27">
        <v>2762436</v>
      </c>
      <c r="M45" s="27">
        <v>4107558</v>
      </c>
      <c r="N45" s="27">
        <v>8538737</v>
      </c>
      <c r="O45" s="27">
        <v>1939509</v>
      </c>
      <c r="P45" s="27">
        <v>1267582</v>
      </c>
      <c r="Q45" s="27">
        <v>2224704</v>
      </c>
      <c r="R45" s="27">
        <v>5431795</v>
      </c>
      <c r="S45" s="27">
        <v>1869352</v>
      </c>
      <c r="T45" s="27">
        <v>3586358</v>
      </c>
      <c r="U45" s="27">
        <v>3394564</v>
      </c>
      <c r="V45" s="27">
        <v>8850274</v>
      </c>
      <c r="W45" s="27">
        <v>29582985</v>
      </c>
      <c r="X45" s="27">
        <v>28429267</v>
      </c>
      <c r="Y45" s="27">
        <v>1153718</v>
      </c>
      <c r="Z45" s="7">
        <v>4.06</v>
      </c>
      <c r="AA45" s="25"/>
    </row>
    <row r="46" spans="1:27" ht="13.5">
      <c r="A46" s="5" t="s">
        <v>50</v>
      </c>
      <c r="B46" s="3"/>
      <c r="C46" s="22">
        <v>72119120</v>
      </c>
      <c r="D46" s="22"/>
      <c r="E46" s="23">
        <v>63886880</v>
      </c>
      <c r="F46" s="24"/>
      <c r="G46" s="24">
        <v>3478288</v>
      </c>
      <c r="H46" s="24">
        <v>5575732</v>
      </c>
      <c r="I46" s="24">
        <v>7220572</v>
      </c>
      <c r="J46" s="24">
        <v>16274592</v>
      </c>
      <c r="K46" s="24">
        <v>5371340</v>
      </c>
      <c r="L46" s="24">
        <v>4524706</v>
      </c>
      <c r="M46" s="24">
        <v>7309361</v>
      </c>
      <c r="N46" s="24">
        <v>17205407</v>
      </c>
      <c r="O46" s="24">
        <v>4751682</v>
      </c>
      <c r="P46" s="24">
        <v>3692731</v>
      </c>
      <c r="Q46" s="24">
        <v>6048286</v>
      </c>
      <c r="R46" s="24">
        <v>14492699</v>
      </c>
      <c r="S46" s="24">
        <v>4600772</v>
      </c>
      <c r="T46" s="24">
        <v>5434145</v>
      </c>
      <c r="U46" s="24">
        <v>7580223</v>
      </c>
      <c r="V46" s="24">
        <v>17615140</v>
      </c>
      <c r="W46" s="24">
        <v>65587838</v>
      </c>
      <c r="X46" s="24">
        <v>63886884</v>
      </c>
      <c r="Y46" s="24">
        <v>1700954</v>
      </c>
      <c r="Z46" s="6">
        <v>2.66</v>
      </c>
      <c r="AA46" s="22"/>
    </row>
    <row r="47" spans="1:27" ht="13.5">
      <c r="A47" s="2" t="s">
        <v>51</v>
      </c>
      <c r="B47" s="8" t="s">
        <v>52</v>
      </c>
      <c r="C47" s="19">
        <v>2898890</v>
      </c>
      <c r="D47" s="19"/>
      <c r="E47" s="20">
        <v>13411963</v>
      </c>
      <c r="F47" s="21"/>
      <c r="G47" s="21">
        <v>179652</v>
      </c>
      <c r="H47" s="21">
        <v>185797</v>
      </c>
      <c r="I47" s="21">
        <v>220739</v>
      </c>
      <c r="J47" s="21">
        <v>586188</v>
      </c>
      <c r="K47" s="21">
        <v>185348</v>
      </c>
      <c r="L47" s="21">
        <v>194452</v>
      </c>
      <c r="M47" s="21">
        <v>285203</v>
      </c>
      <c r="N47" s="21">
        <v>665003</v>
      </c>
      <c r="O47" s="21">
        <v>169390</v>
      </c>
      <c r="P47" s="21">
        <v>195809</v>
      </c>
      <c r="Q47" s="21">
        <v>182715</v>
      </c>
      <c r="R47" s="21">
        <v>547914</v>
      </c>
      <c r="S47" s="21">
        <v>231280</v>
      </c>
      <c r="T47" s="21">
        <v>185623</v>
      </c>
      <c r="U47" s="21">
        <v>191846</v>
      </c>
      <c r="V47" s="21">
        <v>608749</v>
      </c>
      <c r="W47" s="21">
        <v>2407854</v>
      </c>
      <c r="X47" s="21">
        <v>13411968</v>
      </c>
      <c r="Y47" s="21">
        <v>-11004114</v>
      </c>
      <c r="Z47" s="4">
        <v>-82.05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2323503014</v>
      </c>
      <c r="D48" s="40">
        <f>+D28+D32+D38+D42+D47</f>
        <v>0</v>
      </c>
      <c r="E48" s="41">
        <f t="shared" si="9"/>
        <v>1582851000</v>
      </c>
      <c r="F48" s="42">
        <f t="shared" si="9"/>
        <v>1561519531</v>
      </c>
      <c r="G48" s="42">
        <f t="shared" si="9"/>
        <v>97932932</v>
      </c>
      <c r="H48" s="42">
        <f t="shared" si="9"/>
        <v>109058691</v>
      </c>
      <c r="I48" s="42">
        <f t="shared" si="9"/>
        <v>134827616</v>
      </c>
      <c r="J48" s="42">
        <f t="shared" si="9"/>
        <v>341819239</v>
      </c>
      <c r="K48" s="42">
        <f t="shared" si="9"/>
        <v>77677827</v>
      </c>
      <c r="L48" s="42">
        <f t="shared" si="9"/>
        <v>52567663</v>
      </c>
      <c r="M48" s="42">
        <f t="shared" si="9"/>
        <v>188698507</v>
      </c>
      <c r="N48" s="42">
        <f t="shared" si="9"/>
        <v>318943997</v>
      </c>
      <c r="O48" s="42">
        <f t="shared" si="9"/>
        <v>164411122</v>
      </c>
      <c r="P48" s="42">
        <f t="shared" si="9"/>
        <v>76195436</v>
      </c>
      <c r="Q48" s="42">
        <f t="shared" si="9"/>
        <v>148489140</v>
      </c>
      <c r="R48" s="42">
        <f t="shared" si="9"/>
        <v>389095698</v>
      </c>
      <c r="S48" s="42">
        <f t="shared" si="9"/>
        <v>82334818</v>
      </c>
      <c r="T48" s="42">
        <f t="shared" si="9"/>
        <v>93110466</v>
      </c>
      <c r="U48" s="42">
        <f t="shared" si="9"/>
        <v>151142253</v>
      </c>
      <c r="V48" s="42">
        <f t="shared" si="9"/>
        <v>326587537</v>
      </c>
      <c r="W48" s="42">
        <f t="shared" si="9"/>
        <v>1376446471</v>
      </c>
      <c r="X48" s="42">
        <f t="shared" si="9"/>
        <v>1582850985</v>
      </c>
      <c r="Y48" s="42">
        <f t="shared" si="9"/>
        <v>-206404514</v>
      </c>
      <c r="Z48" s="43">
        <f>+IF(X48&lt;&gt;0,+(Y48/X48)*100,0)</f>
        <v>-13.0400471020966</v>
      </c>
      <c r="AA48" s="40">
        <f>+AA28+AA32+AA38+AA42+AA47</f>
        <v>1561519531</v>
      </c>
    </row>
    <row r="49" spans="1:27" ht="13.5">
      <c r="A49" s="14" t="s">
        <v>58</v>
      </c>
      <c r="B49" s="15"/>
      <c r="C49" s="44">
        <f aca="true" t="shared" si="10" ref="C49:Y49">+C25-C48</f>
        <v>-564346341</v>
      </c>
      <c r="D49" s="44">
        <f>+D25-D48</f>
        <v>0</v>
      </c>
      <c r="E49" s="45">
        <f t="shared" si="10"/>
        <v>266360000</v>
      </c>
      <c r="F49" s="46">
        <f t="shared" si="10"/>
        <v>2463469</v>
      </c>
      <c r="G49" s="46">
        <f t="shared" si="10"/>
        <v>-11110705</v>
      </c>
      <c r="H49" s="46">
        <f t="shared" si="10"/>
        <v>189104915</v>
      </c>
      <c r="I49" s="46">
        <f t="shared" si="10"/>
        <v>-28072825</v>
      </c>
      <c r="J49" s="46">
        <f t="shared" si="10"/>
        <v>149921385</v>
      </c>
      <c r="K49" s="46">
        <f t="shared" si="10"/>
        <v>-15340905</v>
      </c>
      <c r="L49" s="46">
        <f t="shared" si="10"/>
        <v>32645286</v>
      </c>
      <c r="M49" s="46">
        <f t="shared" si="10"/>
        <v>-112239562</v>
      </c>
      <c r="N49" s="46">
        <f t="shared" si="10"/>
        <v>-94935181</v>
      </c>
      <c r="O49" s="46">
        <f t="shared" si="10"/>
        <v>-61317934</v>
      </c>
      <c r="P49" s="46">
        <f t="shared" si="10"/>
        <v>157687982</v>
      </c>
      <c r="Q49" s="46">
        <f t="shared" si="10"/>
        <v>-60595999</v>
      </c>
      <c r="R49" s="46">
        <f t="shared" si="10"/>
        <v>35774049</v>
      </c>
      <c r="S49" s="46">
        <f t="shared" si="10"/>
        <v>3835990</v>
      </c>
      <c r="T49" s="46">
        <f t="shared" si="10"/>
        <v>11275619</v>
      </c>
      <c r="U49" s="46">
        <f t="shared" si="10"/>
        <v>92194463</v>
      </c>
      <c r="V49" s="46">
        <f t="shared" si="10"/>
        <v>107306072</v>
      </c>
      <c r="W49" s="46">
        <f t="shared" si="10"/>
        <v>198066325</v>
      </c>
      <c r="X49" s="46">
        <f>IF(F25=F48,0,X25-X48)</f>
        <v>266360018</v>
      </c>
      <c r="Y49" s="46">
        <f t="shared" si="10"/>
        <v>-68293693</v>
      </c>
      <c r="Z49" s="47">
        <f>+IF(X49&lt;&gt;0,+(Y49/X49)*100,0)</f>
        <v>-25.639618705837453</v>
      </c>
      <c r="AA49" s="44">
        <f>+AA25-AA48</f>
        <v>2463469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494100318</v>
      </c>
      <c r="D5" s="19">
        <f>SUM(D6:D8)</f>
        <v>0</v>
      </c>
      <c r="E5" s="20">
        <f t="shared" si="0"/>
        <v>506740576</v>
      </c>
      <c r="F5" s="21">
        <f t="shared" si="0"/>
        <v>536229679</v>
      </c>
      <c r="G5" s="21">
        <f t="shared" si="0"/>
        <v>45402428</v>
      </c>
      <c r="H5" s="21">
        <f t="shared" si="0"/>
        <v>42606008</v>
      </c>
      <c r="I5" s="21">
        <f t="shared" si="0"/>
        <v>41429798</v>
      </c>
      <c r="J5" s="21">
        <f t="shared" si="0"/>
        <v>129438234</v>
      </c>
      <c r="K5" s="21">
        <f t="shared" si="0"/>
        <v>42966099</v>
      </c>
      <c r="L5" s="21">
        <f t="shared" si="0"/>
        <v>41879303</v>
      </c>
      <c r="M5" s="21">
        <f t="shared" si="0"/>
        <v>45439935</v>
      </c>
      <c r="N5" s="21">
        <f t="shared" si="0"/>
        <v>130285337</v>
      </c>
      <c r="O5" s="21">
        <f t="shared" si="0"/>
        <v>45176622</v>
      </c>
      <c r="P5" s="21">
        <f t="shared" si="0"/>
        <v>54520902</v>
      </c>
      <c r="Q5" s="21">
        <f t="shared" si="0"/>
        <v>31181390</v>
      </c>
      <c r="R5" s="21">
        <f t="shared" si="0"/>
        <v>130878914</v>
      </c>
      <c r="S5" s="21">
        <f t="shared" si="0"/>
        <v>46022619</v>
      </c>
      <c r="T5" s="21">
        <f t="shared" si="0"/>
        <v>46654519</v>
      </c>
      <c r="U5" s="21">
        <f t="shared" si="0"/>
        <v>46255270</v>
      </c>
      <c r="V5" s="21">
        <f t="shared" si="0"/>
        <v>138932408</v>
      </c>
      <c r="W5" s="21">
        <f t="shared" si="0"/>
        <v>529534893</v>
      </c>
      <c r="X5" s="21">
        <f t="shared" si="0"/>
        <v>506740577</v>
      </c>
      <c r="Y5" s="21">
        <f t="shared" si="0"/>
        <v>22794316</v>
      </c>
      <c r="Z5" s="4">
        <f>+IF(X5&lt;&gt;0,+(Y5/X5)*100,0)</f>
        <v>4.498221976804514</v>
      </c>
      <c r="AA5" s="19">
        <f>SUM(AA6:AA8)</f>
        <v>536229679</v>
      </c>
    </row>
    <row r="6" spans="1:27" ht="13.5">
      <c r="A6" s="5" t="s">
        <v>33</v>
      </c>
      <c r="B6" s="3"/>
      <c r="C6" s="22">
        <v>176526740</v>
      </c>
      <c r="D6" s="22"/>
      <c r="E6" s="23">
        <v>168180089</v>
      </c>
      <c r="F6" s="24">
        <v>204704271</v>
      </c>
      <c r="G6" s="24">
        <v>15787064</v>
      </c>
      <c r="H6" s="24">
        <v>17340644</v>
      </c>
      <c r="I6" s="24">
        <v>16476352</v>
      </c>
      <c r="J6" s="24">
        <v>49604060</v>
      </c>
      <c r="K6" s="24">
        <v>17050417</v>
      </c>
      <c r="L6" s="24">
        <v>15728161</v>
      </c>
      <c r="M6" s="24">
        <v>17742679</v>
      </c>
      <c r="N6" s="24">
        <v>50521257</v>
      </c>
      <c r="O6" s="24">
        <v>19652978</v>
      </c>
      <c r="P6" s="24">
        <v>19458879</v>
      </c>
      <c r="Q6" s="24">
        <v>-556626</v>
      </c>
      <c r="R6" s="24">
        <v>38555231</v>
      </c>
      <c r="S6" s="24">
        <v>20224140</v>
      </c>
      <c r="T6" s="24">
        <v>21274959</v>
      </c>
      <c r="U6" s="24">
        <v>20013029</v>
      </c>
      <c r="V6" s="24">
        <v>61512128</v>
      </c>
      <c r="W6" s="24">
        <v>200192676</v>
      </c>
      <c r="X6" s="24">
        <v>168180089</v>
      </c>
      <c r="Y6" s="24">
        <v>32012587</v>
      </c>
      <c r="Z6" s="6">
        <v>19.03</v>
      </c>
      <c r="AA6" s="22">
        <v>204704271</v>
      </c>
    </row>
    <row r="7" spans="1:27" ht="13.5">
      <c r="A7" s="5" t="s">
        <v>34</v>
      </c>
      <c r="B7" s="3"/>
      <c r="C7" s="25">
        <v>313441288</v>
      </c>
      <c r="D7" s="25"/>
      <c r="E7" s="26">
        <v>336705553</v>
      </c>
      <c r="F7" s="27">
        <v>331525408</v>
      </c>
      <c r="G7" s="27">
        <v>29520614</v>
      </c>
      <c r="H7" s="27">
        <v>24959691</v>
      </c>
      <c r="I7" s="27">
        <v>24813368</v>
      </c>
      <c r="J7" s="27">
        <v>79293673</v>
      </c>
      <c r="K7" s="27">
        <v>25773812</v>
      </c>
      <c r="L7" s="27">
        <v>26111426</v>
      </c>
      <c r="M7" s="27">
        <v>27662017</v>
      </c>
      <c r="N7" s="27">
        <v>79547255</v>
      </c>
      <c r="O7" s="27">
        <v>25036738</v>
      </c>
      <c r="P7" s="27">
        <v>34714324</v>
      </c>
      <c r="Q7" s="27">
        <v>30870003</v>
      </c>
      <c r="R7" s="27">
        <v>90621065</v>
      </c>
      <c r="S7" s="27">
        <v>25638251</v>
      </c>
      <c r="T7" s="27">
        <v>25333957</v>
      </c>
      <c r="U7" s="27">
        <v>25605153</v>
      </c>
      <c r="V7" s="27">
        <v>76577361</v>
      </c>
      <c r="W7" s="27">
        <v>326039354</v>
      </c>
      <c r="X7" s="27">
        <v>336705554</v>
      </c>
      <c r="Y7" s="27">
        <v>-10666200</v>
      </c>
      <c r="Z7" s="7">
        <v>-3.17</v>
      </c>
      <c r="AA7" s="25">
        <v>331525408</v>
      </c>
    </row>
    <row r="8" spans="1:27" ht="13.5">
      <c r="A8" s="5" t="s">
        <v>35</v>
      </c>
      <c r="B8" s="3"/>
      <c r="C8" s="22">
        <v>4132290</v>
      </c>
      <c r="D8" s="22"/>
      <c r="E8" s="23">
        <v>1854934</v>
      </c>
      <c r="F8" s="24"/>
      <c r="G8" s="24">
        <v>94750</v>
      </c>
      <c r="H8" s="24">
        <v>305673</v>
      </c>
      <c r="I8" s="24">
        <v>140078</v>
      </c>
      <c r="J8" s="24">
        <v>540501</v>
      </c>
      <c r="K8" s="24">
        <v>141870</v>
      </c>
      <c r="L8" s="24">
        <v>39716</v>
      </c>
      <c r="M8" s="24">
        <v>35239</v>
      </c>
      <c r="N8" s="24">
        <v>216825</v>
      </c>
      <c r="O8" s="24">
        <v>486906</v>
      </c>
      <c r="P8" s="24">
        <v>347699</v>
      </c>
      <c r="Q8" s="24">
        <v>868013</v>
      </c>
      <c r="R8" s="24">
        <v>1702618</v>
      </c>
      <c r="S8" s="24">
        <v>160228</v>
      </c>
      <c r="T8" s="24">
        <v>45603</v>
      </c>
      <c r="U8" s="24">
        <v>637088</v>
      </c>
      <c r="V8" s="24">
        <v>842919</v>
      </c>
      <c r="W8" s="24">
        <v>3302863</v>
      </c>
      <c r="X8" s="24">
        <v>1854934</v>
      </c>
      <c r="Y8" s="24">
        <v>1447929</v>
      </c>
      <c r="Z8" s="6">
        <v>78.06</v>
      </c>
      <c r="AA8" s="22"/>
    </row>
    <row r="9" spans="1:27" ht="13.5">
      <c r="A9" s="2" t="s">
        <v>36</v>
      </c>
      <c r="B9" s="3"/>
      <c r="C9" s="19">
        <f aca="true" t="shared" si="1" ref="C9:Y9">SUM(C10:C14)</f>
        <v>34795733</v>
      </c>
      <c r="D9" s="19">
        <f>SUM(D10:D14)</f>
        <v>0</v>
      </c>
      <c r="E9" s="20">
        <f t="shared" si="1"/>
        <v>19163294</v>
      </c>
      <c r="F9" s="21">
        <f t="shared" si="1"/>
        <v>32745512</v>
      </c>
      <c r="G9" s="21">
        <f t="shared" si="1"/>
        <v>1012268</v>
      </c>
      <c r="H9" s="21">
        <f t="shared" si="1"/>
        <v>1014341</v>
      </c>
      <c r="I9" s="21">
        <f t="shared" si="1"/>
        <v>820607</v>
      </c>
      <c r="J9" s="21">
        <f t="shared" si="1"/>
        <v>2847216</v>
      </c>
      <c r="K9" s="21">
        <f t="shared" si="1"/>
        <v>1053517</v>
      </c>
      <c r="L9" s="21">
        <f t="shared" si="1"/>
        <v>941576</v>
      </c>
      <c r="M9" s="21">
        <f t="shared" si="1"/>
        <v>879317</v>
      </c>
      <c r="N9" s="21">
        <f t="shared" si="1"/>
        <v>2874410</v>
      </c>
      <c r="O9" s="21">
        <f t="shared" si="1"/>
        <v>633351</v>
      </c>
      <c r="P9" s="21">
        <f t="shared" si="1"/>
        <v>1472158</v>
      </c>
      <c r="Q9" s="21">
        <f t="shared" si="1"/>
        <v>1545575</v>
      </c>
      <c r="R9" s="21">
        <f t="shared" si="1"/>
        <v>3651084</v>
      </c>
      <c r="S9" s="21">
        <f t="shared" si="1"/>
        <v>1207230</v>
      </c>
      <c r="T9" s="21">
        <f t="shared" si="1"/>
        <v>753785</v>
      </c>
      <c r="U9" s="21">
        <f t="shared" si="1"/>
        <v>2047800</v>
      </c>
      <c r="V9" s="21">
        <f t="shared" si="1"/>
        <v>4008815</v>
      </c>
      <c r="W9" s="21">
        <f t="shared" si="1"/>
        <v>13381525</v>
      </c>
      <c r="X9" s="21">
        <f t="shared" si="1"/>
        <v>19163295</v>
      </c>
      <c r="Y9" s="21">
        <f t="shared" si="1"/>
        <v>-5781770</v>
      </c>
      <c r="Z9" s="4">
        <f>+IF(X9&lt;&gt;0,+(Y9/X9)*100,0)</f>
        <v>-30.1710640054333</v>
      </c>
      <c r="AA9" s="19">
        <f>SUM(AA10:AA14)</f>
        <v>32745512</v>
      </c>
    </row>
    <row r="10" spans="1:27" ht="13.5">
      <c r="A10" s="5" t="s">
        <v>37</v>
      </c>
      <c r="B10" s="3"/>
      <c r="C10" s="22">
        <v>2601147</v>
      </c>
      <c r="D10" s="22"/>
      <c r="E10" s="23">
        <v>2631936</v>
      </c>
      <c r="F10" s="24">
        <v>2976081</v>
      </c>
      <c r="G10" s="24">
        <v>233355</v>
      </c>
      <c r="H10" s="24">
        <v>161939</v>
      </c>
      <c r="I10" s="24">
        <v>154757</v>
      </c>
      <c r="J10" s="24">
        <v>550051</v>
      </c>
      <c r="K10" s="24">
        <v>197926</v>
      </c>
      <c r="L10" s="24">
        <v>181816</v>
      </c>
      <c r="M10" s="24">
        <v>127866</v>
      </c>
      <c r="N10" s="24">
        <v>507608</v>
      </c>
      <c r="O10" s="24">
        <v>127928</v>
      </c>
      <c r="P10" s="24">
        <v>141264</v>
      </c>
      <c r="Q10" s="24">
        <v>173492</v>
      </c>
      <c r="R10" s="24">
        <v>442684</v>
      </c>
      <c r="S10" s="24">
        <v>164601</v>
      </c>
      <c r="T10" s="24">
        <v>232886</v>
      </c>
      <c r="U10" s="24">
        <v>352662</v>
      </c>
      <c r="V10" s="24">
        <v>750149</v>
      </c>
      <c r="W10" s="24">
        <v>2250492</v>
      </c>
      <c r="X10" s="24">
        <v>2631936</v>
      </c>
      <c r="Y10" s="24">
        <v>-381444</v>
      </c>
      <c r="Z10" s="6">
        <v>-14.49</v>
      </c>
      <c r="AA10" s="22">
        <v>2976081</v>
      </c>
    </row>
    <row r="11" spans="1:27" ht="13.5">
      <c r="A11" s="5" t="s">
        <v>38</v>
      </c>
      <c r="B11" s="3"/>
      <c r="C11" s="22">
        <v>1483889</v>
      </c>
      <c r="D11" s="22"/>
      <c r="E11" s="23">
        <v>1612994</v>
      </c>
      <c r="F11" s="24">
        <v>1261953</v>
      </c>
      <c r="G11" s="24">
        <v>88509</v>
      </c>
      <c r="H11" s="24">
        <v>92895</v>
      </c>
      <c r="I11" s="24">
        <v>101872</v>
      </c>
      <c r="J11" s="24">
        <v>283276</v>
      </c>
      <c r="K11" s="24">
        <v>183886</v>
      </c>
      <c r="L11" s="24">
        <v>111162</v>
      </c>
      <c r="M11" s="24">
        <v>119184</v>
      </c>
      <c r="N11" s="24">
        <v>414232</v>
      </c>
      <c r="O11" s="24">
        <v>95245</v>
      </c>
      <c r="P11" s="24">
        <v>83772</v>
      </c>
      <c r="Q11" s="24">
        <v>142368</v>
      </c>
      <c r="R11" s="24">
        <v>321385</v>
      </c>
      <c r="S11" s="24">
        <v>80263</v>
      </c>
      <c r="T11" s="24">
        <v>97777</v>
      </c>
      <c r="U11" s="24">
        <v>76263</v>
      </c>
      <c r="V11" s="24">
        <v>254303</v>
      </c>
      <c r="W11" s="24">
        <v>1273196</v>
      </c>
      <c r="X11" s="24">
        <v>1612994</v>
      </c>
      <c r="Y11" s="24">
        <v>-339798</v>
      </c>
      <c r="Z11" s="6">
        <v>-21.07</v>
      </c>
      <c r="AA11" s="22">
        <v>1261953</v>
      </c>
    </row>
    <row r="12" spans="1:27" ht="13.5">
      <c r="A12" s="5" t="s">
        <v>39</v>
      </c>
      <c r="B12" s="3"/>
      <c r="C12" s="22">
        <v>27107059</v>
      </c>
      <c r="D12" s="22"/>
      <c r="E12" s="23">
        <v>10534163</v>
      </c>
      <c r="F12" s="24">
        <v>23862145</v>
      </c>
      <c r="G12" s="24">
        <v>310099</v>
      </c>
      <c r="H12" s="24">
        <v>395335</v>
      </c>
      <c r="I12" s="24">
        <v>166342</v>
      </c>
      <c r="J12" s="24">
        <v>871776</v>
      </c>
      <c r="K12" s="24">
        <v>270838</v>
      </c>
      <c r="L12" s="24">
        <v>252086</v>
      </c>
      <c r="M12" s="24">
        <v>240361</v>
      </c>
      <c r="N12" s="24">
        <v>763285</v>
      </c>
      <c r="O12" s="24">
        <v>29605</v>
      </c>
      <c r="P12" s="24">
        <v>855447</v>
      </c>
      <c r="Q12" s="24">
        <v>826389</v>
      </c>
      <c r="R12" s="24">
        <v>1711441</v>
      </c>
      <c r="S12" s="24">
        <v>573643</v>
      </c>
      <c r="T12" s="24">
        <v>25917</v>
      </c>
      <c r="U12" s="24">
        <v>1244971</v>
      </c>
      <c r="V12" s="24">
        <v>1844531</v>
      </c>
      <c r="W12" s="24">
        <v>5191033</v>
      </c>
      <c r="X12" s="24">
        <v>10534164</v>
      </c>
      <c r="Y12" s="24">
        <v>-5343131</v>
      </c>
      <c r="Z12" s="6">
        <v>-50.72</v>
      </c>
      <c r="AA12" s="22">
        <v>23862145</v>
      </c>
    </row>
    <row r="13" spans="1:27" ht="13.5">
      <c r="A13" s="5" t="s">
        <v>40</v>
      </c>
      <c r="B13" s="3"/>
      <c r="C13" s="22">
        <v>3591175</v>
      </c>
      <c r="D13" s="22"/>
      <c r="E13" s="23">
        <v>4361554</v>
      </c>
      <c r="F13" s="24">
        <v>4645333</v>
      </c>
      <c r="G13" s="24">
        <v>380305</v>
      </c>
      <c r="H13" s="24">
        <v>364172</v>
      </c>
      <c r="I13" s="24">
        <v>397636</v>
      </c>
      <c r="J13" s="24">
        <v>1142113</v>
      </c>
      <c r="K13" s="24">
        <v>400867</v>
      </c>
      <c r="L13" s="24">
        <v>396512</v>
      </c>
      <c r="M13" s="24">
        <v>391906</v>
      </c>
      <c r="N13" s="24">
        <v>1189285</v>
      </c>
      <c r="O13" s="24">
        <v>380573</v>
      </c>
      <c r="P13" s="24">
        <v>391675</v>
      </c>
      <c r="Q13" s="24">
        <v>403326</v>
      </c>
      <c r="R13" s="24">
        <v>1175574</v>
      </c>
      <c r="S13" s="24">
        <v>388723</v>
      </c>
      <c r="T13" s="24">
        <v>397205</v>
      </c>
      <c r="U13" s="24">
        <v>373904</v>
      </c>
      <c r="V13" s="24">
        <v>1159832</v>
      </c>
      <c r="W13" s="24">
        <v>4666804</v>
      </c>
      <c r="X13" s="24">
        <v>4361554</v>
      </c>
      <c r="Y13" s="24">
        <v>305250</v>
      </c>
      <c r="Z13" s="6">
        <v>7</v>
      </c>
      <c r="AA13" s="22">
        <v>4645333</v>
      </c>
    </row>
    <row r="14" spans="1:27" ht="13.5">
      <c r="A14" s="5" t="s">
        <v>41</v>
      </c>
      <c r="B14" s="3"/>
      <c r="C14" s="25">
        <v>12463</v>
      </c>
      <c r="D14" s="25"/>
      <c r="E14" s="26">
        <v>22647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22647</v>
      </c>
      <c r="Y14" s="27">
        <v>-22647</v>
      </c>
      <c r="Z14" s="7">
        <v>-100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374374861</v>
      </c>
      <c r="D15" s="19">
        <f>SUM(D16:D18)</f>
        <v>0</v>
      </c>
      <c r="E15" s="20">
        <f t="shared" si="2"/>
        <v>120768385</v>
      </c>
      <c r="F15" s="21">
        <f t="shared" si="2"/>
        <v>120005883</v>
      </c>
      <c r="G15" s="21">
        <f t="shared" si="2"/>
        <v>5050595</v>
      </c>
      <c r="H15" s="21">
        <f t="shared" si="2"/>
        <v>7333337</v>
      </c>
      <c r="I15" s="21">
        <f t="shared" si="2"/>
        <v>4491857</v>
      </c>
      <c r="J15" s="21">
        <f t="shared" si="2"/>
        <v>16875789</v>
      </c>
      <c r="K15" s="21">
        <f t="shared" si="2"/>
        <v>23668024</v>
      </c>
      <c r="L15" s="21">
        <f t="shared" si="2"/>
        <v>3144389</v>
      </c>
      <c r="M15" s="21">
        <f t="shared" si="2"/>
        <v>9266180</v>
      </c>
      <c r="N15" s="21">
        <f t="shared" si="2"/>
        <v>36078593</v>
      </c>
      <c r="O15" s="21">
        <f t="shared" si="2"/>
        <v>-5769731</v>
      </c>
      <c r="P15" s="21">
        <f t="shared" si="2"/>
        <v>16741541</v>
      </c>
      <c r="Q15" s="21">
        <f t="shared" si="2"/>
        <v>810830</v>
      </c>
      <c r="R15" s="21">
        <f t="shared" si="2"/>
        <v>11782640</v>
      </c>
      <c r="S15" s="21">
        <f t="shared" si="2"/>
        <v>16750489</v>
      </c>
      <c r="T15" s="21">
        <f t="shared" si="2"/>
        <v>5279848</v>
      </c>
      <c r="U15" s="21">
        <f t="shared" si="2"/>
        <v>27233183</v>
      </c>
      <c r="V15" s="21">
        <f t="shared" si="2"/>
        <v>49263520</v>
      </c>
      <c r="W15" s="21">
        <f t="shared" si="2"/>
        <v>114000542</v>
      </c>
      <c r="X15" s="21">
        <f t="shared" si="2"/>
        <v>120768384</v>
      </c>
      <c r="Y15" s="21">
        <f t="shared" si="2"/>
        <v>-6767842</v>
      </c>
      <c r="Z15" s="4">
        <f>+IF(X15&lt;&gt;0,+(Y15/X15)*100,0)</f>
        <v>-5.6039848972393305</v>
      </c>
      <c r="AA15" s="19">
        <f>SUM(AA16:AA18)</f>
        <v>120005883</v>
      </c>
    </row>
    <row r="16" spans="1:27" ht="13.5">
      <c r="A16" s="5" t="s">
        <v>43</v>
      </c>
      <c r="B16" s="3"/>
      <c r="C16" s="22">
        <v>23618520</v>
      </c>
      <c r="D16" s="22"/>
      <c r="E16" s="23">
        <v>18150761</v>
      </c>
      <c r="F16" s="24">
        <v>16111623</v>
      </c>
      <c r="G16" s="24">
        <v>800605</v>
      </c>
      <c r="H16" s="24">
        <v>2310403</v>
      </c>
      <c r="I16" s="24">
        <v>280219</v>
      </c>
      <c r="J16" s="24">
        <v>3391227</v>
      </c>
      <c r="K16" s="24">
        <v>286844</v>
      </c>
      <c r="L16" s="24">
        <v>926610</v>
      </c>
      <c r="M16" s="24">
        <v>3027801</v>
      </c>
      <c r="N16" s="24">
        <v>4241255</v>
      </c>
      <c r="O16" s="24">
        <v>339185</v>
      </c>
      <c r="P16" s="24">
        <v>4245836</v>
      </c>
      <c r="Q16" s="24">
        <v>352076</v>
      </c>
      <c r="R16" s="24">
        <v>4937097</v>
      </c>
      <c r="S16" s="24">
        <v>1091245</v>
      </c>
      <c r="T16" s="24">
        <v>626436</v>
      </c>
      <c r="U16" s="24">
        <v>2735176</v>
      </c>
      <c r="V16" s="24">
        <v>4452857</v>
      </c>
      <c r="W16" s="24">
        <v>17022436</v>
      </c>
      <c r="X16" s="24">
        <v>18150761</v>
      </c>
      <c r="Y16" s="24">
        <v>-1128325</v>
      </c>
      <c r="Z16" s="6">
        <v>-6.22</v>
      </c>
      <c r="AA16" s="22">
        <v>16111623</v>
      </c>
    </row>
    <row r="17" spans="1:27" ht="13.5">
      <c r="A17" s="5" t="s">
        <v>44</v>
      </c>
      <c r="B17" s="3"/>
      <c r="C17" s="22">
        <v>350756341</v>
      </c>
      <c r="D17" s="22"/>
      <c r="E17" s="23">
        <v>102617624</v>
      </c>
      <c r="F17" s="24">
        <v>103893821</v>
      </c>
      <c r="G17" s="24">
        <v>4249990</v>
      </c>
      <c r="H17" s="24">
        <v>5022495</v>
      </c>
      <c r="I17" s="24">
        <v>4211638</v>
      </c>
      <c r="J17" s="24">
        <v>13484123</v>
      </c>
      <c r="K17" s="24">
        <v>23381180</v>
      </c>
      <c r="L17" s="24">
        <v>2217779</v>
      </c>
      <c r="M17" s="24">
        <v>6238379</v>
      </c>
      <c r="N17" s="24">
        <v>31837338</v>
      </c>
      <c r="O17" s="24">
        <v>-6108916</v>
      </c>
      <c r="P17" s="24">
        <v>12495705</v>
      </c>
      <c r="Q17" s="24">
        <v>458754</v>
      </c>
      <c r="R17" s="24">
        <v>6845543</v>
      </c>
      <c r="S17" s="24">
        <v>15659244</v>
      </c>
      <c r="T17" s="24">
        <v>4653412</v>
      </c>
      <c r="U17" s="24">
        <v>24498007</v>
      </c>
      <c r="V17" s="24">
        <v>44810663</v>
      </c>
      <c r="W17" s="24">
        <v>96977667</v>
      </c>
      <c r="X17" s="24">
        <v>102617623</v>
      </c>
      <c r="Y17" s="24">
        <v>-5639956</v>
      </c>
      <c r="Z17" s="6">
        <v>-5.5</v>
      </c>
      <c r="AA17" s="22">
        <v>103893821</v>
      </c>
    </row>
    <row r="18" spans="1:27" ht="13.5">
      <c r="A18" s="5" t="s">
        <v>45</v>
      </c>
      <c r="B18" s="3"/>
      <c r="C18" s="22"/>
      <c r="D18" s="22"/>
      <c r="E18" s="23"/>
      <c r="F18" s="24">
        <v>439</v>
      </c>
      <c r="G18" s="24"/>
      <c r="H18" s="24">
        <v>439</v>
      </c>
      <c r="I18" s="24"/>
      <c r="J18" s="24">
        <v>439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439</v>
      </c>
      <c r="X18" s="24"/>
      <c r="Y18" s="24">
        <v>439</v>
      </c>
      <c r="Z18" s="6">
        <v>0</v>
      </c>
      <c r="AA18" s="22">
        <v>439</v>
      </c>
    </row>
    <row r="19" spans="1:27" ht="13.5">
      <c r="A19" s="2" t="s">
        <v>46</v>
      </c>
      <c r="B19" s="8"/>
      <c r="C19" s="19">
        <f aca="true" t="shared" si="3" ref="C19:Y19">SUM(C20:C23)</f>
        <v>3059781582</v>
      </c>
      <c r="D19" s="19">
        <f>SUM(D20:D23)</f>
        <v>0</v>
      </c>
      <c r="E19" s="20">
        <f t="shared" si="3"/>
        <v>3809103560</v>
      </c>
      <c r="F19" s="21">
        <f t="shared" si="3"/>
        <v>3630698331</v>
      </c>
      <c r="G19" s="21">
        <f t="shared" si="3"/>
        <v>341601659</v>
      </c>
      <c r="H19" s="21">
        <f t="shared" si="3"/>
        <v>254805450</v>
      </c>
      <c r="I19" s="21">
        <f t="shared" si="3"/>
        <v>216893756</v>
      </c>
      <c r="J19" s="21">
        <f t="shared" si="3"/>
        <v>813300865</v>
      </c>
      <c r="K19" s="21">
        <f t="shared" si="3"/>
        <v>236235847</v>
      </c>
      <c r="L19" s="21">
        <f t="shared" si="3"/>
        <v>250758503</v>
      </c>
      <c r="M19" s="21">
        <f t="shared" si="3"/>
        <v>313717279</v>
      </c>
      <c r="N19" s="21">
        <f t="shared" si="3"/>
        <v>800711629</v>
      </c>
      <c r="O19" s="21">
        <f t="shared" si="3"/>
        <v>260989441</v>
      </c>
      <c r="P19" s="21">
        <f t="shared" si="3"/>
        <v>155117589</v>
      </c>
      <c r="Q19" s="21">
        <f t="shared" si="3"/>
        <v>344143328</v>
      </c>
      <c r="R19" s="21">
        <f t="shared" si="3"/>
        <v>760250358</v>
      </c>
      <c r="S19" s="21">
        <f t="shared" si="3"/>
        <v>237994037</v>
      </c>
      <c r="T19" s="21">
        <f t="shared" si="3"/>
        <v>216385572</v>
      </c>
      <c r="U19" s="21">
        <f t="shared" si="3"/>
        <v>296404067</v>
      </c>
      <c r="V19" s="21">
        <f t="shared" si="3"/>
        <v>750783676</v>
      </c>
      <c r="W19" s="21">
        <f t="shared" si="3"/>
        <v>3125046528</v>
      </c>
      <c r="X19" s="21">
        <f t="shared" si="3"/>
        <v>3809103561</v>
      </c>
      <c r="Y19" s="21">
        <f t="shared" si="3"/>
        <v>-684057033</v>
      </c>
      <c r="Z19" s="4">
        <f>+IF(X19&lt;&gt;0,+(Y19/X19)*100,0)</f>
        <v>-17.958478210038876</v>
      </c>
      <c r="AA19" s="19">
        <f>SUM(AA20:AA23)</f>
        <v>3630698331</v>
      </c>
    </row>
    <row r="20" spans="1:27" ht="13.5">
      <c r="A20" s="5" t="s">
        <v>47</v>
      </c>
      <c r="B20" s="3"/>
      <c r="C20" s="22">
        <v>1690302970</v>
      </c>
      <c r="D20" s="22"/>
      <c r="E20" s="23">
        <v>2137168945</v>
      </c>
      <c r="F20" s="24">
        <v>2342086902</v>
      </c>
      <c r="G20" s="24">
        <v>211732967</v>
      </c>
      <c r="H20" s="24">
        <v>199130585</v>
      </c>
      <c r="I20" s="24">
        <v>163092615</v>
      </c>
      <c r="J20" s="24">
        <v>573956167</v>
      </c>
      <c r="K20" s="24">
        <v>171719430</v>
      </c>
      <c r="L20" s="24">
        <v>179794864</v>
      </c>
      <c r="M20" s="24">
        <v>213200938</v>
      </c>
      <c r="N20" s="24">
        <v>564715232</v>
      </c>
      <c r="O20" s="24">
        <v>202482564</v>
      </c>
      <c r="P20" s="24">
        <v>85857325</v>
      </c>
      <c r="Q20" s="24">
        <v>190719734</v>
      </c>
      <c r="R20" s="24">
        <v>479059623</v>
      </c>
      <c r="S20" s="24">
        <v>164737806</v>
      </c>
      <c r="T20" s="24">
        <v>159688700</v>
      </c>
      <c r="U20" s="24">
        <v>174347462</v>
      </c>
      <c r="V20" s="24">
        <v>498773968</v>
      </c>
      <c r="W20" s="24">
        <v>2116504990</v>
      </c>
      <c r="X20" s="24">
        <v>2137168942</v>
      </c>
      <c r="Y20" s="24">
        <v>-20663952</v>
      </c>
      <c r="Z20" s="6">
        <v>-0.97</v>
      </c>
      <c r="AA20" s="22">
        <v>2342086902</v>
      </c>
    </row>
    <row r="21" spans="1:27" ht="13.5">
      <c r="A21" s="5" t="s">
        <v>48</v>
      </c>
      <c r="B21" s="3"/>
      <c r="C21" s="22">
        <v>421253174</v>
      </c>
      <c r="D21" s="22"/>
      <c r="E21" s="23">
        <v>718214966</v>
      </c>
      <c r="F21" s="24">
        <v>712683482</v>
      </c>
      <c r="G21" s="24">
        <v>72209579</v>
      </c>
      <c r="H21" s="24">
        <v>28611183</v>
      </c>
      <c r="I21" s="24">
        <v>24058274</v>
      </c>
      <c r="J21" s="24">
        <v>124879036</v>
      </c>
      <c r="K21" s="24">
        <v>31096611</v>
      </c>
      <c r="L21" s="24">
        <v>29577804</v>
      </c>
      <c r="M21" s="24">
        <v>49424309</v>
      </c>
      <c r="N21" s="24">
        <v>110098724</v>
      </c>
      <c r="O21" s="24">
        <v>33956329</v>
      </c>
      <c r="P21" s="24">
        <v>25680018</v>
      </c>
      <c r="Q21" s="24">
        <v>88327723</v>
      </c>
      <c r="R21" s="24">
        <v>147964070</v>
      </c>
      <c r="S21" s="24">
        <v>31759715</v>
      </c>
      <c r="T21" s="24">
        <v>30665964</v>
      </c>
      <c r="U21" s="24">
        <v>55182680</v>
      </c>
      <c r="V21" s="24">
        <v>117608359</v>
      </c>
      <c r="W21" s="24">
        <v>500550189</v>
      </c>
      <c r="X21" s="24">
        <v>718214966</v>
      </c>
      <c r="Y21" s="24">
        <v>-217664777</v>
      </c>
      <c r="Z21" s="6">
        <v>-30.31</v>
      </c>
      <c r="AA21" s="22">
        <v>712683482</v>
      </c>
    </row>
    <row r="22" spans="1:27" ht="13.5">
      <c r="A22" s="5" t="s">
        <v>49</v>
      </c>
      <c r="B22" s="3"/>
      <c r="C22" s="25">
        <v>820959607</v>
      </c>
      <c r="D22" s="25"/>
      <c r="E22" s="26">
        <v>766814125</v>
      </c>
      <c r="F22" s="27">
        <v>389022511</v>
      </c>
      <c r="G22" s="27">
        <v>32650121</v>
      </c>
      <c r="H22" s="27">
        <v>17787757</v>
      </c>
      <c r="I22" s="27">
        <v>20286530</v>
      </c>
      <c r="J22" s="27">
        <v>70724408</v>
      </c>
      <c r="K22" s="27">
        <v>24721573</v>
      </c>
      <c r="L22" s="27">
        <v>33121574</v>
      </c>
      <c r="M22" s="27">
        <v>34608412</v>
      </c>
      <c r="N22" s="27">
        <v>92451559</v>
      </c>
      <c r="O22" s="27">
        <v>15979273</v>
      </c>
      <c r="P22" s="27">
        <v>33216915</v>
      </c>
      <c r="Q22" s="27">
        <v>38101594</v>
      </c>
      <c r="R22" s="27">
        <v>87297782</v>
      </c>
      <c r="S22" s="27">
        <v>31974930</v>
      </c>
      <c r="T22" s="27">
        <v>16804704</v>
      </c>
      <c r="U22" s="27">
        <v>57921718</v>
      </c>
      <c r="V22" s="27">
        <v>106701352</v>
      </c>
      <c r="W22" s="27">
        <v>357175101</v>
      </c>
      <c r="X22" s="27">
        <v>766814128</v>
      </c>
      <c r="Y22" s="27">
        <v>-409639027</v>
      </c>
      <c r="Z22" s="7">
        <v>-53.42</v>
      </c>
      <c r="AA22" s="25">
        <v>389022511</v>
      </c>
    </row>
    <row r="23" spans="1:27" ht="13.5">
      <c r="A23" s="5" t="s">
        <v>50</v>
      </c>
      <c r="B23" s="3"/>
      <c r="C23" s="22">
        <v>127265831</v>
      </c>
      <c r="D23" s="22"/>
      <c r="E23" s="23">
        <v>186905524</v>
      </c>
      <c r="F23" s="24">
        <v>186905436</v>
      </c>
      <c r="G23" s="24">
        <v>25008992</v>
      </c>
      <c r="H23" s="24">
        <v>9275925</v>
      </c>
      <c r="I23" s="24">
        <v>9456337</v>
      </c>
      <c r="J23" s="24">
        <v>43741254</v>
      </c>
      <c r="K23" s="24">
        <v>8698233</v>
      </c>
      <c r="L23" s="24">
        <v>8264261</v>
      </c>
      <c r="M23" s="24">
        <v>16483620</v>
      </c>
      <c r="N23" s="24">
        <v>33446114</v>
      </c>
      <c r="O23" s="24">
        <v>8571275</v>
      </c>
      <c r="P23" s="24">
        <v>10363331</v>
      </c>
      <c r="Q23" s="24">
        <v>26994277</v>
      </c>
      <c r="R23" s="24">
        <v>45928883</v>
      </c>
      <c r="S23" s="24">
        <v>9521586</v>
      </c>
      <c r="T23" s="24">
        <v>9226204</v>
      </c>
      <c r="U23" s="24">
        <v>8952207</v>
      </c>
      <c r="V23" s="24">
        <v>27699997</v>
      </c>
      <c r="W23" s="24">
        <v>150816248</v>
      </c>
      <c r="X23" s="24">
        <v>186905525</v>
      </c>
      <c r="Y23" s="24">
        <v>-36089277</v>
      </c>
      <c r="Z23" s="6">
        <v>-19.31</v>
      </c>
      <c r="AA23" s="22">
        <v>186905436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>
        <v>429529092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>
        <v>429529092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3963052494</v>
      </c>
      <c r="D25" s="40">
        <f>+D5+D9+D15+D19+D24</f>
        <v>0</v>
      </c>
      <c r="E25" s="41">
        <f t="shared" si="4"/>
        <v>4455775815</v>
      </c>
      <c r="F25" s="42">
        <f t="shared" si="4"/>
        <v>4749208497</v>
      </c>
      <c r="G25" s="42">
        <f t="shared" si="4"/>
        <v>393066950</v>
      </c>
      <c r="H25" s="42">
        <f t="shared" si="4"/>
        <v>305759136</v>
      </c>
      <c r="I25" s="42">
        <f t="shared" si="4"/>
        <v>263636018</v>
      </c>
      <c r="J25" s="42">
        <f t="shared" si="4"/>
        <v>962462104</v>
      </c>
      <c r="K25" s="42">
        <f t="shared" si="4"/>
        <v>303923487</v>
      </c>
      <c r="L25" s="42">
        <f t="shared" si="4"/>
        <v>296723771</v>
      </c>
      <c r="M25" s="42">
        <f t="shared" si="4"/>
        <v>369302711</v>
      </c>
      <c r="N25" s="42">
        <f t="shared" si="4"/>
        <v>969949969</v>
      </c>
      <c r="O25" s="42">
        <f t="shared" si="4"/>
        <v>301029683</v>
      </c>
      <c r="P25" s="42">
        <f t="shared" si="4"/>
        <v>227852190</v>
      </c>
      <c r="Q25" s="42">
        <f t="shared" si="4"/>
        <v>377681123</v>
      </c>
      <c r="R25" s="42">
        <f t="shared" si="4"/>
        <v>906562996</v>
      </c>
      <c r="S25" s="42">
        <f t="shared" si="4"/>
        <v>301974375</v>
      </c>
      <c r="T25" s="42">
        <f t="shared" si="4"/>
        <v>269073724</v>
      </c>
      <c r="U25" s="42">
        <f t="shared" si="4"/>
        <v>371940320</v>
      </c>
      <c r="V25" s="42">
        <f t="shared" si="4"/>
        <v>942988419</v>
      </c>
      <c r="W25" s="42">
        <f t="shared" si="4"/>
        <v>3781963488</v>
      </c>
      <c r="X25" s="42">
        <f t="shared" si="4"/>
        <v>4455775817</v>
      </c>
      <c r="Y25" s="42">
        <f t="shared" si="4"/>
        <v>-673812329</v>
      </c>
      <c r="Z25" s="43">
        <f>+IF(X25&lt;&gt;0,+(Y25/X25)*100,0)</f>
        <v>-15.122222406908852</v>
      </c>
      <c r="AA25" s="40">
        <f>+AA5+AA9+AA15+AA19+AA24</f>
        <v>4749208497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417526062</v>
      </c>
      <c r="D28" s="19">
        <f>SUM(D29:D31)</f>
        <v>0</v>
      </c>
      <c r="E28" s="20">
        <f t="shared" si="5"/>
        <v>442121514</v>
      </c>
      <c r="F28" s="21">
        <f t="shared" si="5"/>
        <v>396759802</v>
      </c>
      <c r="G28" s="21">
        <f t="shared" si="5"/>
        <v>19035738</v>
      </c>
      <c r="H28" s="21">
        <f t="shared" si="5"/>
        <v>26857705</v>
      </c>
      <c r="I28" s="21">
        <f t="shared" si="5"/>
        <v>24567174</v>
      </c>
      <c r="J28" s="21">
        <f t="shared" si="5"/>
        <v>70460617</v>
      </c>
      <c r="K28" s="21">
        <f t="shared" si="5"/>
        <v>24673935</v>
      </c>
      <c r="L28" s="21">
        <f t="shared" si="5"/>
        <v>26092627</v>
      </c>
      <c r="M28" s="21">
        <f t="shared" si="5"/>
        <v>19273330</v>
      </c>
      <c r="N28" s="21">
        <f t="shared" si="5"/>
        <v>70039892</v>
      </c>
      <c r="O28" s="21">
        <f t="shared" si="5"/>
        <v>24969374</v>
      </c>
      <c r="P28" s="21">
        <f t="shared" si="5"/>
        <v>22505514</v>
      </c>
      <c r="Q28" s="21">
        <f t="shared" si="5"/>
        <v>41189068</v>
      </c>
      <c r="R28" s="21">
        <f t="shared" si="5"/>
        <v>88663956</v>
      </c>
      <c r="S28" s="21">
        <f t="shared" si="5"/>
        <v>24750854</v>
      </c>
      <c r="T28" s="21">
        <f t="shared" si="5"/>
        <v>25798560</v>
      </c>
      <c r="U28" s="21">
        <f t="shared" si="5"/>
        <v>45333631</v>
      </c>
      <c r="V28" s="21">
        <f t="shared" si="5"/>
        <v>95883045</v>
      </c>
      <c r="W28" s="21">
        <f t="shared" si="5"/>
        <v>325047510</v>
      </c>
      <c r="X28" s="21">
        <f t="shared" si="5"/>
        <v>442121515</v>
      </c>
      <c r="Y28" s="21">
        <f t="shared" si="5"/>
        <v>-117074005</v>
      </c>
      <c r="Z28" s="4">
        <f>+IF(X28&lt;&gt;0,+(Y28/X28)*100,0)</f>
        <v>-26.480051530629538</v>
      </c>
      <c r="AA28" s="19">
        <f>SUM(AA29:AA31)</f>
        <v>396759802</v>
      </c>
    </row>
    <row r="29" spans="1:27" ht="13.5">
      <c r="A29" s="5" t="s">
        <v>33</v>
      </c>
      <c r="B29" s="3"/>
      <c r="C29" s="22">
        <v>151344483</v>
      </c>
      <c r="D29" s="22"/>
      <c r="E29" s="23">
        <v>193690074</v>
      </c>
      <c r="F29" s="24">
        <v>110946243</v>
      </c>
      <c r="G29" s="24">
        <v>7030712</v>
      </c>
      <c r="H29" s="24">
        <v>12420979</v>
      </c>
      <c r="I29" s="24">
        <v>8518044</v>
      </c>
      <c r="J29" s="24">
        <v>27969735</v>
      </c>
      <c r="K29" s="24">
        <v>7794470</v>
      </c>
      <c r="L29" s="24">
        <v>9604079</v>
      </c>
      <c r="M29" s="24">
        <v>6962363</v>
      </c>
      <c r="N29" s="24">
        <v>24360912</v>
      </c>
      <c r="O29" s="24">
        <v>6958835</v>
      </c>
      <c r="P29" s="24">
        <v>9651822</v>
      </c>
      <c r="Q29" s="24">
        <v>10705605</v>
      </c>
      <c r="R29" s="24">
        <v>27316262</v>
      </c>
      <c r="S29" s="24">
        <v>8288291</v>
      </c>
      <c r="T29" s="24">
        <v>8397117</v>
      </c>
      <c r="U29" s="24">
        <v>10845494</v>
      </c>
      <c r="V29" s="24">
        <v>27530902</v>
      </c>
      <c r="W29" s="24">
        <v>107177811</v>
      </c>
      <c r="X29" s="24">
        <v>193690074</v>
      </c>
      <c r="Y29" s="24">
        <v>-86512263</v>
      </c>
      <c r="Z29" s="6">
        <v>-44.67</v>
      </c>
      <c r="AA29" s="22">
        <v>110946243</v>
      </c>
    </row>
    <row r="30" spans="1:27" ht="13.5">
      <c r="A30" s="5" t="s">
        <v>34</v>
      </c>
      <c r="B30" s="3"/>
      <c r="C30" s="25">
        <v>146523974</v>
      </c>
      <c r="D30" s="25"/>
      <c r="E30" s="26">
        <v>121578227</v>
      </c>
      <c r="F30" s="27">
        <v>143730478</v>
      </c>
      <c r="G30" s="27">
        <v>5234064</v>
      </c>
      <c r="H30" s="27">
        <v>5714874</v>
      </c>
      <c r="I30" s="27">
        <v>7360055</v>
      </c>
      <c r="J30" s="27">
        <v>18308993</v>
      </c>
      <c r="K30" s="27">
        <v>6911142</v>
      </c>
      <c r="L30" s="27">
        <v>7085252</v>
      </c>
      <c r="M30" s="27">
        <v>5122572</v>
      </c>
      <c r="N30" s="27">
        <v>19118966</v>
      </c>
      <c r="O30" s="27">
        <v>9980031</v>
      </c>
      <c r="P30" s="27">
        <v>5350870</v>
      </c>
      <c r="Q30" s="27">
        <v>10114435</v>
      </c>
      <c r="R30" s="27">
        <v>25445336</v>
      </c>
      <c r="S30" s="27">
        <v>13595596</v>
      </c>
      <c r="T30" s="27">
        <v>6494460</v>
      </c>
      <c r="U30" s="27">
        <v>20944884</v>
      </c>
      <c r="V30" s="27">
        <v>41034940</v>
      </c>
      <c r="W30" s="27">
        <v>103908235</v>
      </c>
      <c r="X30" s="27">
        <v>121578228</v>
      </c>
      <c r="Y30" s="27">
        <v>-17669993</v>
      </c>
      <c r="Z30" s="7">
        <v>-14.53</v>
      </c>
      <c r="AA30" s="25">
        <v>143730478</v>
      </c>
    </row>
    <row r="31" spans="1:27" ht="13.5">
      <c r="A31" s="5" t="s">
        <v>35</v>
      </c>
      <c r="B31" s="3"/>
      <c r="C31" s="22">
        <v>119657605</v>
      </c>
      <c r="D31" s="22"/>
      <c r="E31" s="23">
        <v>126853213</v>
      </c>
      <c r="F31" s="24">
        <v>142083081</v>
      </c>
      <c r="G31" s="24">
        <v>6770962</v>
      </c>
      <c r="H31" s="24">
        <v>8721852</v>
      </c>
      <c r="I31" s="24">
        <v>8689075</v>
      </c>
      <c r="J31" s="24">
        <v>24181889</v>
      </c>
      <c r="K31" s="24">
        <v>9968323</v>
      </c>
      <c r="L31" s="24">
        <v>9403296</v>
      </c>
      <c r="M31" s="24">
        <v>7188395</v>
      </c>
      <c r="N31" s="24">
        <v>26560014</v>
      </c>
      <c r="O31" s="24">
        <v>8030508</v>
      </c>
      <c r="P31" s="24">
        <v>7502822</v>
      </c>
      <c r="Q31" s="24">
        <v>20369028</v>
      </c>
      <c r="R31" s="24">
        <v>35902358</v>
      </c>
      <c r="S31" s="24">
        <v>2866967</v>
      </c>
      <c r="T31" s="24">
        <v>10906983</v>
      </c>
      <c r="U31" s="24">
        <v>13543253</v>
      </c>
      <c r="V31" s="24">
        <v>27317203</v>
      </c>
      <c r="W31" s="24">
        <v>113961464</v>
      </c>
      <c r="X31" s="24">
        <v>126853213</v>
      </c>
      <c r="Y31" s="24">
        <v>-12891749</v>
      </c>
      <c r="Z31" s="6">
        <v>-10.16</v>
      </c>
      <c r="AA31" s="22">
        <v>142083081</v>
      </c>
    </row>
    <row r="32" spans="1:27" ht="13.5">
      <c r="A32" s="2" t="s">
        <v>36</v>
      </c>
      <c r="B32" s="3"/>
      <c r="C32" s="19">
        <f aca="true" t="shared" si="6" ref="C32:Y32">SUM(C33:C37)</f>
        <v>246983969</v>
      </c>
      <c r="D32" s="19">
        <f>SUM(D33:D37)</f>
        <v>0</v>
      </c>
      <c r="E32" s="20">
        <f t="shared" si="6"/>
        <v>290164848</v>
      </c>
      <c r="F32" s="21">
        <f t="shared" si="6"/>
        <v>325387254</v>
      </c>
      <c r="G32" s="21">
        <f t="shared" si="6"/>
        <v>15155032</v>
      </c>
      <c r="H32" s="21">
        <f t="shared" si="6"/>
        <v>17186286</v>
      </c>
      <c r="I32" s="21">
        <f t="shared" si="6"/>
        <v>17862004</v>
      </c>
      <c r="J32" s="21">
        <f t="shared" si="6"/>
        <v>50203322</v>
      </c>
      <c r="K32" s="21">
        <f t="shared" si="6"/>
        <v>16179193</v>
      </c>
      <c r="L32" s="21">
        <f t="shared" si="6"/>
        <v>15994192</v>
      </c>
      <c r="M32" s="21">
        <f t="shared" si="6"/>
        <v>16225298</v>
      </c>
      <c r="N32" s="21">
        <f t="shared" si="6"/>
        <v>48398683</v>
      </c>
      <c r="O32" s="21">
        <f t="shared" si="6"/>
        <v>16883453</v>
      </c>
      <c r="P32" s="21">
        <f t="shared" si="6"/>
        <v>16539185</v>
      </c>
      <c r="Q32" s="21">
        <f t="shared" si="6"/>
        <v>21222730</v>
      </c>
      <c r="R32" s="21">
        <f t="shared" si="6"/>
        <v>54645368</v>
      </c>
      <c r="S32" s="21">
        <f t="shared" si="6"/>
        <v>17933999</v>
      </c>
      <c r="T32" s="21">
        <f t="shared" si="6"/>
        <v>18745384</v>
      </c>
      <c r="U32" s="21">
        <f t="shared" si="6"/>
        <v>22661339</v>
      </c>
      <c r="V32" s="21">
        <f t="shared" si="6"/>
        <v>59340722</v>
      </c>
      <c r="W32" s="21">
        <f t="shared" si="6"/>
        <v>212588095</v>
      </c>
      <c r="X32" s="21">
        <f t="shared" si="6"/>
        <v>290164851</v>
      </c>
      <c r="Y32" s="21">
        <f t="shared" si="6"/>
        <v>-77576756</v>
      </c>
      <c r="Z32" s="4">
        <f>+IF(X32&lt;&gt;0,+(Y32/X32)*100,0)</f>
        <v>-26.735407728622512</v>
      </c>
      <c r="AA32" s="19">
        <f>SUM(AA33:AA37)</f>
        <v>325387254</v>
      </c>
    </row>
    <row r="33" spans="1:27" ht="13.5">
      <c r="A33" s="5" t="s">
        <v>37</v>
      </c>
      <c r="B33" s="3"/>
      <c r="C33" s="22">
        <v>45093380</v>
      </c>
      <c r="D33" s="22"/>
      <c r="E33" s="23">
        <v>53102397</v>
      </c>
      <c r="F33" s="24">
        <v>84973842</v>
      </c>
      <c r="G33" s="24">
        <v>3320614</v>
      </c>
      <c r="H33" s="24">
        <v>3912416</v>
      </c>
      <c r="I33" s="24">
        <v>3813391</v>
      </c>
      <c r="J33" s="24">
        <v>11046421</v>
      </c>
      <c r="K33" s="24">
        <v>3593434</v>
      </c>
      <c r="L33" s="24">
        <v>3226309</v>
      </c>
      <c r="M33" s="24">
        <v>3514216</v>
      </c>
      <c r="N33" s="24">
        <v>10333959</v>
      </c>
      <c r="O33" s="24">
        <v>3416685</v>
      </c>
      <c r="P33" s="24">
        <v>3461329</v>
      </c>
      <c r="Q33" s="24">
        <v>4107369</v>
      </c>
      <c r="R33" s="24">
        <v>10985383</v>
      </c>
      <c r="S33" s="24">
        <v>3331893</v>
      </c>
      <c r="T33" s="24">
        <v>3598777</v>
      </c>
      <c r="U33" s="24">
        <v>5724787</v>
      </c>
      <c r="V33" s="24">
        <v>12655457</v>
      </c>
      <c r="W33" s="24">
        <v>45021220</v>
      </c>
      <c r="X33" s="24">
        <v>53102397</v>
      </c>
      <c r="Y33" s="24">
        <v>-8081177</v>
      </c>
      <c r="Z33" s="6">
        <v>-15.22</v>
      </c>
      <c r="AA33" s="22">
        <v>84973842</v>
      </c>
    </row>
    <row r="34" spans="1:27" ht="13.5">
      <c r="A34" s="5" t="s">
        <v>38</v>
      </c>
      <c r="B34" s="3"/>
      <c r="C34" s="22">
        <v>49332428</v>
      </c>
      <c r="D34" s="22"/>
      <c r="E34" s="23">
        <v>89958493</v>
      </c>
      <c r="F34" s="24">
        <v>90018451</v>
      </c>
      <c r="G34" s="24">
        <v>3333102</v>
      </c>
      <c r="H34" s="24">
        <v>3690878</v>
      </c>
      <c r="I34" s="24">
        <v>3604132</v>
      </c>
      <c r="J34" s="24">
        <v>10628112</v>
      </c>
      <c r="K34" s="24">
        <v>3814993</v>
      </c>
      <c r="L34" s="24">
        <v>3381591</v>
      </c>
      <c r="M34" s="24">
        <v>3824924</v>
      </c>
      <c r="N34" s="24">
        <v>11021508</v>
      </c>
      <c r="O34" s="24">
        <v>3570894</v>
      </c>
      <c r="P34" s="24">
        <v>3707440</v>
      </c>
      <c r="Q34" s="24">
        <v>4139220</v>
      </c>
      <c r="R34" s="24">
        <v>11417554</v>
      </c>
      <c r="S34" s="24">
        <v>4105044</v>
      </c>
      <c r="T34" s="24">
        <v>3467833</v>
      </c>
      <c r="U34" s="24">
        <v>3466928</v>
      </c>
      <c r="V34" s="24">
        <v>11039805</v>
      </c>
      <c r="W34" s="24">
        <v>44106979</v>
      </c>
      <c r="X34" s="24">
        <v>89958493</v>
      </c>
      <c r="Y34" s="24">
        <v>-45851514</v>
      </c>
      <c r="Z34" s="6">
        <v>-50.97</v>
      </c>
      <c r="AA34" s="22">
        <v>90018451</v>
      </c>
    </row>
    <row r="35" spans="1:27" ht="13.5">
      <c r="A35" s="5" t="s">
        <v>39</v>
      </c>
      <c r="B35" s="3"/>
      <c r="C35" s="22">
        <v>133404404</v>
      </c>
      <c r="D35" s="22"/>
      <c r="E35" s="23">
        <v>127736627</v>
      </c>
      <c r="F35" s="24">
        <v>130952031</v>
      </c>
      <c r="G35" s="24">
        <v>7818190</v>
      </c>
      <c r="H35" s="24">
        <v>8914394</v>
      </c>
      <c r="I35" s="24">
        <v>9696481</v>
      </c>
      <c r="J35" s="24">
        <v>26429065</v>
      </c>
      <c r="K35" s="24">
        <v>7973476</v>
      </c>
      <c r="L35" s="24">
        <v>8503938</v>
      </c>
      <c r="M35" s="24">
        <v>8160175</v>
      </c>
      <c r="N35" s="24">
        <v>24637589</v>
      </c>
      <c r="O35" s="24">
        <v>9166497</v>
      </c>
      <c r="P35" s="24">
        <v>8637645</v>
      </c>
      <c r="Q35" s="24">
        <v>12085072</v>
      </c>
      <c r="R35" s="24">
        <v>29889214</v>
      </c>
      <c r="S35" s="24">
        <v>9570487</v>
      </c>
      <c r="T35" s="24">
        <v>10941330</v>
      </c>
      <c r="U35" s="24">
        <v>12211416</v>
      </c>
      <c r="V35" s="24">
        <v>32723233</v>
      </c>
      <c r="W35" s="24">
        <v>113679101</v>
      </c>
      <c r="X35" s="24">
        <v>127736629</v>
      </c>
      <c r="Y35" s="24">
        <v>-14057528</v>
      </c>
      <c r="Z35" s="6">
        <v>-11.01</v>
      </c>
      <c r="AA35" s="22">
        <v>130952031</v>
      </c>
    </row>
    <row r="36" spans="1:27" ht="13.5">
      <c r="A36" s="5" t="s">
        <v>40</v>
      </c>
      <c r="B36" s="3"/>
      <c r="C36" s="22">
        <v>19153757</v>
      </c>
      <c r="D36" s="22"/>
      <c r="E36" s="23">
        <v>18349208</v>
      </c>
      <c r="F36" s="24">
        <v>18408207</v>
      </c>
      <c r="G36" s="24">
        <v>680601</v>
      </c>
      <c r="H36" s="24">
        <v>665863</v>
      </c>
      <c r="I36" s="24">
        <v>745219</v>
      </c>
      <c r="J36" s="24">
        <v>2091683</v>
      </c>
      <c r="K36" s="24">
        <v>797168</v>
      </c>
      <c r="L36" s="24">
        <v>882204</v>
      </c>
      <c r="M36" s="24">
        <v>725862</v>
      </c>
      <c r="N36" s="24">
        <v>2405234</v>
      </c>
      <c r="O36" s="24">
        <v>729255</v>
      </c>
      <c r="P36" s="24">
        <v>732650</v>
      </c>
      <c r="Q36" s="24">
        <v>890947</v>
      </c>
      <c r="R36" s="24">
        <v>2352852</v>
      </c>
      <c r="S36" s="24">
        <v>926453</v>
      </c>
      <c r="T36" s="24">
        <v>737323</v>
      </c>
      <c r="U36" s="24">
        <v>1258087</v>
      </c>
      <c r="V36" s="24">
        <v>2921863</v>
      </c>
      <c r="W36" s="24">
        <v>9771632</v>
      </c>
      <c r="X36" s="24">
        <v>18349209</v>
      </c>
      <c r="Y36" s="24">
        <v>-8577577</v>
      </c>
      <c r="Z36" s="6">
        <v>-46.75</v>
      </c>
      <c r="AA36" s="22">
        <v>18408207</v>
      </c>
    </row>
    <row r="37" spans="1:27" ht="13.5">
      <c r="A37" s="5" t="s">
        <v>41</v>
      </c>
      <c r="B37" s="3"/>
      <c r="C37" s="25"/>
      <c r="D37" s="25"/>
      <c r="E37" s="26">
        <v>1018123</v>
      </c>
      <c r="F37" s="27">
        <v>1034723</v>
      </c>
      <c r="G37" s="27">
        <v>2525</v>
      </c>
      <c r="H37" s="27">
        <v>2735</v>
      </c>
      <c r="I37" s="27">
        <v>2781</v>
      </c>
      <c r="J37" s="27">
        <v>8041</v>
      </c>
      <c r="K37" s="27">
        <v>122</v>
      </c>
      <c r="L37" s="27">
        <v>150</v>
      </c>
      <c r="M37" s="27">
        <v>121</v>
      </c>
      <c r="N37" s="27">
        <v>393</v>
      </c>
      <c r="O37" s="27">
        <v>122</v>
      </c>
      <c r="P37" s="27">
        <v>121</v>
      </c>
      <c r="Q37" s="27">
        <v>122</v>
      </c>
      <c r="R37" s="27">
        <v>365</v>
      </c>
      <c r="S37" s="27">
        <v>122</v>
      </c>
      <c r="T37" s="27">
        <v>121</v>
      </c>
      <c r="U37" s="27">
        <v>121</v>
      </c>
      <c r="V37" s="27">
        <v>364</v>
      </c>
      <c r="W37" s="27">
        <v>9163</v>
      </c>
      <c r="X37" s="27">
        <v>1018123</v>
      </c>
      <c r="Y37" s="27">
        <v>-1008960</v>
      </c>
      <c r="Z37" s="7">
        <v>-99.1</v>
      </c>
      <c r="AA37" s="25">
        <v>1034723</v>
      </c>
    </row>
    <row r="38" spans="1:27" ht="13.5">
      <c r="A38" s="2" t="s">
        <v>42</v>
      </c>
      <c r="B38" s="8"/>
      <c r="C38" s="19">
        <f aca="true" t="shared" si="7" ref="C38:Y38">SUM(C39:C41)</f>
        <v>366630363</v>
      </c>
      <c r="D38" s="19">
        <f>SUM(D39:D41)</f>
        <v>0</v>
      </c>
      <c r="E38" s="20">
        <f t="shared" si="7"/>
        <v>380982353</v>
      </c>
      <c r="F38" s="21">
        <f t="shared" si="7"/>
        <v>455286566</v>
      </c>
      <c r="G38" s="21">
        <f t="shared" si="7"/>
        <v>10166797</v>
      </c>
      <c r="H38" s="21">
        <f t="shared" si="7"/>
        <v>13962154</v>
      </c>
      <c r="I38" s="21">
        <f t="shared" si="7"/>
        <v>15802448</v>
      </c>
      <c r="J38" s="21">
        <f t="shared" si="7"/>
        <v>39931399</v>
      </c>
      <c r="K38" s="21">
        <f t="shared" si="7"/>
        <v>15938344</v>
      </c>
      <c r="L38" s="21">
        <f t="shared" si="7"/>
        <v>25773586</v>
      </c>
      <c r="M38" s="21">
        <f t="shared" si="7"/>
        <v>21911605</v>
      </c>
      <c r="N38" s="21">
        <f t="shared" si="7"/>
        <v>63623535</v>
      </c>
      <c r="O38" s="21">
        <f t="shared" si="7"/>
        <v>13322283</v>
      </c>
      <c r="P38" s="21">
        <f t="shared" si="7"/>
        <v>16447370</v>
      </c>
      <c r="Q38" s="21">
        <f t="shared" si="7"/>
        <v>188226576</v>
      </c>
      <c r="R38" s="21">
        <f t="shared" si="7"/>
        <v>217996229</v>
      </c>
      <c r="S38" s="21">
        <f t="shared" si="7"/>
        <v>41494095</v>
      </c>
      <c r="T38" s="21">
        <f t="shared" si="7"/>
        <v>32331867</v>
      </c>
      <c r="U38" s="21">
        <f t="shared" si="7"/>
        <v>44031790</v>
      </c>
      <c r="V38" s="21">
        <f t="shared" si="7"/>
        <v>117857752</v>
      </c>
      <c r="W38" s="21">
        <f t="shared" si="7"/>
        <v>439408915</v>
      </c>
      <c r="X38" s="21">
        <f t="shared" si="7"/>
        <v>380982352</v>
      </c>
      <c r="Y38" s="21">
        <f t="shared" si="7"/>
        <v>58426563</v>
      </c>
      <c r="Z38" s="4">
        <f>+IF(X38&lt;&gt;0,+(Y38/X38)*100,0)</f>
        <v>15.33576626142515</v>
      </c>
      <c r="AA38" s="19">
        <f>SUM(AA39:AA41)</f>
        <v>455286566</v>
      </c>
    </row>
    <row r="39" spans="1:27" ht="13.5">
      <c r="A39" s="5" t="s">
        <v>43</v>
      </c>
      <c r="B39" s="3"/>
      <c r="C39" s="22">
        <v>54441530</v>
      </c>
      <c r="D39" s="22"/>
      <c r="E39" s="23">
        <v>44214813</v>
      </c>
      <c r="F39" s="24">
        <v>51728466</v>
      </c>
      <c r="G39" s="24">
        <v>3575740</v>
      </c>
      <c r="H39" s="24">
        <v>3560304</v>
      </c>
      <c r="I39" s="24">
        <v>4897475</v>
      </c>
      <c r="J39" s="24">
        <v>12033519</v>
      </c>
      <c r="K39" s="24">
        <v>3416902</v>
      </c>
      <c r="L39" s="24">
        <v>3627685</v>
      </c>
      <c r="M39" s="24">
        <v>3246441</v>
      </c>
      <c r="N39" s="24">
        <v>10291028</v>
      </c>
      <c r="O39" s="24">
        <v>2700682</v>
      </c>
      <c r="P39" s="24">
        <v>3671741</v>
      </c>
      <c r="Q39" s="24">
        <v>3182688</v>
      </c>
      <c r="R39" s="24">
        <v>9555111</v>
      </c>
      <c r="S39" s="24">
        <v>4131243</v>
      </c>
      <c r="T39" s="24">
        <v>2799120</v>
      </c>
      <c r="U39" s="24">
        <v>4623831</v>
      </c>
      <c r="V39" s="24">
        <v>11554194</v>
      </c>
      <c r="W39" s="24">
        <v>43433852</v>
      </c>
      <c r="X39" s="24">
        <v>44214812</v>
      </c>
      <c r="Y39" s="24">
        <v>-780960</v>
      </c>
      <c r="Z39" s="6">
        <v>-1.77</v>
      </c>
      <c r="AA39" s="22">
        <v>51728466</v>
      </c>
    </row>
    <row r="40" spans="1:27" ht="13.5">
      <c r="A40" s="5" t="s">
        <v>44</v>
      </c>
      <c r="B40" s="3"/>
      <c r="C40" s="22">
        <v>307624691</v>
      </c>
      <c r="D40" s="22"/>
      <c r="E40" s="23">
        <v>331991997</v>
      </c>
      <c r="F40" s="24">
        <v>399051458</v>
      </c>
      <c r="G40" s="24">
        <v>6340148</v>
      </c>
      <c r="H40" s="24">
        <v>10196924</v>
      </c>
      <c r="I40" s="24">
        <v>10692311</v>
      </c>
      <c r="J40" s="24">
        <v>27229383</v>
      </c>
      <c r="K40" s="24">
        <v>12314999</v>
      </c>
      <c r="L40" s="24">
        <v>21893941</v>
      </c>
      <c r="M40" s="24">
        <v>18409995</v>
      </c>
      <c r="N40" s="24">
        <v>52618935</v>
      </c>
      <c r="O40" s="24">
        <v>10403173</v>
      </c>
      <c r="P40" s="24">
        <v>12471041</v>
      </c>
      <c r="Q40" s="24">
        <v>184780577</v>
      </c>
      <c r="R40" s="24">
        <v>207654791</v>
      </c>
      <c r="S40" s="24">
        <v>37084353</v>
      </c>
      <c r="T40" s="24">
        <v>29225095</v>
      </c>
      <c r="U40" s="24">
        <v>39071682</v>
      </c>
      <c r="V40" s="24">
        <v>105381130</v>
      </c>
      <c r="W40" s="24">
        <v>392884239</v>
      </c>
      <c r="X40" s="24">
        <v>331991997</v>
      </c>
      <c r="Y40" s="24">
        <v>60892242</v>
      </c>
      <c r="Z40" s="6">
        <v>18.34</v>
      </c>
      <c r="AA40" s="22">
        <v>399051458</v>
      </c>
    </row>
    <row r="41" spans="1:27" ht="13.5">
      <c r="A41" s="5" t="s">
        <v>45</v>
      </c>
      <c r="B41" s="3"/>
      <c r="C41" s="22">
        <v>4564142</v>
      </c>
      <c r="D41" s="22"/>
      <c r="E41" s="23">
        <v>4775543</v>
      </c>
      <c r="F41" s="24">
        <v>4506642</v>
      </c>
      <c r="G41" s="24">
        <v>250909</v>
      </c>
      <c r="H41" s="24">
        <v>204926</v>
      </c>
      <c r="I41" s="24">
        <v>212662</v>
      </c>
      <c r="J41" s="24">
        <v>668497</v>
      </c>
      <c r="K41" s="24">
        <v>206443</v>
      </c>
      <c r="L41" s="24">
        <v>251960</v>
      </c>
      <c r="M41" s="24">
        <v>255169</v>
      </c>
      <c r="N41" s="24">
        <v>713572</v>
      </c>
      <c r="O41" s="24">
        <v>218428</v>
      </c>
      <c r="P41" s="24">
        <v>304588</v>
      </c>
      <c r="Q41" s="24">
        <v>263311</v>
      </c>
      <c r="R41" s="24">
        <v>786327</v>
      </c>
      <c r="S41" s="24">
        <v>278499</v>
      </c>
      <c r="T41" s="24">
        <v>307652</v>
      </c>
      <c r="U41" s="24">
        <v>336277</v>
      </c>
      <c r="V41" s="24">
        <v>922428</v>
      </c>
      <c r="W41" s="24">
        <v>3090824</v>
      </c>
      <c r="X41" s="24">
        <v>4775543</v>
      </c>
      <c r="Y41" s="24">
        <v>-1684719</v>
      </c>
      <c r="Z41" s="6">
        <v>-35.28</v>
      </c>
      <c r="AA41" s="22">
        <v>4506642</v>
      </c>
    </row>
    <row r="42" spans="1:27" ht="13.5">
      <c r="A42" s="2" t="s">
        <v>46</v>
      </c>
      <c r="B42" s="8"/>
      <c r="C42" s="19">
        <f aca="true" t="shared" si="8" ref="C42:Y42">SUM(C43:C46)</f>
        <v>2668315104</v>
      </c>
      <c r="D42" s="19">
        <f>SUM(D43:D46)</f>
        <v>0</v>
      </c>
      <c r="E42" s="20">
        <f t="shared" si="8"/>
        <v>2772766328</v>
      </c>
      <c r="F42" s="21">
        <f t="shared" si="8"/>
        <v>3118912621</v>
      </c>
      <c r="G42" s="21">
        <f t="shared" si="8"/>
        <v>146814212</v>
      </c>
      <c r="H42" s="21">
        <f t="shared" si="8"/>
        <v>301122848</v>
      </c>
      <c r="I42" s="21">
        <f t="shared" si="8"/>
        <v>232056376</v>
      </c>
      <c r="J42" s="21">
        <f t="shared" si="8"/>
        <v>679993436</v>
      </c>
      <c r="K42" s="21">
        <f t="shared" si="8"/>
        <v>186798188</v>
      </c>
      <c r="L42" s="21">
        <f t="shared" si="8"/>
        <v>166795447</v>
      </c>
      <c r="M42" s="21">
        <f t="shared" si="8"/>
        <v>225247577</v>
      </c>
      <c r="N42" s="21">
        <f t="shared" si="8"/>
        <v>578841212</v>
      </c>
      <c r="O42" s="21">
        <f t="shared" si="8"/>
        <v>174993690</v>
      </c>
      <c r="P42" s="21">
        <f t="shared" si="8"/>
        <v>188756857</v>
      </c>
      <c r="Q42" s="21">
        <f t="shared" si="8"/>
        <v>431905074</v>
      </c>
      <c r="R42" s="21">
        <f t="shared" si="8"/>
        <v>795655621</v>
      </c>
      <c r="S42" s="21">
        <f t="shared" si="8"/>
        <v>78082311</v>
      </c>
      <c r="T42" s="21">
        <f t="shared" si="8"/>
        <v>191546676</v>
      </c>
      <c r="U42" s="21">
        <f t="shared" si="8"/>
        <v>323045941</v>
      </c>
      <c r="V42" s="21">
        <f t="shared" si="8"/>
        <v>592674928</v>
      </c>
      <c r="W42" s="21">
        <f t="shared" si="8"/>
        <v>2647165197</v>
      </c>
      <c r="X42" s="21">
        <f t="shared" si="8"/>
        <v>2772766317</v>
      </c>
      <c r="Y42" s="21">
        <f t="shared" si="8"/>
        <v>-125601120</v>
      </c>
      <c r="Z42" s="4">
        <f>+IF(X42&lt;&gt;0,+(Y42/X42)*100,0)</f>
        <v>-4.529812672273601</v>
      </c>
      <c r="AA42" s="19">
        <f>SUM(AA43:AA46)</f>
        <v>3118912621</v>
      </c>
    </row>
    <row r="43" spans="1:27" ht="13.5">
      <c r="A43" s="5" t="s">
        <v>47</v>
      </c>
      <c r="B43" s="3"/>
      <c r="C43" s="22">
        <v>1662484975</v>
      </c>
      <c r="D43" s="22"/>
      <c r="E43" s="23">
        <v>1817334399</v>
      </c>
      <c r="F43" s="24">
        <v>2095461366</v>
      </c>
      <c r="G43" s="24">
        <v>104561616</v>
      </c>
      <c r="H43" s="24">
        <v>261188567</v>
      </c>
      <c r="I43" s="24">
        <v>185333607</v>
      </c>
      <c r="J43" s="24">
        <v>551083790</v>
      </c>
      <c r="K43" s="24">
        <v>132038988</v>
      </c>
      <c r="L43" s="24">
        <v>102442332</v>
      </c>
      <c r="M43" s="24">
        <v>165977311</v>
      </c>
      <c r="N43" s="24">
        <v>400458631</v>
      </c>
      <c r="O43" s="24">
        <v>132425091</v>
      </c>
      <c r="P43" s="24">
        <v>139163211</v>
      </c>
      <c r="Q43" s="24">
        <v>266178653</v>
      </c>
      <c r="R43" s="24">
        <v>537766955</v>
      </c>
      <c r="S43" s="24">
        <v>28882450</v>
      </c>
      <c r="T43" s="24">
        <v>123142732</v>
      </c>
      <c r="U43" s="24">
        <v>205872730</v>
      </c>
      <c r="V43" s="24">
        <v>357897912</v>
      </c>
      <c r="W43" s="24">
        <v>1847207288</v>
      </c>
      <c r="X43" s="24">
        <v>1817334399</v>
      </c>
      <c r="Y43" s="24">
        <v>29872889</v>
      </c>
      <c r="Z43" s="6">
        <v>1.64</v>
      </c>
      <c r="AA43" s="22">
        <v>2095461366</v>
      </c>
    </row>
    <row r="44" spans="1:27" ht="13.5">
      <c r="A44" s="5" t="s">
        <v>48</v>
      </c>
      <c r="B44" s="3"/>
      <c r="C44" s="22">
        <v>608166326</v>
      </c>
      <c r="D44" s="22"/>
      <c r="E44" s="23">
        <v>500756587</v>
      </c>
      <c r="F44" s="24">
        <v>538855484</v>
      </c>
      <c r="G44" s="24">
        <v>26509973</v>
      </c>
      <c r="H44" s="24">
        <v>29006765</v>
      </c>
      <c r="I44" s="24">
        <v>31342042</v>
      </c>
      <c r="J44" s="24">
        <v>86858780</v>
      </c>
      <c r="K44" s="24">
        <v>37433040</v>
      </c>
      <c r="L44" s="24">
        <v>34778669</v>
      </c>
      <c r="M44" s="24">
        <v>34867637</v>
      </c>
      <c r="N44" s="24">
        <v>107079346</v>
      </c>
      <c r="O44" s="24">
        <v>31052320</v>
      </c>
      <c r="P44" s="24">
        <v>32136685</v>
      </c>
      <c r="Q44" s="24">
        <v>82355355</v>
      </c>
      <c r="R44" s="24">
        <v>145544360</v>
      </c>
      <c r="S44" s="24">
        <v>14279058</v>
      </c>
      <c r="T44" s="24">
        <v>44757504</v>
      </c>
      <c r="U44" s="24">
        <v>52281309</v>
      </c>
      <c r="V44" s="24">
        <v>111317871</v>
      </c>
      <c r="W44" s="24">
        <v>450800357</v>
      </c>
      <c r="X44" s="24">
        <v>500756586</v>
      </c>
      <c r="Y44" s="24">
        <v>-49956229</v>
      </c>
      <c r="Z44" s="6">
        <v>-9.98</v>
      </c>
      <c r="AA44" s="22">
        <v>538855484</v>
      </c>
    </row>
    <row r="45" spans="1:27" ht="13.5">
      <c r="A45" s="5" t="s">
        <v>49</v>
      </c>
      <c r="B45" s="3"/>
      <c r="C45" s="25">
        <v>215232494</v>
      </c>
      <c r="D45" s="25"/>
      <c r="E45" s="26">
        <v>323031482</v>
      </c>
      <c r="F45" s="27">
        <v>325741915</v>
      </c>
      <c r="G45" s="27">
        <v>7144311</v>
      </c>
      <c r="H45" s="27">
        <v>5777516</v>
      </c>
      <c r="I45" s="27">
        <v>6031642</v>
      </c>
      <c r="J45" s="27">
        <v>18953469</v>
      </c>
      <c r="K45" s="27">
        <v>7089531</v>
      </c>
      <c r="L45" s="27">
        <v>21520561</v>
      </c>
      <c r="M45" s="27">
        <v>14625759</v>
      </c>
      <c r="N45" s="27">
        <v>43235851</v>
      </c>
      <c r="O45" s="27">
        <v>4885921</v>
      </c>
      <c r="P45" s="27">
        <v>10760652</v>
      </c>
      <c r="Q45" s="27">
        <v>67476307</v>
      </c>
      <c r="R45" s="27">
        <v>83122880</v>
      </c>
      <c r="S45" s="27">
        <v>24586383</v>
      </c>
      <c r="T45" s="27">
        <v>14838547</v>
      </c>
      <c r="U45" s="27">
        <v>48527996</v>
      </c>
      <c r="V45" s="27">
        <v>87952926</v>
      </c>
      <c r="W45" s="27">
        <v>233265126</v>
      </c>
      <c r="X45" s="27">
        <v>323031883</v>
      </c>
      <c r="Y45" s="27">
        <v>-89766757</v>
      </c>
      <c r="Z45" s="7">
        <v>-27.79</v>
      </c>
      <c r="AA45" s="25">
        <v>325741915</v>
      </c>
    </row>
    <row r="46" spans="1:27" ht="13.5">
      <c r="A46" s="5" t="s">
        <v>50</v>
      </c>
      <c r="B46" s="3"/>
      <c r="C46" s="22">
        <v>182431309</v>
      </c>
      <c r="D46" s="22"/>
      <c r="E46" s="23">
        <v>131643860</v>
      </c>
      <c r="F46" s="24">
        <v>158853856</v>
      </c>
      <c r="G46" s="24">
        <v>8598312</v>
      </c>
      <c r="H46" s="24">
        <v>5150000</v>
      </c>
      <c r="I46" s="24">
        <v>9349085</v>
      </c>
      <c r="J46" s="24">
        <v>23097397</v>
      </c>
      <c r="K46" s="24">
        <v>10236629</v>
      </c>
      <c r="L46" s="24">
        <v>8053885</v>
      </c>
      <c r="M46" s="24">
        <v>9776870</v>
      </c>
      <c r="N46" s="24">
        <v>28067384</v>
      </c>
      <c r="O46" s="24">
        <v>6630358</v>
      </c>
      <c r="P46" s="24">
        <v>6696309</v>
      </c>
      <c r="Q46" s="24">
        <v>15894759</v>
      </c>
      <c r="R46" s="24">
        <v>29221426</v>
      </c>
      <c r="S46" s="24">
        <v>10334420</v>
      </c>
      <c r="T46" s="24">
        <v>8807893</v>
      </c>
      <c r="U46" s="24">
        <v>16363906</v>
      </c>
      <c r="V46" s="24">
        <v>35506219</v>
      </c>
      <c r="W46" s="24">
        <v>115892426</v>
      </c>
      <c r="X46" s="24">
        <v>131643449</v>
      </c>
      <c r="Y46" s="24">
        <v>-15751023</v>
      </c>
      <c r="Z46" s="6">
        <v>-11.96</v>
      </c>
      <c r="AA46" s="22">
        <v>158853856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3699455498</v>
      </c>
      <c r="D48" s="40">
        <f>+D28+D32+D38+D42+D47</f>
        <v>0</v>
      </c>
      <c r="E48" s="41">
        <f t="shared" si="9"/>
        <v>3886035043</v>
      </c>
      <c r="F48" s="42">
        <f t="shared" si="9"/>
        <v>4296346243</v>
      </c>
      <c r="G48" s="42">
        <f t="shared" si="9"/>
        <v>191171779</v>
      </c>
      <c r="H48" s="42">
        <f t="shared" si="9"/>
        <v>359128993</v>
      </c>
      <c r="I48" s="42">
        <f t="shared" si="9"/>
        <v>290288002</v>
      </c>
      <c r="J48" s="42">
        <f t="shared" si="9"/>
        <v>840588774</v>
      </c>
      <c r="K48" s="42">
        <f t="shared" si="9"/>
        <v>243589660</v>
      </c>
      <c r="L48" s="42">
        <f t="shared" si="9"/>
        <v>234655852</v>
      </c>
      <c r="M48" s="42">
        <f t="shared" si="9"/>
        <v>282657810</v>
      </c>
      <c r="N48" s="42">
        <f t="shared" si="9"/>
        <v>760903322</v>
      </c>
      <c r="O48" s="42">
        <f t="shared" si="9"/>
        <v>230168800</v>
      </c>
      <c r="P48" s="42">
        <f t="shared" si="9"/>
        <v>244248926</v>
      </c>
      <c r="Q48" s="42">
        <f t="shared" si="9"/>
        <v>682543448</v>
      </c>
      <c r="R48" s="42">
        <f t="shared" si="9"/>
        <v>1156961174</v>
      </c>
      <c r="S48" s="42">
        <f t="shared" si="9"/>
        <v>162261259</v>
      </c>
      <c r="T48" s="42">
        <f t="shared" si="9"/>
        <v>268422487</v>
      </c>
      <c r="U48" s="42">
        <f t="shared" si="9"/>
        <v>435072701</v>
      </c>
      <c r="V48" s="42">
        <f t="shared" si="9"/>
        <v>865756447</v>
      </c>
      <c r="W48" s="42">
        <f t="shared" si="9"/>
        <v>3624209717</v>
      </c>
      <c r="X48" s="42">
        <f t="shared" si="9"/>
        <v>3886035035</v>
      </c>
      <c r="Y48" s="42">
        <f t="shared" si="9"/>
        <v>-261825318</v>
      </c>
      <c r="Z48" s="43">
        <f>+IF(X48&lt;&gt;0,+(Y48/X48)*100,0)</f>
        <v>-6.737595406161849</v>
      </c>
      <c r="AA48" s="40">
        <f>+AA28+AA32+AA38+AA42+AA47</f>
        <v>4296346243</v>
      </c>
    </row>
    <row r="49" spans="1:27" ht="13.5">
      <c r="A49" s="14" t="s">
        <v>58</v>
      </c>
      <c r="B49" s="15"/>
      <c r="C49" s="44">
        <f aca="true" t="shared" si="10" ref="C49:Y49">+C25-C48</f>
        <v>263596996</v>
      </c>
      <c r="D49" s="44">
        <f>+D25-D48</f>
        <v>0</v>
      </c>
      <c r="E49" s="45">
        <f t="shared" si="10"/>
        <v>569740772</v>
      </c>
      <c r="F49" s="46">
        <f t="shared" si="10"/>
        <v>452862254</v>
      </c>
      <c r="G49" s="46">
        <f t="shared" si="10"/>
        <v>201895171</v>
      </c>
      <c r="H49" s="46">
        <f t="shared" si="10"/>
        <v>-53369857</v>
      </c>
      <c r="I49" s="46">
        <f t="shared" si="10"/>
        <v>-26651984</v>
      </c>
      <c r="J49" s="46">
        <f t="shared" si="10"/>
        <v>121873330</v>
      </c>
      <c r="K49" s="46">
        <f t="shared" si="10"/>
        <v>60333827</v>
      </c>
      <c r="L49" s="46">
        <f t="shared" si="10"/>
        <v>62067919</v>
      </c>
      <c r="M49" s="46">
        <f t="shared" si="10"/>
        <v>86644901</v>
      </c>
      <c r="N49" s="46">
        <f t="shared" si="10"/>
        <v>209046647</v>
      </c>
      <c r="O49" s="46">
        <f t="shared" si="10"/>
        <v>70860883</v>
      </c>
      <c r="P49" s="46">
        <f t="shared" si="10"/>
        <v>-16396736</v>
      </c>
      <c r="Q49" s="46">
        <f t="shared" si="10"/>
        <v>-304862325</v>
      </c>
      <c r="R49" s="46">
        <f t="shared" si="10"/>
        <v>-250398178</v>
      </c>
      <c r="S49" s="46">
        <f t="shared" si="10"/>
        <v>139713116</v>
      </c>
      <c r="T49" s="46">
        <f t="shared" si="10"/>
        <v>651237</v>
      </c>
      <c r="U49" s="46">
        <f t="shared" si="10"/>
        <v>-63132381</v>
      </c>
      <c r="V49" s="46">
        <f t="shared" si="10"/>
        <v>77231972</v>
      </c>
      <c r="W49" s="46">
        <f t="shared" si="10"/>
        <v>157753771</v>
      </c>
      <c r="X49" s="46">
        <f>IF(F25=F48,0,X25-X48)</f>
        <v>569740782</v>
      </c>
      <c r="Y49" s="46">
        <f t="shared" si="10"/>
        <v>-411987011</v>
      </c>
      <c r="Z49" s="47">
        <f>+IF(X49&lt;&gt;0,+(Y49/X49)*100,0)</f>
        <v>-72.31130788176579</v>
      </c>
      <c r="AA49" s="44">
        <f>+AA25-AA48</f>
        <v>452862254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111434221</v>
      </c>
      <c r="D5" s="19">
        <f>SUM(D6:D8)</f>
        <v>0</v>
      </c>
      <c r="E5" s="20">
        <f t="shared" si="0"/>
        <v>85528411</v>
      </c>
      <c r="F5" s="21">
        <f t="shared" si="0"/>
        <v>89559383</v>
      </c>
      <c r="G5" s="21">
        <f t="shared" si="0"/>
        <v>26742462</v>
      </c>
      <c r="H5" s="21">
        <f t="shared" si="0"/>
        <v>4847433</v>
      </c>
      <c r="I5" s="21">
        <f t="shared" si="0"/>
        <v>1756343</v>
      </c>
      <c r="J5" s="21">
        <f t="shared" si="0"/>
        <v>33346238</v>
      </c>
      <c r="K5" s="21">
        <f t="shared" si="0"/>
        <v>1741066</v>
      </c>
      <c r="L5" s="21">
        <f t="shared" si="0"/>
        <v>4001938</v>
      </c>
      <c r="M5" s="21">
        <f t="shared" si="0"/>
        <v>22432851</v>
      </c>
      <c r="N5" s="21">
        <f t="shared" si="0"/>
        <v>28175855</v>
      </c>
      <c r="O5" s="21">
        <f t="shared" si="0"/>
        <v>2036584</v>
      </c>
      <c r="P5" s="21">
        <f t="shared" si="0"/>
        <v>1984274</v>
      </c>
      <c r="Q5" s="21">
        <f t="shared" si="0"/>
        <v>17254196</v>
      </c>
      <c r="R5" s="21">
        <f t="shared" si="0"/>
        <v>21275054</v>
      </c>
      <c r="S5" s="21">
        <f t="shared" si="0"/>
        <v>-54999</v>
      </c>
      <c r="T5" s="21">
        <f t="shared" si="0"/>
        <v>3167111</v>
      </c>
      <c r="U5" s="21">
        <f t="shared" si="0"/>
        <v>1978656</v>
      </c>
      <c r="V5" s="21">
        <f t="shared" si="0"/>
        <v>5090768</v>
      </c>
      <c r="W5" s="21">
        <f t="shared" si="0"/>
        <v>87887915</v>
      </c>
      <c r="X5" s="21">
        <f t="shared" si="0"/>
        <v>85527465</v>
      </c>
      <c r="Y5" s="21">
        <f t="shared" si="0"/>
        <v>2360450</v>
      </c>
      <c r="Z5" s="4">
        <f>+IF(X5&lt;&gt;0,+(Y5/X5)*100,0)</f>
        <v>2.7598736850203616</v>
      </c>
      <c r="AA5" s="19">
        <f>SUM(AA6:AA8)</f>
        <v>89559383</v>
      </c>
    </row>
    <row r="6" spans="1:27" ht="13.5">
      <c r="A6" s="5" t="s">
        <v>33</v>
      </c>
      <c r="B6" s="3"/>
      <c r="C6" s="22">
        <v>90880769</v>
      </c>
      <c r="D6" s="22"/>
      <c r="E6" s="23">
        <v>62494000</v>
      </c>
      <c r="F6" s="24">
        <v>62494000</v>
      </c>
      <c r="G6" s="24">
        <v>26039000</v>
      </c>
      <c r="H6" s="24"/>
      <c r="I6" s="24"/>
      <c r="J6" s="24">
        <v>26039000</v>
      </c>
      <c r="K6" s="24"/>
      <c r="L6" s="24"/>
      <c r="M6" s="24">
        <v>20365000</v>
      </c>
      <c r="N6" s="24">
        <v>20365000</v>
      </c>
      <c r="O6" s="24"/>
      <c r="P6" s="24"/>
      <c r="Q6" s="24">
        <v>15624000</v>
      </c>
      <c r="R6" s="24">
        <v>15624000</v>
      </c>
      <c r="S6" s="24"/>
      <c r="T6" s="24"/>
      <c r="U6" s="24"/>
      <c r="V6" s="24"/>
      <c r="W6" s="24">
        <v>62028000</v>
      </c>
      <c r="X6" s="24">
        <v>62494000</v>
      </c>
      <c r="Y6" s="24">
        <v>-466000</v>
      </c>
      <c r="Z6" s="6">
        <v>-0.75</v>
      </c>
      <c r="AA6" s="22">
        <v>62494000</v>
      </c>
    </row>
    <row r="7" spans="1:27" ht="13.5">
      <c r="A7" s="5" t="s">
        <v>34</v>
      </c>
      <c r="B7" s="3"/>
      <c r="C7" s="25">
        <v>20553452</v>
      </c>
      <c r="D7" s="25"/>
      <c r="E7" s="26">
        <v>18242411</v>
      </c>
      <c r="F7" s="27">
        <v>22273383</v>
      </c>
      <c r="G7" s="27">
        <v>703462</v>
      </c>
      <c r="H7" s="27">
        <v>4847433</v>
      </c>
      <c r="I7" s="27">
        <v>1756343</v>
      </c>
      <c r="J7" s="27">
        <v>7307238</v>
      </c>
      <c r="K7" s="27">
        <v>1741066</v>
      </c>
      <c r="L7" s="27">
        <v>4001938</v>
      </c>
      <c r="M7" s="27">
        <v>2067851</v>
      </c>
      <c r="N7" s="27">
        <v>7810855</v>
      </c>
      <c r="O7" s="27">
        <v>2036584</v>
      </c>
      <c r="P7" s="27">
        <v>1984274</v>
      </c>
      <c r="Q7" s="27">
        <v>1630196</v>
      </c>
      <c r="R7" s="27">
        <v>5651054</v>
      </c>
      <c r="S7" s="27">
        <v>-54999</v>
      </c>
      <c r="T7" s="27">
        <v>3167111</v>
      </c>
      <c r="U7" s="27">
        <v>1978656</v>
      </c>
      <c r="V7" s="27">
        <v>5090768</v>
      </c>
      <c r="W7" s="27">
        <v>25859915</v>
      </c>
      <c r="X7" s="27">
        <v>18241465</v>
      </c>
      <c r="Y7" s="27">
        <v>7618450</v>
      </c>
      <c r="Z7" s="7">
        <v>41.76</v>
      </c>
      <c r="AA7" s="25">
        <v>22273383</v>
      </c>
    </row>
    <row r="8" spans="1:27" ht="13.5">
      <c r="A8" s="5" t="s">
        <v>35</v>
      </c>
      <c r="B8" s="3"/>
      <c r="C8" s="22"/>
      <c r="D8" s="22"/>
      <c r="E8" s="23">
        <v>4792000</v>
      </c>
      <c r="F8" s="24">
        <v>4792000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4792000</v>
      </c>
      <c r="Y8" s="24">
        <v>-4792000</v>
      </c>
      <c r="Z8" s="6">
        <v>-100</v>
      </c>
      <c r="AA8" s="22">
        <v>4792000</v>
      </c>
    </row>
    <row r="9" spans="1:27" ht="13.5">
      <c r="A9" s="2" t="s">
        <v>36</v>
      </c>
      <c r="B9" s="3"/>
      <c r="C9" s="19">
        <f aca="true" t="shared" si="1" ref="C9:Y9">SUM(C10:C14)</f>
        <v>78450</v>
      </c>
      <c r="D9" s="19">
        <f>SUM(D10:D14)</f>
        <v>0</v>
      </c>
      <c r="E9" s="20">
        <f t="shared" si="1"/>
        <v>1824650</v>
      </c>
      <c r="F9" s="21">
        <f t="shared" si="1"/>
        <v>3256810</v>
      </c>
      <c r="G9" s="21">
        <f t="shared" si="1"/>
        <v>16069</v>
      </c>
      <c r="H9" s="21">
        <f t="shared" si="1"/>
        <v>5410</v>
      </c>
      <c r="I9" s="21">
        <f t="shared" si="1"/>
        <v>0</v>
      </c>
      <c r="J9" s="21">
        <f t="shared" si="1"/>
        <v>21479</v>
      </c>
      <c r="K9" s="21">
        <f t="shared" si="1"/>
        <v>1424735</v>
      </c>
      <c r="L9" s="21">
        <f t="shared" si="1"/>
        <v>13589</v>
      </c>
      <c r="M9" s="21">
        <f t="shared" si="1"/>
        <v>371</v>
      </c>
      <c r="N9" s="21">
        <f t="shared" si="1"/>
        <v>1438695</v>
      </c>
      <c r="O9" s="21">
        <f t="shared" si="1"/>
        <v>1116378</v>
      </c>
      <c r="P9" s="21">
        <f t="shared" si="1"/>
        <v>377887</v>
      </c>
      <c r="Q9" s="21">
        <f t="shared" si="1"/>
        <v>0</v>
      </c>
      <c r="R9" s="21">
        <f t="shared" si="1"/>
        <v>1494265</v>
      </c>
      <c r="S9" s="21">
        <f t="shared" si="1"/>
        <v>181248</v>
      </c>
      <c r="T9" s="21">
        <f t="shared" si="1"/>
        <v>9040</v>
      </c>
      <c r="U9" s="21">
        <f t="shared" si="1"/>
        <v>237394</v>
      </c>
      <c r="V9" s="21">
        <f t="shared" si="1"/>
        <v>427682</v>
      </c>
      <c r="W9" s="21">
        <f t="shared" si="1"/>
        <v>3382121</v>
      </c>
      <c r="X9" s="21">
        <f t="shared" si="1"/>
        <v>1824650</v>
      </c>
      <c r="Y9" s="21">
        <f t="shared" si="1"/>
        <v>1557471</v>
      </c>
      <c r="Z9" s="4">
        <f>+IF(X9&lt;&gt;0,+(Y9/X9)*100,0)</f>
        <v>85.35724659523744</v>
      </c>
      <c r="AA9" s="19">
        <f>SUM(AA10:AA14)</f>
        <v>3256810</v>
      </c>
    </row>
    <row r="10" spans="1:27" ht="13.5">
      <c r="A10" s="5" t="s">
        <v>37</v>
      </c>
      <c r="B10" s="3"/>
      <c r="C10" s="22">
        <v>78450</v>
      </c>
      <c r="D10" s="22"/>
      <c r="E10" s="23">
        <v>1824650</v>
      </c>
      <c r="F10" s="24">
        <v>3256810</v>
      </c>
      <c r="G10" s="24">
        <v>16069</v>
      </c>
      <c r="H10" s="24">
        <v>5410</v>
      </c>
      <c r="I10" s="24"/>
      <c r="J10" s="24">
        <v>21479</v>
      </c>
      <c r="K10" s="24">
        <v>1424735</v>
      </c>
      <c r="L10" s="24">
        <v>13589</v>
      </c>
      <c r="M10" s="24">
        <v>371</v>
      </c>
      <c r="N10" s="24">
        <v>1438695</v>
      </c>
      <c r="O10" s="24">
        <v>1116378</v>
      </c>
      <c r="P10" s="24">
        <v>377887</v>
      </c>
      <c r="Q10" s="24"/>
      <c r="R10" s="24">
        <v>1494265</v>
      </c>
      <c r="S10" s="24">
        <v>181248</v>
      </c>
      <c r="T10" s="24">
        <v>9040</v>
      </c>
      <c r="U10" s="24">
        <v>237394</v>
      </c>
      <c r="V10" s="24">
        <v>427682</v>
      </c>
      <c r="W10" s="24">
        <v>3382121</v>
      </c>
      <c r="X10" s="24">
        <v>1824650</v>
      </c>
      <c r="Y10" s="24">
        <v>1557471</v>
      </c>
      <c r="Z10" s="6">
        <v>85.36</v>
      </c>
      <c r="AA10" s="22">
        <v>3256810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29814187</v>
      </c>
      <c r="D15" s="19">
        <f>SUM(D16:D18)</f>
        <v>0</v>
      </c>
      <c r="E15" s="20">
        <f t="shared" si="2"/>
        <v>12933256</v>
      </c>
      <c r="F15" s="21">
        <f t="shared" si="2"/>
        <v>25401420</v>
      </c>
      <c r="G15" s="21">
        <f t="shared" si="2"/>
        <v>11465981</v>
      </c>
      <c r="H15" s="21">
        <f t="shared" si="2"/>
        <v>817109</v>
      </c>
      <c r="I15" s="21">
        <f t="shared" si="2"/>
        <v>0</v>
      </c>
      <c r="J15" s="21">
        <f t="shared" si="2"/>
        <v>12283090</v>
      </c>
      <c r="K15" s="21">
        <f t="shared" si="2"/>
        <v>2578740</v>
      </c>
      <c r="L15" s="21">
        <f t="shared" si="2"/>
        <v>724621</v>
      </c>
      <c r="M15" s="21">
        <f t="shared" si="2"/>
        <v>10114196</v>
      </c>
      <c r="N15" s="21">
        <f t="shared" si="2"/>
        <v>13417557</v>
      </c>
      <c r="O15" s="21">
        <f t="shared" si="2"/>
        <v>1003430</v>
      </c>
      <c r="P15" s="21">
        <f t="shared" si="2"/>
        <v>8369538</v>
      </c>
      <c r="Q15" s="21">
        <f t="shared" si="2"/>
        <v>3913462</v>
      </c>
      <c r="R15" s="21">
        <f t="shared" si="2"/>
        <v>13286430</v>
      </c>
      <c r="S15" s="21">
        <f t="shared" si="2"/>
        <v>2191326</v>
      </c>
      <c r="T15" s="21">
        <f t="shared" si="2"/>
        <v>37131005</v>
      </c>
      <c r="U15" s="21">
        <f t="shared" si="2"/>
        <v>8622328</v>
      </c>
      <c r="V15" s="21">
        <f t="shared" si="2"/>
        <v>47944659</v>
      </c>
      <c r="W15" s="21">
        <f t="shared" si="2"/>
        <v>86931736</v>
      </c>
      <c r="X15" s="21">
        <f t="shared" si="2"/>
        <v>12933441</v>
      </c>
      <c r="Y15" s="21">
        <f t="shared" si="2"/>
        <v>73998295</v>
      </c>
      <c r="Z15" s="4">
        <f>+IF(X15&lt;&gt;0,+(Y15/X15)*100,0)</f>
        <v>572.1470024875824</v>
      </c>
      <c r="AA15" s="19">
        <f>SUM(AA16:AA18)</f>
        <v>25401420</v>
      </c>
    </row>
    <row r="16" spans="1:27" ht="13.5">
      <c r="A16" s="5" t="s">
        <v>43</v>
      </c>
      <c r="B16" s="3"/>
      <c r="C16" s="22"/>
      <c r="D16" s="22"/>
      <c r="E16" s="23">
        <v>138256</v>
      </c>
      <c r="F16" s="24">
        <v>2101385</v>
      </c>
      <c r="G16" s="24">
        <v>12468</v>
      </c>
      <c r="H16" s="24">
        <v>443007</v>
      </c>
      <c r="I16" s="24"/>
      <c r="J16" s="24">
        <v>455475</v>
      </c>
      <c r="K16" s="24">
        <v>1807341</v>
      </c>
      <c r="L16" s="24">
        <v>291131</v>
      </c>
      <c r="M16" s="24">
        <v>4320</v>
      </c>
      <c r="N16" s="24">
        <v>2102792</v>
      </c>
      <c r="O16" s="24">
        <v>424013</v>
      </c>
      <c r="P16" s="24">
        <v>7557787</v>
      </c>
      <c r="Q16" s="24">
        <v>28823</v>
      </c>
      <c r="R16" s="24">
        <v>8010623</v>
      </c>
      <c r="S16" s="24">
        <v>984445</v>
      </c>
      <c r="T16" s="24">
        <v>13666986</v>
      </c>
      <c r="U16" s="24">
        <v>929737</v>
      </c>
      <c r="V16" s="24">
        <v>15581168</v>
      </c>
      <c r="W16" s="24">
        <v>26150058</v>
      </c>
      <c r="X16" s="24">
        <v>138256</v>
      </c>
      <c r="Y16" s="24">
        <v>26011802</v>
      </c>
      <c r="Z16" s="6">
        <v>18814.23</v>
      </c>
      <c r="AA16" s="22">
        <v>2101385</v>
      </c>
    </row>
    <row r="17" spans="1:27" ht="13.5">
      <c r="A17" s="5" t="s">
        <v>44</v>
      </c>
      <c r="B17" s="3"/>
      <c r="C17" s="22">
        <v>29814187</v>
      </c>
      <c r="D17" s="22"/>
      <c r="E17" s="23">
        <v>12795000</v>
      </c>
      <c r="F17" s="24">
        <v>23300035</v>
      </c>
      <c r="G17" s="24">
        <v>11453513</v>
      </c>
      <c r="H17" s="24">
        <v>374102</v>
      </c>
      <c r="I17" s="24"/>
      <c r="J17" s="24">
        <v>11827615</v>
      </c>
      <c r="K17" s="24">
        <v>771399</v>
      </c>
      <c r="L17" s="24">
        <v>433490</v>
      </c>
      <c r="M17" s="24">
        <v>10109876</v>
      </c>
      <c r="N17" s="24">
        <v>11314765</v>
      </c>
      <c r="O17" s="24">
        <v>579417</v>
      </c>
      <c r="P17" s="24">
        <v>811751</v>
      </c>
      <c r="Q17" s="24">
        <v>3884639</v>
      </c>
      <c r="R17" s="24">
        <v>5275807</v>
      </c>
      <c r="S17" s="24">
        <v>1206881</v>
      </c>
      <c r="T17" s="24">
        <v>23464019</v>
      </c>
      <c r="U17" s="24">
        <v>7692591</v>
      </c>
      <c r="V17" s="24">
        <v>32363491</v>
      </c>
      <c r="W17" s="24">
        <v>60781678</v>
      </c>
      <c r="X17" s="24">
        <v>12795185</v>
      </c>
      <c r="Y17" s="24">
        <v>47986493</v>
      </c>
      <c r="Z17" s="6">
        <v>375.04</v>
      </c>
      <c r="AA17" s="22">
        <v>23300035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40079559</v>
      </c>
      <c r="D19" s="19">
        <f>SUM(D20:D23)</f>
        <v>0</v>
      </c>
      <c r="E19" s="20">
        <f t="shared" si="3"/>
        <v>63303683</v>
      </c>
      <c r="F19" s="21">
        <f t="shared" si="3"/>
        <v>61054463</v>
      </c>
      <c r="G19" s="21">
        <f t="shared" si="3"/>
        <v>10207082</v>
      </c>
      <c r="H19" s="21">
        <f t="shared" si="3"/>
        <v>4471816</v>
      </c>
      <c r="I19" s="21">
        <f t="shared" si="3"/>
        <v>4853603</v>
      </c>
      <c r="J19" s="21">
        <f t="shared" si="3"/>
        <v>19532501</v>
      </c>
      <c r="K19" s="21">
        <f t="shared" si="3"/>
        <v>7697779</v>
      </c>
      <c r="L19" s="21">
        <f t="shared" si="3"/>
        <v>8703625</v>
      </c>
      <c r="M19" s="21">
        <f t="shared" si="3"/>
        <v>2299884</v>
      </c>
      <c r="N19" s="21">
        <f t="shared" si="3"/>
        <v>18701288</v>
      </c>
      <c r="O19" s="21">
        <f t="shared" si="3"/>
        <v>1125168</v>
      </c>
      <c r="P19" s="21">
        <f t="shared" si="3"/>
        <v>1555685</v>
      </c>
      <c r="Q19" s="21">
        <f t="shared" si="3"/>
        <v>10549640</v>
      </c>
      <c r="R19" s="21">
        <f t="shared" si="3"/>
        <v>13230493</v>
      </c>
      <c r="S19" s="21">
        <f t="shared" si="3"/>
        <v>2018229</v>
      </c>
      <c r="T19" s="21">
        <f t="shared" si="3"/>
        <v>729884</v>
      </c>
      <c r="U19" s="21">
        <f t="shared" si="3"/>
        <v>5530591</v>
      </c>
      <c r="V19" s="21">
        <f t="shared" si="3"/>
        <v>8278704</v>
      </c>
      <c r="W19" s="21">
        <f t="shared" si="3"/>
        <v>59742986</v>
      </c>
      <c r="X19" s="21">
        <f t="shared" si="3"/>
        <v>63303965</v>
      </c>
      <c r="Y19" s="21">
        <f t="shared" si="3"/>
        <v>-3560979</v>
      </c>
      <c r="Z19" s="4">
        <f>+IF(X19&lt;&gt;0,+(Y19/X19)*100,0)</f>
        <v>-5.625206888699625</v>
      </c>
      <c r="AA19" s="19">
        <f>SUM(AA20:AA23)</f>
        <v>61054463</v>
      </c>
    </row>
    <row r="20" spans="1:27" ht="13.5">
      <c r="A20" s="5" t="s">
        <v>47</v>
      </c>
      <c r="B20" s="3"/>
      <c r="C20" s="22">
        <v>29414638</v>
      </c>
      <c r="D20" s="22"/>
      <c r="E20" s="23">
        <v>41656114</v>
      </c>
      <c r="F20" s="24">
        <v>41103400</v>
      </c>
      <c r="G20" s="24">
        <v>4627954</v>
      </c>
      <c r="H20" s="24">
        <v>3218978</v>
      </c>
      <c r="I20" s="24">
        <v>3631723</v>
      </c>
      <c r="J20" s="24">
        <v>11478655</v>
      </c>
      <c r="K20" s="24">
        <v>1041576</v>
      </c>
      <c r="L20" s="24">
        <v>7409960</v>
      </c>
      <c r="M20" s="24">
        <v>1564213</v>
      </c>
      <c r="N20" s="24">
        <v>10015749</v>
      </c>
      <c r="O20" s="24">
        <v>516816</v>
      </c>
      <c r="P20" s="24">
        <v>503718</v>
      </c>
      <c r="Q20" s="24">
        <v>5788992</v>
      </c>
      <c r="R20" s="24">
        <v>6809526</v>
      </c>
      <c r="S20" s="24">
        <v>386417</v>
      </c>
      <c r="T20" s="24">
        <v>-92510</v>
      </c>
      <c r="U20" s="24">
        <v>4615966</v>
      </c>
      <c r="V20" s="24">
        <v>4909873</v>
      </c>
      <c r="W20" s="24">
        <v>33213803</v>
      </c>
      <c r="X20" s="24">
        <v>41656114</v>
      </c>
      <c r="Y20" s="24">
        <v>-8442311</v>
      </c>
      <c r="Z20" s="6">
        <v>-20.27</v>
      </c>
      <c r="AA20" s="22">
        <v>41103400</v>
      </c>
    </row>
    <row r="21" spans="1:27" ht="13.5">
      <c r="A21" s="5" t="s">
        <v>48</v>
      </c>
      <c r="B21" s="3"/>
      <c r="C21" s="22">
        <v>5483716</v>
      </c>
      <c r="D21" s="22"/>
      <c r="E21" s="23">
        <v>12098917</v>
      </c>
      <c r="F21" s="24">
        <v>12098916</v>
      </c>
      <c r="G21" s="24">
        <v>4552083</v>
      </c>
      <c r="H21" s="24">
        <v>765395</v>
      </c>
      <c r="I21" s="24">
        <v>733470</v>
      </c>
      <c r="J21" s="24">
        <v>6050948</v>
      </c>
      <c r="K21" s="24">
        <v>6178964</v>
      </c>
      <c r="L21" s="24">
        <v>316925</v>
      </c>
      <c r="M21" s="24">
        <v>246890</v>
      </c>
      <c r="N21" s="24">
        <v>6742779</v>
      </c>
      <c r="O21" s="24">
        <v>121118</v>
      </c>
      <c r="P21" s="24">
        <v>572879</v>
      </c>
      <c r="Q21" s="24">
        <v>4274688</v>
      </c>
      <c r="R21" s="24">
        <v>4968685</v>
      </c>
      <c r="S21" s="24">
        <v>1144427</v>
      </c>
      <c r="T21" s="24">
        <v>331570</v>
      </c>
      <c r="U21" s="24">
        <v>428670</v>
      </c>
      <c r="V21" s="24">
        <v>1904667</v>
      </c>
      <c r="W21" s="24">
        <v>19667079</v>
      </c>
      <c r="X21" s="24">
        <v>12098917</v>
      </c>
      <c r="Y21" s="24">
        <v>7568162</v>
      </c>
      <c r="Z21" s="6">
        <v>62.55</v>
      </c>
      <c r="AA21" s="22">
        <v>12098916</v>
      </c>
    </row>
    <row r="22" spans="1:27" ht="13.5">
      <c r="A22" s="5" t="s">
        <v>49</v>
      </c>
      <c r="B22" s="3"/>
      <c r="C22" s="25">
        <v>3360399</v>
      </c>
      <c r="D22" s="25"/>
      <c r="E22" s="26">
        <v>5800600</v>
      </c>
      <c r="F22" s="27">
        <v>5800882</v>
      </c>
      <c r="G22" s="27">
        <v>592887</v>
      </c>
      <c r="H22" s="27">
        <v>303325</v>
      </c>
      <c r="I22" s="27">
        <v>303971</v>
      </c>
      <c r="J22" s="27">
        <v>1200183</v>
      </c>
      <c r="K22" s="27">
        <v>299286</v>
      </c>
      <c r="L22" s="27">
        <v>607830</v>
      </c>
      <c r="M22" s="27">
        <v>304342</v>
      </c>
      <c r="N22" s="27">
        <v>1211458</v>
      </c>
      <c r="O22" s="27">
        <v>302761</v>
      </c>
      <c r="P22" s="27">
        <v>297851</v>
      </c>
      <c r="Q22" s="27">
        <v>301642</v>
      </c>
      <c r="R22" s="27">
        <v>902254</v>
      </c>
      <c r="S22" s="27">
        <v>303183</v>
      </c>
      <c r="T22" s="27">
        <v>303117</v>
      </c>
      <c r="U22" s="27">
        <v>302608</v>
      </c>
      <c r="V22" s="27">
        <v>908908</v>
      </c>
      <c r="W22" s="27">
        <v>4222803</v>
      </c>
      <c r="X22" s="27">
        <v>5800882</v>
      </c>
      <c r="Y22" s="27">
        <v>-1578079</v>
      </c>
      <c r="Z22" s="7">
        <v>-27.2</v>
      </c>
      <c r="AA22" s="25">
        <v>5800882</v>
      </c>
    </row>
    <row r="23" spans="1:27" ht="13.5">
      <c r="A23" s="5" t="s">
        <v>50</v>
      </c>
      <c r="B23" s="3"/>
      <c r="C23" s="22">
        <v>1820806</v>
      </c>
      <c r="D23" s="22"/>
      <c r="E23" s="23">
        <v>3748052</v>
      </c>
      <c r="F23" s="24">
        <v>2051265</v>
      </c>
      <c r="G23" s="24">
        <v>434158</v>
      </c>
      <c r="H23" s="24">
        <v>184118</v>
      </c>
      <c r="I23" s="24">
        <v>184439</v>
      </c>
      <c r="J23" s="24">
        <v>802715</v>
      </c>
      <c r="K23" s="24">
        <v>177953</v>
      </c>
      <c r="L23" s="24">
        <v>368910</v>
      </c>
      <c r="M23" s="24">
        <v>184439</v>
      </c>
      <c r="N23" s="24">
        <v>731302</v>
      </c>
      <c r="O23" s="24">
        <v>184473</v>
      </c>
      <c r="P23" s="24">
        <v>181237</v>
      </c>
      <c r="Q23" s="24">
        <v>184318</v>
      </c>
      <c r="R23" s="24">
        <v>550028</v>
      </c>
      <c r="S23" s="24">
        <v>184202</v>
      </c>
      <c r="T23" s="24">
        <v>187707</v>
      </c>
      <c r="U23" s="24">
        <v>183347</v>
      </c>
      <c r="V23" s="24">
        <v>555256</v>
      </c>
      <c r="W23" s="24">
        <v>2639301</v>
      </c>
      <c r="X23" s="24">
        <v>3748052</v>
      </c>
      <c r="Y23" s="24">
        <v>-1108751</v>
      </c>
      <c r="Z23" s="6">
        <v>-29.58</v>
      </c>
      <c r="AA23" s="22">
        <v>2051265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181406417</v>
      </c>
      <c r="D25" s="40">
        <f>+D5+D9+D15+D19+D24</f>
        <v>0</v>
      </c>
      <c r="E25" s="41">
        <f t="shared" si="4"/>
        <v>163590000</v>
      </c>
      <c r="F25" s="42">
        <f t="shared" si="4"/>
        <v>179272076</v>
      </c>
      <c r="G25" s="42">
        <f t="shared" si="4"/>
        <v>48431594</v>
      </c>
      <c r="H25" s="42">
        <f t="shared" si="4"/>
        <v>10141768</v>
      </c>
      <c r="I25" s="42">
        <f t="shared" si="4"/>
        <v>6609946</v>
      </c>
      <c r="J25" s="42">
        <f t="shared" si="4"/>
        <v>65183308</v>
      </c>
      <c r="K25" s="42">
        <f t="shared" si="4"/>
        <v>13442320</v>
      </c>
      <c r="L25" s="42">
        <f t="shared" si="4"/>
        <v>13443773</v>
      </c>
      <c r="M25" s="42">
        <f t="shared" si="4"/>
        <v>34847302</v>
      </c>
      <c r="N25" s="42">
        <f t="shared" si="4"/>
        <v>61733395</v>
      </c>
      <c r="O25" s="42">
        <f t="shared" si="4"/>
        <v>5281560</v>
      </c>
      <c r="P25" s="42">
        <f t="shared" si="4"/>
        <v>12287384</v>
      </c>
      <c r="Q25" s="42">
        <f t="shared" si="4"/>
        <v>31717298</v>
      </c>
      <c r="R25" s="42">
        <f t="shared" si="4"/>
        <v>49286242</v>
      </c>
      <c r="S25" s="42">
        <f t="shared" si="4"/>
        <v>4335804</v>
      </c>
      <c r="T25" s="42">
        <f t="shared" si="4"/>
        <v>41037040</v>
      </c>
      <c r="U25" s="42">
        <f t="shared" si="4"/>
        <v>16368969</v>
      </c>
      <c r="V25" s="42">
        <f t="shared" si="4"/>
        <v>61741813</v>
      </c>
      <c r="W25" s="42">
        <f t="shared" si="4"/>
        <v>237944758</v>
      </c>
      <c r="X25" s="42">
        <f t="shared" si="4"/>
        <v>163589521</v>
      </c>
      <c r="Y25" s="42">
        <f t="shared" si="4"/>
        <v>74355237</v>
      </c>
      <c r="Z25" s="43">
        <f>+IF(X25&lt;&gt;0,+(Y25/X25)*100,0)</f>
        <v>45.45232270714944</v>
      </c>
      <c r="AA25" s="40">
        <f>+AA5+AA9+AA15+AA19+AA24</f>
        <v>179272076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185575462</v>
      </c>
      <c r="D28" s="19">
        <f>SUM(D29:D31)</f>
        <v>0</v>
      </c>
      <c r="E28" s="20">
        <f t="shared" si="5"/>
        <v>69294773</v>
      </c>
      <c r="F28" s="21">
        <f t="shared" si="5"/>
        <v>162109885</v>
      </c>
      <c r="G28" s="21">
        <f t="shared" si="5"/>
        <v>11417271</v>
      </c>
      <c r="H28" s="21">
        <f t="shared" si="5"/>
        <v>4750724</v>
      </c>
      <c r="I28" s="21">
        <f t="shared" si="5"/>
        <v>7517343</v>
      </c>
      <c r="J28" s="21">
        <f t="shared" si="5"/>
        <v>23685338</v>
      </c>
      <c r="K28" s="21">
        <f t="shared" si="5"/>
        <v>4605572</v>
      </c>
      <c r="L28" s="21">
        <f t="shared" si="5"/>
        <v>5610513</v>
      </c>
      <c r="M28" s="21">
        <f t="shared" si="5"/>
        <v>4925212</v>
      </c>
      <c r="N28" s="21">
        <f t="shared" si="5"/>
        <v>15141297</v>
      </c>
      <c r="O28" s="21">
        <f t="shared" si="5"/>
        <v>5097928</v>
      </c>
      <c r="P28" s="21">
        <f t="shared" si="5"/>
        <v>3404581</v>
      </c>
      <c r="Q28" s="21">
        <f t="shared" si="5"/>
        <v>3159326</v>
      </c>
      <c r="R28" s="21">
        <f t="shared" si="5"/>
        <v>11661835</v>
      </c>
      <c r="S28" s="21">
        <f t="shared" si="5"/>
        <v>3251528</v>
      </c>
      <c r="T28" s="21">
        <f t="shared" si="5"/>
        <v>2802803</v>
      </c>
      <c r="U28" s="21">
        <f t="shared" si="5"/>
        <v>12860369</v>
      </c>
      <c r="V28" s="21">
        <f t="shared" si="5"/>
        <v>18914700</v>
      </c>
      <c r="W28" s="21">
        <f t="shared" si="5"/>
        <v>69403170</v>
      </c>
      <c r="X28" s="21">
        <f t="shared" si="5"/>
        <v>69291667</v>
      </c>
      <c r="Y28" s="21">
        <f t="shared" si="5"/>
        <v>111503</v>
      </c>
      <c r="Z28" s="4">
        <f>+IF(X28&lt;&gt;0,+(Y28/X28)*100,0)</f>
        <v>0.1609183395746562</v>
      </c>
      <c r="AA28" s="19">
        <f>SUM(AA29:AA31)</f>
        <v>162109885</v>
      </c>
    </row>
    <row r="29" spans="1:27" ht="13.5">
      <c r="A29" s="5" t="s">
        <v>33</v>
      </c>
      <c r="B29" s="3"/>
      <c r="C29" s="22">
        <v>47158380</v>
      </c>
      <c r="D29" s="22"/>
      <c r="E29" s="23">
        <v>31834773</v>
      </c>
      <c r="F29" s="24">
        <v>10350490</v>
      </c>
      <c r="G29" s="24">
        <v>3572900</v>
      </c>
      <c r="H29" s="24">
        <v>2235500</v>
      </c>
      <c r="I29" s="24">
        <v>5568243</v>
      </c>
      <c r="J29" s="24">
        <v>11376643</v>
      </c>
      <c r="K29" s="24">
        <v>2241939</v>
      </c>
      <c r="L29" s="24">
        <v>1954988</v>
      </c>
      <c r="M29" s="24">
        <v>1582994</v>
      </c>
      <c r="N29" s="24">
        <v>5779921</v>
      </c>
      <c r="O29" s="24">
        <v>4522645</v>
      </c>
      <c r="P29" s="24">
        <v>1816855</v>
      </c>
      <c r="Q29" s="24">
        <v>1380710</v>
      </c>
      <c r="R29" s="24">
        <v>7720210</v>
      </c>
      <c r="S29" s="24">
        <v>1346568</v>
      </c>
      <c r="T29" s="24">
        <v>628351</v>
      </c>
      <c r="U29" s="24">
        <v>1110536</v>
      </c>
      <c r="V29" s="24">
        <v>3085455</v>
      </c>
      <c r="W29" s="24">
        <v>27962229</v>
      </c>
      <c r="X29" s="24">
        <v>31834773</v>
      </c>
      <c r="Y29" s="24">
        <v>-3872544</v>
      </c>
      <c r="Z29" s="6">
        <v>-12.16</v>
      </c>
      <c r="AA29" s="22">
        <v>10350490</v>
      </c>
    </row>
    <row r="30" spans="1:27" ht="13.5">
      <c r="A30" s="5" t="s">
        <v>34</v>
      </c>
      <c r="B30" s="3"/>
      <c r="C30" s="25">
        <v>69598164</v>
      </c>
      <c r="D30" s="25"/>
      <c r="E30" s="26">
        <v>17906000</v>
      </c>
      <c r="F30" s="27">
        <v>23848277</v>
      </c>
      <c r="G30" s="27">
        <v>1214753</v>
      </c>
      <c r="H30" s="27">
        <v>2821049</v>
      </c>
      <c r="I30" s="27">
        <v>1068779</v>
      </c>
      <c r="J30" s="27">
        <v>5104581</v>
      </c>
      <c r="K30" s="27">
        <v>1865718</v>
      </c>
      <c r="L30" s="27">
        <v>2805000</v>
      </c>
      <c r="M30" s="27">
        <v>837865</v>
      </c>
      <c r="N30" s="27">
        <v>5508583</v>
      </c>
      <c r="O30" s="27">
        <v>138101</v>
      </c>
      <c r="P30" s="27">
        <v>956142</v>
      </c>
      <c r="Q30" s="27">
        <v>1059177</v>
      </c>
      <c r="R30" s="27">
        <v>2153420</v>
      </c>
      <c r="S30" s="27">
        <v>1395496</v>
      </c>
      <c r="T30" s="27">
        <v>1649219</v>
      </c>
      <c r="U30" s="27">
        <v>2948903</v>
      </c>
      <c r="V30" s="27">
        <v>5993618</v>
      </c>
      <c r="W30" s="27">
        <v>18760202</v>
      </c>
      <c r="X30" s="27">
        <v>17903367</v>
      </c>
      <c r="Y30" s="27">
        <v>856835</v>
      </c>
      <c r="Z30" s="7">
        <v>4.79</v>
      </c>
      <c r="AA30" s="25">
        <v>23848277</v>
      </c>
    </row>
    <row r="31" spans="1:27" ht="13.5">
      <c r="A31" s="5" t="s">
        <v>35</v>
      </c>
      <c r="B31" s="3"/>
      <c r="C31" s="22">
        <v>68818918</v>
      </c>
      <c r="D31" s="22"/>
      <c r="E31" s="23">
        <v>19554000</v>
      </c>
      <c r="F31" s="24">
        <v>127911118</v>
      </c>
      <c r="G31" s="24">
        <v>6629618</v>
      </c>
      <c r="H31" s="24">
        <v>-305825</v>
      </c>
      <c r="I31" s="24">
        <v>880321</v>
      </c>
      <c r="J31" s="24">
        <v>7204114</v>
      </c>
      <c r="K31" s="24">
        <v>497915</v>
      </c>
      <c r="L31" s="24">
        <v>850525</v>
      </c>
      <c r="M31" s="24">
        <v>2504353</v>
      </c>
      <c r="N31" s="24">
        <v>3852793</v>
      </c>
      <c r="O31" s="24">
        <v>437182</v>
      </c>
      <c r="P31" s="24">
        <v>631584</v>
      </c>
      <c r="Q31" s="24">
        <v>719439</v>
      </c>
      <c r="R31" s="24">
        <v>1788205</v>
      </c>
      <c r="S31" s="24">
        <v>509464</v>
      </c>
      <c r="T31" s="24">
        <v>525233</v>
      </c>
      <c r="U31" s="24">
        <v>8800930</v>
      </c>
      <c r="V31" s="24">
        <v>9835627</v>
      </c>
      <c r="W31" s="24">
        <v>22680739</v>
      </c>
      <c r="X31" s="24">
        <v>19553527</v>
      </c>
      <c r="Y31" s="24">
        <v>3127212</v>
      </c>
      <c r="Z31" s="6">
        <v>15.99</v>
      </c>
      <c r="AA31" s="22">
        <v>127911118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10113000</v>
      </c>
      <c r="F32" s="21">
        <f t="shared" si="6"/>
        <v>0</v>
      </c>
      <c r="G32" s="21">
        <f t="shared" si="6"/>
        <v>357882</v>
      </c>
      <c r="H32" s="21">
        <f t="shared" si="6"/>
        <v>340827</v>
      </c>
      <c r="I32" s="21">
        <f t="shared" si="6"/>
        <v>2603</v>
      </c>
      <c r="J32" s="21">
        <f t="shared" si="6"/>
        <v>701312</v>
      </c>
      <c r="K32" s="21">
        <f t="shared" si="6"/>
        <v>406293</v>
      </c>
      <c r="L32" s="21">
        <f t="shared" si="6"/>
        <v>359078</v>
      </c>
      <c r="M32" s="21">
        <f t="shared" si="6"/>
        <v>358551</v>
      </c>
      <c r="N32" s="21">
        <f t="shared" si="6"/>
        <v>1123922</v>
      </c>
      <c r="O32" s="21">
        <f t="shared" si="6"/>
        <v>0</v>
      </c>
      <c r="P32" s="21">
        <f t="shared" si="6"/>
        <v>512985</v>
      </c>
      <c r="Q32" s="21">
        <f t="shared" si="6"/>
        <v>373591</v>
      </c>
      <c r="R32" s="21">
        <f t="shared" si="6"/>
        <v>886576</v>
      </c>
      <c r="S32" s="21">
        <f t="shared" si="6"/>
        <v>336863</v>
      </c>
      <c r="T32" s="21">
        <f t="shared" si="6"/>
        <v>13781</v>
      </c>
      <c r="U32" s="21">
        <f t="shared" si="6"/>
        <v>2853</v>
      </c>
      <c r="V32" s="21">
        <f t="shared" si="6"/>
        <v>353497</v>
      </c>
      <c r="W32" s="21">
        <f t="shared" si="6"/>
        <v>3065307</v>
      </c>
      <c r="X32" s="21">
        <f t="shared" si="6"/>
        <v>10112794</v>
      </c>
      <c r="Y32" s="21">
        <f t="shared" si="6"/>
        <v>-7047487</v>
      </c>
      <c r="Z32" s="4">
        <f>+IF(X32&lt;&gt;0,+(Y32/X32)*100,0)</f>
        <v>-69.68882190223592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>
        <v>10113000</v>
      </c>
      <c r="F33" s="24"/>
      <c r="G33" s="24">
        <v>357882</v>
      </c>
      <c r="H33" s="24">
        <v>340827</v>
      </c>
      <c r="I33" s="24">
        <v>2603</v>
      </c>
      <c r="J33" s="24">
        <v>701312</v>
      </c>
      <c r="K33" s="24">
        <v>406293</v>
      </c>
      <c r="L33" s="24">
        <v>359078</v>
      </c>
      <c r="M33" s="24">
        <v>358551</v>
      </c>
      <c r="N33" s="24">
        <v>1123922</v>
      </c>
      <c r="O33" s="24"/>
      <c r="P33" s="24">
        <v>512985</v>
      </c>
      <c r="Q33" s="24">
        <v>373591</v>
      </c>
      <c r="R33" s="24">
        <v>886576</v>
      </c>
      <c r="S33" s="24">
        <v>336863</v>
      </c>
      <c r="T33" s="24">
        <v>13781</v>
      </c>
      <c r="U33" s="24">
        <v>2853</v>
      </c>
      <c r="V33" s="24">
        <v>353497</v>
      </c>
      <c r="W33" s="24">
        <v>3065307</v>
      </c>
      <c r="X33" s="24">
        <v>10112794</v>
      </c>
      <c r="Y33" s="24">
        <v>-7047487</v>
      </c>
      <c r="Z33" s="6">
        <v>-69.69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21250371</v>
      </c>
      <c r="F38" s="21">
        <f t="shared" si="7"/>
        <v>0</v>
      </c>
      <c r="G38" s="21">
        <f t="shared" si="7"/>
        <v>1497812</v>
      </c>
      <c r="H38" s="21">
        <f t="shared" si="7"/>
        <v>1250823</v>
      </c>
      <c r="I38" s="21">
        <f t="shared" si="7"/>
        <v>411289</v>
      </c>
      <c r="J38" s="21">
        <f t="shared" si="7"/>
        <v>3159924</v>
      </c>
      <c r="K38" s="21">
        <f t="shared" si="7"/>
        <v>1305895</v>
      </c>
      <c r="L38" s="21">
        <f t="shared" si="7"/>
        <v>1511368</v>
      </c>
      <c r="M38" s="21">
        <f t="shared" si="7"/>
        <v>1410466</v>
      </c>
      <c r="N38" s="21">
        <f t="shared" si="7"/>
        <v>4227729</v>
      </c>
      <c r="O38" s="21">
        <f t="shared" si="7"/>
        <v>280994</v>
      </c>
      <c r="P38" s="21">
        <f t="shared" si="7"/>
        <v>1520619</v>
      </c>
      <c r="Q38" s="21">
        <f t="shared" si="7"/>
        <v>1207256</v>
      </c>
      <c r="R38" s="21">
        <f t="shared" si="7"/>
        <v>3008869</v>
      </c>
      <c r="S38" s="21">
        <f t="shared" si="7"/>
        <v>923722</v>
      </c>
      <c r="T38" s="21">
        <f t="shared" si="7"/>
        <v>93610</v>
      </c>
      <c r="U38" s="21">
        <f t="shared" si="7"/>
        <v>22074</v>
      </c>
      <c r="V38" s="21">
        <f t="shared" si="7"/>
        <v>1039406</v>
      </c>
      <c r="W38" s="21">
        <f t="shared" si="7"/>
        <v>11435928</v>
      </c>
      <c r="X38" s="21">
        <f t="shared" si="7"/>
        <v>21253199</v>
      </c>
      <c r="Y38" s="21">
        <f t="shared" si="7"/>
        <v>-9817271</v>
      </c>
      <c r="Z38" s="4">
        <f>+IF(X38&lt;&gt;0,+(Y38/X38)*100,0)</f>
        <v>-46.19196855965072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>
        <v>1233371</v>
      </c>
      <c r="F39" s="24"/>
      <c r="G39" s="24">
        <v>511640</v>
      </c>
      <c r="H39" s="24">
        <v>246192</v>
      </c>
      <c r="I39" s="24">
        <v>148374</v>
      </c>
      <c r="J39" s="24">
        <v>906206</v>
      </c>
      <c r="K39" s="24">
        <v>377119</v>
      </c>
      <c r="L39" s="24">
        <v>494442</v>
      </c>
      <c r="M39" s="24">
        <v>537388</v>
      </c>
      <c r="N39" s="24">
        <v>1408949</v>
      </c>
      <c r="O39" s="24">
        <v>194388</v>
      </c>
      <c r="P39" s="24">
        <v>709874</v>
      </c>
      <c r="Q39" s="24">
        <v>133660</v>
      </c>
      <c r="R39" s="24">
        <v>1037922</v>
      </c>
      <c r="S39" s="24">
        <v>288774</v>
      </c>
      <c r="T39" s="24">
        <v>330938</v>
      </c>
      <c r="U39" s="24">
        <v>20931</v>
      </c>
      <c r="V39" s="24">
        <v>640643</v>
      </c>
      <c r="W39" s="24">
        <v>3993720</v>
      </c>
      <c r="X39" s="24">
        <v>1235813</v>
      </c>
      <c r="Y39" s="24">
        <v>2757907</v>
      </c>
      <c r="Z39" s="6">
        <v>223.17</v>
      </c>
      <c r="AA39" s="22"/>
    </row>
    <row r="40" spans="1:27" ht="13.5">
      <c r="A40" s="5" t="s">
        <v>44</v>
      </c>
      <c r="B40" s="3"/>
      <c r="C40" s="22"/>
      <c r="D40" s="22"/>
      <c r="E40" s="23">
        <v>20017000</v>
      </c>
      <c r="F40" s="24"/>
      <c r="G40" s="24">
        <v>986172</v>
      </c>
      <c r="H40" s="24">
        <v>1004631</v>
      </c>
      <c r="I40" s="24">
        <v>262915</v>
      </c>
      <c r="J40" s="24">
        <v>2253718</v>
      </c>
      <c r="K40" s="24">
        <v>928776</v>
      </c>
      <c r="L40" s="24">
        <v>1016926</v>
      </c>
      <c r="M40" s="24">
        <v>873078</v>
      </c>
      <c r="N40" s="24">
        <v>2818780</v>
      </c>
      <c r="O40" s="24">
        <v>86606</v>
      </c>
      <c r="P40" s="24">
        <v>810745</v>
      </c>
      <c r="Q40" s="24">
        <v>1073596</v>
      </c>
      <c r="R40" s="24">
        <v>1970947</v>
      </c>
      <c r="S40" s="24">
        <v>634948</v>
      </c>
      <c r="T40" s="24">
        <v>-237328</v>
      </c>
      <c r="U40" s="24">
        <v>1143</v>
      </c>
      <c r="V40" s="24">
        <v>398763</v>
      </c>
      <c r="W40" s="24">
        <v>7442208</v>
      </c>
      <c r="X40" s="24">
        <v>20017386</v>
      </c>
      <c r="Y40" s="24">
        <v>-12575178</v>
      </c>
      <c r="Z40" s="6">
        <v>-62.82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29908852</v>
      </c>
      <c r="D42" s="19">
        <f>SUM(D43:D46)</f>
        <v>0</v>
      </c>
      <c r="E42" s="20">
        <f t="shared" si="8"/>
        <v>57401787</v>
      </c>
      <c r="F42" s="21">
        <f t="shared" si="8"/>
        <v>26524046</v>
      </c>
      <c r="G42" s="21">
        <f t="shared" si="8"/>
        <v>10770637</v>
      </c>
      <c r="H42" s="21">
        <f t="shared" si="8"/>
        <v>7302090</v>
      </c>
      <c r="I42" s="21">
        <f t="shared" si="8"/>
        <v>2195515</v>
      </c>
      <c r="J42" s="21">
        <f t="shared" si="8"/>
        <v>20268242</v>
      </c>
      <c r="K42" s="21">
        <f t="shared" si="8"/>
        <v>2529369</v>
      </c>
      <c r="L42" s="21">
        <f t="shared" si="8"/>
        <v>2872679</v>
      </c>
      <c r="M42" s="21">
        <f t="shared" si="8"/>
        <v>4335670</v>
      </c>
      <c r="N42" s="21">
        <f t="shared" si="8"/>
        <v>9737718</v>
      </c>
      <c r="O42" s="21">
        <f t="shared" si="8"/>
        <v>89814</v>
      </c>
      <c r="P42" s="21">
        <f t="shared" si="8"/>
        <v>4561491</v>
      </c>
      <c r="Q42" s="21">
        <f t="shared" si="8"/>
        <v>2328111</v>
      </c>
      <c r="R42" s="21">
        <f t="shared" si="8"/>
        <v>6979416</v>
      </c>
      <c r="S42" s="21">
        <f t="shared" si="8"/>
        <v>3841473</v>
      </c>
      <c r="T42" s="21">
        <f t="shared" si="8"/>
        <v>2104903</v>
      </c>
      <c r="U42" s="21">
        <f t="shared" si="8"/>
        <v>7472350</v>
      </c>
      <c r="V42" s="21">
        <f t="shared" si="8"/>
        <v>13418726</v>
      </c>
      <c r="W42" s="21">
        <f t="shared" si="8"/>
        <v>50404102</v>
      </c>
      <c r="X42" s="21">
        <f t="shared" si="8"/>
        <v>57401788</v>
      </c>
      <c r="Y42" s="21">
        <f t="shared" si="8"/>
        <v>-6997686</v>
      </c>
      <c r="Z42" s="4">
        <f>+IF(X42&lt;&gt;0,+(Y42/X42)*100,0)</f>
        <v>-12.190710853815217</v>
      </c>
      <c r="AA42" s="19">
        <f>SUM(AA43:AA46)</f>
        <v>26524046</v>
      </c>
    </row>
    <row r="43" spans="1:27" ht="13.5">
      <c r="A43" s="5" t="s">
        <v>47</v>
      </c>
      <c r="B43" s="3"/>
      <c r="C43" s="22">
        <v>28379857</v>
      </c>
      <c r="D43" s="22"/>
      <c r="E43" s="23">
        <v>31608338</v>
      </c>
      <c r="F43" s="24">
        <v>25422645</v>
      </c>
      <c r="G43" s="24">
        <v>7488044</v>
      </c>
      <c r="H43" s="24">
        <v>3510313</v>
      </c>
      <c r="I43" s="24">
        <v>101702</v>
      </c>
      <c r="J43" s="24">
        <v>11100059</v>
      </c>
      <c r="K43" s="24">
        <v>981752</v>
      </c>
      <c r="L43" s="24">
        <v>-545985</v>
      </c>
      <c r="M43" s="24">
        <v>3188821</v>
      </c>
      <c r="N43" s="24">
        <v>3624588</v>
      </c>
      <c r="O43" s="24">
        <v>89814</v>
      </c>
      <c r="P43" s="24">
        <v>3087798</v>
      </c>
      <c r="Q43" s="24">
        <v>3964868</v>
      </c>
      <c r="R43" s="24">
        <v>7142480</v>
      </c>
      <c r="S43" s="24">
        <v>173811</v>
      </c>
      <c r="T43" s="24">
        <v>2891</v>
      </c>
      <c r="U43" s="24">
        <v>1852336</v>
      </c>
      <c r="V43" s="24">
        <v>2029038</v>
      </c>
      <c r="W43" s="24">
        <v>23896165</v>
      </c>
      <c r="X43" s="24">
        <v>31608338</v>
      </c>
      <c r="Y43" s="24">
        <v>-7712173</v>
      </c>
      <c r="Z43" s="6">
        <v>-24.4</v>
      </c>
      <c r="AA43" s="22">
        <v>25422645</v>
      </c>
    </row>
    <row r="44" spans="1:27" ht="13.5">
      <c r="A44" s="5" t="s">
        <v>48</v>
      </c>
      <c r="B44" s="3"/>
      <c r="C44" s="22">
        <v>1528995</v>
      </c>
      <c r="D44" s="22"/>
      <c r="E44" s="23">
        <v>10482091</v>
      </c>
      <c r="F44" s="24">
        <v>1101401</v>
      </c>
      <c r="G44" s="24">
        <v>1312291</v>
      </c>
      <c r="H44" s="24">
        <v>1627012</v>
      </c>
      <c r="I44" s="24">
        <v>2070377</v>
      </c>
      <c r="J44" s="24">
        <v>5009680</v>
      </c>
      <c r="K44" s="24">
        <v>1042442</v>
      </c>
      <c r="L44" s="24">
        <v>535604</v>
      </c>
      <c r="M44" s="24">
        <v>513688</v>
      </c>
      <c r="N44" s="24">
        <v>2091734</v>
      </c>
      <c r="O44" s="24"/>
      <c r="P44" s="24">
        <v>701194</v>
      </c>
      <c r="Q44" s="24">
        <v>412263</v>
      </c>
      <c r="R44" s="24">
        <v>1113457</v>
      </c>
      <c r="S44" s="24">
        <v>1332101</v>
      </c>
      <c r="T44" s="24">
        <v>571644</v>
      </c>
      <c r="U44" s="24">
        <v>707286</v>
      </c>
      <c r="V44" s="24">
        <v>2611031</v>
      </c>
      <c r="W44" s="24">
        <v>10825902</v>
      </c>
      <c r="X44" s="24">
        <v>10482091</v>
      </c>
      <c r="Y44" s="24">
        <v>343811</v>
      </c>
      <c r="Z44" s="6">
        <v>3.28</v>
      </c>
      <c r="AA44" s="22">
        <v>1101401</v>
      </c>
    </row>
    <row r="45" spans="1:27" ht="13.5">
      <c r="A45" s="5" t="s">
        <v>49</v>
      </c>
      <c r="B45" s="3"/>
      <c r="C45" s="25"/>
      <c r="D45" s="25"/>
      <c r="E45" s="26">
        <v>11782091</v>
      </c>
      <c r="F45" s="27"/>
      <c r="G45" s="27">
        <v>1709136</v>
      </c>
      <c r="H45" s="27">
        <v>1882094</v>
      </c>
      <c r="I45" s="27">
        <v>15417</v>
      </c>
      <c r="J45" s="27">
        <v>3606647</v>
      </c>
      <c r="K45" s="27">
        <v>254297</v>
      </c>
      <c r="L45" s="27">
        <v>2576275</v>
      </c>
      <c r="M45" s="27">
        <v>320502</v>
      </c>
      <c r="N45" s="27">
        <v>3151074</v>
      </c>
      <c r="O45" s="27"/>
      <c r="P45" s="27">
        <v>377971</v>
      </c>
      <c r="Q45" s="27">
        <v>-2381025</v>
      </c>
      <c r="R45" s="27">
        <v>-2003054</v>
      </c>
      <c r="S45" s="27">
        <v>2005587</v>
      </c>
      <c r="T45" s="27">
        <v>1520146</v>
      </c>
      <c r="U45" s="27">
        <v>4910268</v>
      </c>
      <c r="V45" s="27">
        <v>8436001</v>
      </c>
      <c r="W45" s="27">
        <v>13190668</v>
      </c>
      <c r="X45" s="27">
        <v>11782092</v>
      </c>
      <c r="Y45" s="27">
        <v>1408576</v>
      </c>
      <c r="Z45" s="7">
        <v>11.96</v>
      </c>
      <c r="AA45" s="25"/>
    </row>
    <row r="46" spans="1:27" ht="13.5">
      <c r="A46" s="5" t="s">
        <v>50</v>
      </c>
      <c r="B46" s="3"/>
      <c r="C46" s="22"/>
      <c r="D46" s="22"/>
      <c r="E46" s="23">
        <v>3529267</v>
      </c>
      <c r="F46" s="24"/>
      <c r="G46" s="24">
        <v>261166</v>
      </c>
      <c r="H46" s="24">
        <v>282671</v>
      </c>
      <c r="I46" s="24">
        <v>8019</v>
      </c>
      <c r="J46" s="24">
        <v>551856</v>
      </c>
      <c r="K46" s="24">
        <v>250878</v>
      </c>
      <c r="L46" s="24">
        <v>306785</v>
      </c>
      <c r="M46" s="24">
        <v>312659</v>
      </c>
      <c r="N46" s="24">
        <v>870322</v>
      </c>
      <c r="O46" s="24"/>
      <c r="P46" s="24">
        <v>394528</v>
      </c>
      <c r="Q46" s="24">
        <v>332005</v>
      </c>
      <c r="R46" s="24">
        <v>726533</v>
      </c>
      <c r="S46" s="24">
        <v>329974</v>
      </c>
      <c r="T46" s="24">
        <v>10222</v>
      </c>
      <c r="U46" s="24">
        <v>2460</v>
      </c>
      <c r="V46" s="24">
        <v>342656</v>
      </c>
      <c r="W46" s="24">
        <v>2491367</v>
      </c>
      <c r="X46" s="24">
        <v>3529267</v>
      </c>
      <c r="Y46" s="24">
        <v>-1037900</v>
      </c>
      <c r="Z46" s="6">
        <v>-29.41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215484314</v>
      </c>
      <c r="D48" s="40">
        <f>+D28+D32+D38+D42+D47</f>
        <v>0</v>
      </c>
      <c r="E48" s="41">
        <f t="shared" si="9"/>
        <v>158059931</v>
      </c>
      <c r="F48" s="42">
        <f t="shared" si="9"/>
        <v>188633931</v>
      </c>
      <c r="G48" s="42">
        <f t="shared" si="9"/>
        <v>24043602</v>
      </c>
      <c r="H48" s="42">
        <f t="shared" si="9"/>
        <v>13644464</v>
      </c>
      <c r="I48" s="42">
        <f t="shared" si="9"/>
        <v>10126750</v>
      </c>
      <c r="J48" s="42">
        <f t="shared" si="9"/>
        <v>47814816</v>
      </c>
      <c r="K48" s="42">
        <f t="shared" si="9"/>
        <v>8847129</v>
      </c>
      <c r="L48" s="42">
        <f t="shared" si="9"/>
        <v>10353638</v>
      </c>
      <c r="M48" s="42">
        <f t="shared" si="9"/>
        <v>11029899</v>
      </c>
      <c r="N48" s="42">
        <f t="shared" si="9"/>
        <v>30230666</v>
      </c>
      <c r="O48" s="42">
        <f t="shared" si="9"/>
        <v>5468736</v>
      </c>
      <c r="P48" s="42">
        <f t="shared" si="9"/>
        <v>9999676</v>
      </c>
      <c r="Q48" s="42">
        <f t="shared" si="9"/>
        <v>7068284</v>
      </c>
      <c r="R48" s="42">
        <f t="shared" si="9"/>
        <v>22536696</v>
      </c>
      <c r="S48" s="42">
        <f t="shared" si="9"/>
        <v>8353586</v>
      </c>
      <c r="T48" s="42">
        <f t="shared" si="9"/>
        <v>5015097</v>
      </c>
      <c r="U48" s="42">
        <f t="shared" si="9"/>
        <v>20357646</v>
      </c>
      <c r="V48" s="42">
        <f t="shared" si="9"/>
        <v>33726329</v>
      </c>
      <c r="W48" s="42">
        <f t="shared" si="9"/>
        <v>134308507</v>
      </c>
      <c r="X48" s="42">
        <f t="shared" si="9"/>
        <v>158059448</v>
      </c>
      <c r="Y48" s="42">
        <f t="shared" si="9"/>
        <v>-23750941</v>
      </c>
      <c r="Z48" s="43">
        <f>+IF(X48&lt;&gt;0,+(Y48/X48)*100,0)</f>
        <v>-15.026587338202017</v>
      </c>
      <c r="AA48" s="40">
        <f>+AA28+AA32+AA38+AA42+AA47</f>
        <v>188633931</v>
      </c>
    </row>
    <row r="49" spans="1:27" ht="13.5">
      <c r="A49" s="14" t="s">
        <v>58</v>
      </c>
      <c r="B49" s="15"/>
      <c r="C49" s="44">
        <f aca="true" t="shared" si="10" ref="C49:Y49">+C25-C48</f>
        <v>-34077897</v>
      </c>
      <c r="D49" s="44">
        <f>+D25-D48</f>
        <v>0</v>
      </c>
      <c r="E49" s="45">
        <f t="shared" si="10"/>
        <v>5530069</v>
      </c>
      <c r="F49" s="46">
        <f t="shared" si="10"/>
        <v>-9361855</v>
      </c>
      <c r="G49" s="46">
        <f t="shared" si="10"/>
        <v>24387992</v>
      </c>
      <c r="H49" s="46">
        <f t="shared" si="10"/>
        <v>-3502696</v>
      </c>
      <c r="I49" s="46">
        <f t="shared" si="10"/>
        <v>-3516804</v>
      </c>
      <c r="J49" s="46">
        <f t="shared" si="10"/>
        <v>17368492</v>
      </c>
      <c r="K49" s="46">
        <f t="shared" si="10"/>
        <v>4595191</v>
      </c>
      <c r="L49" s="46">
        <f t="shared" si="10"/>
        <v>3090135</v>
      </c>
      <c r="M49" s="46">
        <f t="shared" si="10"/>
        <v>23817403</v>
      </c>
      <c r="N49" s="46">
        <f t="shared" si="10"/>
        <v>31502729</v>
      </c>
      <c r="O49" s="46">
        <f t="shared" si="10"/>
        <v>-187176</v>
      </c>
      <c r="P49" s="46">
        <f t="shared" si="10"/>
        <v>2287708</v>
      </c>
      <c r="Q49" s="46">
        <f t="shared" si="10"/>
        <v>24649014</v>
      </c>
      <c r="R49" s="46">
        <f t="shared" si="10"/>
        <v>26749546</v>
      </c>
      <c r="S49" s="46">
        <f t="shared" si="10"/>
        <v>-4017782</v>
      </c>
      <c r="T49" s="46">
        <f t="shared" si="10"/>
        <v>36021943</v>
      </c>
      <c r="U49" s="46">
        <f t="shared" si="10"/>
        <v>-3988677</v>
      </c>
      <c r="V49" s="46">
        <f t="shared" si="10"/>
        <v>28015484</v>
      </c>
      <c r="W49" s="46">
        <f t="shared" si="10"/>
        <v>103636251</v>
      </c>
      <c r="X49" s="46">
        <f>IF(F25=F48,0,X25-X48)</f>
        <v>5530073</v>
      </c>
      <c r="Y49" s="46">
        <f t="shared" si="10"/>
        <v>98106178</v>
      </c>
      <c r="Z49" s="47">
        <f>+IF(X49&lt;&gt;0,+(Y49/X49)*100,0)</f>
        <v>1774.048516176911</v>
      </c>
      <c r="AA49" s="44">
        <f>+AA25-AA48</f>
        <v>-9361855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479155427</v>
      </c>
      <c r="D5" s="19">
        <f>SUM(D6:D8)</f>
        <v>0</v>
      </c>
      <c r="E5" s="20">
        <f t="shared" si="0"/>
        <v>343439559</v>
      </c>
      <c r="F5" s="21">
        <f t="shared" si="0"/>
        <v>367927059</v>
      </c>
      <c r="G5" s="21">
        <f t="shared" si="0"/>
        <v>152127141</v>
      </c>
      <c r="H5" s="21">
        <f t="shared" si="0"/>
        <v>14363760</v>
      </c>
      <c r="I5" s="21">
        <f t="shared" si="0"/>
        <v>14073074</v>
      </c>
      <c r="J5" s="21">
        <f t="shared" si="0"/>
        <v>180563975</v>
      </c>
      <c r="K5" s="21">
        <f t="shared" si="0"/>
        <v>13821958</v>
      </c>
      <c r="L5" s="21">
        <f t="shared" si="0"/>
        <v>13940384</v>
      </c>
      <c r="M5" s="21">
        <f t="shared" si="0"/>
        <v>12895324</v>
      </c>
      <c r="N5" s="21">
        <f t="shared" si="0"/>
        <v>40657666</v>
      </c>
      <c r="O5" s="21">
        <f t="shared" si="0"/>
        <v>14360281</v>
      </c>
      <c r="P5" s="21">
        <f t="shared" si="0"/>
        <v>14531946</v>
      </c>
      <c r="Q5" s="21">
        <f t="shared" si="0"/>
        <v>14324019</v>
      </c>
      <c r="R5" s="21">
        <f t="shared" si="0"/>
        <v>43216246</v>
      </c>
      <c r="S5" s="21">
        <f t="shared" si="0"/>
        <v>97988852</v>
      </c>
      <c r="T5" s="21">
        <f t="shared" si="0"/>
        <v>14267882</v>
      </c>
      <c r="U5" s="21">
        <f t="shared" si="0"/>
        <v>15173063</v>
      </c>
      <c r="V5" s="21">
        <f t="shared" si="0"/>
        <v>127429797</v>
      </c>
      <c r="W5" s="21">
        <f t="shared" si="0"/>
        <v>391867684</v>
      </c>
      <c r="X5" s="21">
        <f t="shared" si="0"/>
        <v>343439559</v>
      </c>
      <c r="Y5" s="21">
        <f t="shared" si="0"/>
        <v>48428125</v>
      </c>
      <c r="Z5" s="4">
        <f>+IF(X5&lt;&gt;0,+(Y5/X5)*100,0)</f>
        <v>14.100916371139412</v>
      </c>
      <c r="AA5" s="19">
        <f>SUM(AA6:AA8)</f>
        <v>367927059</v>
      </c>
    </row>
    <row r="6" spans="1:27" ht="13.5">
      <c r="A6" s="5" t="s">
        <v>33</v>
      </c>
      <c r="B6" s="3"/>
      <c r="C6" s="22">
        <v>1446000</v>
      </c>
      <c r="D6" s="22"/>
      <c r="E6" s="23">
        <v>2735000</v>
      </c>
      <c r="F6" s="24">
        <v>2735000</v>
      </c>
      <c r="G6" s="24"/>
      <c r="H6" s="24"/>
      <c r="I6" s="24">
        <v>12000</v>
      </c>
      <c r="J6" s="24">
        <v>12000</v>
      </c>
      <c r="K6" s="24"/>
      <c r="L6" s="24"/>
      <c r="M6" s="24">
        <v>551396</v>
      </c>
      <c r="N6" s="24">
        <v>551396</v>
      </c>
      <c r="O6" s="24"/>
      <c r="P6" s="24"/>
      <c r="Q6" s="24"/>
      <c r="R6" s="24"/>
      <c r="S6" s="24"/>
      <c r="T6" s="24"/>
      <c r="U6" s="24"/>
      <c r="V6" s="24"/>
      <c r="W6" s="24">
        <v>563396</v>
      </c>
      <c r="X6" s="24">
        <v>2735000</v>
      </c>
      <c r="Y6" s="24">
        <v>-2171604</v>
      </c>
      <c r="Z6" s="6">
        <v>-79.4</v>
      </c>
      <c r="AA6" s="22">
        <v>2735000</v>
      </c>
    </row>
    <row r="7" spans="1:27" ht="13.5">
      <c r="A7" s="5" t="s">
        <v>34</v>
      </c>
      <c r="B7" s="3"/>
      <c r="C7" s="25">
        <v>477577542</v>
      </c>
      <c r="D7" s="25"/>
      <c r="E7" s="26">
        <v>340604559</v>
      </c>
      <c r="F7" s="27">
        <v>365034059</v>
      </c>
      <c r="G7" s="27">
        <v>152125589</v>
      </c>
      <c r="H7" s="27">
        <v>14290181</v>
      </c>
      <c r="I7" s="27">
        <v>14061074</v>
      </c>
      <c r="J7" s="27">
        <v>180476844</v>
      </c>
      <c r="K7" s="27">
        <v>13773717</v>
      </c>
      <c r="L7" s="27">
        <v>13938832</v>
      </c>
      <c r="M7" s="27">
        <v>12342376</v>
      </c>
      <c r="N7" s="27">
        <v>40054925</v>
      </c>
      <c r="O7" s="27">
        <v>14359881</v>
      </c>
      <c r="P7" s="27">
        <v>14449488</v>
      </c>
      <c r="Q7" s="27">
        <v>14324019</v>
      </c>
      <c r="R7" s="27">
        <v>43133388</v>
      </c>
      <c r="S7" s="27">
        <v>97988852</v>
      </c>
      <c r="T7" s="27">
        <v>14166959</v>
      </c>
      <c r="U7" s="27">
        <v>15151052</v>
      </c>
      <c r="V7" s="27">
        <v>127306863</v>
      </c>
      <c r="W7" s="27">
        <v>390972020</v>
      </c>
      <c r="X7" s="27">
        <v>340604559</v>
      </c>
      <c r="Y7" s="27">
        <v>50367461</v>
      </c>
      <c r="Z7" s="7">
        <v>14.79</v>
      </c>
      <c r="AA7" s="25">
        <v>365034059</v>
      </c>
    </row>
    <row r="8" spans="1:27" ht="13.5">
      <c r="A8" s="5" t="s">
        <v>35</v>
      </c>
      <c r="B8" s="3"/>
      <c r="C8" s="22">
        <v>131885</v>
      </c>
      <c r="D8" s="22"/>
      <c r="E8" s="23">
        <v>100000</v>
      </c>
      <c r="F8" s="24">
        <v>158000</v>
      </c>
      <c r="G8" s="24">
        <v>1552</v>
      </c>
      <c r="H8" s="24">
        <v>73579</v>
      </c>
      <c r="I8" s="24"/>
      <c r="J8" s="24">
        <v>75131</v>
      </c>
      <c r="K8" s="24">
        <v>48241</v>
      </c>
      <c r="L8" s="24">
        <v>1552</v>
      </c>
      <c r="M8" s="24">
        <v>1552</v>
      </c>
      <c r="N8" s="24">
        <v>51345</v>
      </c>
      <c r="O8" s="24">
        <v>400</v>
      </c>
      <c r="P8" s="24">
        <v>82458</v>
      </c>
      <c r="Q8" s="24"/>
      <c r="R8" s="24">
        <v>82858</v>
      </c>
      <c r="S8" s="24"/>
      <c r="T8" s="24">
        <v>100923</v>
      </c>
      <c r="U8" s="24">
        <v>22011</v>
      </c>
      <c r="V8" s="24">
        <v>122934</v>
      </c>
      <c r="W8" s="24">
        <v>332268</v>
      </c>
      <c r="X8" s="24">
        <v>100000</v>
      </c>
      <c r="Y8" s="24">
        <v>232268</v>
      </c>
      <c r="Z8" s="6">
        <v>232.27</v>
      </c>
      <c r="AA8" s="22">
        <v>158000</v>
      </c>
    </row>
    <row r="9" spans="1:27" ht="13.5">
      <c r="A9" s="2" t="s">
        <v>36</v>
      </c>
      <c r="B9" s="3"/>
      <c r="C9" s="19">
        <f aca="true" t="shared" si="1" ref="C9:Y9">SUM(C10:C14)</f>
        <v>5662765</v>
      </c>
      <c r="D9" s="19">
        <f>SUM(D10:D14)</f>
        <v>0</v>
      </c>
      <c r="E9" s="20">
        <f t="shared" si="1"/>
        <v>3089000</v>
      </c>
      <c r="F9" s="21">
        <f t="shared" si="1"/>
        <v>3069000</v>
      </c>
      <c r="G9" s="21">
        <f t="shared" si="1"/>
        <v>1535</v>
      </c>
      <c r="H9" s="21">
        <f t="shared" si="1"/>
        <v>1009</v>
      </c>
      <c r="I9" s="21">
        <f t="shared" si="1"/>
        <v>1206</v>
      </c>
      <c r="J9" s="21">
        <f t="shared" si="1"/>
        <v>3750</v>
      </c>
      <c r="K9" s="21">
        <f t="shared" si="1"/>
        <v>749</v>
      </c>
      <c r="L9" s="21">
        <f t="shared" si="1"/>
        <v>1162</v>
      </c>
      <c r="M9" s="21">
        <f t="shared" si="1"/>
        <v>914</v>
      </c>
      <c r="N9" s="21">
        <f t="shared" si="1"/>
        <v>2825</v>
      </c>
      <c r="O9" s="21">
        <f t="shared" si="1"/>
        <v>767</v>
      </c>
      <c r="P9" s="21">
        <f t="shared" si="1"/>
        <v>1425</v>
      </c>
      <c r="Q9" s="21">
        <f t="shared" si="1"/>
        <v>2785</v>
      </c>
      <c r="R9" s="21">
        <f t="shared" si="1"/>
        <v>4977</v>
      </c>
      <c r="S9" s="21">
        <f t="shared" si="1"/>
        <v>1608</v>
      </c>
      <c r="T9" s="21">
        <f t="shared" si="1"/>
        <v>2147038</v>
      </c>
      <c r="U9" s="21">
        <f t="shared" si="1"/>
        <v>2013</v>
      </c>
      <c r="V9" s="21">
        <f t="shared" si="1"/>
        <v>2150659</v>
      </c>
      <c r="W9" s="21">
        <f t="shared" si="1"/>
        <v>2162211</v>
      </c>
      <c r="X9" s="21">
        <f t="shared" si="1"/>
        <v>3089000</v>
      </c>
      <c r="Y9" s="21">
        <f t="shared" si="1"/>
        <v>-926789</v>
      </c>
      <c r="Z9" s="4">
        <f>+IF(X9&lt;&gt;0,+(Y9/X9)*100,0)</f>
        <v>-30.002881191324054</v>
      </c>
      <c r="AA9" s="19">
        <f>SUM(AA10:AA14)</f>
        <v>3069000</v>
      </c>
    </row>
    <row r="10" spans="1:27" ht="13.5">
      <c r="A10" s="5" t="s">
        <v>37</v>
      </c>
      <c r="B10" s="3"/>
      <c r="C10" s="22">
        <v>1006005</v>
      </c>
      <c r="D10" s="22"/>
      <c r="E10" s="23">
        <v>62000</v>
      </c>
      <c r="F10" s="24">
        <v>52000</v>
      </c>
      <c r="G10" s="24">
        <v>1535</v>
      </c>
      <c r="H10" s="24">
        <v>1009</v>
      </c>
      <c r="I10" s="24">
        <v>1206</v>
      </c>
      <c r="J10" s="24">
        <v>3750</v>
      </c>
      <c r="K10" s="24">
        <v>749</v>
      </c>
      <c r="L10" s="24">
        <v>1162</v>
      </c>
      <c r="M10" s="24">
        <v>914</v>
      </c>
      <c r="N10" s="24">
        <v>2825</v>
      </c>
      <c r="O10" s="24">
        <v>767</v>
      </c>
      <c r="P10" s="24">
        <v>1425</v>
      </c>
      <c r="Q10" s="24">
        <v>2785</v>
      </c>
      <c r="R10" s="24">
        <v>4977</v>
      </c>
      <c r="S10" s="24">
        <v>1608</v>
      </c>
      <c r="T10" s="24">
        <v>3938</v>
      </c>
      <c r="U10" s="24">
        <v>2013</v>
      </c>
      <c r="V10" s="24">
        <v>7559</v>
      </c>
      <c r="W10" s="24">
        <v>19111</v>
      </c>
      <c r="X10" s="24">
        <v>62000</v>
      </c>
      <c r="Y10" s="24">
        <v>-42889</v>
      </c>
      <c r="Z10" s="6">
        <v>-69.18</v>
      </c>
      <c r="AA10" s="22">
        <v>52000</v>
      </c>
    </row>
    <row r="11" spans="1:27" ht="13.5">
      <c r="A11" s="5" t="s">
        <v>38</v>
      </c>
      <c r="B11" s="3"/>
      <c r="C11" s="22">
        <v>14109</v>
      </c>
      <c r="D11" s="22"/>
      <c r="E11" s="23">
        <v>27000</v>
      </c>
      <c r="F11" s="24">
        <v>17000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27000</v>
      </c>
      <c r="Y11" s="24">
        <v>-27000</v>
      </c>
      <c r="Z11" s="6">
        <v>-100</v>
      </c>
      <c r="AA11" s="22">
        <v>17000</v>
      </c>
    </row>
    <row r="12" spans="1:27" ht="13.5">
      <c r="A12" s="5" t="s">
        <v>39</v>
      </c>
      <c r="B12" s="3"/>
      <c r="C12" s="22">
        <v>4642651</v>
      </c>
      <c r="D12" s="22"/>
      <c r="E12" s="23">
        <v>3000000</v>
      </c>
      <c r="F12" s="24">
        <v>3000000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>
        <v>2143100</v>
      </c>
      <c r="U12" s="24"/>
      <c r="V12" s="24">
        <v>2143100</v>
      </c>
      <c r="W12" s="24">
        <v>2143100</v>
      </c>
      <c r="X12" s="24">
        <v>3000000</v>
      </c>
      <c r="Y12" s="24">
        <v>-856900</v>
      </c>
      <c r="Z12" s="6">
        <v>-28.56</v>
      </c>
      <c r="AA12" s="22">
        <v>3000000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3816052</v>
      </c>
      <c r="D15" s="19">
        <f>SUM(D16:D18)</f>
        <v>0</v>
      </c>
      <c r="E15" s="20">
        <f t="shared" si="2"/>
        <v>4623387</v>
      </c>
      <c r="F15" s="21">
        <f t="shared" si="2"/>
        <v>4388387</v>
      </c>
      <c r="G15" s="21">
        <f t="shared" si="2"/>
        <v>12813</v>
      </c>
      <c r="H15" s="21">
        <f t="shared" si="2"/>
        <v>31358</v>
      </c>
      <c r="I15" s="21">
        <f t="shared" si="2"/>
        <v>6658</v>
      </c>
      <c r="J15" s="21">
        <f t="shared" si="2"/>
        <v>50829</v>
      </c>
      <c r="K15" s="21">
        <f t="shared" si="2"/>
        <v>6778</v>
      </c>
      <c r="L15" s="21">
        <f t="shared" si="2"/>
        <v>8901</v>
      </c>
      <c r="M15" s="21">
        <f t="shared" si="2"/>
        <v>2044</v>
      </c>
      <c r="N15" s="21">
        <f t="shared" si="2"/>
        <v>17723</v>
      </c>
      <c r="O15" s="21">
        <f t="shared" si="2"/>
        <v>7503</v>
      </c>
      <c r="P15" s="21">
        <f t="shared" si="2"/>
        <v>877</v>
      </c>
      <c r="Q15" s="21">
        <f t="shared" si="2"/>
        <v>11043</v>
      </c>
      <c r="R15" s="21">
        <f t="shared" si="2"/>
        <v>19423</v>
      </c>
      <c r="S15" s="21">
        <f t="shared" si="2"/>
        <v>2695</v>
      </c>
      <c r="T15" s="21">
        <f t="shared" si="2"/>
        <v>624</v>
      </c>
      <c r="U15" s="21">
        <f t="shared" si="2"/>
        <v>0</v>
      </c>
      <c r="V15" s="21">
        <f t="shared" si="2"/>
        <v>3319</v>
      </c>
      <c r="W15" s="21">
        <f t="shared" si="2"/>
        <v>91294</v>
      </c>
      <c r="X15" s="21">
        <f t="shared" si="2"/>
        <v>4623387</v>
      </c>
      <c r="Y15" s="21">
        <f t="shared" si="2"/>
        <v>-4532093</v>
      </c>
      <c r="Z15" s="4">
        <f>+IF(X15&lt;&gt;0,+(Y15/X15)*100,0)</f>
        <v>-98.02538701605555</v>
      </c>
      <c r="AA15" s="19">
        <f>SUM(AA16:AA18)</f>
        <v>4388387</v>
      </c>
    </row>
    <row r="16" spans="1:27" ht="13.5">
      <c r="A16" s="5" t="s">
        <v>43</v>
      </c>
      <c r="B16" s="3"/>
      <c r="C16" s="22">
        <v>325255</v>
      </c>
      <c r="D16" s="22"/>
      <c r="E16" s="23">
        <v>280000</v>
      </c>
      <c r="F16" s="24">
        <v>140000</v>
      </c>
      <c r="G16" s="24">
        <v>12813</v>
      </c>
      <c r="H16" s="24">
        <v>31358</v>
      </c>
      <c r="I16" s="24">
        <v>6658</v>
      </c>
      <c r="J16" s="24">
        <v>50829</v>
      </c>
      <c r="K16" s="24">
        <v>6778</v>
      </c>
      <c r="L16" s="24">
        <v>8901</v>
      </c>
      <c r="M16" s="24">
        <v>2044</v>
      </c>
      <c r="N16" s="24">
        <v>17723</v>
      </c>
      <c r="O16" s="24">
        <v>7503</v>
      </c>
      <c r="P16" s="24">
        <v>877</v>
      </c>
      <c r="Q16" s="24">
        <v>11043</v>
      </c>
      <c r="R16" s="24">
        <v>19423</v>
      </c>
      <c r="S16" s="24">
        <v>2695</v>
      </c>
      <c r="T16" s="24">
        <v>624</v>
      </c>
      <c r="U16" s="24"/>
      <c r="V16" s="24">
        <v>3319</v>
      </c>
      <c r="W16" s="24">
        <v>91294</v>
      </c>
      <c r="X16" s="24">
        <v>280000</v>
      </c>
      <c r="Y16" s="24">
        <v>-188706</v>
      </c>
      <c r="Z16" s="6">
        <v>-67.4</v>
      </c>
      <c r="AA16" s="22">
        <v>140000</v>
      </c>
    </row>
    <row r="17" spans="1:27" ht="13.5">
      <c r="A17" s="5" t="s">
        <v>44</v>
      </c>
      <c r="B17" s="3"/>
      <c r="C17" s="22">
        <v>3490797</v>
      </c>
      <c r="D17" s="22"/>
      <c r="E17" s="23">
        <v>4343387</v>
      </c>
      <c r="F17" s="24">
        <v>4248387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4343387</v>
      </c>
      <c r="Y17" s="24">
        <v>-4343387</v>
      </c>
      <c r="Z17" s="6">
        <v>-100</v>
      </c>
      <c r="AA17" s="22">
        <v>4248387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257320267</v>
      </c>
      <c r="D19" s="19">
        <f>SUM(D20:D23)</f>
        <v>0</v>
      </c>
      <c r="E19" s="20">
        <f t="shared" si="3"/>
        <v>488761066</v>
      </c>
      <c r="F19" s="21">
        <f t="shared" si="3"/>
        <v>307701952</v>
      </c>
      <c r="G19" s="21">
        <f t="shared" si="3"/>
        <v>8274122</v>
      </c>
      <c r="H19" s="21">
        <f t="shared" si="3"/>
        <v>9359565</v>
      </c>
      <c r="I19" s="21">
        <f t="shared" si="3"/>
        <v>10142930</v>
      </c>
      <c r="J19" s="21">
        <f t="shared" si="3"/>
        <v>27776617</v>
      </c>
      <c r="K19" s="21">
        <f t="shared" si="3"/>
        <v>8946347</v>
      </c>
      <c r="L19" s="21">
        <f t="shared" si="3"/>
        <v>10219507</v>
      </c>
      <c r="M19" s="21">
        <f t="shared" si="3"/>
        <v>124686310</v>
      </c>
      <c r="N19" s="21">
        <f t="shared" si="3"/>
        <v>143852164</v>
      </c>
      <c r="O19" s="21">
        <f t="shared" si="3"/>
        <v>10226769</v>
      </c>
      <c r="P19" s="21">
        <f t="shared" si="3"/>
        <v>8961951</v>
      </c>
      <c r="Q19" s="21">
        <f t="shared" si="3"/>
        <v>9202460</v>
      </c>
      <c r="R19" s="21">
        <f t="shared" si="3"/>
        <v>28391180</v>
      </c>
      <c r="S19" s="21">
        <f t="shared" si="3"/>
        <v>16663812</v>
      </c>
      <c r="T19" s="21">
        <f t="shared" si="3"/>
        <v>9799148</v>
      </c>
      <c r="U19" s="21">
        <f t="shared" si="3"/>
        <v>8916966</v>
      </c>
      <c r="V19" s="21">
        <f t="shared" si="3"/>
        <v>35379926</v>
      </c>
      <c r="W19" s="21">
        <f t="shared" si="3"/>
        <v>235399887</v>
      </c>
      <c r="X19" s="21">
        <f t="shared" si="3"/>
        <v>302888453</v>
      </c>
      <c r="Y19" s="21">
        <f t="shared" si="3"/>
        <v>-67488566</v>
      </c>
      <c r="Z19" s="4">
        <f>+IF(X19&lt;&gt;0,+(Y19/X19)*100,0)</f>
        <v>-22.281656937248776</v>
      </c>
      <c r="AA19" s="19">
        <f>SUM(AA20:AA23)</f>
        <v>307701952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188570397</v>
      </c>
      <c r="D21" s="22"/>
      <c r="E21" s="23">
        <v>405599322</v>
      </c>
      <c r="F21" s="24">
        <v>222938709</v>
      </c>
      <c r="G21" s="24">
        <v>7312602</v>
      </c>
      <c r="H21" s="24">
        <v>8328324</v>
      </c>
      <c r="I21" s="24">
        <v>9172185</v>
      </c>
      <c r="J21" s="24">
        <v>24813111</v>
      </c>
      <c r="K21" s="24">
        <v>8003620</v>
      </c>
      <c r="L21" s="24">
        <v>9252765</v>
      </c>
      <c r="M21" s="24">
        <v>75796766</v>
      </c>
      <c r="N21" s="24">
        <v>93053151</v>
      </c>
      <c r="O21" s="24">
        <v>9249373</v>
      </c>
      <c r="P21" s="24">
        <v>8021718</v>
      </c>
      <c r="Q21" s="24">
        <v>8399529</v>
      </c>
      <c r="R21" s="24">
        <v>25670620</v>
      </c>
      <c r="S21" s="24">
        <v>16649698</v>
      </c>
      <c r="T21" s="24">
        <v>8950664</v>
      </c>
      <c r="U21" s="24">
        <v>5509623</v>
      </c>
      <c r="V21" s="24">
        <v>31109985</v>
      </c>
      <c r="W21" s="24">
        <v>174646867</v>
      </c>
      <c r="X21" s="24">
        <v>219726709</v>
      </c>
      <c r="Y21" s="24">
        <v>-45079842</v>
      </c>
      <c r="Z21" s="6">
        <v>-20.52</v>
      </c>
      <c r="AA21" s="22">
        <v>222938709</v>
      </c>
    </row>
    <row r="22" spans="1:27" ht="13.5">
      <c r="A22" s="5" t="s">
        <v>49</v>
      </c>
      <c r="B22" s="3"/>
      <c r="C22" s="25">
        <v>13566959</v>
      </c>
      <c r="D22" s="25"/>
      <c r="E22" s="26">
        <v>17317627</v>
      </c>
      <c r="F22" s="27">
        <v>17920327</v>
      </c>
      <c r="G22" s="27">
        <v>271857</v>
      </c>
      <c r="H22" s="27">
        <v>341578</v>
      </c>
      <c r="I22" s="27">
        <v>281082</v>
      </c>
      <c r="J22" s="27">
        <v>894517</v>
      </c>
      <c r="K22" s="27">
        <v>253064</v>
      </c>
      <c r="L22" s="27">
        <v>277115</v>
      </c>
      <c r="M22" s="27">
        <v>14199917</v>
      </c>
      <c r="N22" s="27">
        <v>14730096</v>
      </c>
      <c r="O22" s="27">
        <v>287769</v>
      </c>
      <c r="P22" s="27">
        <v>250606</v>
      </c>
      <c r="Q22" s="27">
        <v>197970</v>
      </c>
      <c r="R22" s="27">
        <v>736345</v>
      </c>
      <c r="S22" s="27">
        <v>76821</v>
      </c>
      <c r="T22" s="27">
        <v>200739</v>
      </c>
      <c r="U22" s="27">
        <v>196230</v>
      </c>
      <c r="V22" s="27">
        <v>473790</v>
      </c>
      <c r="W22" s="27">
        <v>16834748</v>
      </c>
      <c r="X22" s="27">
        <v>17317627</v>
      </c>
      <c r="Y22" s="27">
        <v>-482879</v>
      </c>
      <c r="Z22" s="7">
        <v>-2.79</v>
      </c>
      <c r="AA22" s="25">
        <v>17920327</v>
      </c>
    </row>
    <row r="23" spans="1:27" ht="13.5">
      <c r="A23" s="5" t="s">
        <v>50</v>
      </c>
      <c r="B23" s="3"/>
      <c r="C23" s="22">
        <v>55182911</v>
      </c>
      <c r="D23" s="22"/>
      <c r="E23" s="23">
        <v>65844117</v>
      </c>
      <c r="F23" s="24">
        <v>66842916</v>
      </c>
      <c r="G23" s="24">
        <v>689663</v>
      </c>
      <c r="H23" s="24">
        <v>689663</v>
      </c>
      <c r="I23" s="24">
        <v>689663</v>
      </c>
      <c r="J23" s="24">
        <v>2068989</v>
      </c>
      <c r="K23" s="24">
        <v>689663</v>
      </c>
      <c r="L23" s="24">
        <v>689627</v>
      </c>
      <c r="M23" s="24">
        <v>34689627</v>
      </c>
      <c r="N23" s="24">
        <v>36068917</v>
      </c>
      <c r="O23" s="24">
        <v>689627</v>
      </c>
      <c r="P23" s="24">
        <v>689627</v>
      </c>
      <c r="Q23" s="24">
        <v>604961</v>
      </c>
      <c r="R23" s="24">
        <v>1984215</v>
      </c>
      <c r="S23" s="24">
        <v>-62707</v>
      </c>
      <c r="T23" s="24">
        <v>647745</v>
      </c>
      <c r="U23" s="24">
        <v>3211113</v>
      </c>
      <c r="V23" s="24">
        <v>3796151</v>
      </c>
      <c r="W23" s="24">
        <v>43918272</v>
      </c>
      <c r="X23" s="24">
        <v>65844117</v>
      </c>
      <c r="Y23" s="24">
        <v>-21925845</v>
      </c>
      <c r="Z23" s="6">
        <v>-33.3</v>
      </c>
      <c r="AA23" s="22">
        <v>66842916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745954511</v>
      </c>
      <c r="D25" s="40">
        <f>+D5+D9+D15+D19+D24</f>
        <v>0</v>
      </c>
      <c r="E25" s="41">
        <f t="shared" si="4"/>
        <v>839913012</v>
      </c>
      <c r="F25" s="42">
        <f t="shared" si="4"/>
        <v>683086398</v>
      </c>
      <c r="G25" s="42">
        <f t="shared" si="4"/>
        <v>160415611</v>
      </c>
      <c r="H25" s="42">
        <f t="shared" si="4"/>
        <v>23755692</v>
      </c>
      <c r="I25" s="42">
        <f t="shared" si="4"/>
        <v>24223868</v>
      </c>
      <c r="J25" s="42">
        <f t="shared" si="4"/>
        <v>208395171</v>
      </c>
      <c r="K25" s="42">
        <f t="shared" si="4"/>
        <v>22775832</v>
      </c>
      <c r="L25" s="42">
        <f t="shared" si="4"/>
        <v>24169954</v>
      </c>
      <c r="M25" s="42">
        <f t="shared" si="4"/>
        <v>137584592</v>
      </c>
      <c r="N25" s="42">
        <f t="shared" si="4"/>
        <v>184530378</v>
      </c>
      <c r="O25" s="42">
        <f t="shared" si="4"/>
        <v>24595320</v>
      </c>
      <c r="P25" s="42">
        <f t="shared" si="4"/>
        <v>23496199</v>
      </c>
      <c r="Q25" s="42">
        <f t="shared" si="4"/>
        <v>23540307</v>
      </c>
      <c r="R25" s="42">
        <f t="shared" si="4"/>
        <v>71631826</v>
      </c>
      <c r="S25" s="42">
        <f t="shared" si="4"/>
        <v>114656967</v>
      </c>
      <c r="T25" s="42">
        <f t="shared" si="4"/>
        <v>26214692</v>
      </c>
      <c r="U25" s="42">
        <f t="shared" si="4"/>
        <v>24092042</v>
      </c>
      <c r="V25" s="42">
        <f t="shared" si="4"/>
        <v>164963701</v>
      </c>
      <c r="W25" s="42">
        <f t="shared" si="4"/>
        <v>629521076</v>
      </c>
      <c r="X25" s="42">
        <f t="shared" si="4"/>
        <v>654040399</v>
      </c>
      <c r="Y25" s="42">
        <f t="shared" si="4"/>
        <v>-24519323</v>
      </c>
      <c r="Z25" s="43">
        <f>+IF(X25&lt;&gt;0,+(Y25/X25)*100,0)</f>
        <v>-3.74890037947029</v>
      </c>
      <c r="AA25" s="40">
        <f>+AA5+AA9+AA15+AA19+AA24</f>
        <v>683086398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260186299</v>
      </c>
      <c r="D28" s="19">
        <f>SUM(D29:D31)</f>
        <v>0</v>
      </c>
      <c r="E28" s="20">
        <f t="shared" si="5"/>
        <v>310906375</v>
      </c>
      <c r="F28" s="21">
        <f t="shared" si="5"/>
        <v>328154932</v>
      </c>
      <c r="G28" s="21">
        <f t="shared" si="5"/>
        <v>38467064</v>
      </c>
      <c r="H28" s="21">
        <f t="shared" si="5"/>
        <v>16220450</v>
      </c>
      <c r="I28" s="21">
        <f t="shared" si="5"/>
        <v>25482025</v>
      </c>
      <c r="J28" s="21">
        <f t="shared" si="5"/>
        <v>80169539</v>
      </c>
      <c r="K28" s="21">
        <f t="shared" si="5"/>
        <v>19619847</v>
      </c>
      <c r="L28" s="21">
        <f t="shared" si="5"/>
        <v>21147795</v>
      </c>
      <c r="M28" s="21">
        <f t="shared" si="5"/>
        <v>31026694</v>
      </c>
      <c r="N28" s="21">
        <f t="shared" si="5"/>
        <v>71794336</v>
      </c>
      <c r="O28" s="21">
        <f t="shared" si="5"/>
        <v>22979291</v>
      </c>
      <c r="P28" s="21">
        <f t="shared" si="5"/>
        <v>24280652</v>
      </c>
      <c r="Q28" s="21">
        <f t="shared" si="5"/>
        <v>26780846</v>
      </c>
      <c r="R28" s="21">
        <f t="shared" si="5"/>
        <v>74040789</v>
      </c>
      <c r="S28" s="21">
        <f t="shared" si="5"/>
        <v>26957738</v>
      </c>
      <c r="T28" s="21">
        <f t="shared" si="5"/>
        <v>40745963</v>
      </c>
      <c r="U28" s="21">
        <f t="shared" si="5"/>
        <v>31464227</v>
      </c>
      <c r="V28" s="21">
        <f t="shared" si="5"/>
        <v>99167928</v>
      </c>
      <c r="W28" s="21">
        <f t="shared" si="5"/>
        <v>325172592</v>
      </c>
      <c r="X28" s="21">
        <f t="shared" si="5"/>
        <v>310905838</v>
      </c>
      <c r="Y28" s="21">
        <f t="shared" si="5"/>
        <v>14266754</v>
      </c>
      <c r="Z28" s="4">
        <f>+IF(X28&lt;&gt;0,+(Y28/X28)*100,0)</f>
        <v>4.588770057125785</v>
      </c>
      <c r="AA28" s="19">
        <f>SUM(AA29:AA31)</f>
        <v>328154932</v>
      </c>
    </row>
    <row r="29" spans="1:27" ht="13.5">
      <c r="A29" s="5" t="s">
        <v>33</v>
      </c>
      <c r="B29" s="3"/>
      <c r="C29" s="22">
        <v>87021418</v>
      </c>
      <c r="D29" s="22"/>
      <c r="E29" s="23">
        <v>96314535</v>
      </c>
      <c r="F29" s="24">
        <v>98205879</v>
      </c>
      <c r="G29" s="24">
        <v>4906393</v>
      </c>
      <c r="H29" s="24">
        <v>4392654</v>
      </c>
      <c r="I29" s="24">
        <v>7774164</v>
      </c>
      <c r="J29" s="24">
        <v>17073211</v>
      </c>
      <c r="K29" s="24">
        <v>6474738</v>
      </c>
      <c r="L29" s="24">
        <v>5760703</v>
      </c>
      <c r="M29" s="24">
        <v>11093820</v>
      </c>
      <c r="N29" s="24">
        <v>23329261</v>
      </c>
      <c r="O29" s="24">
        <v>6270850</v>
      </c>
      <c r="P29" s="24">
        <v>5459701</v>
      </c>
      <c r="Q29" s="24">
        <v>9325394</v>
      </c>
      <c r="R29" s="24">
        <v>21055945</v>
      </c>
      <c r="S29" s="24">
        <v>6451584</v>
      </c>
      <c r="T29" s="24">
        <v>9048282</v>
      </c>
      <c r="U29" s="24">
        <v>8340345</v>
      </c>
      <c r="V29" s="24">
        <v>23840211</v>
      </c>
      <c r="W29" s="24">
        <v>85298628</v>
      </c>
      <c r="X29" s="24">
        <v>96314535</v>
      </c>
      <c r="Y29" s="24">
        <v>-11015907</v>
      </c>
      <c r="Z29" s="6">
        <v>-11.44</v>
      </c>
      <c r="AA29" s="22">
        <v>98205879</v>
      </c>
    </row>
    <row r="30" spans="1:27" ht="13.5">
      <c r="A30" s="5" t="s">
        <v>34</v>
      </c>
      <c r="B30" s="3"/>
      <c r="C30" s="25">
        <v>56027737</v>
      </c>
      <c r="D30" s="25"/>
      <c r="E30" s="26">
        <v>72049640</v>
      </c>
      <c r="F30" s="27">
        <v>78254921</v>
      </c>
      <c r="G30" s="27">
        <v>5194786</v>
      </c>
      <c r="H30" s="27">
        <v>5090436</v>
      </c>
      <c r="I30" s="27">
        <v>5545917</v>
      </c>
      <c r="J30" s="27">
        <v>15831139</v>
      </c>
      <c r="K30" s="27">
        <v>5188428</v>
      </c>
      <c r="L30" s="27">
        <v>5685453</v>
      </c>
      <c r="M30" s="27">
        <v>6913444</v>
      </c>
      <c r="N30" s="27">
        <v>17787325</v>
      </c>
      <c r="O30" s="27">
        <v>5446666</v>
      </c>
      <c r="P30" s="27">
        <v>5339677</v>
      </c>
      <c r="Q30" s="27">
        <v>5406880</v>
      </c>
      <c r="R30" s="27">
        <v>16193223</v>
      </c>
      <c r="S30" s="27">
        <v>5232876</v>
      </c>
      <c r="T30" s="27">
        <v>9961348</v>
      </c>
      <c r="U30" s="27">
        <v>7812597</v>
      </c>
      <c r="V30" s="27">
        <v>23006821</v>
      </c>
      <c r="W30" s="27">
        <v>72818508</v>
      </c>
      <c r="X30" s="27">
        <v>72049639</v>
      </c>
      <c r="Y30" s="27">
        <v>768869</v>
      </c>
      <c r="Z30" s="7">
        <v>1.07</v>
      </c>
      <c r="AA30" s="25">
        <v>78254921</v>
      </c>
    </row>
    <row r="31" spans="1:27" ht="13.5">
      <c r="A31" s="5" t="s">
        <v>35</v>
      </c>
      <c r="B31" s="3"/>
      <c r="C31" s="22">
        <v>117137144</v>
      </c>
      <c r="D31" s="22"/>
      <c r="E31" s="23">
        <v>142542200</v>
      </c>
      <c r="F31" s="24">
        <v>151694132</v>
      </c>
      <c r="G31" s="24">
        <v>28365885</v>
      </c>
      <c r="H31" s="24">
        <v>6737360</v>
      </c>
      <c r="I31" s="24">
        <v>12161944</v>
      </c>
      <c r="J31" s="24">
        <v>47265189</v>
      </c>
      <c r="K31" s="24">
        <v>7956681</v>
      </c>
      <c r="L31" s="24">
        <v>9701639</v>
      </c>
      <c r="M31" s="24">
        <v>13019430</v>
      </c>
      <c r="N31" s="24">
        <v>30677750</v>
      </c>
      <c r="O31" s="24">
        <v>11261775</v>
      </c>
      <c r="P31" s="24">
        <v>13481274</v>
      </c>
      <c r="Q31" s="24">
        <v>12048572</v>
      </c>
      <c r="R31" s="24">
        <v>36791621</v>
      </c>
      <c r="S31" s="24">
        <v>15273278</v>
      </c>
      <c r="T31" s="24">
        <v>21736333</v>
      </c>
      <c r="U31" s="24">
        <v>15311285</v>
      </c>
      <c r="V31" s="24">
        <v>52320896</v>
      </c>
      <c r="W31" s="24">
        <v>167055456</v>
      </c>
      <c r="X31" s="24">
        <v>142541664</v>
      </c>
      <c r="Y31" s="24">
        <v>24513792</v>
      </c>
      <c r="Z31" s="6">
        <v>17.2</v>
      </c>
      <c r="AA31" s="22">
        <v>151694132</v>
      </c>
    </row>
    <row r="32" spans="1:27" ht="13.5">
      <c r="A32" s="2" t="s">
        <v>36</v>
      </c>
      <c r="B32" s="3"/>
      <c r="C32" s="19">
        <f aca="true" t="shared" si="6" ref="C32:Y32">SUM(C33:C37)</f>
        <v>45064729</v>
      </c>
      <c r="D32" s="19">
        <f>SUM(D33:D37)</f>
        <v>0</v>
      </c>
      <c r="E32" s="20">
        <f t="shared" si="6"/>
        <v>57753071</v>
      </c>
      <c r="F32" s="21">
        <f t="shared" si="6"/>
        <v>54152326</v>
      </c>
      <c r="G32" s="21">
        <f t="shared" si="6"/>
        <v>4778454</v>
      </c>
      <c r="H32" s="21">
        <f t="shared" si="6"/>
        <v>2174539</v>
      </c>
      <c r="I32" s="21">
        <f t="shared" si="6"/>
        <v>2195662</v>
      </c>
      <c r="J32" s="21">
        <f t="shared" si="6"/>
        <v>9148655</v>
      </c>
      <c r="K32" s="21">
        <f t="shared" si="6"/>
        <v>3452743</v>
      </c>
      <c r="L32" s="21">
        <f t="shared" si="6"/>
        <v>3869420</v>
      </c>
      <c r="M32" s="21">
        <f t="shared" si="6"/>
        <v>3744202</v>
      </c>
      <c r="N32" s="21">
        <f t="shared" si="6"/>
        <v>11066365</v>
      </c>
      <c r="O32" s="21">
        <f t="shared" si="6"/>
        <v>3780597</v>
      </c>
      <c r="P32" s="21">
        <f t="shared" si="6"/>
        <v>3509350</v>
      </c>
      <c r="Q32" s="21">
        <f t="shared" si="6"/>
        <v>3250035</v>
      </c>
      <c r="R32" s="21">
        <f t="shared" si="6"/>
        <v>10539982</v>
      </c>
      <c r="S32" s="21">
        <f t="shared" si="6"/>
        <v>3497212</v>
      </c>
      <c r="T32" s="21">
        <f t="shared" si="6"/>
        <v>10606817</v>
      </c>
      <c r="U32" s="21">
        <f t="shared" si="6"/>
        <v>5307855</v>
      </c>
      <c r="V32" s="21">
        <f t="shared" si="6"/>
        <v>19411884</v>
      </c>
      <c r="W32" s="21">
        <f t="shared" si="6"/>
        <v>50166886</v>
      </c>
      <c r="X32" s="21">
        <f t="shared" si="6"/>
        <v>57753071</v>
      </c>
      <c r="Y32" s="21">
        <f t="shared" si="6"/>
        <v>-7586185</v>
      </c>
      <c r="Z32" s="4">
        <f>+IF(X32&lt;&gt;0,+(Y32/X32)*100,0)</f>
        <v>-13.135552566546634</v>
      </c>
      <c r="AA32" s="19">
        <f>SUM(AA33:AA37)</f>
        <v>54152326</v>
      </c>
    </row>
    <row r="33" spans="1:27" ht="13.5">
      <c r="A33" s="5" t="s">
        <v>37</v>
      </c>
      <c r="B33" s="3"/>
      <c r="C33" s="22">
        <v>10830382</v>
      </c>
      <c r="D33" s="22"/>
      <c r="E33" s="23">
        <v>6764362</v>
      </c>
      <c r="F33" s="24">
        <v>5644102</v>
      </c>
      <c r="G33" s="24">
        <v>429134</v>
      </c>
      <c r="H33" s="24">
        <v>449618</v>
      </c>
      <c r="I33" s="24">
        <v>424469</v>
      </c>
      <c r="J33" s="24">
        <v>1303221</v>
      </c>
      <c r="K33" s="24">
        <v>505068</v>
      </c>
      <c r="L33" s="24">
        <v>457654</v>
      </c>
      <c r="M33" s="24">
        <v>491629</v>
      </c>
      <c r="N33" s="24">
        <v>1454351</v>
      </c>
      <c r="O33" s="24">
        <v>427389</v>
      </c>
      <c r="P33" s="24">
        <v>418886</v>
      </c>
      <c r="Q33" s="24">
        <v>388639</v>
      </c>
      <c r="R33" s="24">
        <v>1234914</v>
      </c>
      <c r="S33" s="24">
        <v>457109</v>
      </c>
      <c r="T33" s="24">
        <v>454069</v>
      </c>
      <c r="U33" s="24">
        <v>462622</v>
      </c>
      <c r="V33" s="24">
        <v>1373800</v>
      </c>
      <c r="W33" s="24">
        <v>5366286</v>
      </c>
      <c r="X33" s="24">
        <v>6764362</v>
      </c>
      <c r="Y33" s="24">
        <v>-1398076</v>
      </c>
      <c r="Z33" s="6">
        <v>-20.67</v>
      </c>
      <c r="AA33" s="22">
        <v>5644102</v>
      </c>
    </row>
    <row r="34" spans="1:27" ht="13.5">
      <c r="A34" s="5" t="s">
        <v>38</v>
      </c>
      <c r="B34" s="3"/>
      <c r="C34" s="22">
        <v>15865965</v>
      </c>
      <c r="D34" s="22"/>
      <c r="E34" s="23">
        <v>23401895</v>
      </c>
      <c r="F34" s="24">
        <v>22421523</v>
      </c>
      <c r="G34" s="24">
        <v>2777071</v>
      </c>
      <c r="H34" s="24">
        <v>1371124</v>
      </c>
      <c r="I34" s="24">
        <v>1248417</v>
      </c>
      <c r="J34" s="24">
        <v>5396612</v>
      </c>
      <c r="K34" s="24">
        <v>1346430</v>
      </c>
      <c r="L34" s="24">
        <v>1788059</v>
      </c>
      <c r="M34" s="24">
        <v>1592073</v>
      </c>
      <c r="N34" s="24">
        <v>4726562</v>
      </c>
      <c r="O34" s="24">
        <v>1674255</v>
      </c>
      <c r="P34" s="24">
        <v>1473562</v>
      </c>
      <c r="Q34" s="24">
        <v>1770992</v>
      </c>
      <c r="R34" s="24">
        <v>4918809</v>
      </c>
      <c r="S34" s="24">
        <v>1578237</v>
      </c>
      <c r="T34" s="24">
        <v>2454497</v>
      </c>
      <c r="U34" s="24">
        <v>1665536</v>
      </c>
      <c r="V34" s="24">
        <v>5698270</v>
      </c>
      <c r="W34" s="24">
        <v>20740253</v>
      </c>
      <c r="X34" s="24">
        <v>23401895</v>
      </c>
      <c r="Y34" s="24">
        <v>-2661642</v>
      </c>
      <c r="Z34" s="6">
        <v>-11.37</v>
      </c>
      <c r="AA34" s="22">
        <v>22421523</v>
      </c>
    </row>
    <row r="35" spans="1:27" ht="13.5">
      <c r="A35" s="5" t="s">
        <v>39</v>
      </c>
      <c r="B35" s="3"/>
      <c r="C35" s="22">
        <v>18368382</v>
      </c>
      <c r="D35" s="22"/>
      <c r="E35" s="23">
        <v>27586814</v>
      </c>
      <c r="F35" s="24">
        <v>26086701</v>
      </c>
      <c r="G35" s="24">
        <v>1572249</v>
      </c>
      <c r="H35" s="24">
        <v>353797</v>
      </c>
      <c r="I35" s="24">
        <v>522776</v>
      </c>
      <c r="J35" s="24">
        <v>2448822</v>
      </c>
      <c r="K35" s="24">
        <v>1601245</v>
      </c>
      <c r="L35" s="24">
        <v>1623707</v>
      </c>
      <c r="M35" s="24">
        <v>1660500</v>
      </c>
      <c r="N35" s="24">
        <v>4885452</v>
      </c>
      <c r="O35" s="24">
        <v>1678953</v>
      </c>
      <c r="P35" s="24">
        <v>1616902</v>
      </c>
      <c r="Q35" s="24">
        <v>1090404</v>
      </c>
      <c r="R35" s="24">
        <v>4386259</v>
      </c>
      <c r="S35" s="24">
        <v>1461866</v>
      </c>
      <c r="T35" s="24">
        <v>7698251</v>
      </c>
      <c r="U35" s="24">
        <v>3179697</v>
      </c>
      <c r="V35" s="24">
        <v>12339814</v>
      </c>
      <c r="W35" s="24">
        <v>24060347</v>
      </c>
      <c r="X35" s="24">
        <v>27586814</v>
      </c>
      <c r="Y35" s="24">
        <v>-3526467</v>
      </c>
      <c r="Z35" s="6">
        <v>-12.78</v>
      </c>
      <c r="AA35" s="22">
        <v>26086701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52618904</v>
      </c>
      <c r="D38" s="19">
        <f>SUM(D39:D41)</f>
        <v>0</v>
      </c>
      <c r="E38" s="20">
        <f t="shared" si="7"/>
        <v>102364601</v>
      </c>
      <c r="F38" s="21">
        <f t="shared" si="7"/>
        <v>101055072</v>
      </c>
      <c r="G38" s="21">
        <f t="shared" si="7"/>
        <v>6053629</v>
      </c>
      <c r="H38" s="21">
        <f t="shared" si="7"/>
        <v>6225275</v>
      </c>
      <c r="I38" s="21">
        <f t="shared" si="7"/>
        <v>6492903</v>
      </c>
      <c r="J38" s="21">
        <f t="shared" si="7"/>
        <v>18771807</v>
      </c>
      <c r="K38" s="21">
        <f t="shared" si="7"/>
        <v>6644561</v>
      </c>
      <c r="L38" s="21">
        <f t="shared" si="7"/>
        <v>8387835</v>
      </c>
      <c r="M38" s="21">
        <f t="shared" si="7"/>
        <v>8569733</v>
      </c>
      <c r="N38" s="21">
        <f t="shared" si="7"/>
        <v>23602129</v>
      </c>
      <c r="O38" s="21">
        <f t="shared" si="7"/>
        <v>7343460</v>
      </c>
      <c r="P38" s="21">
        <f t="shared" si="7"/>
        <v>6290717</v>
      </c>
      <c r="Q38" s="21">
        <f t="shared" si="7"/>
        <v>8111995</v>
      </c>
      <c r="R38" s="21">
        <f t="shared" si="7"/>
        <v>21746172</v>
      </c>
      <c r="S38" s="21">
        <f t="shared" si="7"/>
        <v>8877958</v>
      </c>
      <c r="T38" s="21">
        <f t="shared" si="7"/>
        <v>8785177</v>
      </c>
      <c r="U38" s="21">
        <f t="shared" si="7"/>
        <v>13329328</v>
      </c>
      <c r="V38" s="21">
        <f t="shared" si="7"/>
        <v>30992463</v>
      </c>
      <c r="W38" s="21">
        <f t="shared" si="7"/>
        <v>95112571</v>
      </c>
      <c r="X38" s="21">
        <f t="shared" si="7"/>
        <v>102364212</v>
      </c>
      <c r="Y38" s="21">
        <f t="shared" si="7"/>
        <v>-7251641</v>
      </c>
      <c r="Z38" s="4">
        <f>+IF(X38&lt;&gt;0,+(Y38/X38)*100,0)</f>
        <v>-7.084156521421764</v>
      </c>
      <c r="AA38" s="19">
        <f>SUM(AA39:AA41)</f>
        <v>101055072</v>
      </c>
    </row>
    <row r="39" spans="1:27" ht="13.5">
      <c r="A39" s="5" t="s">
        <v>43</v>
      </c>
      <c r="B39" s="3"/>
      <c r="C39" s="22">
        <v>13414981</v>
      </c>
      <c r="D39" s="22"/>
      <c r="E39" s="23">
        <v>22759212</v>
      </c>
      <c r="F39" s="24">
        <v>19412854</v>
      </c>
      <c r="G39" s="24">
        <v>965625</v>
      </c>
      <c r="H39" s="24">
        <v>932685</v>
      </c>
      <c r="I39" s="24">
        <v>1332494</v>
      </c>
      <c r="J39" s="24">
        <v>3230804</v>
      </c>
      <c r="K39" s="24">
        <v>927471</v>
      </c>
      <c r="L39" s="24">
        <v>1173033</v>
      </c>
      <c r="M39" s="24">
        <v>1417071</v>
      </c>
      <c r="N39" s="24">
        <v>3517575</v>
      </c>
      <c r="O39" s="24">
        <v>1347441</v>
      </c>
      <c r="P39" s="24">
        <v>1108421</v>
      </c>
      <c r="Q39" s="24">
        <v>1192730</v>
      </c>
      <c r="R39" s="24">
        <v>3648592</v>
      </c>
      <c r="S39" s="24">
        <v>1045091</v>
      </c>
      <c r="T39" s="24">
        <v>1886923</v>
      </c>
      <c r="U39" s="24">
        <v>1597058</v>
      </c>
      <c r="V39" s="24">
        <v>4529072</v>
      </c>
      <c r="W39" s="24">
        <v>14926043</v>
      </c>
      <c r="X39" s="24">
        <v>22759212</v>
      </c>
      <c r="Y39" s="24">
        <v>-7833169</v>
      </c>
      <c r="Z39" s="6">
        <v>-34.42</v>
      </c>
      <c r="AA39" s="22">
        <v>19412854</v>
      </c>
    </row>
    <row r="40" spans="1:27" ht="13.5">
      <c r="A40" s="5" t="s">
        <v>44</v>
      </c>
      <c r="B40" s="3"/>
      <c r="C40" s="22">
        <v>39203923</v>
      </c>
      <c r="D40" s="22"/>
      <c r="E40" s="23">
        <v>79605389</v>
      </c>
      <c r="F40" s="24">
        <v>81642218</v>
      </c>
      <c r="G40" s="24">
        <v>5088004</v>
      </c>
      <c r="H40" s="24">
        <v>5292590</v>
      </c>
      <c r="I40" s="24">
        <v>5160409</v>
      </c>
      <c r="J40" s="24">
        <v>15541003</v>
      </c>
      <c r="K40" s="24">
        <v>5717090</v>
      </c>
      <c r="L40" s="24">
        <v>7214802</v>
      </c>
      <c r="M40" s="24">
        <v>7152662</v>
      </c>
      <c r="N40" s="24">
        <v>20084554</v>
      </c>
      <c r="O40" s="24">
        <v>5996019</v>
      </c>
      <c r="P40" s="24">
        <v>5182296</v>
      </c>
      <c r="Q40" s="24">
        <v>6919265</v>
      </c>
      <c r="R40" s="24">
        <v>18097580</v>
      </c>
      <c r="S40" s="24">
        <v>7832867</v>
      </c>
      <c r="T40" s="24">
        <v>6898254</v>
      </c>
      <c r="U40" s="24">
        <v>11732270</v>
      </c>
      <c r="V40" s="24">
        <v>26463391</v>
      </c>
      <c r="W40" s="24">
        <v>80186528</v>
      </c>
      <c r="X40" s="24">
        <v>79605000</v>
      </c>
      <c r="Y40" s="24">
        <v>581528</v>
      </c>
      <c r="Z40" s="6">
        <v>0.73</v>
      </c>
      <c r="AA40" s="22">
        <v>81642218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268144939</v>
      </c>
      <c r="D42" s="19">
        <f>SUM(D43:D46)</f>
        <v>0</v>
      </c>
      <c r="E42" s="20">
        <f t="shared" si="8"/>
        <v>291003509</v>
      </c>
      <c r="F42" s="21">
        <f t="shared" si="8"/>
        <v>307207836</v>
      </c>
      <c r="G42" s="21">
        <f t="shared" si="8"/>
        <v>12954444</v>
      </c>
      <c r="H42" s="21">
        <f t="shared" si="8"/>
        <v>16263486</v>
      </c>
      <c r="I42" s="21">
        <f t="shared" si="8"/>
        <v>23822759</v>
      </c>
      <c r="J42" s="21">
        <f t="shared" si="8"/>
        <v>53040689</v>
      </c>
      <c r="K42" s="21">
        <f t="shared" si="8"/>
        <v>18881307</v>
      </c>
      <c r="L42" s="21">
        <f t="shared" si="8"/>
        <v>16024982</v>
      </c>
      <c r="M42" s="21">
        <f t="shared" si="8"/>
        <v>30279171</v>
      </c>
      <c r="N42" s="21">
        <f t="shared" si="8"/>
        <v>65185460</v>
      </c>
      <c r="O42" s="21">
        <f t="shared" si="8"/>
        <v>19497828</v>
      </c>
      <c r="P42" s="21">
        <f t="shared" si="8"/>
        <v>11037785</v>
      </c>
      <c r="Q42" s="21">
        <f t="shared" si="8"/>
        <v>24385420</v>
      </c>
      <c r="R42" s="21">
        <f t="shared" si="8"/>
        <v>54921033</v>
      </c>
      <c r="S42" s="21">
        <f t="shared" si="8"/>
        <v>24182516</v>
      </c>
      <c r="T42" s="21">
        <f t="shared" si="8"/>
        <v>23219156</v>
      </c>
      <c r="U42" s="21">
        <f t="shared" si="8"/>
        <v>23835340</v>
      </c>
      <c r="V42" s="21">
        <f t="shared" si="8"/>
        <v>71237012</v>
      </c>
      <c r="W42" s="21">
        <f t="shared" si="8"/>
        <v>244384194</v>
      </c>
      <c r="X42" s="21">
        <f t="shared" si="8"/>
        <v>291004510</v>
      </c>
      <c r="Y42" s="21">
        <f t="shared" si="8"/>
        <v>-46620316</v>
      </c>
      <c r="Z42" s="4">
        <f>+IF(X42&lt;&gt;0,+(Y42/X42)*100,0)</f>
        <v>-16.02047885787062</v>
      </c>
      <c r="AA42" s="19">
        <f>SUM(AA43:AA46)</f>
        <v>307207836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>
        <v>1250245</v>
      </c>
      <c r="I43" s="24">
        <v>1096861</v>
      </c>
      <c r="J43" s="24">
        <v>2347106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2347106</v>
      </c>
      <c r="X43" s="24"/>
      <c r="Y43" s="24">
        <v>2347106</v>
      </c>
      <c r="Z43" s="6">
        <v>0</v>
      </c>
      <c r="AA43" s="22"/>
    </row>
    <row r="44" spans="1:27" ht="13.5">
      <c r="A44" s="5" t="s">
        <v>48</v>
      </c>
      <c r="B44" s="3"/>
      <c r="C44" s="22">
        <v>205631996</v>
      </c>
      <c r="D44" s="22"/>
      <c r="E44" s="23">
        <v>211629407</v>
      </c>
      <c r="F44" s="24">
        <v>219349902</v>
      </c>
      <c r="G44" s="24">
        <v>8152336</v>
      </c>
      <c r="H44" s="24">
        <v>11869811</v>
      </c>
      <c r="I44" s="24">
        <v>15510152</v>
      </c>
      <c r="J44" s="24">
        <v>35532299</v>
      </c>
      <c r="K44" s="24">
        <v>14438313</v>
      </c>
      <c r="L44" s="24">
        <v>11293797</v>
      </c>
      <c r="M44" s="24">
        <v>24505921</v>
      </c>
      <c r="N44" s="24">
        <v>50238031</v>
      </c>
      <c r="O44" s="24">
        <v>14878757</v>
      </c>
      <c r="P44" s="24">
        <v>8742764</v>
      </c>
      <c r="Q44" s="24">
        <v>17258582</v>
      </c>
      <c r="R44" s="24">
        <v>40880103</v>
      </c>
      <c r="S44" s="24">
        <v>21486670</v>
      </c>
      <c r="T44" s="24">
        <v>16302378</v>
      </c>
      <c r="U44" s="24">
        <v>19500144</v>
      </c>
      <c r="V44" s="24">
        <v>57289192</v>
      </c>
      <c r="W44" s="24">
        <v>183939625</v>
      </c>
      <c r="X44" s="24">
        <v>211630407</v>
      </c>
      <c r="Y44" s="24">
        <v>-27690782</v>
      </c>
      <c r="Z44" s="6">
        <v>-13.08</v>
      </c>
      <c r="AA44" s="22">
        <v>219349902</v>
      </c>
    </row>
    <row r="45" spans="1:27" ht="13.5">
      <c r="A45" s="5" t="s">
        <v>49</v>
      </c>
      <c r="B45" s="3"/>
      <c r="C45" s="25">
        <v>5939810</v>
      </c>
      <c r="D45" s="25"/>
      <c r="E45" s="26">
        <v>16883710</v>
      </c>
      <c r="F45" s="27">
        <v>18799744</v>
      </c>
      <c r="G45" s="27">
        <v>1330272</v>
      </c>
      <c r="H45" s="27">
        <v>1317298</v>
      </c>
      <c r="I45" s="27">
        <v>1494480</v>
      </c>
      <c r="J45" s="27">
        <v>4142050</v>
      </c>
      <c r="K45" s="27">
        <v>1280365</v>
      </c>
      <c r="L45" s="27">
        <v>1736127</v>
      </c>
      <c r="M45" s="27">
        <v>1436783</v>
      </c>
      <c r="N45" s="27">
        <v>4453275</v>
      </c>
      <c r="O45" s="27">
        <v>1272517</v>
      </c>
      <c r="P45" s="27">
        <v>1108074</v>
      </c>
      <c r="Q45" s="27">
        <v>1504528</v>
      </c>
      <c r="R45" s="27">
        <v>3885119</v>
      </c>
      <c r="S45" s="27">
        <v>1478759</v>
      </c>
      <c r="T45" s="27">
        <v>1443539</v>
      </c>
      <c r="U45" s="27">
        <v>1460146</v>
      </c>
      <c r="V45" s="27">
        <v>4382444</v>
      </c>
      <c r="W45" s="27">
        <v>16862888</v>
      </c>
      <c r="X45" s="27">
        <v>16883710</v>
      </c>
      <c r="Y45" s="27">
        <v>-20822</v>
      </c>
      <c r="Z45" s="7">
        <v>-0.12</v>
      </c>
      <c r="AA45" s="25">
        <v>18799744</v>
      </c>
    </row>
    <row r="46" spans="1:27" ht="13.5">
      <c r="A46" s="5" t="s">
        <v>50</v>
      </c>
      <c r="B46" s="3"/>
      <c r="C46" s="22">
        <v>56573133</v>
      </c>
      <c r="D46" s="22"/>
      <c r="E46" s="23">
        <v>62490392</v>
      </c>
      <c r="F46" s="24">
        <v>69058190</v>
      </c>
      <c r="G46" s="24">
        <v>3471836</v>
      </c>
      <c r="H46" s="24">
        <v>1826132</v>
      </c>
      <c r="I46" s="24">
        <v>5721266</v>
      </c>
      <c r="J46" s="24">
        <v>11019234</v>
      </c>
      <c r="K46" s="24">
        <v>3162629</v>
      </c>
      <c r="L46" s="24">
        <v>2995058</v>
      </c>
      <c r="M46" s="24">
        <v>4336467</v>
      </c>
      <c r="N46" s="24">
        <v>10494154</v>
      </c>
      <c r="O46" s="24">
        <v>3346554</v>
      </c>
      <c r="P46" s="24">
        <v>1186947</v>
      </c>
      <c r="Q46" s="24">
        <v>5622310</v>
      </c>
      <c r="R46" s="24">
        <v>10155811</v>
      </c>
      <c r="S46" s="24">
        <v>1217087</v>
      </c>
      <c r="T46" s="24">
        <v>5473239</v>
      </c>
      <c r="U46" s="24">
        <v>2875050</v>
      </c>
      <c r="V46" s="24">
        <v>9565376</v>
      </c>
      <c r="W46" s="24">
        <v>41234575</v>
      </c>
      <c r="X46" s="24">
        <v>62490393</v>
      </c>
      <c r="Y46" s="24">
        <v>-21255818</v>
      </c>
      <c r="Z46" s="6">
        <v>-34.01</v>
      </c>
      <c r="AA46" s="22">
        <v>69058190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626014871</v>
      </c>
      <c r="D48" s="40">
        <f>+D28+D32+D38+D42+D47</f>
        <v>0</v>
      </c>
      <c r="E48" s="41">
        <f t="shared" si="9"/>
        <v>762027556</v>
      </c>
      <c r="F48" s="42">
        <f t="shared" si="9"/>
        <v>790570166</v>
      </c>
      <c r="G48" s="42">
        <f t="shared" si="9"/>
        <v>62253591</v>
      </c>
      <c r="H48" s="42">
        <f t="shared" si="9"/>
        <v>40883750</v>
      </c>
      <c r="I48" s="42">
        <f t="shared" si="9"/>
        <v>57993349</v>
      </c>
      <c r="J48" s="42">
        <f t="shared" si="9"/>
        <v>161130690</v>
      </c>
      <c r="K48" s="42">
        <f t="shared" si="9"/>
        <v>48598458</v>
      </c>
      <c r="L48" s="42">
        <f t="shared" si="9"/>
        <v>49430032</v>
      </c>
      <c r="M48" s="42">
        <f t="shared" si="9"/>
        <v>73619800</v>
      </c>
      <c r="N48" s="42">
        <f t="shared" si="9"/>
        <v>171648290</v>
      </c>
      <c r="O48" s="42">
        <f t="shared" si="9"/>
        <v>53601176</v>
      </c>
      <c r="P48" s="42">
        <f t="shared" si="9"/>
        <v>45118504</v>
      </c>
      <c r="Q48" s="42">
        <f t="shared" si="9"/>
        <v>62528296</v>
      </c>
      <c r="R48" s="42">
        <f t="shared" si="9"/>
        <v>161247976</v>
      </c>
      <c r="S48" s="42">
        <f t="shared" si="9"/>
        <v>63515424</v>
      </c>
      <c r="T48" s="42">
        <f t="shared" si="9"/>
        <v>83357113</v>
      </c>
      <c r="U48" s="42">
        <f t="shared" si="9"/>
        <v>73936750</v>
      </c>
      <c r="V48" s="42">
        <f t="shared" si="9"/>
        <v>220809287</v>
      </c>
      <c r="W48" s="42">
        <f t="shared" si="9"/>
        <v>714836243</v>
      </c>
      <c r="X48" s="42">
        <f t="shared" si="9"/>
        <v>762027631</v>
      </c>
      <c r="Y48" s="42">
        <f t="shared" si="9"/>
        <v>-47191388</v>
      </c>
      <c r="Z48" s="43">
        <f>+IF(X48&lt;&gt;0,+(Y48/X48)*100,0)</f>
        <v>-6.19287097740423</v>
      </c>
      <c r="AA48" s="40">
        <f>+AA28+AA32+AA38+AA42+AA47</f>
        <v>790570166</v>
      </c>
    </row>
    <row r="49" spans="1:27" ht="13.5">
      <c r="A49" s="14" t="s">
        <v>58</v>
      </c>
      <c r="B49" s="15"/>
      <c r="C49" s="44">
        <f aca="true" t="shared" si="10" ref="C49:Y49">+C25-C48</f>
        <v>119939640</v>
      </c>
      <c r="D49" s="44">
        <f>+D25-D48</f>
        <v>0</v>
      </c>
      <c r="E49" s="45">
        <f t="shared" si="10"/>
        <v>77885456</v>
      </c>
      <c r="F49" s="46">
        <f t="shared" si="10"/>
        <v>-107483768</v>
      </c>
      <c r="G49" s="46">
        <f t="shared" si="10"/>
        <v>98162020</v>
      </c>
      <c r="H49" s="46">
        <f t="shared" si="10"/>
        <v>-17128058</v>
      </c>
      <c r="I49" s="46">
        <f t="shared" si="10"/>
        <v>-33769481</v>
      </c>
      <c r="J49" s="46">
        <f t="shared" si="10"/>
        <v>47264481</v>
      </c>
      <c r="K49" s="46">
        <f t="shared" si="10"/>
        <v>-25822626</v>
      </c>
      <c r="L49" s="46">
        <f t="shared" si="10"/>
        <v>-25260078</v>
      </c>
      <c r="M49" s="46">
        <f t="shared" si="10"/>
        <v>63964792</v>
      </c>
      <c r="N49" s="46">
        <f t="shared" si="10"/>
        <v>12882088</v>
      </c>
      <c r="O49" s="46">
        <f t="shared" si="10"/>
        <v>-29005856</v>
      </c>
      <c r="P49" s="46">
        <f t="shared" si="10"/>
        <v>-21622305</v>
      </c>
      <c r="Q49" s="46">
        <f t="shared" si="10"/>
        <v>-38987989</v>
      </c>
      <c r="R49" s="46">
        <f t="shared" si="10"/>
        <v>-89616150</v>
      </c>
      <c r="S49" s="46">
        <f t="shared" si="10"/>
        <v>51141543</v>
      </c>
      <c r="T49" s="46">
        <f t="shared" si="10"/>
        <v>-57142421</v>
      </c>
      <c r="U49" s="46">
        <f t="shared" si="10"/>
        <v>-49844708</v>
      </c>
      <c r="V49" s="46">
        <f t="shared" si="10"/>
        <v>-55845586</v>
      </c>
      <c r="W49" s="46">
        <f t="shared" si="10"/>
        <v>-85315167</v>
      </c>
      <c r="X49" s="46">
        <f>IF(F25=F48,0,X25-X48)</f>
        <v>-107987232</v>
      </c>
      <c r="Y49" s="46">
        <f t="shared" si="10"/>
        <v>22672065</v>
      </c>
      <c r="Z49" s="47">
        <f>+IF(X49&lt;&gt;0,+(Y49/X49)*100,0)</f>
        <v>-20.99513486927788</v>
      </c>
      <c r="AA49" s="44">
        <f>+AA25-AA48</f>
        <v>-107483768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312252809</v>
      </c>
      <c r="D5" s="19">
        <f>SUM(D6:D8)</f>
        <v>0</v>
      </c>
      <c r="E5" s="20">
        <f t="shared" si="0"/>
        <v>315050000</v>
      </c>
      <c r="F5" s="21">
        <f t="shared" si="0"/>
        <v>323376000</v>
      </c>
      <c r="G5" s="21">
        <f t="shared" si="0"/>
        <v>126267550</v>
      </c>
      <c r="H5" s="21">
        <f t="shared" si="0"/>
        <v>1819469</v>
      </c>
      <c r="I5" s="21">
        <f t="shared" si="0"/>
        <v>278375</v>
      </c>
      <c r="J5" s="21">
        <f t="shared" si="0"/>
        <v>128365394</v>
      </c>
      <c r="K5" s="21">
        <f t="shared" si="0"/>
        <v>1852969</v>
      </c>
      <c r="L5" s="21">
        <f t="shared" si="0"/>
        <v>1930885</v>
      </c>
      <c r="M5" s="21">
        <f t="shared" si="0"/>
        <v>102228695</v>
      </c>
      <c r="N5" s="21">
        <f t="shared" si="0"/>
        <v>106012549</v>
      </c>
      <c r="O5" s="21">
        <f t="shared" si="0"/>
        <v>218647</v>
      </c>
      <c r="P5" s="21">
        <f t="shared" si="0"/>
        <v>0</v>
      </c>
      <c r="Q5" s="21">
        <f t="shared" si="0"/>
        <v>75909131</v>
      </c>
      <c r="R5" s="21">
        <f t="shared" si="0"/>
        <v>76127778</v>
      </c>
      <c r="S5" s="21">
        <f t="shared" si="0"/>
        <v>26169</v>
      </c>
      <c r="T5" s="21">
        <f t="shared" si="0"/>
        <v>83178</v>
      </c>
      <c r="U5" s="21">
        <f t="shared" si="0"/>
        <v>164468</v>
      </c>
      <c r="V5" s="21">
        <f t="shared" si="0"/>
        <v>273815</v>
      </c>
      <c r="W5" s="21">
        <f t="shared" si="0"/>
        <v>310779536</v>
      </c>
      <c r="X5" s="21">
        <f t="shared" si="0"/>
        <v>311134000</v>
      </c>
      <c r="Y5" s="21">
        <f t="shared" si="0"/>
        <v>-354464</v>
      </c>
      <c r="Z5" s="4">
        <f>+IF(X5&lt;&gt;0,+(Y5/X5)*100,0)</f>
        <v>-0.11392647540930917</v>
      </c>
      <c r="AA5" s="19">
        <f>SUM(AA6:AA8)</f>
        <v>323376000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312252809</v>
      </c>
      <c r="D7" s="25"/>
      <c r="E7" s="26">
        <v>315050000</v>
      </c>
      <c r="F7" s="27">
        <v>323376000</v>
      </c>
      <c r="G7" s="27">
        <v>126267550</v>
      </c>
      <c r="H7" s="27">
        <v>1819469</v>
      </c>
      <c r="I7" s="27">
        <v>278375</v>
      </c>
      <c r="J7" s="27">
        <v>128365394</v>
      </c>
      <c r="K7" s="27">
        <v>1852969</v>
      </c>
      <c r="L7" s="27">
        <v>1930885</v>
      </c>
      <c r="M7" s="27">
        <v>102228695</v>
      </c>
      <c r="N7" s="27">
        <v>106012549</v>
      </c>
      <c r="O7" s="27">
        <v>218647</v>
      </c>
      <c r="P7" s="27"/>
      <c r="Q7" s="27">
        <v>75909131</v>
      </c>
      <c r="R7" s="27">
        <v>76127778</v>
      </c>
      <c r="S7" s="27">
        <v>26169</v>
      </c>
      <c r="T7" s="27">
        <v>83178</v>
      </c>
      <c r="U7" s="27">
        <v>164468</v>
      </c>
      <c r="V7" s="27">
        <v>273815</v>
      </c>
      <c r="W7" s="27">
        <v>310779536</v>
      </c>
      <c r="X7" s="27">
        <v>311134000</v>
      </c>
      <c r="Y7" s="27">
        <v>-354464</v>
      </c>
      <c r="Z7" s="7">
        <v>-0.11</v>
      </c>
      <c r="AA7" s="25">
        <v>323376000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312252809</v>
      </c>
      <c r="D25" s="40">
        <f>+D5+D9+D15+D19+D24</f>
        <v>0</v>
      </c>
      <c r="E25" s="41">
        <f t="shared" si="4"/>
        <v>315050000</v>
      </c>
      <c r="F25" s="42">
        <f t="shared" si="4"/>
        <v>323376000</v>
      </c>
      <c r="G25" s="42">
        <f t="shared" si="4"/>
        <v>126267550</v>
      </c>
      <c r="H25" s="42">
        <f t="shared" si="4"/>
        <v>1819469</v>
      </c>
      <c r="I25" s="42">
        <f t="shared" si="4"/>
        <v>278375</v>
      </c>
      <c r="J25" s="42">
        <f t="shared" si="4"/>
        <v>128365394</v>
      </c>
      <c r="K25" s="42">
        <f t="shared" si="4"/>
        <v>1852969</v>
      </c>
      <c r="L25" s="42">
        <f t="shared" si="4"/>
        <v>1930885</v>
      </c>
      <c r="M25" s="42">
        <f t="shared" si="4"/>
        <v>102228695</v>
      </c>
      <c r="N25" s="42">
        <f t="shared" si="4"/>
        <v>106012549</v>
      </c>
      <c r="O25" s="42">
        <f t="shared" si="4"/>
        <v>218647</v>
      </c>
      <c r="P25" s="42">
        <f t="shared" si="4"/>
        <v>0</v>
      </c>
      <c r="Q25" s="42">
        <f t="shared" si="4"/>
        <v>75909131</v>
      </c>
      <c r="R25" s="42">
        <f t="shared" si="4"/>
        <v>76127778</v>
      </c>
      <c r="S25" s="42">
        <f t="shared" si="4"/>
        <v>26169</v>
      </c>
      <c r="T25" s="42">
        <f t="shared" si="4"/>
        <v>83178</v>
      </c>
      <c r="U25" s="42">
        <f t="shared" si="4"/>
        <v>164468</v>
      </c>
      <c r="V25" s="42">
        <f t="shared" si="4"/>
        <v>273815</v>
      </c>
      <c r="W25" s="42">
        <f t="shared" si="4"/>
        <v>310779536</v>
      </c>
      <c r="X25" s="42">
        <f t="shared" si="4"/>
        <v>311134000</v>
      </c>
      <c r="Y25" s="42">
        <f t="shared" si="4"/>
        <v>-354464</v>
      </c>
      <c r="Z25" s="43">
        <f>+IF(X25&lt;&gt;0,+(Y25/X25)*100,0)</f>
        <v>-0.11392647540930917</v>
      </c>
      <c r="AA25" s="40">
        <f>+AA5+AA9+AA15+AA19+AA24</f>
        <v>323376000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307115733</v>
      </c>
      <c r="D28" s="19">
        <f>SUM(D29:D31)</f>
        <v>0</v>
      </c>
      <c r="E28" s="20">
        <f t="shared" si="5"/>
        <v>145485000</v>
      </c>
      <c r="F28" s="21">
        <f t="shared" si="5"/>
        <v>154183491</v>
      </c>
      <c r="G28" s="21">
        <f t="shared" si="5"/>
        <v>15897492</v>
      </c>
      <c r="H28" s="21">
        <f t="shared" si="5"/>
        <v>16187235</v>
      </c>
      <c r="I28" s="21">
        <f t="shared" si="5"/>
        <v>12056443</v>
      </c>
      <c r="J28" s="21">
        <f t="shared" si="5"/>
        <v>44141170</v>
      </c>
      <c r="K28" s="21">
        <f t="shared" si="5"/>
        <v>11651965</v>
      </c>
      <c r="L28" s="21">
        <f t="shared" si="5"/>
        <v>14848200</v>
      </c>
      <c r="M28" s="21">
        <f t="shared" si="5"/>
        <v>9536795</v>
      </c>
      <c r="N28" s="21">
        <f t="shared" si="5"/>
        <v>36036960</v>
      </c>
      <c r="O28" s="21">
        <f t="shared" si="5"/>
        <v>14285016</v>
      </c>
      <c r="P28" s="21">
        <f t="shared" si="5"/>
        <v>0</v>
      </c>
      <c r="Q28" s="21">
        <f t="shared" si="5"/>
        <v>12045663</v>
      </c>
      <c r="R28" s="21">
        <f t="shared" si="5"/>
        <v>26330679</v>
      </c>
      <c r="S28" s="21">
        <f t="shared" si="5"/>
        <v>11103719</v>
      </c>
      <c r="T28" s="21">
        <f t="shared" si="5"/>
        <v>12133005</v>
      </c>
      <c r="U28" s="21">
        <f t="shared" si="5"/>
        <v>12738345</v>
      </c>
      <c r="V28" s="21">
        <f t="shared" si="5"/>
        <v>35975069</v>
      </c>
      <c r="W28" s="21">
        <f t="shared" si="5"/>
        <v>142483878</v>
      </c>
      <c r="X28" s="21">
        <f t="shared" si="5"/>
        <v>145818681</v>
      </c>
      <c r="Y28" s="21">
        <f t="shared" si="5"/>
        <v>-3334803</v>
      </c>
      <c r="Z28" s="4">
        <f>+IF(X28&lt;&gt;0,+(Y28/X28)*100,0)</f>
        <v>-2.2869518343812203</v>
      </c>
      <c r="AA28" s="19">
        <f>SUM(AA29:AA31)</f>
        <v>154183491</v>
      </c>
    </row>
    <row r="29" spans="1:27" ht="13.5">
      <c r="A29" s="5" t="s">
        <v>33</v>
      </c>
      <c r="B29" s="3"/>
      <c r="C29" s="22"/>
      <c r="D29" s="22"/>
      <c r="E29" s="23">
        <v>62305000</v>
      </c>
      <c r="F29" s="24">
        <v>65930298</v>
      </c>
      <c r="G29" s="24">
        <v>11312117</v>
      </c>
      <c r="H29" s="24">
        <v>8258773</v>
      </c>
      <c r="I29" s="24">
        <v>7164564</v>
      </c>
      <c r="J29" s="24">
        <v>26735454</v>
      </c>
      <c r="K29" s="24">
        <v>4366037</v>
      </c>
      <c r="L29" s="24">
        <v>6704596</v>
      </c>
      <c r="M29" s="24">
        <v>4235707</v>
      </c>
      <c r="N29" s="24">
        <v>15306340</v>
      </c>
      <c r="O29" s="24">
        <v>5322752</v>
      </c>
      <c r="P29" s="24"/>
      <c r="Q29" s="24">
        <v>4797941</v>
      </c>
      <c r="R29" s="24">
        <v>10120693</v>
      </c>
      <c r="S29" s="24">
        <v>4996878</v>
      </c>
      <c r="T29" s="24">
        <v>5166674</v>
      </c>
      <c r="U29" s="24">
        <v>4929023</v>
      </c>
      <c r="V29" s="24">
        <v>15092575</v>
      </c>
      <c r="W29" s="24">
        <v>67255062</v>
      </c>
      <c r="X29" s="24">
        <v>62107523</v>
      </c>
      <c r="Y29" s="24">
        <v>5147539</v>
      </c>
      <c r="Z29" s="6">
        <v>8.29</v>
      </c>
      <c r="AA29" s="22">
        <v>65930298</v>
      </c>
    </row>
    <row r="30" spans="1:27" ht="13.5">
      <c r="A30" s="5" t="s">
        <v>34</v>
      </c>
      <c r="B30" s="3"/>
      <c r="C30" s="25">
        <v>307115733</v>
      </c>
      <c r="D30" s="25"/>
      <c r="E30" s="26">
        <v>27822000</v>
      </c>
      <c r="F30" s="27">
        <v>29216415</v>
      </c>
      <c r="G30" s="27">
        <v>1860689</v>
      </c>
      <c r="H30" s="27">
        <v>1474194</v>
      </c>
      <c r="I30" s="27">
        <v>1246129</v>
      </c>
      <c r="J30" s="27">
        <v>4581012</v>
      </c>
      <c r="K30" s="27">
        <v>3476264</v>
      </c>
      <c r="L30" s="27">
        <v>2118253</v>
      </c>
      <c r="M30" s="27">
        <v>1407117</v>
      </c>
      <c r="N30" s="27">
        <v>7001634</v>
      </c>
      <c r="O30" s="27">
        <v>3251755</v>
      </c>
      <c r="P30" s="27"/>
      <c r="Q30" s="27">
        <v>1810263</v>
      </c>
      <c r="R30" s="27">
        <v>5062018</v>
      </c>
      <c r="S30" s="27">
        <v>1442360</v>
      </c>
      <c r="T30" s="27">
        <v>1560279</v>
      </c>
      <c r="U30" s="27">
        <v>3028474</v>
      </c>
      <c r="V30" s="27">
        <v>6031113</v>
      </c>
      <c r="W30" s="27">
        <v>22675777</v>
      </c>
      <c r="X30" s="27">
        <v>33232802</v>
      </c>
      <c r="Y30" s="27">
        <v>-10557025</v>
      </c>
      <c r="Z30" s="7">
        <v>-31.77</v>
      </c>
      <c r="AA30" s="25">
        <v>29216415</v>
      </c>
    </row>
    <row r="31" spans="1:27" ht="13.5">
      <c r="A31" s="5" t="s">
        <v>35</v>
      </c>
      <c r="B31" s="3"/>
      <c r="C31" s="22"/>
      <c r="D31" s="22"/>
      <c r="E31" s="23">
        <v>55358000</v>
      </c>
      <c r="F31" s="24">
        <v>59036778</v>
      </c>
      <c r="G31" s="24">
        <v>2724686</v>
      </c>
      <c r="H31" s="24">
        <v>6454268</v>
      </c>
      <c r="I31" s="24">
        <v>3645750</v>
      </c>
      <c r="J31" s="24">
        <v>12824704</v>
      </c>
      <c r="K31" s="24">
        <v>3809664</v>
      </c>
      <c r="L31" s="24">
        <v>6025351</v>
      </c>
      <c r="M31" s="24">
        <v>3893971</v>
      </c>
      <c r="N31" s="24">
        <v>13728986</v>
      </c>
      <c r="O31" s="24">
        <v>5710509</v>
      </c>
      <c r="P31" s="24"/>
      <c r="Q31" s="24">
        <v>5437459</v>
      </c>
      <c r="R31" s="24">
        <v>11147968</v>
      </c>
      <c r="S31" s="24">
        <v>4664481</v>
      </c>
      <c r="T31" s="24">
        <v>5406052</v>
      </c>
      <c r="U31" s="24">
        <v>4780848</v>
      </c>
      <c r="V31" s="24">
        <v>14851381</v>
      </c>
      <c r="W31" s="24">
        <v>52553039</v>
      </c>
      <c r="X31" s="24">
        <v>50478356</v>
      </c>
      <c r="Y31" s="24">
        <v>2074683</v>
      </c>
      <c r="Z31" s="6">
        <v>4.11</v>
      </c>
      <c r="AA31" s="22">
        <v>59036778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110839000</v>
      </c>
      <c r="F32" s="21">
        <f t="shared" si="6"/>
        <v>109681423</v>
      </c>
      <c r="G32" s="21">
        <f t="shared" si="6"/>
        <v>9217836</v>
      </c>
      <c r="H32" s="21">
        <f t="shared" si="6"/>
        <v>9888850</v>
      </c>
      <c r="I32" s="21">
        <f t="shared" si="6"/>
        <v>9547470</v>
      </c>
      <c r="J32" s="21">
        <f t="shared" si="6"/>
        <v>28654156</v>
      </c>
      <c r="K32" s="21">
        <f t="shared" si="6"/>
        <v>8906660</v>
      </c>
      <c r="L32" s="21">
        <f t="shared" si="6"/>
        <v>8673310</v>
      </c>
      <c r="M32" s="21">
        <f t="shared" si="6"/>
        <v>8865677</v>
      </c>
      <c r="N32" s="21">
        <f t="shared" si="6"/>
        <v>26445647</v>
      </c>
      <c r="O32" s="21">
        <f t="shared" si="6"/>
        <v>8627603</v>
      </c>
      <c r="P32" s="21">
        <f t="shared" si="6"/>
        <v>0</v>
      </c>
      <c r="Q32" s="21">
        <f t="shared" si="6"/>
        <v>8967307</v>
      </c>
      <c r="R32" s="21">
        <f t="shared" si="6"/>
        <v>17594910</v>
      </c>
      <c r="S32" s="21">
        <f t="shared" si="6"/>
        <v>7887254</v>
      </c>
      <c r="T32" s="21">
        <f t="shared" si="6"/>
        <v>9462785</v>
      </c>
      <c r="U32" s="21">
        <f t="shared" si="6"/>
        <v>8867367</v>
      </c>
      <c r="V32" s="21">
        <f t="shared" si="6"/>
        <v>26217406</v>
      </c>
      <c r="W32" s="21">
        <f t="shared" si="6"/>
        <v>98912119</v>
      </c>
      <c r="X32" s="21">
        <f t="shared" si="6"/>
        <v>111948126</v>
      </c>
      <c r="Y32" s="21">
        <f t="shared" si="6"/>
        <v>-13036007</v>
      </c>
      <c r="Z32" s="4">
        <f>+IF(X32&lt;&gt;0,+(Y32/X32)*100,0)</f>
        <v>-11.644685325058502</v>
      </c>
      <c r="AA32" s="19">
        <f>SUM(AA33:AA37)</f>
        <v>109681423</v>
      </c>
    </row>
    <row r="33" spans="1:27" ht="13.5">
      <c r="A33" s="5" t="s">
        <v>37</v>
      </c>
      <c r="B33" s="3"/>
      <c r="C33" s="22"/>
      <c r="D33" s="22"/>
      <c r="E33" s="23">
        <v>52170000</v>
      </c>
      <c r="F33" s="24">
        <v>16322175</v>
      </c>
      <c r="G33" s="24">
        <v>1298100</v>
      </c>
      <c r="H33" s="24">
        <v>1471143</v>
      </c>
      <c r="I33" s="24">
        <v>1350533</v>
      </c>
      <c r="J33" s="24">
        <v>4119776</v>
      </c>
      <c r="K33" s="24">
        <v>1671351</v>
      </c>
      <c r="L33" s="24">
        <v>1439131</v>
      </c>
      <c r="M33" s="24">
        <v>1148560</v>
      </c>
      <c r="N33" s="24">
        <v>4259042</v>
      </c>
      <c r="O33" s="24">
        <v>1392451</v>
      </c>
      <c r="P33" s="24"/>
      <c r="Q33" s="24">
        <v>1037697</v>
      </c>
      <c r="R33" s="24">
        <v>2430148</v>
      </c>
      <c r="S33" s="24">
        <v>627323</v>
      </c>
      <c r="T33" s="24">
        <v>1122399</v>
      </c>
      <c r="U33" s="24">
        <v>1409986</v>
      </c>
      <c r="V33" s="24">
        <v>3159708</v>
      </c>
      <c r="W33" s="24">
        <v>13968674</v>
      </c>
      <c r="X33" s="24">
        <v>52440745</v>
      </c>
      <c r="Y33" s="24">
        <v>-38472071</v>
      </c>
      <c r="Z33" s="6">
        <v>-73.36</v>
      </c>
      <c r="AA33" s="22">
        <v>16322175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58669000</v>
      </c>
      <c r="F35" s="24">
        <v>59142782</v>
      </c>
      <c r="G35" s="24">
        <v>5453499</v>
      </c>
      <c r="H35" s="24">
        <v>5693783</v>
      </c>
      <c r="I35" s="24">
        <v>4908574</v>
      </c>
      <c r="J35" s="24">
        <v>16055856</v>
      </c>
      <c r="K35" s="24">
        <v>4407198</v>
      </c>
      <c r="L35" s="24">
        <v>4666992</v>
      </c>
      <c r="M35" s="24">
        <v>5003528</v>
      </c>
      <c r="N35" s="24">
        <v>14077718</v>
      </c>
      <c r="O35" s="24">
        <v>4661317</v>
      </c>
      <c r="P35" s="24"/>
      <c r="Q35" s="24">
        <v>5090998</v>
      </c>
      <c r="R35" s="24">
        <v>9752315</v>
      </c>
      <c r="S35" s="24">
        <v>4194751</v>
      </c>
      <c r="T35" s="24">
        <v>4807518</v>
      </c>
      <c r="U35" s="24">
        <v>4379049</v>
      </c>
      <c r="V35" s="24">
        <v>13381318</v>
      </c>
      <c r="W35" s="24">
        <v>53267207</v>
      </c>
      <c r="X35" s="24">
        <v>59507381</v>
      </c>
      <c r="Y35" s="24">
        <v>-6240174</v>
      </c>
      <c r="Z35" s="6">
        <v>-10.49</v>
      </c>
      <c r="AA35" s="22">
        <v>59142782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>
        <v>34216466</v>
      </c>
      <c r="G37" s="27">
        <v>2466237</v>
      </c>
      <c r="H37" s="27">
        <v>2723924</v>
      </c>
      <c r="I37" s="27">
        <v>3288363</v>
      </c>
      <c r="J37" s="27">
        <v>8478524</v>
      </c>
      <c r="K37" s="27">
        <v>2828111</v>
      </c>
      <c r="L37" s="27">
        <v>2567187</v>
      </c>
      <c r="M37" s="27">
        <v>2713589</v>
      </c>
      <c r="N37" s="27">
        <v>8108887</v>
      </c>
      <c r="O37" s="27">
        <v>2573835</v>
      </c>
      <c r="P37" s="27"/>
      <c r="Q37" s="27">
        <v>2838612</v>
      </c>
      <c r="R37" s="27">
        <v>5412447</v>
      </c>
      <c r="S37" s="27">
        <v>3065180</v>
      </c>
      <c r="T37" s="27">
        <v>3532868</v>
      </c>
      <c r="U37" s="27">
        <v>3078332</v>
      </c>
      <c r="V37" s="27">
        <v>9676380</v>
      </c>
      <c r="W37" s="27">
        <v>31676238</v>
      </c>
      <c r="X37" s="27"/>
      <c r="Y37" s="27">
        <v>31676238</v>
      </c>
      <c r="Z37" s="7">
        <v>0</v>
      </c>
      <c r="AA37" s="25">
        <v>34216466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42476000</v>
      </c>
      <c r="F38" s="21">
        <f t="shared" si="7"/>
        <v>43353543</v>
      </c>
      <c r="G38" s="21">
        <f t="shared" si="7"/>
        <v>2739626</v>
      </c>
      <c r="H38" s="21">
        <f t="shared" si="7"/>
        <v>3568685</v>
      </c>
      <c r="I38" s="21">
        <f t="shared" si="7"/>
        <v>2344908</v>
      </c>
      <c r="J38" s="21">
        <f t="shared" si="7"/>
        <v>8653219</v>
      </c>
      <c r="K38" s="21">
        <f t="shared" si="7"/>
        <v>1936934</v>
      </c>
      <c r="L38" s="21">
        <f t="shared" si="7"/>
        <v>4985138</v>
      </c>
      <c r="M38" s="21">
        <f t="shared" si="7"/>
        <v>2492108</v>
      </c>
      <c r="N38" s="21">
        <f t="shared" si="7"/>
        <v>9414180</v>
      </c>
      <c r="O38" s="21">
        <f t="shared" si="7"/>
        <v>4307691</v>
      </c>
      <c r="P38" s="21">
        <f t="shared" si="7"/>
        <v>0</v>
      </c>
      <c r="Q38" s="21">
        <f t="shared" si="7"/>
        <v>5566801</v>
      </c>
      <c r="R38" s="21">
        <f t="shared" si="7"/>
        <v>9874492</v>
      </c>
      <c r="S38" s="21">
        <f t="shared" si="7"/>
        <v>3342912</v>
      </c>
      <c r="T38" s="21">
        <f t="shared" si="7"/>
        <v>3595742</v>
      </c>
      <c r="U38" s="21">
        <f t="shared" si="7"/>
        <v>8710395</v>
      </c>
      <c r="V38" s="21">
        <f t="shared" si="7"/>
        <v>15649049</v>
      </c>
      <c r="W38" s="21">
        <f t="shared" si="7"/>
        <v>43590940</v>
      </c>
      <c r="X38" s="21">
        <f t="shared" si="7"/>
        <v>37685845</v>
      </c>
      <c r="Y38" s="21">
        <f t="shared" si="7"/>
        <v>5905095</v>
      </c>
      <c r="Z38" s="4">
        <f>+IF(X38&lt;&gt;0,+(Y38/X38)*100,0)</f>
        <v>15.669265210850385</v>
      </c>
      <c r="AA38" s="19">
        <f>SUM(AA39:AA41)</f>
        <v>43353543</v>
      </c>
    </row>
    <row r="39" spans="1:27" ht="13.5">
      <c r="A39" s="5" t="s">
        <v>43</v>
      </c>
      <c r="B39" s="3"/>
      <c r="C39" s="22"/>
      <c r="D39" s="22"/>
      <c r="E39" s="23">
        <v>14736000</v>
      </c>
      <c r="F39" s="24">
        <v>14713293</v>
      </c>
      <c r="G39" s="24">
        <v>1133543</v>
      </c>
      <c r="H39" s="24">
        <v>1237644</v>
      </c>
      <c r="I39" s="24">
        <v>1566093</v>
      </c>
      <c r="J39" s="24">
        <v>3937280</v>
      </c>
      <c r="K39" s="24">
        <v>1339320</v>
      </c>
      <c r="L39" s="24">
        <v>1024128</v>
      </c>
      <c r="M39" s="24">
        <v>957757</v>
      </c>
      <c r="N39" s="24">
        <v>3321205</v>
      </c>
      <c r="O39" s="24">
        <v>845323</v>
      </c>
      <c r="P39" s="24"/>
      <c r="Q39" s="24">
        <v>1691416</v>
      </c>
      <c r="R39" s="24">
        <v>2536739</v>
      </c>
      <c r="S39" s="24">
        <v>1013657</v>
      </c>
      <c r="T39" s="24">
        <v>1091731</v>
      </c>
      <c r="U39" s="24">
        <v>1668106</v>
      </c>
      <c r="V39" s="24">
        <v>3773494</v>
      </c>
      <c r="W39" s="24">
        <v>13568718</v>
      </c>
      <c r="X39" s="24">
        <v>15088500</v>
      </c>
      <c r="Y39" s="24">
        <v>-1519782</v>
      </c>
      <c r="Z39" s="6">
        <v>-10.07</v>
      </c>
      <c r="AA39" s="22">
        <v>14713293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>
        <v>27740000</v>
      </c>
      <c r="F41" s="24">
        <v>28640250</v>
      </c>
      <c r="G41" s="24">
        <v>1606083</v>
      </c>
      <c r="H41" s="24">
        <v>2331041</v>
      </c>
      <c r="I41" s="24">
        <v>778815</v>
      </c>
      <c r="J41" s="24">
        <v>4715939</v>
      </c>
      <c r="K41" s="24">
        <v>597614</v>
      </c>
      <c r="L41" s="24">
        <v>3961010</v>
      </c>
      <c r="M41" s="24">
        <v>1534351</v>
      </c>
      <c r="N41" s="24">
        <v>6092975</v>
      </c>
      <c r="O41" s="24">
        <v>3462368</v>
      </c>
      <c r="P41" s="24"/>
      <c r="Q41" s="24">
        <v>3875385</v>
      </c>
      <c r="R41" s="24">
        <v>7337753</v>
      </c>
      <c r="S41" s="24">
        <v>2329255</v>
      </c>
      <c r="T41" s="24">
        <v>2504011</v>
      </c>
      <c r="U41" s="24">
        <v>7042289</v>
      </c>
      <c r="V41" s="24">
        <v>11875555</v>
      </c>
      <c r="W41" s="24">
        <v>30022222</v>
      </c>
      <c r="X41" s="24">
        <v>22597345</v>
      </c>
      <c r="Y41" s="24">
        <v>7424877</v>
      </c>
      <c r="Z41" s="6">
        <v>32.86</v>
      </c>
      <c r="AA41" s="22">
        <v>28640250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307115733</v>
      </c>
      <c r="D48" s="40">
        <f>+D28+D32+D38+D42+D47</f>
        <v>0</v>
      </c>
      <c r="E48" s="41">
        <f t="shared" si="9"/>
        <v>298800000</v>
      </c>
      <c r="F48" s="42">
        <f t="shared" si="9"/>
        <v>307218457</v>
      </c>
      <c r="G48" s="42">
        <f t="shared" si="9"/>
        <v>27854954</v>
      </c>
      <c r="H48" s="42">
        <f t="shared" si="9"/>
        <v>29644770</v>
      </c>
      <c r="I48" s="42">
        <f t="shared" si="9"/>
        <v>23948821</v>
      </c>
      <c r="J48" s="42">
        <f t="shared" si="9"/>
        <v>81448545</v>
      </c>
      <c r="K48" s="42">
        <f t="shared" si="9"/>
        <v>22495559</v>
      </c>
      <c r="L48" s="42">
        <f t="shared" si="9"/>
        <v>28506648</v>
      </c>
      <c r="M48" s="42">
        <f t="shared" si="9"/>
        <v>20894580</v>
      </c>
      <c r="N48" s="42">
        <f t="shared" si="9"/>
        <v>71896787</v>
      </c>
      <c r="O48" s="42">
        <f t="shared" si="9"/>
        <v>27220310</v>
      </c>
      <c r="P48" s="42">
        <f t="shared" si="9"/>
        <v>0</v>
      </c>
      <c r="Q48" s="42">
        <f t="shared" si="9"/>
        <v>26579771</v>
      </c>
      <c r="R48" s="42">
        <f t="shared" si="9"/>
        <v>53800081</v>
      </c>
      <c r="S48" s="42">
        <f t="shared" si="9"/>
        <v>22333885</v>
      </c>
      <c r="T48" s="42">
        <f t="shared" si="9"/>
        <v>25191532</v>
      </c>
      <c r="U48" s="42">
        <f t="shared" si="9"/>
        <v>30316107</v>
      </c>
      <c r="V48" s="42">
        <f t="shared" si="9"/>
        <v>77841524</v>
      </c>
      <c r="W48" s="42">
        <f t="shared" si="9"/>
        <v>284986937</v>
      </c>
      <c r="X48" s="42">
        <f t="shared" si="9"/>
        <v>295452652</v>
      </c>
      <c r="Y48" s="42">
        <f t="shared" si="9"/>
        <v>-10465715</v>
      </c>
      <c r="Z48" s="43">
        <f>+IF(X48&lt;&gt;0,+(Y48/X48)*100,0)</f>
        <v>-3.5422647010120594</v>
      </c>
      <c r="AA48" s="40">
        <f>+AA28+AA32+AA38+AA42+AA47</f>
        <v>307218457</v>
      </c>
    </row>
    <row r="49" spans="1:27" ht="13.5">
      <c r="A49" s="14" t="s">
        <v>58</v>
      </c>
      <c r="B49" s="15"/>
      <c r="C49" s="44">
        <f aca="true" t="shared" si="10" ref="C49:Y49">+C25-C48</f>
        <v>5137076</v>
      </c>
      <c r="D49" s="44">
        <f>+D25-D48</f>
        <v>0</v>
      </c>
      <c r="E49" s="45">
        <f t="shared" si="10"/>
        <v>16250000</v>
      </c>
      <c r="F49" s="46">
        <f t="shared" si="10"/>
        <v>16157543</v>
      </c>
      <c r="G49" s="46">
        <f t="shared" si="10"/>
        <v>98412596</v>
      </c>
      <c r="H49" s="46">
        <f t="shared" si="10"/>
        <v>-27825301</v>
      </c>
      <c r="I49" s="46">
        <f t="shared" si="10"/>
        <v>-23670446</v>
      </c>
      <c r="J49" s="46">
        <f t="shared" si="10"/>
        <v>46916849</v>
      </c>
      <c r="K49" s="46">
        <f t="shared" si="10"/>
        <v>-20642590</v>
      </c>
      <c r="L49" s="46">
        <f t="shared" si="10"/>
        <v>-26575763</v>
      </c>
      <c r="M49" s="46">
        <f t="shared" si="10"/>
        <v>81334115</v>
      </c>
      <c r="N49" s="46">
        <f t="shared" si="10"/>
        <v>34115762</v>
      </c>
      <c r="O49" s="46">
        <f t="shared" si="10"/>
        <v>-27001663</v>
      </c>
      <c r="P49" s="46">
        <f t="shared" si="10"/>
        <v>0</v>
      </c>
      <c r="Q49" s="46">
        <f t="shared" si="10"/>
        <v>49329360</v>
      </c>
      <c r="R49" s="46">
        <f t="shared" si="10"/>
        <v>22327697</v>
      </c>
      <c r="S49" s="46">
        <f t="shared" si="10"/>
        <v>-22307716</v>
      </c>
      <c r="T49" s="46">
        <f t="shared" si="10"/>
        <v>-25108354</v>
      </c>
      <c r="U49" s="46">
        <f t="shared" si="10"/>
        <v>-30151639</v>
      </c>
      <c r="V49" s="46">
        <f t="shared" si="10"/>
        <v>-77567709</v>
      </c>
      <c r="W49" s="46">
        <f t="shared" si="10"/>
        <v>25792599</v>
      </c>
      <c r="X49" s="46">
        <f>IF(F25=F48,0,X25-X48)</f>
        <v>15681348</v>
      </c>
      <c r="Y49" s="46">
        <f t="shared" si="10"/>
        <v>10111251</v>
      </c>
      <c r="Z49" s="47">
        <f>+IF(X49&lt;&gt;0,+(Y49/X49)*100,0)</f>
        <v>64.47947587158961</v>
      </c>
      <c r="AA49" s="44">
        <f>+AA25-AA48</f>
        <v>16157543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82157923</v>
      </c>
      <c r="F5" s="21">
        <f t="shared" si="0"/>
        <v>89889064</v>
      </c>
      <c r="G5" s="21">
        <f t="shared" si="0"/>
        <v>43792305</v>
      </c>
      <c r="H5" s="21">
        <f t="shared" si="0"/>
        <v>3315303</v>
      </c>
      <c r="I5" s="21">
        <f t="shared" si="0"/>
        <v>528120</v>
      </c>
      <c r="J5" s="21">
        <f t="shared" si="0"/>
        <v>47635728</v>
      </c>
      <c r="K5" s="21">
        <f t="shared" si="0"/>
        <v>487024</v>
      </c>
      <c r="L5" s="21">
        <f t="shared" si="0"/>
        <v>795284</v>
      </c>
      <c r="M5" s="21">
        <f t="shared" si="0"/>
        <v>21745048</v>
      </c>
      <c r="N5" s="21">
        <f t="shared" si="0"/>
        <v>23027356</v>
      </c>
      <c r="O5" s="21">
        <f t="shared" si="0"/>
        <v>821900</v>
      </c>
      <c r="P5" s="21">
        <f t="shared" si="0"/>
        <v>750147</v>
      </c>
      <c r="Q5" s="21">
        <f t="shared" si="0"/>
        <v>16637772</v>
      </c>
      <c r="R5" s="21">
        <f t="shared" si="0"/>
        <v>18209819</v>
      </c>
      <c r="S5" s="21">
        <f t="shared" si="0"/>
        <v>385416</v>
      </c>
      <c r="T5" s="21">
        <f t="shared" si="0"/>
        <v>310979</v>
      </c>
      <c r="U5" s="21">
        <f t="shared" si="0"/>
        <v>1266328</v>
      </c>
      <c r="V5" s="21">
        <f t="shared" si="0"/>
        <v>1962723</v>
      </c>
      <c r="W5" s="21">
        <f t="shared" si="0"/>
        <v>90835626</v>
      </c>
      <c r="X5" s="21">
        <f t="shared" si="0"/>
        <v>82157919</v>
      </c>
      <c r="Y5" s="21">
        <f t="shared" si="0"/>
        <v>8677707</v>
      </c>
      <c r="Z5" s="4">
        <f>+IF(X5&lt;&gt;0,+(Y5/X5)*100,0)</f>
        <v>10.562228334921677</v>
      </c>
      <c r="AA5" s="19">
        <f>SUM(AA6:AA8)</f>
        <v>89889064</v>
      </c>
    </row>
    <row r="6" spans="1:27" ht="13.5">
      <c r="A6" s="5" t="s">
        <v>33</v>
      </c>
      <c r="B6" s="3"/>
      <c r="C6" s="22"/>
      <c r="D6" s="22"/>
      <c r="E6" s="23">
        <v>31394595</v>
      </c>
      <c r="F6" s="24">
        <v>33112595</v>
      </c>
      <c r="G6" s="24">
        <v>13072829</v>
      </c>
      <c r="H6" s="24"/>
      <c r="I6" s="24">
        <v>3000</v>
      </c>
      <c r="J6" s="24">
        <v>13075829</v>
      </c>
      <c r="K6" s="24"/>
      <c r="L6" s="24"/>
      <c r="M6" s="24">
        <v>10458221</v>
      </c>
      <c r="N6" s="24">
        <v>10458221</v>
      </c>
      <c r="O6" s="24"/>
      <c r="P6" s="24"/>
      <c r="Q6" s="24">
        <v>7843568</v>
      </c>
      <c r="R6" s="24">
        <v>7843568</v>
      </c>
      <c r="S6" s="24"/>
      <c r="T6" s="24"/>
      <c r="U6" s="24"/>
      <c r="V6" s="24"/>
      <c r="W6" s="24">
        <v>31377618</v>
      </c>
      <c r="X6" s="24">
        <v>31394595</v>
      </c>
      <c r="Y6" s="24">
        <v>-16977</v>
      </c>
      <c r="Z6" s="6">
        <v>-0.05</v>
      </c>
      <c r="AA6" s="22">
        <v>33112595</v>
      </c>
    </row>
    <row r="7" spans="1:27" ht="13.5">
      <c r="A7" s="5" t="s">
        <v>34</v>
      </c>
      <c r="B7" s="3"/>
      <c r="C7" s="25"/>
      <c r="D7" s="25"/>
      <c r="E7" s="26">
        <v>30444469</v>
      </c>
      <c r="F7" s="27">
        <v>31238469</v>
      </c>
      <c r="G7" s="27">
        <v>22253232</v>
      </c>
      <c r="H7" s="27">
        <v>3289030</v>
      </c>
      <c r="I7" s="27">
        <v>525120</v>
      </c>
      <c r="J7" s="27">
        <v>26067382</v>
      </c>
      <c r="K7" s="27">
        <v>469555</v>
      </c>
      <c r="L7" s="27">
        <v>660584</v>
      </c>
      <c r="M7" s="27">
        <v>4513860</v>
      </c>
      <c r="N7" s="27">
        <v>5643999</v>
      </c>
      <c r="O7" s="27">
        <v>660154</v>
      </c>
      <c r="P7" s="27">
        <v>750147</v>
      </c>
      <c r="Q7" s="27">
        <v>3714542</v>
      </c>
      <c r="R7" s="27">
        <v>5124843</v>
      </c>
      <c r="S7" s="27">
        <v>334101</v>
      </c>
      <c r="T7" s="27">
        <v>310979</v>
      </c>
      <c r="U7" s="27">
        <v>1098696</v>
      </c>
      <c r="V7" s="27">
        <v>1743776</v>
      </c>
      <c r="W7" s="27">
        <v>38580000</v>
      </c>
      <c r="X7" s="27">
        <v>30444465</v>
      </c>
      <c r="Y7" s="27">
        <v>8135535</v>
      </c>
      <c r="Z7" s="7">
        <v>26.72</v>
      </c>
      <c r="AA7" s="25">
        <v>31238469</v>
      </c>
    </row>
    <row r="8" spans="1:27" ht="13.5">
      <c r="A8" s="5" t="s">
        <v>35</v>
      </c>
      <c r="B8" s="3"/>
      <c r="C8" s="22"/>
      <c r="D8" s="22"/>
      <c r="E8" s="23">
        <v>20318859</v>
      </c>
      <c r="F8" s="24">
        <v>25538000</v>
      </c>
      <c r="G8" s="24">
        <v>8466244</v>
      </c>
      <c r="H8" s="24">
        <v>26273</v>
      </c>
      <c r="I8" s="24"/>
      <c r="J8" s="24">
        <v>8492517</v>
      </c>
      <c r="K8" s="24">
        <v>17469</v>
      </c>
      <c r="L8" s="24">
        <v>134700</v>
      </c>
      <c r="M8" s="24">
        <v>6772967</v>
      </c>
      <c r="N8" s="24">
        <v>6925136</v>
      </c>
      <c r="O8" s="24">
        <v>161746</v>
      </c>
      <c r="P8" s="24"/>
      <c r="Q8" s="24">
        <v>5079662</v>
      </c>
      <c r="R8" s="24">
        <v>5241408</v>
      </c>
      <c r="S8" s="24">
        <v>51315</v>
      </c>
      <c r="T8" s="24"/>
      <c r="U8" s="24">
        <v>167632</v>
      </c>
      <c r="V8" s="24">
        <v>218947</v>
      </c>
      <c r="W8" s="24">
        <v>20878008</v>
      </c>
      <c r="X8" s="24">
        <v>20318859</v>
      </c>
      <c r="Y8" s="24">
        <v>559149</v>
      </c>
      <c r="Z8" s="6">
        <v>2.75</v>
      </c>
      <c r="AA8" s="22">
        <v>25538000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15378584</v>
      </c>
      <c r="F9" s="21">
        <f t="shared" si="1"/>
        <v>17416584</v>
      </c>
      <c r="G9" s="21">
        <f t="shared" si="1"/>
        <v>5680044</v>
      </c>
      <c r="H9" s="21">
        <f t="shared" si="1"/>
        <v>13544</v>
      </c>
      <c r="I9" s="21">
        <f t="shared" si="1"/>
        <v>7450</v>
      </c>
      <c r="J9" s="21">
        <f t="shared" si="1"/>
        <v>5701038</v>
      </c>
      <c r="K9" s="21">
        <f t="shared" si="1"/>
        <v>1006542</v>
      </c>
      <c r="L9" s="21">
        <f t="shared" si="1"/>
        <v>3566</v>
      </c>
      <c r="M9" s="21">
        <f t="shared" si="1"/>
        <v>5298355</v>
      </c>
      <c r="N9" s="21">
        <f t="shared" si="1"/>
        <v>6308463</v>
      </c>
      <c r="O9" s="21">
        <f t="shared" si="1"/>
        <v>3675</v>
      </c>
      <c r="P9" s="21">
        <f t="shared" si="1"/>
        <v>5408</v>
      </c>
      <c r="Q9" s="21">
        <f t="shared" si="1"/>
        <v>3413939</v>
      </c>
      <c r="R9" s="21">
        <f t="shared" si="1"/>
        <v>3423022</v>
      </c>
      <c r="S9" s="21">
        <f t="shared" si="1"/>
        <v>4778</v>
      </c>
      <c r="T9" s="21">
        <f t="shared" si="1"/>
        <v>4885</v>
      </c>
      <c r="U9" s="21">
        <f t="shared" si="1"/>
        <v>6699</v>
      </c>
      <c r="V9" s="21">
        <f t="shared" si="1"/>
        <v>16362</v>
      </c>
      <c r="W9" s="21">
        <f t="shared" si="1"/>
        <v>15448885</v>
      </c>
      <c r="X9" s="21">
        <f t="shared" si="1"/>
        <v>15378584</v>
      </c>
      <c r="Y9" s="21">
        <f t="shared" si="1"/>
        <v>70301</v>
      </c>
      <c r="Z9" s="4">
        <f>+IF(X9&lt;&gt;0,+(Y9/X9)*100,0)</f>
        <v>0.4571357154858991</v>
      </c>
      <c r="AA9" s="19">
        <f>SUM(AA10:AA14)</f>
        <v>17416584</v>
      </c>
    </row>
    <row r="10" spans="1:27" ht="13.5">
      <c r="A10" s="5" t="s">
        <v>37</v>
      </c>
      <c r="B10" s="3"/>
      <c r="C10" s="22"/>
      <c r="D10" s="22"/>
      <c r="E10" s="23">
        <v>15378584</v>
      </c>
      <c r="F10" s="24">
        <v>17416584</v>
      </c>
      <c r="G10" s="24">
        <v>5680044</v>
      </c>
      <c r="H10" s="24">
        <v>13544</v>
      </c>
      <c r="I10" s="24">
        <v>7450</v>
      </c>
      <c r="J10" s="24">
        <v>5701038</v>
      </c>
      <c r="K10" s="24">
        <v>1006542</v>
      </c>
      <c r="L10" s="24">
        <v>3566</v>
      </c>
      <c r="M10" s="24">
        <v>5298355</v>
      </c>
      <c r="N10" s="24">
        <v>6308463</v>
      </c>
      <c r="O10" s="24">
        <v>3675</v>
      </c>
      <c r="P10" s="24">
        <v>5408</v>
      </c>
      <c r="Q10" s="24">
        <v>3413939</v>
      </c>
      <c r="R10" s="24">
        <v>3423022</v>
      </c>
      <c r="S10" s="24">
        <v>4778</v>
      </c>
      <c r="T10" s="24">
        <v>4885</v>
      </c>
      <c r="U10" s="24">
        <v>6699</v>
      </c>
      <c r="V10" s="24">
        <v>16362</v>
      </c>
      <c r="W10" s="24">
        <v>15448885</v>
      </c>
      <c r="X10" s="24">
        <v>15378584</v>
      </c>
      <c r="Y10" s="24">
        <v>70301</v>
      </c>
      <c r="Z10" s="6">
        <v>0.46</v>
      </c>
      <c r="AA10" s="22">
        <v>17416584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63610102</v>
      </c>
      <c r="F15" s="21">
        <f t="shared" si="2"/>
        <v>90227102</v>
      </c>
      <c r="G15" s="21">
        <f t="shared" si="2"/>
        <v>23655925</v>
      </c>
      <c r="H15" s="21">
        <f t="shared" si="2"/>
        <v>358000</v>
      </c>
      <c r="I15" s="21">
        <f t="shared" si="2"/>
        <v>0</v>
      </c>
      <c r="J15" s="21">
        <f t="shared" si="2"/>
        <v>24013925</v>
      </c>
      <c r="K15" s="21">
        <f t="shared" si="2"/>
        <v>0</v>
      </c>
      <c r="L15" s="21">
        <f t="shared" si="2"/>
        <v>645000</v>
      </c>
      <c r="M15" s="21">
        <f t="shared" si="2"/>
        <v>28741715</v>
      </c>
      <c r="N15" s="21">
        <f t="shared" si="2"/>
        <v>29386715</v>
      </c>
      <c r="O15" s="21">
        <f t="shared" si="2"/>
        <v>0</v>
      </c>
      <c r="P15" s="21">
        <f t="shared" si="2"/>
        <v>430000</v>
      </c>
      <c r="Q15" s="21">
        <f t="shared" si="2"/>
        <v>24779476</v>
      </c>
      <c r="R15" s="21">
        <f t="shared" si="2"/>
        <v>25209476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78610116</v>
      </c>
      <c r="X15" s="21">
        <f t="shared" si="2"/>
        <v>22411106</v>
      </c>
      <c r="Y15" s="21">
        <f t="shared" si="2"/>
        <v>56199010</v>
      </c>
      <c r="Z15" s="4">
        <f>+IF(X15&lt;&gt;0,+(Y15/X15)*100,0)</f>
        <v>250.76410775978658</v>
      </c>
      <c r="AA15" s="19">
        <f>SUM(AA16:AA18)</f>
        <v>90227102</v>
      </c>
    </row>
    <row r="16" spans="1:27" ht="13.5">
      <c r="A16" s="5" t="s">
        <v>43</v>
      </c>
      <c r="B16" s="3"/>
      <c r="C16" s="22"/>
      <c r="D16" s="22"/>
      <c r="E16" s="23">
        <v>63610102</v>
      </c>
      <c r="F16" s="24">
        <v>90227102</v>
      </c>
      <c r="G16" s="24">
        <v>23655925</v>
      </c>
      <c r="H16" s="24">
        <v>358000</v>
      </c>
      <c r="I16" s="24"/>
      <c r="J16" s="24">
        <v>24013925</v>
      </c>
      <c r="K16" s="24"/>
      <c r="L16" s="24">
        <v>645000</v>
      </c>
      <c r="M16" s="24">
        <v>28741715</v>
      </c>
      <c r="N16" s="24">
        <v>29386715</v>
      </c>
      <c r="O16" s="24"/>
      <c r="P16" s="24">
        <v>430000</v>
      </c>
      <c r="Q16" s="24">
        <v>24779476</v>
      </c>
      <c r="R16" s="24">
        <v>25209476</v>
      </c>
      <c r="S16" s="24"/>
      <c r="T16" s="24"/>
      <c r="U16" s="24"/>
      <c r="V16" s="24"/>
      <c r="W16" s="24">
        <v>78610116</v>
      </c>
      <c r="X16" s="24">
        <v>22411106</v>
      </c>
      <c r="Y16" s="24">
        <v>56199010</v>
      </c>
      <c r="Z16" s="6">
        <v>250.76</v>
      </c>
      <c r="AA16" s="22">
        <v>90227102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161146609</v>
      </c>
      <c r="F25" s="42">
        <f t="shared" si="4"/>
        <v>197532750</v>
      </c>
      <c r="G25" s="42">
        <f t="shared" si="4"/>
        <v>73128274</v>
      </c>
      <c r="H25" s="42">
        <f t="shared" si="4"/>
        <v>3686847</v>
      </c>
      <c r="I25" s="42">
        <f t="shared" si="4"/>
        <v>535570</v>
      </c>
      <c r="J25" s="42">
        <f t="shared" si="4"/>
        <v>77350691</v>
      </c>
      <c r="K25" s="42">
        <f t="shared" si="4"/>
        <v>1493566</v>
      </c>
      <c r="L25" s="42">
        <f t="shared" si="4"/>
        <v>1443850</v>
      </c>
      <c r="M25" s="42">
        <f t="shared" si="4"/>
        <v>55785118</v>
      </c>
      <c r="N25" s="42">
        <f t="shared" si="4"/>
        <v>58722534</v>
      </c>
      <c r="O25" s="42">
        <f t="shared" si="4"/>
        <v>825575</v>
      </c>
      <c r="P25" s="42">
        <f t="shared" si="4"/>
        <v>1185555</v>
      </c>
      <c r="Q25" s="42">
        <f t="shared" si="4"/>
        <v>44831187</v>
      </c>
      <c r="R25" s="42">
        <f t="shared" si="4"/>
        <v>46842317</v>
      </c>
      <c r="S25" s="42">
        <f t="shared" si="4"/>
        <v>390194</v>
      </c>
      <c r="T25" s="42">
        <f t="shared" si="4"/>
        <v>315864</v>
      </c>
      <c r="U25" s="42">
        <f t="shared" si="4"/>
        <v>1273027</v>
      </c>
      <c r="V25" s="42">
        <f t="shared" si="4"/>
        <v>1979085</v>
      </c>
      <c r="W25" s="42">
        <f t="shared" si="4"/>
        <v>184894627</v>
      </c>
      <c r="X25" s="42">
        <f t="shared" si="4"/>
        <v>119947609</v>
      </c>
      <c r="Y25" s="42">
        <f t="shared" si="4"/>
        <v>64947018</v>
      </c>
      <c r="Z25" s="43">
        <f>+IF(X25&lt;&gt;0,+(Y25/X25)*100,0)</f>
        <v>54.146154759950235</v>
      </c>
      <c r="AA25" s="40">
        <f>+AA5+AA9+AA15+AA19+AA24</f>
        <v>197532750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78537304</v>
      </c>
      <c r="F28" s="21">
        <f t="shared" si="5"/>
        <v>85882454</v>
      </c>
      <c r="G28" s="21">
        <f t="shared" si="5"/>
        <v>6022857</v>
      </c>
      <c r="H28" s="21">
        <f t="shared" si="5"/>
        <v>4580572</v>
      </c>
      <c r="I28" s="21">
        <f t="shared" si="5"/>
        <v>5165720</v>
      </c>
      <c r="J28" s="21">
        <f t="shared" si="5"/>
        <v>15769149</v>
      </c>
      <c r="K28" s="21">
        <f t="shared" si="5"/>
        <v>6298741</v>
      </c>
      <c r="L28" s="21">
        <f t="shared" si="5"/>
        <v>7237314</v>
      </c>
      <c r="M28" s="21">
        <f t="shared" si="5"/>
        <v>6316632</v>
      </c>
      <c r="N28" s="21">
        <f t="shared" si="5"/>
        <v>19852687</v>
      </c>
      <c r="O28" s="21">
        <f t="shared" si="5"/>
        <v>5376420</v>
      </c>
      <c r="P28" s="21">
        <f t="shared" si="5"/>
        <v>5880881</v>
      </c>
      <c r="Q28" s="21">
        <f t="shared" si="5"/>
        <v>6403496</v>
      </c>
      <c r="R28" s="21">
        <f t="shared" si="5"/>
        <v>17660797</v>
      </c>
      <c r="S28" s="21">
        <f t="shared" si="5"/>
        <v>5753894</v>
      </c>
      <c r="T28" s="21">
        <f t="shared" si="5"/>
        <v>6834060</v>
      </c>
      <c r="U28" s="21">
        <f t="shared" si="5"/>
        <v>6937370</v>
      </c>
      <c r="V28" s="21">
        <f t="shared" si="5"/>
        <v>19525324</v>
      </c>
      <c r="W28" s="21">
        <f t="shared" si="5"/>
        <v>72807957</v>
      </c>
      <c r="X28" s="21">
        <f t="shared" si="5"/>
        <v>78537300</v>
      </c>
      <c r="Y28" s="21">
        <f t="shared" si="5"/>
        <v>-5729343</v>
      </c>
      <c r="Z28" s="4">
        <f>+IF(X28&lt;&gt;0,+(Y28/X28)*100,0)</f>
        <v>-7.295059799611141</v>
      </c>
      <c r="AA28" s="19">
        <f>SUM(AA29:AA31)</f>
        <v>85882454</v>
      </c>
    </row>
    <row r="29" spans="1:27" ht="13.5">
      <c r="A29" s="5" t="s">
        <v>33</v>
      </c>
      <c r="B29" s="3"/>
      <c r="C29" s="22"/>
      <c r="D29" s="22"/>
      <c r="E29" s="23">
        <v>30914595</v>
      </c>
      <c r="F29" s="24">
        <v>32166595</v>
      </c>
      <c r="G29" s="24">
        <v>2569760</v>
      </c>
      <c r="H29" s="24">
        <v>2338921</v>
      </c>
      <c r="I29" s="24">
        <v>2375855</v>
      </c>
      <c r="J29" s="24">
        <v>7284536</v>
      </c>
      <c r="K29" s="24">
        <v>2165290</v>
      </c>
      <c r="L29" s="24">
        <v>2828061</v>
      </c>
      <c r="M29" s="24">
        <v>2583797</v>
      </c>
      <c r="N29" s="24">
        <v>7577148</v>
      </c>
      <c r="O29" s="24">
        <v>2204775</v>
      </c>
      <c r="P29" s="24">
        <v>2714585</v>
      </c>
      <c r="Q29" s="24">
        <v>3179895</v>
      </c>
      <c r="R29" s="24">
        <v>8099255</v>
      </c>
      <c r="S29" s="24">
        <v>2859760</v>
      </c>
      <c r="T29" s="24">
        <v>3068624</v>
      </c>
      <c r="U29" s="24">
        <v>2910489</v>
      </c>
      <c r="V29" s="24">
        <v>8838873</v>
      </c>
      <c r="W29" s="24">
        <v>31799812</v>
      </c>
      <c r="X29" s="24">
        <v>30914591</v>
      </c>
      <c r="Y29" s="24">
        <v>885221</v>
      </c>
      <c r="Z29" s="6">
        <v>2.86</v>
      </c>
      <c r="AA29" s="22">
        <v>32166595</v>
      </c>
    </row>
    <row r="30" spans="1:27" ht="13.5">
      <c r="A30" s="5" t="s">
        <v>34</v>
      </c>
      <c r="B30" s="3"/>
      <c r="C30" s="25"/>
      <c r="D30" s="25"/>
      <c r="E30" s="26">
        <v>28203850</v>
      </c>
      <c r="F30" s="27">
        <v>28998000</v>
      </c>
      <c r="G30" s="27">
        <v>838870</v>
      </c>
      <c r="H30" s="27">
        <v>1099743</v>
      </c>
      <c r="I30" s="27">
        <v>1289406</v>
      </c>
      <c r="J30" s="27">
        <v>3228019</v>
      </c>
      <c r="K30" s="27">
        <v>1229868</v>
      </c>
      <c r="L30" s="27">
        <v>2327960</v>
      </c>
      <c r="M30" s="27">
        <v>1249300</v>
      </c>
      <c r="N30" s="27">
        <v>4807128</v>
      </c>
      <c r="O30" s="27">
        <v>1210463</v>
      </c>
      <c r="P30" s="27">
        <v>1534110</v>
      </c>
      <c r="Q30" s="27">
        <v>1115538</v>
      </c>
      <c r="R30" s="27">
        <v>3860111</v>
      </c>
      <c r="S30" s="27">
        <v>1007433</v>
      </c>
      <c r="T30" s="27">
        <v>1126627</v>
      </c>
      <c r="U30" s="27">
        <v>1166056</v>
      </c>
      <c r="V30" s="27">
        <v>3300116</v>
      </c>
      <c r="W30" s="27">
        <v>15195374</v>
      </c>
      <c r="X30" s="27">
        <v>28203854</v>
      </c>
      <c r="Y30" s="27">
        <v>-13008480</v>
      </c>
      <c r="Z30" s="7">
        <v>-46.12</v>
      </c>
      <c r="AA30" s="25">
        <v>28998000</v>
      </c>
    </row>
    <row r="31" spans="1:27" ht="13.5">
      <c r="A31" s="5" t="s">
        <v>35</v>
      </c>
      <c r="B31" s="3"/>
      <c r="C31" s="22"/>
      <c r="D31" s="22"/>
      <c r="E31" s="23">
        <v>19418859</v>
      </c>
      <c r="F31" s="24">
        <v>24717859</v>
      </c>
      <c r="G31" s="24">
        <v>2614227</v>
      </c>
      <c r="H31" s="24">
        <v>1141908</v>
      </c>
      <c r="I31" s="24">
        <v>1500459</v>
      </c>
      <c r="J31" s="24">
        <v>5256594</v>
      </c>
      <c r="K31" s="24">
        <v>2903583</v>
      </c>
      <c r="L31" s="24">
        <v>2081293</v>
      </c>
      <c r="M31" s="24">
        <v>2483535</v>
      </c>
      <c r="N31" s="24">
        <v>7468411</v>
      </c>
      <c r="O31" s="24">
        <v>1961182</v>
      </c>
      <c r="P31" s="24">
        <v>1632186</v>
      </c>
      <c r="Q31" s="24">
        <v>2108063</v>
      </c>
      <c r="R31" s="24">
        <v>5701431</v>
      </c>
      <c r="S31" s="24">
        <v>1886701</v>
      </c>
      <c r="T31" s="24">
        <v>2638809</v>
      </c>
      <c r="U31" s="24">
        <v>2860825</v>
      </c>
      <c r="V31" s="24">
        <v>7386335</v>
      </c>
      <c r="W31" s="24">
        <v>25812771</v>
      </c>
      <c r="X31" s="24">
        <v>19418855</v>
      </c>
      <c r="Y31" s="24">
        <v>6393916</v>
      </c>
      <c r="Z31" s="6">
        <v>32.93</v>
      </c>
      <c r="AA31" s="22">
        <v>24717859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14418584</v>
      </c>
      <c r="F32" s="21">
        <f t="shared" si="6"/>
        <v>16666584</v>
      </c>
      <c r="G32" s="21">
        <f t="shared" si="6"/>
        <v>1064773</v>
      </c>
      <c r="H32" s="21">
        <f t="shared" si="6"/>
        <v>1485405</v>
      </c>
      <c r="I32" s="21">
        <f t="shared" si="6"/>
        <v>1517954</v>
      </c>
      <c r="J32" s="21">
        <f t="shared" si="6"/>
        <v>4068132</v>
      </c>
      <c r="K32" s="21">
        <f t="shared" si="6"/>
        <v>1534108</v>
      </c>
      <c r="L32" s="21">
        <f t="shared" si="6"/>
        <v>3661673</v>
      </c>
      <c r="M32" s="21">
        <f t="shared" si="6"/>
        <v>1102656</v>
      </c>
      <c r="N32" s="21">
        <f t="shared" si="6"/>
        <v>6298437</v>
      </c>
      <c r="O32" s="21">
        <f t="shared" si="6"/>
        <v>1128434</v>
      </c>
      <c r="P32" s="21">
        <f t="shared" si="6"/>
        <v>1266481</v>
      </c>
      <c r="Q32" s="21">
        <f t="shared" si="6"/>
        <v>1749303</v>
      </c>
      <c r="R32" s="21">
        <f t="shared" si="6"/>
        <v>4144218</v>
      </c>
      <c r="S32" s="21">
        <f t="shared" si="6"/>
        <v>1309021</v>
      </c>
      <c r="T32" s="21">
        <f t="shared" si="6"/>
        <v>1215029</v>
      </c>
      <c r="U32" s="21">
        <f t="shared" si="6"/>
        <v>1440171</v>
      </c>
      <c r="V32" s="21">
        <f t="shared" si="6"/>
        <v>3964221</v>
      </c>
      <c r="W32" s="21">
        <f t="shared" si="6"/>
        <v>18475008</v>
      </c>
      <c r="X32" s="21">
        <f t="shared" si="6"/>
        <v>14418580</v>
      </c>
      <c r="Y32" s="21">
        <f t="shared" si="6"/>
        <v>4056428</v>
      </c>
      <c r="Z32" s="4">
        <f>+IF(X32&lt;&gt;0,+(Y32/X32)*100,0)</f>
        <v>28.13333906667647</v>
      </c>
      <c r="AA32" s="19">
        <f>SUM(AA33:AA37)</f>
        <v>16666584</v>
      </c>
    </row>
    <row r="33" spans="1:27" ht="13.5">
      <c r="A33" s="5" t="s">
        <v>37</v>
      </c>
      <c r="B33" s="3"/>
      <c r="C33" s="22"/>
      <c r="D33" s="22"/>
      <c r="E33" s="23">
        <v>14418584</v>
      </c>
      <c r="F33" s="24">
        <v>16666584</v>
      </c>
      <c r="G33" s="24">
        <v>1064773</v>
      </c>
      <c r="H33" s="24">
        <v>1485405</v>
      </c>
      <c r="I33" s="24">
        <v>1517954</v>
      </c>
      <c r="J33" s="24">
        <v>4068132</v>
      </c>
      <c r="K33" s="24">
        <v>1534108</v>
      </c>
      <c r="L33" s="24">
        <v>3661673</v>
      </c>
      <c r="M33" s="24">
        <v>1102656</v>
      </c>
      <c r="N33" s="24">
        <v>6298437</v>
      </c>
      <c r="O33" s="24">
        <v>1128434</v>
      </c>
      <c r="P33" s="24">
        <v>1266481</v>
      </c>
      <c r="Q33" s="24">
        <v>1749303</v>
      </c>
      <c r="R33" s="24">
        <v>4144218</v>
      </c>
      <c r="S33" s="24">
        <v>1309021</v>
      </c>
      <c r="T33" s="24">
        <v>1215029</v>
      </c>
      <c r="U33" s="24">
        <v>1440171</v>
      </c>
      <c r="V33" s="24">
        <v>3964221</v>
      </c>
      <c r="W33" s="24">
        <v>18475008</v>
      </c>
      <c r="X33" s="24">
        <v>14418580</v>
      </c>
      <c r="Y33" s="24">
        <v>4056428</v>
      </c>
      <c r="Z33" s="6">
        <v>28.13</v>
      </c>
      <c r="AA33" s="22">
        <v>16666584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21721102</v>
      </c>
      <c r="F38" s="21">
        <f t="shared" si="7"/>
        <v>33251102</v>
      </c>
      <c r="G38" s="21">
        <f t="shared" si="7"/>
        <v>2145109</v>
      </c>
      <c r="H38" s="21">
        <f t="shared" si="7"/>
        <v>6559600</v>
      </c>
      <c r="I38" s="21">
        <f t="shared" si="7"/>
        <v>2773039</v>
      </c>
      <c r="J38" s="21">
        <f t="shared" si="7"/>
        <v>11477748</v>
      </c>
      <c r="K38" s="21">
        <f t="shared" si="7"/>
        <v>3038333</v>
      </c>
      <c r="L38" s="21">
        <f t="shared" si="7"/>
        <v>3341800</v>
      </c>
      <c r="M38" s="21">
        <f t="shared" si="7"/>
        <v>1967030</v>
      </c>
      <c r="N38" s="21">
        <f t="shared" si="7"/>
        <v>8347163</v>
      </c>
      <c r="O38" s="21">
        <f t="shared" si="7"/>
        <v>2333857</v>
      </c>
      <c r="P38" s="21">
        <f t="shared" si="7"/>
        <v>2015991</v>
      </c>
      <c r="Q38" s="21">
        <f t="shared" si="7"/>
        <v>2702230</v>
      </c>
      <c r="R38" s="21">
        <f t="shared" si="7"/>
        <v>7052078</v>
      </c>
      <c r="S38" s="21">
        <f t="shared" si="7"/>
        <v>2061645</v>
      </c>
      <c r="T38" s="21">
        <f t="shared" si="7"/>
        <v>2483462</v>
      </c>
      <c r="U38" s="21">
        <f t="shared" si="7"/>
        <v>2972045</v>
      </c>
      <c r="V38" s="21">
        <f t="shared" si="7"/>
        <v>7517152</v>
      </c>
      <c r="W38" s="21">
        <f t="shared" si="7"/>
        <v>34394141</v>
      </c>
      <c r="X38" s="21">
        <f t="shared" si="7"/>
        <v>21721098</v>
      </c>
      <c r="Y38" s="21">
        <f t="shared" si="7"/>
        <v>12673043</v>
      </c>
      <c r="Z38" s="4">
        <f>+IF(X38&lt;&gt;0,+(Y38/X38)*100,0)</f>
        <v>58.34439400807454</v>
      </c>
      <c r="AA38" s="19">
        <f>SUM(AA39:AA41)</f>
        <v>33251102</v>
      </c>
    </row>
    <row r="39" spans="1:27" ht="13.5">
      <c r="A39" s="5" t="s">
        <v>43</v>
      </c>
      <c r="B39" s="3"/>
      <c r="C39" s="22"/>
      <c r="D39" s="22"/>
      <c r="E39" s="23">
        <v>21721102</v>
      </c>
      <c r="F39" s="24">
        <v>33251102</v>
      </c>
      <c r="G39" s="24">
        <v>2145109</v>
      </c>
      <c r="H39" s="24">
        <v>6559600</v>
      </c>
      <c r="I39" s="24">
        <v>2773039</v>
      </c>
      <c r="J39" s="24">
        <v>11477748</v>
      </c>
      <c r="K39" s="24">
        <v>3038333</v>
      </c>
      <c r="L39" s="24">
        <v>3341800</v>
      </c>
      <c r="M39" s="24">
        <v>1967030</v>
      </c>
      <c r="N39" s="24">
        <v>8347163</v>
      </c>
      <c r="O39" s="24">
        <v>2333857</v>
      </c>
      <c r="P39" s="24">
        <v>2015991</v>
      </c>
      <c r="Q39" s="24">
        <v>2702230</v>
      </c>
      <c r="R39" s="24">
        <v>7052078</v>
      </c>
      <c r="S39" s="24">
        <v>2061645</v>
      </c>
      <c r="T39" s="24">
        <v>2483462</v>
      </c>
      <c r="U39" s="24">
        <v>2972045</v>
      </c>
      <c r="V39" s="24">
        <v>7517152</v>
      </c>
      <c r="W39" s="24">
        <v>34394141</v>
      </c>
      <c r="X39" s="24">
        <v>21721098</v>
      </c>
      <c r="Y39" s="24">
        <v>12673043</v>
      </c>
      <c r="Z39" s="6">
        <v>58.34</v>
      </c>
      <c r="AA39" s="22">
        <v>33251102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114676990</v>
      </c>
      <c r="F48" s="42">
        <f t="shared" si="9"/>
        <v>135800140</v>
      </c>
      <c r="G48" s="42">
        <f t="shared" si="9"/>
        <v>9232739</v>
      </c>
      <c r="H48" s="42">
        <f t="shared" si="9"/>
        <v>12625577</v>
      </c>
      <c r="I48" s="42">
        <f t="shared" si="9"/>
        <v>9456713</v>
      </c>
      <c r="J48" s="42">
        <f t="shared" si="9"/>
        <v>31315029</v>
      </c>
      <c r="K48" s="42">
        <f t="shared" si="9"/>
        <v>10871182</v>
      </c>
      <c r="L48" s="42">
        <f t="shared" si="9"/>
        <v>14240787</v>
      </c>
      <c r="M48" s="42">
        <f t="shared" si="9"/>
        <v>9386318</v>
      </c>
      <c r="N48" s="42">
        <f t="shared" si="9"/>
        <v>34498287</v>
      </c>
      <c r="O48" s="42">
        <f t="shared" si="9"/>
        <v>8838711</v>
      </c>
      <c r="P48" s="42">
        <f t="shared" si="9"/>
        <v>9163353</v>
      </c>
      <c r="Q48" s="42">
        <f t="shared" si="9"/>
        <v>10855029</v>
      </c>
      <c r="R48" s="42">
        <f t="shared" si="9"/>
        <v>28857093</v>
      </c>
      <c r="S48" s="42">
        <f t="shared" si="9"/>
        <v>9124560</v>
      </c>
      <c r="T48" s="42">
        <f t="shared" si="9"/>
        <v>10532551</v>
      </c>
      <c r="U48" s="42">
        <f t="shared" si="9"/>
        <v>11349586</v>
      </c>
      <c r="V48" s="42">
        <f t="shared" si="9"/>
        <v>31006697</v>
      </c>
      <c r="W48" s="42">
        <f t="shared" si="9"/>
        <v>125677106</v>
      </c>
      <c r="X48" s="42">
        <f t="shared" si="9"/>
        <v>114676978</v>
      </c>
      <c r="Y48" s="42">
        <f t="shared" si="9"/>
        <v>11000128</v>
      </c>
      <c r="Z48" s="43">
        <f>+IF(X48&lt;&gt;0,+(Y48/X48)*100,0)</f>
        <v>9.592272304210876</v>
      </c>
      <c r="AA48" s="40">
        <f>+AA28+AA32+AA38+AA42+AA47</f>
        <v>135800140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46469619</v>
      </c>
      <c r="F49" s="46">
        <f t="shared" si="10"/>
        <v>61732610</v>
      </c>
      <c r="G49" s="46">
        <f t="shared" si="10"/>
        <v>63895535</v>
      </c>
      <c r="H49" s="46">
        <f t="shared" si="10"/>
        <v>-8938730</v>
      </c>
      <c r="I49" s="46">
        <f t="shared" si="10"/>
        <v>-8921143</v>
      </c>
      <c r="J49" s="46">
        <f t="shared" si="10"/>
        <v>46035662</v>
      </c>
      <c r="K49" s="46">
        <f t="shared" si="10"/>
        <v>-9377616</v>
      </c>
      <c r="L49" s="46">
        <f t="shared" si="10"/>
        <v>-12796937</v>
      </c>
      <c r="M49" s="46">
        <f t="shared" si="10"/>
        <v>46398800</v>
      </c>
      <c r="N49" s="46">
        <f t="shared" si="10"/>
        <v>24224247</v>
      </c>
      <c r="O49" s="46">
        <f t="shared" si="10"/>
        <v>-8013136</v>
      </c>
      <c r="P49" s="46">
        <f t="shared" si="10"/>
        <v>-7977798</v>
      </c>
      <c r="Q49" s="46">
        <f t="shared" si="10"/>
        <v>33976158</v>
      </c>
      <c r="R49" s="46">
        <f t="shared" si="10"/>
        <v>17985224</v>
      </c>
      <c r="S49" s="46">
        <f t="shared" si="10"/>
        <v>-8734366</v>
      </c>
      <c r="T49" s="46">
        <f t="shared" si="10"/>
        <v>-10216687</v>
      </c>
      <c r="U49" s="46">
        <f t="shared" si="10"/>
        <v>-10076559</v>
      </c>
      <c r="V49" s="46">
        <f t="shared" si="10"/>
        <v>-29027612</v>
      </c>
      <c r="W49" s="46">
        <f t="shared" si="10"/>
        <v>59217521</v>
      </c>
      <c r="X49" s="46">
        <f>IF(F25=F48,0,X25-X48)</f>
        <v>5270631</v>
      </c>
      <c r="Y49" s="46">
        <f t="shared" si="10"/>
        <v>53946890</v>
      </c>
      <c r="Z49" s="47">
        <f>+IF(X49&lt;&gt;0,+(Y49/X49)*100,0)</f>
        <v>1023.5375991982744</v>
      </c>
      <c r="AA49" s="44">
        <f>+AA25-AA48</f>
        <v>61732610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N7" sqref="N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86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103597307</v>
      </c>
      <c r="D5" s="19">
        <f>SUM(D6:D8)</f>
        <v>0</v>
      </c>
      <c r="E5" s="20">
        <f t="shared" si="0"/>
        <v>101601274</v>
      </c>
      <c r="F5" s="21">
        <f t="shared" si="0"/>
        <v>101601274</v>
      </c>
      <c r="G5" s="21">
        <f t="shared" si="0"/>
        <v>37340360</v>
      </c>
      <c r="H5" s="21">
        <f t="shared" si="0"/>
        <v>3668785</v>
      </c>
      <c r="I5" s="21">
        <f t="shared" si="0"/>
        <v>1622151</v>
      </c>
      <c r="J5" s="21">
        <f t="shared" si="0"/>
        <v>42631296</v>
      </c>
      <c r="K5" s="21">
        <f t="shared" si="0"/>
        <v>1628251</v>
      </c>
      <c r="L5" s="21">
        <f t="shared" si="0"/>
        <v>1630473</v>
      </c>
      <c r="M5" s="21">
        <f t="shared" si="0"/>
        <v>3682787</v>
      </c>
      <c r="N5" s="21">
        <f t="shared" si="0"/>
        <v>6941511</v>
      </c>
      <c r="O5" s="21">
        <f t="shared" si="0"/>
        <v>1548223</v>
      </c>
      <c r="P5" s="21">
        <f t="shared" si="0"/>
        <v>1551160</v>
      </c>
      <c r="Q5" s="21">
        <f t="shared" si="0"/>
        <v>19294199</v>
      </c>
      <c r="R5" s="21">
        <f t="shared" si="0"/>
        <v>22393582</v>
      </c>
      <c r="S5" s="21">
        <f t="shared" si="0"/>
        <v>22983818</v>
      </c>
      <c r="T5" s="21">
        <f t="shared" si="0"/>
        <v>1562469</v>
      </c>
      <c r="U5" s="21">
        <f t="shared" si="0"/>
        <v>0</v>
      </c>
      <c r="V5" s="21">
        <f t="shared" si="0"/>
        <v>24546287</v>
      </c>
      <c r="W5" s="21">
        <f t="shared" si="0"/>
        <v>96512676</v>
      </c>
      <c r="X5" s="21">
        <f t="shared" si="0"/>
        <v>101601274</v>
      </c>
      <c r="Y5" s="21">
        <f t="shared" si="0"/>
        <v>-5088598</v>
      </c>
      <c r="Z5" s="4">
        <f>+IF(X5&lt;&gt;0,+(Y5/X5)*100,0)</f>
        <v>-5.00839979624665</v>
      </c>
      <c r="AA5" s="19">
        <f>SUM(AA6:AA8)</f>
        <v>101601274</v>
      </c>
    </row>
    <row r="6" spans="1:27" ht="13.5">
      <c r="A6" s="5" t="s">
        <v>33</v>
      </c>
      <c r="B6" s="3"/>
      <c r="C6" s="22">
        <v>83650599</v>
      </c>
      <c r="D6" s="22"/>
      <c r="E6" s="23">
        <v>85712000</v>
      </c>
      <c r="F6" s="24">
        <v>85712000</v>
      </c>
      <c r="G6" s="24">
        <v>35713000</v>
      </c>
      <c r="H6" s="24"/>
      <c r="I6" s="24"/>
      <c r="J6" s="24">
        <v>35713000</v>
      </c>
      <c r="K6" s="24"/>
      <c r="L6" s="24"/>
      <c r="M6" s="24"/>
      <c r="N6" s="24"/>
      <c r="O6" s="24"/>
      <c r="P6" s="24"/>
      <c r="Q6" s="24">
        <v>17731000</v>
      </c>
      <c r="R6" s="24">
        <v>17731000</v>
      </c>
      <c r="S6" s="24">
        <v>21428000</v>
      </c>
      <c r="T6" s="24"/>
      <c r="U6" s="24"/>
      <c r="V6" s="24">
        <v>21428000</v>
      </c>
      <c r="W6" s="24">
        <v>74872000</v>
      </c>
      <c r="X6" s="24">
        <v>85712000</v>
      </c>
      <c r="Y6" s="24">
        <v>-10840000</v>
      </c>
      <c r="Z6" s="6">
        <v>-12.65</v>
      </c>
      <c r="AA6" s="22">
        <v>85712000</v>
      </c>
    </row>
    <row r="7" spans="1:27" ht="13.5">
      <c r="A7" s="5" t="s">
        <v>34</v>
      </c>
      <c r="B7" s="3"/>
      <c r="C7" s="25">
        <v>19629274</v>
      </c>
      <c r="D7" s="25"/>
      <c r="E7" s="26">
        <v>15889274</v>
      </c>
      <c r="F7" s="27">
        <v>15889274</v>
      </c>
      <c r="G7" s="27">
        <v>1627360</v>
      </c>
      <c r="H7" s="27">
        <v>3668785</v>
      </c>
      <c r="I7" s="27">
        <v>1622151</v>
      </c>
      <c r="J7" s="27">
        <v>6918296</v>
      </c>
      <c r="K7" s="27">
        <v>1628251</v>
      </c>
      <c r="L7" s="27">
        <v>1630473</v>
      </c>
      <c r="M7" s="27">
        <v>3682787</v>
      </c>
      <c r="N7" s="27">
        <v>6941511</v>
      </c>
      <c r="O7" s="27">
        <v>1548223</v>
      </c>
      <c r="P7" s="27">
        <v>1551129</v>
      </c>
      <c r="Q7" s="27">
        <v>1563199</v>
      </c>
      <c r="R7" s="27">
        <v>4662551</v>
      </c>
      <c r="S7" s="27">
        <v>1555800</v>
      </c>
      <c r="T7" s="27">
        <v>1562469</v>
      </c>
      <c r="U7" s="27"/>
      <c r="V7" s="27">
        <v>3118269</v>
      </c>
      <c r="W7" s="27">
        <v>21640627</v>
      </c>
      <c r="X7" s="27">
        <v>15889274</v>
      </c>
      <c r="Y7" s="27">
        <v>5751353</v>
      </c>
      <c r="Z7" s="7">
        <v>36.2</v>
      </c>
      <c r="AA7" s="25">
        <v>15889274</v>
      </c>
    </row>
    <row r="8" spans="1:27" ht="13.5">
      <c r="A8" s="5" t="s">
        <v>35</v>
      </c>
      <c r="B8" s="3"/>
      <c r="C8" s="22">
        <v>317434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>
        <v>31</v>
      </c>
      <c r="Q8" s="24"/>
      <c r="R8" s="24">
        <v>31</v>
      </c>
      <c r="S8" s="24">
        <v>18</v>
      </c>
      <c r="T8" s="24"/>
      <c r="U8" s="24"/>
      <c r="V8" s="24">
        <v>18</v>
      </c>
      <c r="W8" s="24">
        <v>49</v>
      </c>
      <c r="X8" s="24"/>
      <c r="Y8" s="24">
        <v>49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1995958</v>
      </c>
      <c r="D9" s="19">
        <f>SUM(D10:D14)</f>
        <v>0</v>
      </c>
      <c r="E9" s="20">
        <f t="shared" si="1"/>
        <v>2723155</v>
      </c>
      <c r="F9" s="21">
        <f t="shared" si="1"/>
        <v>2723155</v>
      </c>
      <c r="G9" s="21">
        <f t="shared" si="1"/>
        <v>149208</v>
      </c>
      <c r="H9" s="21">
        <f t="shared" si="1"/>
        <v>123314</v>
      </c>
      <c r="I9" s="21">
        <f t="shared" si="1"/>
        <v>14938</v>
      </c>
      <c r="J9" s="21">
        <f t="shared" si="1"/>
        <v>287460</v>
      </c>
      <c r="K9" s="21">
        <f t="shared" si="1"/>
        <v>78719</v>
      </c>
      <c r="L9" s="21">
        <f t="shared" si="1"/>
        <v>75096</v>
      </c>
      <c r="M9" s="21">
        <f t="shared" si="1"/>
        <v>71842</v>
      </c>
      <c r="N9" s="21">
        <f t="shared" si="1"/>
        <v>225657</v>
      </c>
      <c r="O9" s="21">
        <f t="shared" si="1"/>
        <v>672868</v>
      </c>
      <c r="P9" s="21">
        <f t="shared" si="1"/>
        <v>206684</v>
      </c>
      <c r="Q9" s="21">
        <f t="shared" si="1"/>
        <v>1347590</v>
      </c>
      <c r="R9" s="21">
        <f t="shared" si="1"/>
        <v>2227142</v>
      </c>
      <c r="S9" s="21">
        <f t="shared" si="1"/>
        <v>41278</v>
      </c>
      <c r="T9" s="21">
        <f t="shared" si="1"/>
        <v>379805</v>
      </c>
      <c r="U9" s="21">
        <f t="shared" si="1"/>
        <v>0</v>
      </c>
      <c r="V9" s="21">
        <f t="shared" si="1"/>
        <v>421083</v>
      </c>
      <c r="W9" s="21">
        <f t="shared" si="1"/>
        <v>3161342</v>
      </c>
      <c r="X9" s="21">
        <f t="shared" si="1"/>
        <v>2723155</v>
      </c>
      <c r="Y9" s="21">
        <f t="shared" si="1"/>
        <v>438187</v>
      </c>
      <c r="Z9" s="4">
        <f>+IF(X9&lt;&gt;0,+(Y9/X9)*100,0)</f>
        <v>16.091151623759938</v>
      </c>
      <c r="AA9" s="19">
        <f>SUM(AA10:AA14)</f>
        <v>2723155</v>
      </c>
    </row>
    <row r="10" spans="1:27" ht="13.5">
      <c r="A10" s="5" t="s">
        <v>37</v>
      </c>
      <c r="B10" s="3"/>
      <c r="C10" s="22">
        <v>503817</v>
      </c>
      <c r="D10" s="22"/>
      <c r="E10" s="23">
        <v>1824956</v>
      </c>
      <c r="F10" s="24">
        <v>1824956</v>
      </c>
      <c r="G10" s="24">
        <v>16557</v>
      </c>
      <c r="H10" s="24">
        <v>16911</v>
      </c>
      <c r="I10" s="24">
        <v>14938</v>
      </c>
      <c r="J10" s="24">
        <v>48406</v>
      </c>
      <c r="K10" s="24">
        <v>30699</v>
      </c>
      <c r="L10" s="24">
        <v>18179</v>
      </c>
      <c r="M10" s="24">
        <v>19057</v>
      </c>
      <c r="N10" s="24">
        <v>67935</v>
      </c>
      <c r="O10" s="24">
        <v>635700</v>
      </c>
      <c r="P10" s="24">
        <v>17782</v>
      </c>
      <c r="Q10" s="24">
        <v>1280804</v>
      </c>
      <c r="R10" s="24">
        <v>1934286</v>
      </c>
      <c r="S10" s="24">
        <v>12472</v>
      </c>
      <c r="T10" s="24">
        <v>334535</v>
      </c>
      <c r="U10" s="24"/>
      <c r="V10" s="24">
        <v>347007</v>
      </c>
      <c r="W10" s="24">
        <v>2397634</v>
      </c>
      <c r="X10" s="24">
        <v>1824956</v>
      </c>
      <c r="Y10" s="24">
        <v>572678</v>
      </c>
      <c r="Z10" s="6">
        <v>31.38</v>
      </c>
      <c r="AA10" s="22">
        <v>1824956</v>
      </c>
    </row>
    <row r="11" spans="1:27" ht="13.5">
      <c r="A11" s="5" t="s">
        <v>38</v>
      </c>
      <c r="B11" s="3"/>
      <c r="C11" s="22">
        <v>1425</v>
      </c>
      <c r="D11" s="22"/>
      <c r="E11" s="23">
        <v>2000</v>
      </c>
      <c r="F11" s="24">
        <v>2000</v>
      </c>
      <c r="G11" s="24"/>
      <c r="H11" s="24">
        <v>24942</v>
      </c>
      <c r="I11" s="24"/>
      <c r="J11" s="24">
        <v>24942</v>
      </c>
      <c r="K11" s="24">
        <v>1187</v>
      </c>
      <c r="L11" s="24"/>
      <c r="M11" s="24"/>
      <c r="N11" s="24">
        <v>1187</v>
      </c>
      <c r="O11" s="24">
        <v>710</v>
      </c>
      <c r="P11" s="24"/>
      <c r="Q11" s="24"/>
      <c r="R11" s="24">
        <v>710</v>
      </c>
      <c r="S11" s="24"/>
      <c r="T11" s="24"/>
      <c r="U11" s="24"/>
      <c r="V11" s="24"/>
      <c r="W11" s="24">
        <v>26839</v>
      </c>
      <c r="X11" s="24">
        <v>2000</v>
      </c>
      <c r="Y11" s="24">
        <v>24839</v>
      </c>
      <c r="Z11" s="6">
        <v>1241.95</v>
      </c>
      <c r="AA11" s="22">
        <v>2000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1490716</v>
      </c>
      <c r="D13" s="22"/>
      <c r="E13" s="23">
        <v>896199</v>
      </c>
      <c r="F13" s="24">
        <v>896199</v>
      </c>
      <c r="G13" s="24">
        <v>132651</v>
      </c>
      <c r="H13" s="24">
        <v>81461</v>
      </c>
      <c r="I13" s="24"/>
      <c r="J13" s="24">
        <v>214112</v>
      </c>
      <c r="K13" s="24">
        <v>46833</v>
      </c>
      <c r="L13" s="24">
        <v>56917</v>
      </c>
      <c r="M13" s="24">
        <v>52785</v>
      </c>
      <c r="N13" s="24">
        <v>156535</v>
      </c>
      <c r="O13" s="24">
        <v>36458</v>
      </c>
      <c r="P13" s="24">
        <v>188902</v>
      </c>
      <c r="Q13" s="24">
        <v>66786</v>
      </c>
      <c r="R13" s="24">
        <v>292146</v>
      </c>
      <c r="S13" s="24">
        <v>28806</v>
      </c>
      <c r="T13" s="24">
        <v>45270</v>
      </c>
      <c r="U13" s="24"/>
      <c r="V13" s="24">
        <v>74076</v>
      </c>
      <c r="W13" s="24">
        <v>736869</v>
      </c>
      <c r="X13" s="24">
        <v>896199</v>
      </c>
      <c r="Y13" s="24">
        <v>-159330</v>
      </c>
      <c r="Z13" s="6">
        <v>-17.78</v>
      </c>
      <c r="AA13" s="22">
        <v>896199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30994484</v>
      </c>
      <c r="D15" s="19">
        <f>SUM(D16:D18)</f>
        <v>0</v>
      </c>
      <c r="E15" s="20">
        <f t="shared" si="2"/>
        <v>33467660</v>
      </c>
      <c r="F15" s="21">
        <f t="shared" si="2"/>
        <v>33467660</v>
      </c>
      <c r="G15" s="21">
        <f t="shared" si="2"/>
        <v>1642472</v>
      </c>
      <c r="H15" s="21">
        <f t="shared" si="2"/>
        <v>3541872</v>
      </c>
      <c r="I15" s="21">
        <f t="shared" si="2"/>
        <v>4126366</v>
      </c>
      <c r="J15" s="21">
        <f t="shared" si="2"/>
        <v>9310710</v>
      </c>
      <c r="K15" s="21">
        <f t="shared" si="2"/>
        <v>339450</v>
      </c>
      <c r="L15" s="21">
        <f t="shared" si="2"/>
        <v>287929</v>
      </c>
      <c r="M15" s="21">
        <f t="shared" si="2"/>
        <v>6456488</v>
      </c>
      <c r="N15" s="21">
        <f t="shared" si="2"/>
        <v>7083867</v>
      </c>
      <c r="O15" s="21">
        <f t="shared" si="2"/>
        <v>0</v>
      </c>
      <c r="P15" s="21">
        <f t="shared" si="2"/>
        <v>589633</v>
      </c>
      <c r="Q15" s="21">
        <f t="shared" si="2"/>
        <v>2846655</v>
      </c>
      <c r="R15" s="21">
        <f t="shared" si="2"/>
        <v>3436288</v>
      </c>
      <c r="S15" s="21">
        <f t="shared" si="2"/>
        <v>731875</v>
      </c>
      <c r="T15" s="21">
        <f t="shared" si="2"/>
        <v>187519</v>
      </c>
      <c r="U15" s="21">
        <f t="shared" si="2"/>
        <v>0</v>
      </c>
      <c r="V15" s="21">
        <f t="shared" si="2"/>
        <v>919394</v>
      </c>
      <c r="W15" s="21">
        <f t="shared" si="2"/>
        <v>20750259</v>
      </c>
      <c r="X15" s="21">
        <f t="shared" si="2"/>
        <v>33467660</v>
      </c>
      <c r="Y15" s="21">
        <f t="shared" si="2"/>
        <v>-12717401</v>
      </c>
      <c r="Z15" s="4">
        <f>+IF(X15&lt;&gt;0,+(Y15/X15)*100,0)</f>
        <v>-37.9990743302639</v>
      </c>
      <c r="AA15" s="19">
        <f>SUM(AA16:AA18)</f>
        <v>33467660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30994484</v>
      </c>
      <c r="D17" s="22"/>
      <c r="E17" s="23">
        <v>33467660</v>
      </c>
      <c r="F17" s="24">
        <v>33467660</v>
      </c>
      <c r="G17" s="24">
        <v>1642472</v>
      </c>
      <c r="H17" s="24">
        <v>3541872</v>
      </c>
      <c r="I17" s="24">
        <v>4126366</v>
      </c>
      <c r="J17" s="24">
        <v>9310710</v>
      </c>
      <c r="K17" s="24">
        <v>339450</v>
      </c>
      <c r="L17" s="24">
        <v>287929</v>
      </c>
      <c r="M17" s="24">
        <v>6456488</v>
      </c>
      <c r="N17" s="24">
        <v>7083867</v>
      </c>
      <c r="O17" s="24"/>
      <c r="P17" s="24">
        <v>589633</v>
      </c>
      <c r="Q17" s="24">
        <v>2846655</v>
      </c>
      <c r="R17" s="24">
        <v>3436288</v>
      </c>
      <c r="S17" s="24">
        <v>731875</v>
      </c>
      <c r="T17" s="24">
        <v>187519</v>
      </c>
      <c r="U17" s="24"/>
      <c r="V17" s="24">
        <v>919394</v>
      </c>
      <c r="W17" s="24">
        <v>20750259</v>
      </c>
      <c r="X17" s="24">
        <v>33467660</v>
      </c>
      <c r="Y17" s="24">
        <v>-12717401</v>
      </c>
      <c r="Z17" s="6">
        <v>-38</v>
      </c>
      <c r="AA17" s="22">
        <v>33467660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50422670</v>
      </c>
      <c r="D19" s="19">
        <f>SUM(D20:D23)</f>
        <v>0</v>
      </c>
      <c r="E19" s="20">
        <f t="shared" si="3"/>
        <v>59142027</v>
      </c>
      <c r="F19" s="21">
        <f t="shared" si="3"/>
        <v>59142027</v>
      </c>
      <c r="G19" s="21">
        <f t="shared" si="3"/>
        <v>3371884</v>
      </c>
      <c r="H19" s="21">
        <f t="shared" si="3"/>
        <v>4956880</v>
      </c>
      <c r="I19" s="21">
        <f t="shared" si="3"/>
        <v>4167720</v>
      </c>
      <c r="J19" s="21">
        <f t="shared" si="3"/>
        <v>12496484</v>
      </c>
      <c r="K19" s="21">
        <f t="shared" si="3"/>
        <v>4229929</v>
      </c>
      <c r="L19" s="21">
        <f t="shared" si="3"/>
        <v>2998111</v>
      </c>
      <c r="M19" s="21">
        <f t="shared" si="3"/>
        <v>5718835</v>
      </c>
      <c r="N19" s="21">
        <f t="shared" si="3"/>
        <v>12946875</v>
      </c>
      <c r="O19" s="21">
        <f t="shared" si="3"/>
        <v>2957524</v>
      </c>
      <c r="P19" s="21">
        <f t="shared" si="3"/>
        <v>4574767</v>
      </c>
      <c r="Q19" s="21">
        <f t="shared" si="3"/>
        <v>8185135</v>
      </c>
      <c r="R19" s="21">
        <f t="shared" si="3"/>
        <v>15717426</v>
      </c>
      <c r="S19" s="21">
        <f t="shared" si="3"/>
        <v>4896433</v>
      </c>
      <c r="T19" s="21">
        <f t="shared" si="3"/>
        <v>4730524</v>
      </c>
      <c r="U19" s="21">
        <f t="shared" si="3"/>
        <v>0</v>
      </c>
      <c r="V19" s="21">
        <f t="shared" si="3"/>
        <v>9626957</v>
      </c>
      <c r="W19" s="21">
        <f t="shared" si="3"/>
        <v>50787742</v>
      </c>
      <c r="X19" s="21">
        <f t="shared" si="3"/>
        <v>59142027</v>
      </c>
      <c r="Y19" s="21">
        <f t="shared" si="3"/>
        <v>-8354285</v>
      </c>
      <c r="Z19" s="4">
        <f>+IF(X19&lt;&gt;0,+(Y19/X19)*100,0)</f>
        <v>-14.125800930022233</v>
      </c>
      <c r="AA19" s="19">
        <f>SUM(AA20:AA23)</f>
        <v>59142027</v>
      </c>
    </row>
    <row r="20" spans="1:27" ht="13.5">
      <c r="A20" s="5" t="s">
        <v>47</v>
      </c>
      <c r="B20" s="3"/>
      <c r="C20" s="22">
        <v>30779484</v>
      </c>
      <c r="D20" s="22"/>
      <c r="E20" s="23">
        <v>38760363</v>
      </c>
      <c r="F20" s="24">
        <v>38760363</v>
      </c>
      <c r="G20" s="24">
        <v>1472117</v>
      </c>
      <c r="H20" s="24">
        <v>2727860</v>
      </c>
      <c r="I20" s="24">
        <v>1928736</v>
      </c>
      <c r="J20" s="24">
        <v>6128713</v>
      </c>
      <c r="K20" s="24">
        <v>2322290</v>
      </c>
      <c r="L20" s="24">
        <v>1314171</v>
      </c>
      <c r="M20" s="24">
        <v>3912600</v>
      </c>
      <c r="N20" s="24">
        <v>7549061</v>
      </c>
      <c r="O20" s="24">
        <v>1231629</v>
      </c>
      <c r="P20" s="24">
        <v>2792506</v>
      </c>
      <c r="Q20" s="24">
        <v>6314525</v>
      </c>
      <c r="R20" s="24">
        <v>10338660</v>
      </c>
      <c r="S20" s="24">
        <v>2861665</v>
      </c>
      <c r="T20" s="24">
        <v>2861665</v>
      </c>
      <c r="U20" s="24"/>
      <c r="V20" s="24">
        <v>5723330</v>
      </c>
      <c r="W20" s="24">
        <v>29739764</v>
      </c>
      <c r="X20" s="24">
        <v>38760363</v>
      </c>
      <c r="Y20" s="24">
        <v>-9020599</v>
      </c>
      <c r="Z20" s="6">
        <v>-23.27</v>
      </c>
      <c r="AA20" s="22">
        <v>38760363</v>
      </c>
    </row>
    <row r="21" spans="1:27" ht="13.5">
      <c r="A21" s="5" t="s">
        <v>48</v>
      </c>
      <c r="B21" s="3"/>
      <c r="C21" s="22">
        <v>3464108</v>
      </c>
      <c r="D21" s="22"/>
      <c r="E21" s="23">
        <v>5700510</v>
      </c>
      <c r="F21" s="24">
        <v>5700510</v>
      </c>
      <c r="G21" s="24">
        <v>430551</v>
      </c>
      <c r="H21" s="24">
        <v>431634</v>
      </c>
      <c r="I21" s="24">
        <v>431634</v>
      </c>
      <c r="J21" s="24">
        <v>1293819</v>
      </c>
      <c r="K21" s="24">
        <v>431634</v>
      </c>
      <c r="L21" s="24">
        <v>207096</v>
      </c>
      <c r="M21" s="24">
        <v>329746</v>
      </c>
      <c r="N21" s="24">
        <v>968476</v>
      </c>
      <c r="O21" s="24">
        <v>280098</v>
      </c>
      <c r="P21" s="24">
        <v>306522</v>
      </c>
      <c r="Q21" s="24">
        <v>344907</v>
      </c>
      <c r="R21" s="24">
        <v>931527</v>
      </c>
      <c r="S21" s="24">
        <v>456439</v>
      </c>
      <c r="T21" s="24">
        <v>289478</v>
      </c>
      <c r="U21" s="24"/>
      <c r="V21" s="24">
        <v>745917</v>
      </c>
      <c r="W21" s="24">
        <v>3939739</v>
      </c>
      <c r="X21" s="24">
        <v>5700510</v>
      </c>
      <c r="Y21" s="24">
        <v>-1760771</v>
      </c>
      <c r="Z21" s="6">
        <v>-30.89</v>
      </c>
      <c r="AA21" s="22">
        <v>5700510</v>
      </c>
    </row>
    <row r="22" spans="1:27" ht="13.5">
      <c r="A22" s="5" t="s">
        <v>49</v>
      </c>
      <c r="B22" s="3"/>
      <c r="C22" s="25">
        <v>7909878</v>
      </c>
      <c r="D22" s="25"/>
      <c r="E22" s="26">
        <v>6461769</v>
      </c>
      <c r="F22" s="27">
        <v>6461769</v>
      </c>
      <c r="G22" s="27">
        <v>732634</v>
      </c>
      <c r="H22" s="27">
        <v>732634</v>
      </c>
      <c r="I22" s="27">
        <v>742598</v>
      </c>
      <c r="J22" s="27">
        <v>2207866</v>
      </c>
      <c r="K22" s="27">
        <v>742756</v>
      </c>
      <c r="L22" s="27">
        <v>742709</v>
      </c>
      <c r="M22" s="27">
        <v>742543</v>
      </c>
      <c r="N22" s="27">
        <v>2228008</v>
      </c>
      <c r="O22" s="27">
        <v>742677</v>
      </c>
      <c r="P22" s="27">
        <v>742554</v>
      </c>
      <c r="Q22" s="27">
        <v>791285</v>
      </c>
      <c r="R22" s="27">
        <v>2276516</v>
      </c>
      <c r="S22" s="27">
        <v>790941</v>
      </c>
      <c r="T22" s="27">
        <v>791993</v>
      </c>
      <c r="U22" s="27"/>
      <c r="V22" s="27">
        <v>1582934</v>
      </c>
      <c r="W22" s="27">
        <v>8295324</v>
      </c>
      <c r="X22" s="27">
        <v>6461769</v>
      </c>
      <c r="Y22" s="27">
        <v>1833555</v>
      </c>
      <c r="Z22" s="7">
        <v>28.38</v>
      </c>
      <c r="AA22" s="25">
        <v>6461769</v>
      </c>
    </row>
    <row r="23" spans="1:27" ht="13.5">
      <c r="A23" s="5" t="s">
        <v>50</v>
      </c>
      <c r="B23" s="3"/>
      <c r="C23" s="22">
        <v>8269200</v>
      </c>
      <c r="D23" s="22"/>
      <c r="E23" s="23">
        <v>8219385</v>
      </c>
      <c r="F23" s="24">
        <v>8219385</v>
      </c>
      <c r="G23" s="24">
        <v>736582</v>
      </c>
      <c r="H23" s="24">
        <v>1064752</v>
      </c>
      <c r="I23" s="24">
        <v>1064752</v>
      </c>
      <c r="J23" s="24">
        <v>2866086</v>
      </c>
      <c r="K23" s="24">
        <v>733249</v>
      </c>
      <c r="L23" s="24">
        <v>734135</v>
      </c>
      <c r="M23" s="24">
        <v>733946</v>
      </c>
      <c r="N23" s="24">
        <v>2201330</v>
      </c>
      <c r="O23" s="24">
        <v>703120</v>
      </c>
      <c r="P23" s="24">
        <v>733185</v>
      </c>
      <c r="Q23" s="24">
        <v>734418</v>
      </c>
      <c r="R23" s="24">
        <v>2170723</v>
      </c>
      <c r="S23" s="24">
        <v>787388</v>
      </c>
      <c r="T23" s="24">
        <v>787388</v>
      </c>
      <c r="U23" s="24"/>
      <c r="V23" s="24">
        <v>1574776</v>
      </c>
      <c r="W23" s="24">
        <v>8812915</v>
      </c>
      <c r="X23" s="24">
        <v>8219385</v>
      </c>
      <c r="Y23" s="24">
        <v>593530</v>
      </c>
      <c r="Z23" s="6">
        <v>7.22</v>
      </c>
      <c r="AA23" s="22">
        <v>8219385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187010419</v>
      </c>
      <c r="D25" s="40">
        <f>+D5+D9+D15+D19+D24</f>
        <v>0</v>
      </c>
      <c r="E25" s="41">
        <f t="shared" si="4"/>
        <v>196934116</v>
      </c>
      <c r="F25" s="42">
        <f t="shared" si="4"/>
        <v>196934116</v>
      </c>
      <c r="G25" s="42">
        <f t="shared" si="4"/>
        <v>42503924</v>
      </c>
      <c r="H25" s="42">
        <f t="shared" si="4"/>
        <v>12290851</v>
      </c>
      <c r="I25" s="42">
        <f t="shared" si="4"/>
        <v>9931175</v>
      </c>
      <c r="J25" s="42">
        <f t="shared" si="4"/>
        <v>64725950</v>
      </c>
      <c r="K25" s="42">
        <f t="shared" si="4"/>
        <v>6276349</v>
      </c>
      <c r="L25" s="42">
        <f t="shared" si="4"/>
        <v>4991609</v>
      </c>
      <c r="M25" s="42">
        <f t="shared" si="4"/>
        <v>15929952</v>
      </c>
      <c r="N25" s="42">
        <f t="shared" si="4"/>
        <v>27197910</v>
      </c>
      <c r="O25" s="42">
        <f t="shared" si="4"/>
        <v>5178615</v>
      </c>
      <c r="P25" s="42">
        <f t="shared" si="4"/>
        <v>6922244</v>
      </c>
      <c r="Q25" s="42">
        <f t="shared" si="4"/>
        <v>31673579</v>
      </c>
      <c r="R25" s="42">
        <f t="shared" si="4"/>
        <v>43774438</v>
      </c>
      <c r="S25" s="42">
        <f t="shared" si="4"/>
        <v>28653404</v>
      </c>
      <c r="T25" s="42">
        <f t="shared" si="4"/>
        <v>6860317</v>
      </c>
      <c r="U25" s="42">
        <f t="shared" si="4"/>
        <v>0</v>
      </c>
      <c r="V25" s="42">
        <f t="shared" si="4"/>
        <v>35513721</v>
      </c>
      <c r="W25" s="42">
        <f t="shared" si="4"/>
        <v>171212019</v>
      </c>
      <c r="X25" s="42">
        <f t="shared" si="4"/>
        <v>196934116</v>
      </c>
      <c r="Y25" s="42">
        <f t="shared" si="4"/>
        <v>-25722097</v>
      </c>
      <c r="Z25" s="43">
        <f>+IF(X25&lt;&gt;0,+(Y25/X25)*100,0)</f>
        <v>-13.061270196576807</v>
      </c>
      <c r="AA25" s="40">
        <f>+AA5+AA9+AA15+AA19+AA24</f>
        <v>196934116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99240012</v>
      </c>
      <c r="D28" s="19">
        <f>SUM(D29:D31)</f>
        <v>0</v>
      </c>
      <c r="E28" s="20">
        <f t="shared" si="5"/>
        <v>73064257</v>
      </c>
      <c r="F28" s="21">
        <f t="shared" si="5"/>
        <v>73064257</v>
      </c>
      <c r="G28" s="21">
        <f t="shared" si="5"/>
        <v>2836947</v>
      </c>
      <c r="H28" s="21">
        <f t="shared" si="5"/>
        <v>4305977</v>
      </c>
      <c r="I28" s="21">
        <f t="shared" si="5"/>
        <v>3164313</v>
      </c>
      <c r="J28" s="21">
        <f t="shared" si="5"/>
        <v>10307237</v>
      </c>
      <c r="K28" s="21">
        <f t="shared" si="5"/>
        <v>3884027</v>
      </c>
      <c r="L28" s="21">
        <f t="shared" si="5"/>
        <v>3359289</v>
      </c>
      <c r="M28" s="21">
        <f t="shared" si="5"/>
        <v>5362728</v>
      </c>
      <c r="N28" s="21">
        <f t="shared" si="5"/>
        <v>12606044</v>
      </c>
      <c r="O28" s="21">
        <f t="shared" si="5"/>
        <v>3627299</v>
      </c>
      <c r="P28" s="21">
        <f t="shared" si="5"/>
        <v>3876323</v>
      </c>
      <c r="Q28" s="21">
        <f t="shared" si="5"/>
        <v>6636193</v>
      </c>
      <c r="R28" s="21">
        <f t="shared" si="5"/>
        <v>14139815</v>
      </c>
      <c r="S28" s="21">
        <f t="shared" si="5"/>
        <v>3666676</v>
      </c>
      <c r="T28" s="21">
        <f t="shared" si="5"/>
        <v>3481935</v>
      </c>
      <c r="U28" s="21">
        <f t="shared" si="5"/>
        <v>0</v>
      </c>
      <c r="V28" s="21">
        <f t="shared" si="5"/>
        <v>7148611</v>
      </c>
      <c r="W28" s="21">
        <f t="shared" si="5"/>
        <v>44201707</v>
      </c>
      <c r="X28" s="21">
        <f t="shared" si="5"/>
        <v>73064259</v>
      </c>
      <c r="Y28" s="21">
        <f t="shared" si="5"/>
        <v>-28862552</v>
      </c>
      <c r="Z28" s="4">
        <f>+IF(X28&lt;&gt;0,+(Y28/X28)*100,0)</f>
        <v>-39.50296957093618</v>
      </c>
      <c r="AA28" s="19">
        <f>SUM(AA29:AA31)</f>
        <v>73064257</v>
      </c>
    </row>
    <row r="29" spans="1:27" ht="13.5">
      <c r="A29" s="5" t="s">
        <v>33</v>
      </c>
      <c r="B29" s="3"/>
      <c r="C29" s="22">
        <v>24774842</v>
      </c>
      <c r="D29" s="22"/>
      <c r="E29" s="23">
        <v>21426171</v>
      </c>
      <c r="F29" s="24">
        <v>21426171</v>
      </c>
      <c r="G29" s="24">
        <v>992034</v>
      </c>
      <c r="H29" s="24">
        <v>1242538</v>
      </c>
      <c r="I29" s="24">
        <v>1094223</v>
      </c>
      <c r="J29" s="24">
        <v>3328795</v>
      </c>
      <c r="K29" s="24">
        <v>1764037</v>
      </c>
      <c r="L29" s="24">
        <v>1260622</v>
      </c>
      <c r="M29" s="24">
        <v>1241150</v>
      </c>
      <c r="N29" s="24">
        <v>4265809</v>
      </c>
      <c r="O29" s="24">
        <v>1506355</v>
      </c>
      <c r="P29" s="24">
        <v>1771462</v>
      </c>
      <c r="Q29" s="24">
        <v>2761372</v>
      </c>
      <c r="R29" s="24">
        <v>6039189</v>
      </c>
      <c r="S29" s="24">
        <v>1418177</v>
      </c>
      <c r="T29" s="24">
        <v>1372877</v>
      </c>
      <c r="U29" s="24"/>
      <c r="V29" s="24">
        <v>2791054</v>
      </c>
      <c r="W29" s="24">
        <v>16424847</v>
      </c>
      <c r="X29" s="24">
        <v>21426172</v>
      </c>
      <c r="Y29" s="24">
        <v>-5001325</v>
      </c>
      <c r="Z29" s="6">
        <v>-23.34</v>
      </c>
      <c r="AA29" s="22">
        <v>21426171</v>
      </c>
    </row>
    <row r="30" spans="1:27" ht="13.5">
      <c r="A30" s="5" t="s">
        <v>34</v>
      </c>
      <c r="B30" s="3"/>
      <c r="C30" s="25">
        <v>57771127</v>
      </c>
      <c r="D30" s="25"/>
      <c r="E30" s="26">
        <v>34824914</v>
      </c>
      <c r="F30" s="27">
        <v>34824914</v>
      </c>
      <c r="G30" s="27">
        <v>708553</v>
      </c>
      <c r="H30" s="27">
        <v>1228278</v>
      </c>
      <c r="I30" s="27">
        <v>920470</v>
      </c>
      <c r="J30" s="27">
        <v>2857301</v>
      </c>
      <c r="K30" s="27">
        <v>1170722</v>
      </c>
      <c r="L30" s="27">
        <v>720173</v>
      </c>
      <c r="M30" s="27">
        <v>2568085</v>
      </c>
      <c r="N30" s="27">
        <v>4458980</v>
      </c>
      <c r="O30" s="27">
        <v>1246566</v>
      </c>
      <c r="P30" s="27">
        <v>975866</v>
      </c>
      <c r="Q30" s="27">
        <v>2240111</v>
      </c>
      <c r="R30" s="27">
        <v>4462543</v>
      </c>
      <c r="S30" s="27">
        <v>1030481</v>
      </c>
      <c r="T30" s="27">
        <v>941951</v>
      </c>
      <c r="U30" s="27"/>
      <c r="V30" s="27">
        <v>1972432</v>
      </c>
      <c r="W30" s="27">
        <v>13751256</v>
      </c>
      <c r="X30" s="27">
        <v>34824915</v>
      </c>
      <c r="Y30" s="27">
        <v>-21073659</v>
      </c>
      <c r="Z30" s="7">
        <v>-60.51</v>
      </c>
      <c r="AA30" s="25">
        <v>34824914</v>
      </c>
    </row>
    <row r="31" spans="1:27" ht="13.5">
      <c r="A31" s="5" t="s">
        <v>35</v>
      </c>
      <c r="B31" s="3"/>
      <c r="C31" s="22">
        <v>16694043</v>
      </c>
      <c r="D31" s="22"/>
      <c r="E31" s="23">
        <v>16813172</v>
      </c>
      <c r="F31" s="24">
        <v>16813172</v>
      </c>
      <c r="G31" s="24">
        <v>1136360</v>
      </c>
      <c r="H31" s="24">
        <v>1835161</v>
      </c>
      <c r="I31" s="24">
        <v>1149620</v>
      </c>
      <c r="J31" s="24">
        <v>4121141</v>
      </c>
      <c r="K31" s="24">
        <v>949268</v>
      </c>
      <c r="L31" s="24">
        <v>1378494</v>
      </c>
      <c r="M31" s="24">
        <v>1553493</v>
      </c>
      <c r="N31" s="24">
        <v>3881255</v>
      </c>
      <c r="O31" s="24">
        <v>874378</v>
      </c>
      <c r="P31" s="24">
        <v>1128995</v>
      </c>
      <c r="Q31" s="24">
        <v>1634710</v>
      </c>
      <c r="R31" s="24">
        <v>3638083</v>
      </c>
      <c r="S31" s="24">
        <v>1218018</v>
      </c>
      <c r="T31" s="24">
        <v>1167107</v>
      </c>
      <c r="U31" s="24"/>
      <c r="V31" s="24">
        <v>2385125</v>
      </c>
      <c r="W31" s="24">
        <v>14025604</v>
      </c>
      <c r="X31" s="24">
        <v>16813172</v>
      </c>
      <c r="Y31" s="24">
        <v>-2787568</v>
      </c>
      <c r="Z31" s="6">
        <v>-16.58</v>
      </c>
      <c r="AA31" s="22">
        <v>16813172</v>
      </c>
    </row>
    <row r="32" spans="1:27" ht="13.5">
      <c r="A32" s="2" t="s">
        <v>36</v>
      </c>
      <c r="B32" s="3"/>
      <c r="C32" s="19">
        <f aca="true" t="shared" si="6" ref="C32:Y32">SUM(C33:C37)</f>
        <v>10680397</v>
      </c>
      <c r="D32" s="19">
        <f>SUM(D33:D37)</f>
        <v>0</v>
      </c>
      <c r="E32" s="20">
        <f t="shared" si="6"/>
        <v>10719316</v>
      </c>
      <c r="F32" s="21">
        <f t="shared" si="6"/>
        <v>10719316</v>
      </c>
      <c r="G32" s="21">
        <f t="shared" si="6"/>
        <v>807205</v>
      </c>
      <c r="H32" s="21">
        <f t="shared" si="6"/>
        <v>804301</v>
      </c>
      <c r="I32" s="21">
        <f t="shared" si="6"/>
        <v>792581</v>
      </c>
      <c r="J32" s="21">
        <f t="shared" si="6"/>
        <v>2404087</v>
      </c>
      <c r="K32" s="21">
        <f t="shared" si="6"/>
        <v>700133</v>
      </c>
      <c r="L32" s="21">
        <f t="shared" si="6"/>
        <v>746939</v>
      </c>
      <c r="M32" s="21">
        <f t="shared" si="6"/>
        <v>713081</v>
      </c>
      <c r="N32" s="21">
        <f t="shared" si="6"/>
        <v>2160153</v>
      </c>
      <c r="O32" s="21">
        <f t="shared" si="6"/>
        <v>851560</v>
      </c>
      <c r="P32" s="21">
        <f t="shared" si="6"/>
        <v>694228</v>
      </c>
      <c r="Q32" s="21">
        <f t="shared" si="6"/>
        <v>742679</v>
      </c>
      <c r="R32" s="21">
        <f t="shared" si="6"/>
        <v>2288467</v>
      </c>
      <c r="S32" s="21">
        <f t="shared" si="6"/>
        <v>735132</v>
      </c>
      <c r="T32" s="21">
        <f t="shared" si="6"/>
        <v>737306</v>
      </c>
      <c r="U32" s="21">
        <f t="shared" si="6"/>
        <v>0</v>
      </c>
      <c r="V32" s="21">
        <f t="shared" si="6"/>
        <v>1472438</v>
      </c>
      <c r="W32" s="21">
        <f t="shared" si="6"/>
        <v>8325145</v>
      </c>
      <c r="X32" s="21">
        <f t="shared" si="6"/>
        <v>10719316</v>
      </c>
      <c r="Y32" s="21">
        <f t="shared" si="6"/>
        <v>-2394171</v>
      </c>
      <c r="Z32" s="4">
        <f>+IF(X32&lt;&gt;0,+(Y32/X32)*100,0)</f>
        <v>-22.335109814842664</v>
      </c>
      <c r="AA32" s="19">
        <f>SUM(AA33:AA37)</f>
        <v>10719316</v>
      </c>
    </row>
    <row r="33" spans="1:27" ht="13.5">
      <c r="A33" s="5" t="s">
        <v>37</v>
      </c>
      <c r="B33" s="3"/>
      <c r="C33" s="22">
        <v>4957183</v>
      </c>
      <c r="D33" s="22"/>
      <c r="E33" s="23">
        <v>4846073</v>
      </c>
      <c r="F33" s="24">
        <v>4846073</v>
      </c>
      <c r="G33" s="24">
        <v>336521</v>
      </c>
      <c r="H33" s="24">
        <v>350356</v>
      </c>
      <c r="I33" s="24">
        <v>369039</v>
      </c>
      <c r="J33" s="24">
        <v>1055916</v>
      </c>
      <c r="K33" s="24">
        <v>285614</v>
      </c>
      <c r="L33" s="24">
        <v>282116</v>
      </c>
      <c r="M33" s="24">
        <v>297586</v>
      </c>
      <c r="N33" s="24">
        <v>865316</v>
      </c>
      <c r="O33" s="24">
        <v>384773</v>
      </c>
      <c r="P33" s="24">
        <v>294810</v>
      </c>
      <c r="Q33" s="24">
        <v>304494</v>
      </c>
      <c r="R33" s="24">
        <v>984077</v>
      </c>
      <c r="S33" s="24">
        <v>333542</v>
      </c>
      <c r="T33" s="24">
        <v>320816</v>
      </c>
      <c r="U33" s="24"/>
      <c r="V33" s="24">
        <v>654358</v>
      </c>
      <c r="W33" s="24">
        <v>3559667</v>
      </c>
      <c r="X33" s="24">
        <v>4846073</v>
      </c>
      <c r="Y33" s="24">
        <v>-1286406</v>
      </c>
      <c r="Z33" s="6">
        <v>-26.55</v>
      </c>
      <c r="AA33" s="22">
        <v>4846073</v>
      </c>
    </row>
    <row r="34" spans="1:27" ht="13.5">
      <c r="A34" s="5" t="s">
        <v>38</v>
      </c>
      <c r="B34" s="3"/>
      <c r="C34" s="22">
        <v>2483508</v>
      </c>
      <c r="D34" s="22"/>
      <c r="E34" s="23">
        <v>2561250</v>
      </c>
      <c r="F34" s="24">
        <v>2561250</v>
      </c>
      <c r="G34" s="24">
        <v>199536</v>
      </c>
      <c r="H34" s="24">
        <v>229612</v>
      </c>
      <c r="I34" s="24">
        <v>213053</v>
      </c>
      <c r="J34" s="24">
        <v>642201</v>
      </c>
      <c r="K34" s="24">
        <v>193919</v>
      </c>
      <c r="L34" s="24">
        <v>233713</v>
      </c>
      <c r="M34" s="24">
        <v>176318</v>
      </c>
      <c r="N34" s="24">
        <v>603950</v>
      </c>
      <c r="O34" s="24">
        <v>235998</v>
      </c>
      <c r="P34" s="24">
        <v>188379</v>
      </c>
      <c r="Q34" s="24">
        <v>222319</v>
      </c>
      <c r="R34" s="24">
        <v>646696</v>
      </c>
      <c r="S34" s="24">
        <v>187730</v>
      </c>
      <c r="T34" s="24">
        <v>176494</v>
      </c>
      <c r="U34" s="24"/>
      <c r="V34" s="24">
        <v>364224</v>
      </c>
      <c r="W34" s="24">
        <v>2257071</v>
      </c>
      <c r="X34" s="24">
        <v>2561250</v>
      </c>
      <c r="Y34" s="24">
        <v>-304179</v>
      </c>
      <c r="Z34" s="6">
        <v>-11.88</v>
      </c>
      <c r="AA34" s="22">
        <v>2561250</v>
      </c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>
        <v>2930405</v>
      </c>
      <c r="D36" s="22"/>
      <c r="E36" s="23">
        <v>3311993</v>
      </c>
      <c r="F36" s="24">
        <v>3311993</v>
      </c>
      <c r="G36" s="24">
        <v>271148</v>
      </c>
      <c r="H36" s="24">
        <v>224333</v>
      </c>
      <c r="I36" s="24">
        <v>210489</v>
      </c>
      <c r="J36" s="24">
        <v>705970</v>
      </c>
      <c r="K36" s="24">
        <v>220600</v>
      </c>
      <c r="L36" s="24">
        <v>231110</v>
      </c>
      <c r="M36" s="24">
        <v>239177</v>
      </c>
      <c r="N36" s="24">
        <v>690887</v>
      </c>
      <c r="O36" s="24">
        <v>230789</v>
      </c>
      <c r="P36" s="24">
        <v>211039</v>
      </c>
      <c r="Q36" s="24">
        <v>215866</v>
      </c>
      <c r="R36" s="24">
        <v>657694</v>
      </c>
      <c r="S36" s="24">
        <v>213860</v>
      </c>
      <c r="T36" s="24">
        <v>239996</v>
      </c>
      <c r="U36" s="24"/>
      <c r="V36" s="24">
        <v>453856</v>
      </c>
      <c r="W36" s="24">
        <v>2508407</v>
      </c>
      <c r="X36" s="24">
        <v>3311993</v>
      </c>
      <c r="Y36" s="24">
        <v>-803586</v>
      </c>
      <c r="Z36" s="6">
        <v>-24.26</v>
      </c>
      <c r="AA36" s="22">
        <v>3311993</v>
      </c>
    </row>
    <row r="37" spans="1:27" ht="13.5">
      <c r="A37" s="5" t="s">
        <v>41</v>
      </c>
      <c r="B37" s="3"/>
      <c r="C37" s="25">
        <v>309301</v>
      </c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21086810</v>
      </c>
      <c r="D38" s="19">
        <f>SUM(D39:D41)</f>
        <v>0</v>
      </c>
      <c r="E38" s="20">
        <f t="shared" si="7"/>
        <v>16270380</v>
      </c>
      <c r="F38" s="21">
        <f t="shared" si="7"/>
        <v>16270380</v>
      </c>
      <c r="G38" s="21">
        <f t="shared" si="7"/>
        <v>1185976</v>
      </c>
      <c r="H38" s="21">
        <f t="shared" si="7"/>
        <v>1353504</v>
      </c>
      <c r="I38" s="21">
        <f t="shared" si="7"/>
        <v>1428337</v>
      </c>
      <c r="J38" s="21">
        <f t="shared" si="7"/>
        <v>3967817</v>
      </c>
      <c r="K38" s="21">
        <f t="shared" si="7"/>
        <v>1296772</v>
      </c>
      <c r="L38" s="21">
        <f t="shared" si="7"/>
        <v>1281617</v>
      </c>
      <c r="M38" s="21">
        <f t="shared" si="7"/>
        <v>1302162</v>
      </c>
      <c r="N38" s="21">
        <f t="shared" si="7"/>
        <v>3880551</v>
      </c>
      <c r="O38" s="21">
        <f t="shared" si="7"/>
        <v>1575154</v>
      </c>
      <c r="P38" s="21">
        <f t="shared" si="7"/>
        <v>1307389</v>
      </c>
      <c r="Q38" s="21">
        <f t="shared" si="7"/>
        <v>1418790</v>
      </c>
      <c r="R38" s="21">
        <f t="shared" si="7"/>
        <v>4301333</v>
      </c>
      <c r="S38" s="21">
        <f t="shared" si="7"/>
        <v>1412634</v>
      </c>
      <c r="T38" s="21">
        <f t="shared" si="7"/>
        <v>1351096</v>
      </c>
      <c r="U38" s="21">
        <f t="shared" si="7"/>
        <v>0</v>
      </c>
      <c r="V38" s="21">
        <f t="shared" si="7"/>
        <v>2763730</v>
      </c>
      <c r="W38" s="21">
        <f t="shared" si="7"/>
        <v>14913431</v>
      </c>
      <c r="X38" s="21">
        <f t="shared" si="7"/>
        <v>16270381</v>
      </c>
      <c r="Y38" s="21">
        <f t="shared" si="7"/>
        <v>-1356950</v>
      </c>
      <c r="Z38" s="4">
        <f>+IF(X38&lt;&gt;0,+(Y38/X38)*100,0)</f>
        <v>-8.340001380422498</v>
      </c>
      <c r="AA38" s="19">
        <f>SUM(AA39:AA41)</f>
        <v>16270380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21086810</v>
      </c>
      <c r="D40" s="22"/>
      <c r="E40" s="23">
        <v>16270380</v>
      </c>
      <c r="F40" s="24">
        <v>16270380</v>
      </c>
      <c r="G40" s="24">
        <v>1185976</v>
      </c>
      <c r="H40" s="24">
        <v>1353504</v>
      </c>
      <c r="I40" s="24">
        <v>1428337</v>
      </c>
      <c r="J40" s="24">
        <v>3967817</v>
      </c>
      <c r="K40" s="24">
        <v>1296772</v>
      </c>
      <c r="L40" s="24">
        <v>1281617</v>
      </c>
      <c r="M40" s="24">
        <v>1302162</v>
      </c>
      <c r="N40" s="24">
        <v>3880551</v>
      </c>
      <c r="O40" s="24">
        <v>1575154</v>
      </c>
      <c r="P40" s="24">
        <v>1307389</v>
      </c>
      <c r="Q40" s="24">
        <v>1418790</v>
      </c>
      <c r="R40" s="24">
        <v>4301333</v>
      </c>
      <c r="S40" s="24">
        <v>1412634</v>
      </c>
      <c r="T40" s="24">
        <v>1351096</v>
      </c>
      <c r="U40" s="24"/>
      <c r="V40" s="24">
        <v>2763730</v>
      </c>
      <c r="W40" s="24">
        <v>14913431</v>
      </c>
      <c r="X40" s="24">
        <v>16270381</v>
      </c>
      <c r="Y40" s="24">
        <v>-1356950</v>
      </c>
      <c r="Z40" s="6">
        <v>-8.34</v>
      </c>
      <c r="AA40" s="22">
        <v>16270380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55815771</v>
      </c>
      <c r="D42" s="19">
        <f>SUM(D43:D46)</f>
        <v>0</v>
      </c>
      <c r="E42" s="20">
        <f t="shared" si="8"/>
        <v>66986933</v>
      </c>
      <c r="F42" s="21">
        <f t="shared" si="8"/>
        <v>66986933</v>
      </c>
      <c r="G42" s="21">
        <f t="shared" si="8"/>
        <v>1755265</v>
      </c>
      <c r="H42" s="21">
        <f t="shared" si="8"/>
        <v>2461024</v>
      </c>
      <c r="I42" s="21">
        <f t="shared" si="8"/>
        <v>2401766</v>
      </c>
      <c r="J42" s="21">
        <f t="shared" si="8"/>
        <v>6618055</v>
      </c>
      <c r="K42" s="21">
        <f t="shared" si="8"/>
        <v>15661472</v>
      </c>
      <c r="L42" s="21">
        <f t="shared" si="8"/>
        <v>2385193</v>
      </c>
      <c r="M42" s="21">
        <f t="shared" si="8"/>
        <v>2175488</v>
      </c>
      <c r="N42" s="21">
        <f t="shared" si="8"/>
        <v>20222153</v>
      </c>
      <c r="O42" s="21">
        <f t="shared" si="8"/>
        <v>2618738</v>
      </c>
      <c r="P42" s="21">
        <f t="shared" si="8"/>
        <v>3758015</v>
      </c>
      <c r="Q42" s="21">
        <f t="shared" si="8"/>
        <v>9417862</v>
      </c>
      <c r="R42" s="21">
        <f t="shared" si="8"/>
        <v>15794615</v>
      </c>
      <c r="S42" s="21">
        <f t="shared" si="8"/>
        <v>1912549</v>
      </c>
      <c r="T42" s="21">
        <f t="shared" si="8"/>
        <v>2548172</v>
      </c>
      <c r="U42" s="21">
        <f t="shared" si="8"/>
        <v>0</v>
      </c>
      <c r="V42" s="21">
        <f t="shared" si="8"/>
        <v>4460721</v>
      </c>
      <c r="W42" s="21">
        <f t="shared" si="8"/>
        <v>47095544</v>
      </c>
      <c r="X42" s="21">
        <f t="shared" si="8"/>
        <v>66986935</v>
      </c>
      <c r="Y42" s="21">
        <f t="shared" si="8"/>
        <v>-19891391</v>
      </c>
      <c r="Z42" s="4">
        <f>+IF(X42&lt;&gt;0,+(Y42/X42)*100,0)</f>
        <v>-29.694433698153226</v>
      </c>
      <c r="AA42" s="19">
        <f>SUM(AA43:AA46)</f>
        <v>66986933</v>
      </c>
    </row>
    <row r="43" spans="1:27" ht="13.5">
      <c r="A43" s="5" t="s">
        <v>47</v>
      </c>
      <c r="B43" s="3"/>
      <c r="C43" s="22">
        <v>29395333</v>
      </c>
      <c r="D43" s="22"/>
      <c r="E43" s="23">
        <v>43720476</v>
      </c>
      <c r="F43" s="24">
        <v>43720476</v>
      </c>
      <c r="G43" s="24">
        <v>214769</v>
      </c>
      <c r="H43" s="24">
        <v>349622</v>
      </c>
      <c r="I43" s="24">
        <v>618746</v>
      </c>
      <c r="J43" s="24">
        <v>1183137</v>
      </c>
      <c r="K43" s="24">
        <v>13992459</v>
      </c>
      <c r="L43" s="24">
        <v>938338</v>
      </c>
      <c r="M43" s="24">
        <v>541045</v>
      </c>
      <c r="N43" s="24">
        <v>15471842</v>
      </c>
      <c r="O43" s="24">
        <v>595853</v>
      </c>
      <c r="P43" s="24">
        <v>1865704</v>
      </c>
      <c r="Q43" s="24">
        <v>7552731</v>
      </c>
      <c r="R43" s="24">
        <v>10014288</v>
      </c>
      <c r="S43" s="24">
        <v>268557</v>
      </c>
      <c r="T43" s="24">
        <v>563730</v>
      </c>
      <c r="U43" s="24"/>
      <c r="V43" s="24">
        <v>832287</v>
      </c>
      <c r="W43" s="24">
        <v>27501554</v>
      </c>
      <c r="X43" s="24">
        <v>43720476</v>
      </c>
      <c r="Y43" s="24">
        <v>-16218922</v>
      </c>
      <c r="Z43" s="6">
        <v>-37.1</v>
      </c>
      <c r="AA43" s="22">
        <v>43720476</v>
      </c>
    </row>
    <row r="44" spans="1:27" ht="13.5">
      <c r="A44" s="5" t="s">
        <v>48</v>
      </c>
      <c r="B44" s="3"/>
      <c r="C44" s="22">
        <v>11493028</v>
      </c>
      <c r="D44" s="22"/>
      <c r="E44" s="23">
        <v>8448219</v>
      </c>
      <c r="F44" s="24">
        <v>8448219</v>
      </c>
      <c r="G44" s="24">
        <v>517678</v>
      </c>
      <c r="H44" s="24">
        <v>689758</v>
      </c>
      <c r="I44" s="24">
        <v>566079</v>
      </c>
      <c r="J44" s="24">
        <v>1773515</v>
      </c>
      <c r="K44" s="24">
        <v>526636</v>
      </c>
      <c r="L44" s="24">
        <v>449127</v>
      </c>
      <c r="M44" s="24">
        <v>603089</v>
      </c>
      <c r="N44" s="24">
        <v>1578852</v>
      </c>
      <c r="O44" s="24">
        <v>680680</v>
      </c>
      <c r="P44" s="24">
        <v>745719</v>
      </c>
      <c r="Q44" s="24">
        <v>663617</v>
      </c>
      <c r="R44" s="24">
        <v>2090016</v>
      </c>
      <c r="S44" s="24">
        <v>567141</v>
      </c>
      <c r="T44" s="24">
        <v>693397</v>
      </c>
      <c r="U44" s="24"/>
      <c r="V44" s="24">
        <v>1260538</v>
      </c>
      <c r="W44" s="24">
        <v>6702921</v>
      </c>
      <c r="X44" s="24">
        <v>8448219</v>
      </c>
      <c r="Y44" s="24">
        <v>-1745298</v>
      </c>
      <c r="Z44" s="6">
        <v>-20.66</v>
      </c>
      <c r="AA44" s="22">
        <v>8448219</v>
      </c>
    </row>
    <row r="45" spans="1:27" ht="13.5">
      <c r="A45" s="5" t="s">
        <v>49</v>
      </c>
      <c r="B45" s="3"/>
      <c r="C45" s="25">
        <v>8978934</v>
      </c>
      <c r="D45" s="25"/>
      <c r="E45" s="26">
        <v>8663182</v>
      </c>
      <c r="F45" s="27">
        <v>8663182</v>
      </c>
      <c r="G45" s="27">
        <v>560014</v>
      </c>
      <c r="H45" s="27">
        <v>915844</v>
      </c>
      <c r="I45" s="27">
        <v>726730</v>
      </c>
      <c r="J45" s="27">
        <v>2202588</v>
      </c>
      <c r="K45" s="27">
        <v>612176</v>
      </c>
      <c r="L45" s="27">
        <v>546664</v>
      </c>
      <c r="M45" s="27">
        <v>554842</v>
      </c>
      <c r="N45" s="27">
        <v>1713682</v>
      </c>
      <c r="O45" s="27">
        <v>841616</v>
      </c>
      <c r="P45" s="27">
        <v>652868</v>
      </c>
      <c r="Q45" s="27">
        <v>654571</v>
      </c>
      <c r="R45" s="27">
        <v>2149055</v>
      </c>
      <c r="S45" s="27">
        <v>607899</v>
      </c>
      <c r="T45" s="27">
        <v>779832</v>
      </c>
      <c r="U45" s="27"/>
      <c r="V45" s="27">
        <v>1387731</v>
      </c>
      <c r="W45" s="27">
        <v>7453056</v>
      </c>
      <c r="X45" s="27">
        <v>8663183</v>
      </c>
      <c r="Y45" s="27">
        <v>-1210127</v>
      </c>
      <c r="Z45" s="7">
        <v>-13.97</v>
      </c>
      <c r="AA45" s="25">
        <v>8663182</v>
      </c>
    </row>
    <row r="46" spans="1:27" ht="13.5">
      <c r="A46" s="5" t="s">
        <v>50</v>
      </c>
      <c r="B46" s="3"/>
      <c r="C46" s="22">
        <v>5948476</v>
      </c>
      <c r="D46" s="22"/>
      <c r="E46" s="23">
        <v>6155056</v>
      </c>
      <c r="F46" s="24">
        <v>6155056</v>
      </c>
      <c r="G46" s="24">
        <v>462804</v>
      </c>
      <c r="H46" s="24">
        <v>505800</v>
      </c>
      <c r="I46" s="24">
        <v>490211</v>
      </c>
      <c r="J46" s="24">
        <v>1458815</v>
      </c>
      <c r="K46" s="24">
        <v>530201</v>
      </c>
      <c r="L46" s="24">
        <v>451064</v>
      </c>
      <c r="M46" s="24">
        <v>476512</v>
      </c>
      <c r="N46" s="24">
        <v>1457777</v>
      </c>
      <c r="O46" s="24">
        <v>500589</v>
      </c>
      <c r="P46" s="24">
        <v>493724</v>
      </c>
      <c r="Q46" s="24">
        <v>546943</v>
      </c>
      <c r="R46" s="24">
        <v>1541256</v>
      </c>
      <c r="S46" s="24">
        <v>468952</v>
      </c>
      <c r="T46" s="24">
        <v>511213</v>
      </c>
      <c r="U46" s="24"/>
      <c r="V46" s="24">
        <v>980165</v>
      </c>
      <c r="W46" s="24">
        <v>5438013</v>
      </c>
      <c r="X46" s="24">
        <v>6155057</v>
      </c>
      <c r="Y46" s="24">
        <v>-717044</v>
      </c>
      <c r="Z46" s="6">
        <v>-11.65</v>
      </c>
      <c r="AA46" s="22">
        <v>6155056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186822990</v>
      </c>
      <c r="D48" s="40">
        <f>+D28+D32+D38+D42+D47</f>
        <v>0</v>
      </c>
      <c r="E48" s="41">
        <f t="shared" si="9"/>
        <v>167040886</v>
      </c>
      <c r="F48" s="42">
        <f t="shared" si="9"/>
        <v>167040886</v>
      </c>
      <c r="G48" s="42">
        <f t="shared" si="9"/>
        <v>6585393</v>
      </c>
      <c r="H48" s="42">
        <f t="shared" si="9"/>
        <v>8924806</v>
      </c>
      <c r="I48" s="42">
        <f t="shared" si="9"/>
        <v>7786997</v>
      </c>
      <c r="J48" s="42">
        <f t="shared" si="9"/>
        <v>23297196</v>
      </c>
      <c r="K48" s="42">
        <f t="shared" si="9"/>
        <v>21542404</v>
      </c>
      <c r="L48" s="42">
        <f t="shared" si="9"/>
        <v>7773038</v>
      </c>
      <c r="M48" s="42">
        <f t="shared" si="9"/>
        <v>9553459</v>
      </c>
      <c r="N48" s="42">
        <f t="shared" si="9"/>
        <v>38868901</v>
      </c>
      <c r="O48" s="42">
        <f t="shared" si="9"/>
        <v>8672751</v>
      </c>
      <c r="P48" s="42">
        <f t="shared" si="9"/>
        <v>9635955</v>
      </c>
      <c r="Q48" s="42">
        <f t="shared" si="9"/>
        <v>18215524</v>
      </c>
      <c r="R48" s="42">
        <f t="shared" si="9"/>
        <v>36524230</v>
      </c>
      <c r="S48" s="42">
        <f t="shared" si="9"/>
        <v>7726991</v>
      </c>
      <c r="T48" s="42">
        <f t="shared" si="9"/>
        <v>8118509</v>
      </c>
      <c r="U48" s="42">
        <f t="shared" si="9"/>
        <v>0</v>
      </c>
      <c r="V48" s="42">
        <f t="shared" si="9"/>
        <v>15845500</v>
      </c>
      <c r="W48" s="42">
        <f t="shared" si="9"/>
        <v>114535827</v>
      </c>
      <c r="X48" s="42">
        <f t="shared" si="9"/>
        <v>167040891</v>
      </c>
      <c r="Y48" s="42">
        <f t="shared" si="9"/>
        <v>-52505064</v>
      </c>
      <c r="Z48" s="43">
        <f>+IF(X48&lt;&gt;0,+(Y48/X48)*100,0)</f>
        <v>-31.43246164796858</v>
      </c>
      <c r="AA48" s="40">
        <f>+AA28+AA32+AA38+AA42+AA47</f>
        <v>167040886</v>
      </c>
    </row>
    <row r="49" spans="1:27" ht="13.5">
      <c r="A49" s="14" t="s">
        <v>58</v>
      </c>
      <c r="B49" s="15"/>
      <c r="C49" s="44">
        <f aca="true" t="shared" si="10" ref="C49:Y49">+C25-C48</f>
        <v>187429</v>
      </c>
      <c r="D49" s="44">
        <f>+D25-D48</f>
        <v>0</v>
      </c>
      <c r="E49" s="45">
        <f t="shared" si="10"/>
        <v>29893230</v>
      </c>
      <c r="F49" s="46">
        <f t="shared" si="10"/>
        <v>29893230</v>
      </c>
      <c r="G49" s="46">
        <f t="shared" si="10"/>
        <v>35918531</v>
      </c>
      <c r="H49" s="46">
        <f t="shared" si="10"/>
        <v>3366045</v>
      </c>
      <c r="I49" s="46">
        <f t="shared" si="10"/>
        <v>2144178</v>
      </c>
      <c r="J49" s="46">
        <f t="shared" si="10"/>
        <v>41428754</v>
      </c>
      <c r="K49" s="46">
        <f t="shared" si="10"/>
        <v>-15266055</v>
      </c>
      <c r="L49" s="46">
        <f t="shared" si="10"/>
        <v>-2781429</v>
      </c>
      <c r="M49" s="46">
        <f t="shared" si="10"/>
        <v>6376493</v>
      </c>
      <c r="N49" s="46">
        <f t="shared" si="10"/>
        <v>-11670991</v>
      </c>
      <c r="O49" s="46">
        <f t="shared" si="10"/>
        <v>-3494136</v>
      </c>
      <c r="P49" s="46">
        <f t="shared" si="10"/>
        <v>-2713711</v>
      </c>
      <c r="Q49" s="46">
        <f t="shared" si="10"/>
        <v>13458055</v>
      </c>
      <c r="R49" s="46">
        <f t="shared" si="10"/>
        <v>7250208</v>
      </c>
      <c r="S49" s="46">
        <f t="shared" si="10"/>
        <v>20926413</v>
      </c>
      <c r="T49" s="46">
        <f t="shared" si="10"/>
        <v>-1258192</v>
      </c>
      <c r="U49" s="46">
        <f t="shared" si="10"/>
        <v>0</v>
      </c>
      <c r="V49" s="46">
        <f t="shared" si="10"/>
        <v>19668221</v>
      </c>
      <c r="W49" s="46">
        <f t="shared" si="10"/>
        <v>56676192</v>
      </c>
      <c r="X49" s="46">
        <f>IF(F25=F48,0,X25-X48)</f>
        <v>29893225</v>
      </c>
      <c r="Y49" s="46">
        <f t="shared" si="10"/>
        <v>26782967</v>
      </c>
      <c r="Z49" s="47">
        <f>+IF(X49&lt;&gt;0,+(Y49/X49)*100,0)</f>
        <v>89.59544177652295</v>
      </c>
      <c r="AA49" s="44">
        <f>+AA25-AA48</f>
        <v>29893230</v>
      </c>
    </row>
    <row r="50" spans="1:27" ht="13.5">
      <c r="A50" s="1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Sephiri Tlhomeli</cp:lastModifiedBy>
  <dcterms:created xsi:type="dcterms:W3CDTF">2017-08-01T12:06:10Z</dcterms:created>
  <dcterms:modified xsi:type="dcterms:W3CDTF">2017-08-01T12:13:01Z</dcterms:modified>
  <cp:category/>
  <cp:version/>
  <cp:contentType/>
  <cp:contentStatus/>
</cp:coreProperties>
</file>