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1.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14.xml" ContentType="application/vnd.openxmlformats-officedocument.spreadsheetml.worksheet+xml"/>
  <Override PartName="/xl/worksheets/sheet47.xml" ContentType="application/vnd.openxmlformats-officedocument.spreadsheetml.worksheet+xml"/>
  <Override PartName="/xl/worksheets/sheet4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6.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440" windowHeight="13635" tabRatio="814" firstSheet="41" activeTab="54"/>
  </bookViews>
  <sheets>
    <sheet name="SheetNames" sheetId="19" state="hidden" r:id="rId1"/>
    <sheet name="Summary" sheetId="80" state="hidden" r:id="rId2"/>
    <sheet name="Summary " sheetId="146" r:id="rId3"/>
    <sheet name="ETH" sheetId="164" r:id="rId4"/>
    <sheet name="KZN212" sheetId="32" r:id="rId5"/>
    <sheet name="KZN213" sheetId="173" r:id="rId6"/>
    <sheet name="KZN214" sheetId="152" r:id="rId7"/>
    <sheet name="KZN216" sheetId="135" r:id="rId8"/>
    <sheet name="DC21" sheetId="36" r:id="rId9"/>
    <sheet name="KZN221" sheetId="37" r:id="rId10"/>
    <sheet name="KZN222" sheetId="38" r:id="rId11"/>
    <sheet name="KZN223" sheetId="153" r:id="rId12"/>
    <sheet name="KZN224" sheetId="49" r:id="rId13"/>
    <sheet name="KZN225" sheetId="174" r:id="rId14"/>
    <sheet name="KZN226" sheetId="172" r:id="rId15"/>
    <sheet name="KZN227" sheetId="168" r:id="rId16"/>
    <sheet name="DC22" sheetId="132" r:id="rId17"/>
    <sheet name="KZN235" sheetId="43" r:id="rId18"/>
    <sheet name="KZN237" sheetId="147" r:id="rId19"/>
    <sheet name="KZN238" sheetId="155" r:id="rId20"/>
    <sheet name="DC23" sheetId="46" r:id="rId21"/>
    <sheet name="KZN241" sheetId="166" r:id="rId22"/>
    <sheet name="KZN242" sheetId="156" r:id="rId23"/>
    <sheet name="KZN244" sheetId="83" r:id="rId24"/>
    <sheet name="KZN245" sheetId="50" r:id="rId25"/>
    <sheet name="DC24" sheetId="84" r:id="rId26"/>
    <sheet name="KZN252" sheetId="85" r:id="rId27"/>
    <sheet name="KZN253" sheetId="86" r:id="rId28"/>
    <sheet name="KZN254" sheetId="47" r:id="rId29"/>
    <sheet name="DC25" sheetId="170" r:id="rId30"/>
    <sheet name="KZN261" sheetId="88" r:id="rId31"/>
    <sheet name="KZN262" sheetId="89" r:id="rId32"/>
    <sheet name="KZN263" sheetId="90" r:id="rId33"/>
    <sheet name="KZN265" sheetId="148" r:id="rId34"/>
    <sheet name="KZN266" sheetId="92" r:id="rId35"/>
    <sheet name="DC26" sheetId="93" r:id="rId36"/>
    <sheet name="KZN271" sheetId="94" r:id="rId37"/>
    <sheet name="KZN272" sheetId="95" r:id="rId38"/>
    <sheet name="KZN275" sheetId="127" r:id="rId39"/>
    <sheet name="KZN276" sheetId="149" r:id="rId40"/>
    <sheet name="DC27" sheetId="98" r:id="rId41"/>
    <sheet name="KZN281" sheetId="99" r:id="rId42"/>
    <sheet name="KZN282" sheetId="175" r:id="rId43"/>
    <sheet name="KZN284" sheetId="101" r:id="rId44"/>
    <sheet name="KZN285" sheetId="102" r:id="rId45"/>
    <sheet name="KZN286" sheetId="103" r:id="rId46"/>
    <sheet name="DC28" sheetId="171" r:id="rId47"/>
    <sheet name="KZN291" sheetId="176" r:id="rId48"/>
    <sheet name="KZN292" sheetId="177" r:id="rId49"/>
    <sheet name="KZN293" sheetId="107" r:id="rId50"/>
    <sheet name="KZN294" sheetId="108" r:id="rId51"/>
    <sheet name="DC29" sheetId="163" r:id="rId52"/>
    <sheet name="KZN433" sheetId="169" r:id="rId53"/>
    <sheet name="KZN434" sheetId="178" r:id="rId54"/>
    <sheet name="KZN435" sheetId="179" r:id="rId55"/>
    <sheet name="KZN436" sheetId="160" r:id="rId56"/>
    <sheet name="DC43" sheetId="114" r:id="rId57"/>
  </sheets>
  <externalReferences>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xlnm.Print_Area" localSheetId="8">'DC21'!$A$1:$T$88</definedName>
    <definedName name="_xlnm.Print_Area" localSheetId="16">'DC22'!$A$1:$T$88</definedName>
    <definedName name="_xlnm.Print_Area" localSheetId="20">'DC23'!$A$1:$T$88</definedName>
    <definedName name="_xlnm.Print_Area" localSheetId="25">'DC24'!$A$1:$T$88</definedName>
    <definedName name="_xlnm.Print_Area" localSheetId="29">'DC25'!#REF!</definedName>
    <definedName name="_xlnm.Print_Area" localSheetId="35">'DC26'!$A$1:$T$88</definedName>
    <definedName name="_xlnm.Print_Area" localSheetId="40">'DC27'!$A$1:$T$88</definedName>
    <definedName name="_xlnm.Print_Area" localSheetId="46">'DC28'!$A$1:$T$88</definedName>
    <definedName name="_xlnm.Print_Area" localSheetId="51">'DC29'!$A$1:$T$88</definedName>
    <definedName name="_xlnm.Print_Area" localSheetId="56">'DC43'!$A$1:$T$88</definedName>
    <definedName name="_xlnm.Print_Area" localSheetId="4">'KZN212'!$A$1:$T$88</definedName>
    <definedName name="_xlnm.Print_Area" localSheetId="5">'KZN213'!#REF!</definedName>
    <definedName name="_xlnm.Print_Area" localSheetId="6">'KZN214'!$A$1:$T$88</definedName>
    <definedName name="_xlnm.Print_Area" localSheetId="7">'KZN216'!$A$1:$T$88</definedName>
    <definedName name="_xlnm.Print_Area" localSheetId="9">'KZN221'!$A$1:$T$88</definedName>
    <definedName name="_xlnm.Print_Area" localSheetId="10">'KZN222'!$A$1:$T$88</definedName>
    <definedName name="_xlnm.Print_Area" localSheetId="11">'KZN223'!$A$1:$T$88</definedName>
    <definedName name="_xlnm.Print_Area" localSheetId="12">'KZN224'!$A$1:$T$88</definedName>
    <definedName name="_xlnm.Print_Area" localSheetId="14">'KZN226'!$A$1:$T$88</definedName>
    <definedName name="_xlnm.Print_Area" localSheetId="15">'KZN227'!$A$1:$T$88</definedName>
    <definedName name="_xlnm.Print_Area" localSheetId="17">'KZN235'!$A$1:$T$88</definedName>
    <definedName name="_xlnm.Print_Area" localSheetId="18">'KZN237'!$A$1:$T$88</definedName>
    <definedName name="_xlnm.Print_Area" localSheetId="19">'KZN238'!$A$1:$T$88</definedName>
    <definedName name="_xlnm.Print_Area" localSheetId="21">'KZN241'!$A$1:$T$88</definedName>
    <definedName name="_xlnm.Print_Area" localSheetId="22">'KZN242'!$A$1:$T$88</definedName>
    <definedName name="_xlnm.Print_Area" localSheetId="23">'KZN244'!$A$1:$T$88</definedName>
    <definedName name="_xlnm.Print_Area" localSheetId="24">'KZN245'!$A$1:$T$88</definedName>
    <definedName name="_xlnm.Print_Area" localSheetId="26">'KZN252'!$A$1:$T$88</definedName>
    <definedName name="_xlnm.Print_Area" localSheetId="27">'KZN253'!$A$1:$T$88</definedName>
    <definedName name="_xlnm.Print_Area" localSheetId="28">'KZN254'!$A$1:$T$88</definedName>
    <definedName name="_xlnm.Print_Area" localSheetId="30">'KZN261'!$A$1:$T$88</definedName>
    <definedName name="_xlnm.Print_Area" localSheetId="31">'KZN262'!$A$1:$T$88</definedName>
    <definedName name="_xlnm.Print_Area" localSheetId="32">'KZN263'!$A$1:$T$88</definedName>
    <definedName name="_xlnm.Print_Area" localSheetId="33">'KZN265'!$A$1:$T$88</definedName>
    <definedName name="_xlnm.Print_Area" localSheetId="34">'KZN266'!$A$1:$T$88</definedName>
    <definedName name="_xlnm.Print_Area" localSheetId="36">'KZN271'!$A$1:$T$88</definedName>
    <definedName name="_xlnm.Print_Area" localSheetId="37">'KZN272'!$A$1:$T$88</definedName>
    <definedName name="_xlnm.Print_Area" localSheetId="38">'KZN275'!$A$1:$T$88</definedName>
    <definedName name="_xlnm.Print_Area" localSheetId="39">'KZN276'!$A$1:$T$88</definedName>
    <definedName name="_xlnm.Print_Area" localSheetId="41">'KZN281'!$A$1:$T$88</definedName>
    <definedName name="_xlnm.Print_Area" localSheetId="42">'KZN282'!$A$1:$T$88</definedName>
    <definedName name="_xlnm.Print_Area" localSheetId="43">'KZN284'!$A$1:$T$88</definedName>
    <definedName name="_xlnm.Print_Area" localSheetId="44">'KZN285'!$A$1:$T$88</definedName>
    <definedName name="_xlnm.Print_Area" localSheetId="45">'KZN286'!$A$1:$T$88</definedName>
    <definedName name="_xlnm.Print_Area" localSheetId="47">'KZN291'!$A$1:$T$88</definedName>
    <definedName name="_xlnm.Print_Area" localSheetId="48">'KZN292'!#REF!</definedName>
    <definedName name="_xlnm.Print_Area" localSheetId="49">'KZN293'!$A$1:$T$88</definedName>
    <definedName name="_xlnm.Print_Area" localSheetId="50">'KZN294'!$A$1:$T$88</definedName>
    <definedName name="_xlnm.Print_Area" localSheetId="52">'KZN433'!$A$1:$T$88</definedName>
    <definedName name="_xlnm.Print_Area" localSheetId="53">'KZN434'!$A$1:$T$88</definedName>
    <definedName name="_xlnm.Print_Area" localSheetId="54">'KZN435'!$A$1:$T$88</definedName>
    <definedName name="_xlnm.Print_Area" localSheetId="55">'KZN436'!$A$1:$T$88</definedName>
    <definedName name="_xlnm.Print_Area" localSheetId="0">SheetNames!$A$1:$T$88</definedName>
    <definedName name="_xlnm.Print_Area" localSheetId="1">Summary!$A$1:$T$88</definedName>
    <definedName name="_xlnm.Print_Area" localSheetId="2">'Summary '!$A$1:$T$88</definedName>
    <definedName name="_xlnm.Print_Titles" localSheetId="8">'DC21'!$1:$1</definedName>
    <definedName name="_xlnm.Print_Titles" localSheetId="16">'DC22'!$1:$1</definedName>
    <definedName name="_xlnm.Print_Titles" localSheetId="20">'DC23'!$1:$1</definedName>
    <definedName name="_xlnm.Print_Titles" localSheetId="25">'DC24'!$1:$1</definedName>
    <definedName name="_xlnm.Print_Titles" localSheetId="29">'DC25'!$1:$1</definedName>
    <definedName name="_xlnm.Print_Titles" localSheetId="35">'DC26'!$1:$1</definedName>
    <definedName name="_xlnm.Print_Titles" localSheetId="40">'DC27'!$1:$1</definedName>
    <definedName name="_xlnm.Print_Titles" localSheetId="46">'DC28'!$1:$1</definedName>
    <definedName name="_xlnm.Print_Titles" localSheetId="51">'DC29'!$1:$1</definedName>
    <definedName name="_xlnm.Print_Titles" localSheetId="56">'DC43'!$1:$1</definedName>
    <definedName name="_xlnm.Print_Titles" localSheetId="4">'KZN212'!$1:$1</definedName>
    <definedName name="_xlnm.Print_Titles" localSheetId="5">'KZN213'!$1:$1</definedName>
    <definedName name="_xlnm.Print_Titles" localSheetId="6">'KZN214'!$1:$1</definedName>
    <definedName name="_xlnm.Print_Titles" localSheetId="7">'KZN216'!$1:$1</definedName>
    <definedName name="_xlnm.Print_Titles" localSheetId="9">'KZN221'!$1:$1</definedName>
    <definedName name="_xlnm.Print_Titles" localSheetId="10">'KZN222'!$1:$1</definedName>
    <definedName name="_xlnm.Print_Titles" localSheetId="11">'KZN223'!$1:$1</definedName>
    <definedName name="_xlnm.Print_Titles" localSheetId="12">'KZN224'!$1:$1</definedName>
    <definedName name="_xlnm.Print_Titles" localSheetId="13">'KZN225'!$1:$1</definedName>
    <definedName name="_xlnm.Print_Titles" localSheetId="14">'KZN226'!$1:$1</definedName>
    <definedName name="_xlnm.Print_Titles" localSheetId="15">'KZN227'!$18:$18</definedName>
    <definedName name="_xlnm.Print_Titles" localSheetId="17">'KZN235'!$1:$1</definedName>
    <definedName name="_xlnm.Print_Titles" localSheetId="18">'KZN237'!$1:$1</definedName>
    <definedName name="_xlnm.Print_Titles" localSheetId="19">'KZN238'!$1:$1</definedName>
    <definedName name="_xlnm.Print_Titles" localSheetId="21">'KZN241'!$1:$1</definedName>
    <definedName name="_xlnm.Print_Titles" localSheetId="22">'KZN242'!$1:$1</definedName>
    <definedName name="_xlnm.Print_Titles" localSheetId="23">'KZN244'!$1:$1</definedName>
    <definedName name="_xlnm.Print_Titles" localSheetId="24">'KZN245'!$1:$1</definedName>
    <definedName name="_xlnm.Print_Titles" localSheetId="26">'KZN252'!$1:$1</definedName>
    <definedName name="_xlnm.Print_Titles" localSheetId="27">'KZN253'!$1:$1</definedName>
    <definedName name="_xlnm.Print_Titles" localSheetId="28">'KZN254'!$1:$1</definedName>
    <definedName name="_xlnm.Print_Titles" localSheetId="30">'KZN261'!$1:$1</definedName>
    <definedName name="_xlnm.Print_Titles" localSheetId="31">'KZN262'!$1:$1</definedName>
    <definedName name="_xlnm.Print_Titles" localSheetId="32">'KZN263'!$1:$1</definedName>
    <definedName name="_xlnm.Print_Titles" localSheetId="33">'KZN265'!$1:$1</definedName>
    <definedName name="_xlnm.Print_Titles" localSheetId="34">'KZN266'!$1:$1</definedName>
    <definedName name="_xlnm.Print_Titles" localSheetId="36">'KZN271'!$1:$1</definedName>
    <definedName name="_xlnm.Print_Titles" localSheetId="37">'KZN272'!$1:$1</definedName>
    <definedName name="_xlnm.Print_Titles" localSheetId="38">'KZN275'!$1:$1</definedName>
    <definedName name="_xlnm.Print_Titles" localSheetId="39">'KZN276'!$1:$1</definedName>
    <definedName name="_xlnm.Print_Titles" localSheetId="41">'KZN281'!$1:$1</definedName>
    <definedName name="_xlnm.Print_Titles" localSheetId="42">'KZN282'!$1:$1</definedName>
    <definedName name="_xlnm.Print_Titles" localSheetId="43">'KZN284'!$1:$1</definedName>
    <definedName name="_xlnm.Print_Titles" localSheetId="44">'KZN285'!$1:$1</definedName>
    <definedName name="_xlnm.Print_Titles" localSheetId="45">'KZN286'!$1:$1</definedName>
    <definedName name="_xlnm.Print_Titles" localSheetId="47">'KZN291'!$1:$1</definedName>
    <definedName name="_xlnm.Print_Titles" localSheetId="48">'KZN292'!$1:$1</definedName>
    <definedName name="_xlnm.Print_Titles" localSheetId="49">'KZN293'!$1:$1</definedName>
    <definedName name="_xlnm.Print_Titles" localSheetId="50">'KZN294'!$1:$1</definedName>
    <definedName name="_xlnm.Print_Titles" localSheetId="52">'KZN433'!$1:$1</definedName>
    <definedName name="_xlnm.Print_Titles" localSheetId="53">'KZN434'!$1:$1</definedName>
    <definedName name="_xlnm.Print_Titles" localSheetId="54">'KZN435'!$1:$1</definedName>
    <definedName name="_xlnm.Print_Titles" localSheetId="55">'KZN436'!$1:$1</definedName>
    <definedName name="_xlnm.Print_Titles" localSheetId="0">SheetNames!$1:$1</definedName>
    <definedName name="_xlnm.Print_Titles" localSheetId="1">Summary!$1:$1</definedName>
  </definedNames>
  <calcPr calcId="145621"/>
</workbook>
</file>

<file path=xl/calcChain.xml><?xml version="1.0" encoding="utf-8"?>
<calcChain xmlns="http://schemas.openxmlformats.org/spreadsheetml/2006/main">
  <c r="A88" i="179" l="1"/>
  <c r="A1" i="179" s="1"/>
  <c r="O86" i="179"/>
  <c r="Q86" i="179" s="1"/>
  <c r="N86" i="179"/>
  <c r="B84" i="179"/>
  <c r="O83" i="179"/>
  <c r="Q83" i="179" s="1"/>
  <c r="N83" i="179"/>
  <c r="Q82" i="179"/>
  <c r="O82" i="179"/>
  <c r="N82" i="179"/>
  <c r="O81" i="179"/>
  <c r="Q81" i="179" s="1"/>
  <c r="N81" i="179"/>
  <c r="O80" i="179"/>
  <c r="Q80" i="179" s="1"/>
  <c r="N80" i="179"/>
  <c r="O79" i="179"/>
  <c r="Q79" i="179" s="1"/>
  <c r="N79" i="179"/>
  <c r="Q78" i="179"/>
  <c r="O78" i="179"/>
  <c r="N78" i="179"/>
  <c r="Q77" i="179"/>
  <c r="O77" i="179"/>
  <c r="N77" i="179"/>
  <c r="O76" i="179"/>
  <c r="Q76" i="179" s="1"/>
  <c r="N76" i="179"/>
  <c r="O75" i="179"/>
  <c r="Q75" i="179" s="1"/>
  <c r="N75" i="179"/>
  <c r="Q74" i="179"/>
  <c r="O74" i="179"/>
  <c r="N74" i="179"/>
  <c r="O73" i="179"/>
  <c r="Q73" i="179" s="1"/>
  <c r="N73" i="179"/>
  <c r="O72" i="179"/>
  <c r="Q72" i="179" s="1"/>
  <c r="N72" i="179"/>
  <c r="O69" i="179"/>
  <c r="Q69" i="179" s="1"/>
  <c r="N69" i="179"/>
  <c r="Q68" i="179"/>
  <c r="O68" i="179"/>
  <c r="N68" i="179"/>
  <c r="Q67" i="179"/>
  <c r="O67" i="179"/>
  <c r="N67" i="179"/>
  <c r="O66" i="179"/>
  <c r="Q66" i="179" s="1"/>
  <c r="N66" i="179"/>
  <c r="B64" i="179"/>
  <c r="O63" i="179"/>
  <c r="Q63" i="179" s="1"/>
  <c r="N63" i="179"/>
  <c r="O62" i="179"/>
  <c r="Q62" i="179" s="1"/>
  <c r="N62" i="179"/>
  <c r="Q61" i="179"/>
  <c r="O61" i="179"/>
  <c r="N61" i="179"/>
  <c r="B59" i="179"/>
  <c r="Q58" i="179"/>
  <c r="O58" i="179"/>
  <c r="N58" i="179"/>
  <c r="O57" i="179"/>
  <c r="Q57" i="179" s="1"/>
  <c r="N57" i="179"/>
  <c r="B55" i="179"/>
  <c r="Q54" i="179"/>
  <c r="O54" i="179"/>
  <c r="N54" i="179"/>
  <c r="O53" i="179"/>
  <c r="Q53" i="179" s="1"/>
  <c r="N53" i="179"/>
  <c r="B50" i="179"/>
  <c r="O49" i="179"/>
  <c r="Q49" i="179" s="1"/>
  <c r="N49" i="179"/>
  <c r="O48" i="179"/>
  <c r="Q48" i="179" s="1"/>
  <c r="N48" i="179"/>
  <c r="Q47" i="179"/>
  <c r="O47" i="179"/>
  <c r="N47" i="179"/>
  <c r="Q43" i="179"/>
  <c r="O43" i="179"/>
  <c r="N43" i="179"/>
  <c r="O42" i="179"/>
  <c r="Q42" i="179" s="1"/>
  <c r="N42" i="179"/>
  <c r="O41" i="179"/>
  <c r="Q41" i="179" s="1"/>
  <c r="N41" i="179"/>
  <c r="Q40" i="179"/>
  <c r="O40" i="179"/>
  <c r="N40" i="179"/>
  <c r="B37" i="179"/>
  <c r="Q36" i="179"/>
  <c r="O36" i="179"/>
  <c r="N36" i="179"/>
  <c r="Q35" i="179"/>
  <c r="O35" i="179"/>
  <c r="N35" i="179"/>
  <c r="O34" i="179"/>
  <c r="Q34" i="179" s="1"/>
  <c r="N34" i="179"/>
  <c r="O33" i="179"/>
  <c r="Q33" i="179" s="1"/>
  <c r="N33" i="179"/>
  <c r="Q32" i="179"/>
  <c r="O32" i="179"/>
  <c r="N32" i="179"/>
  <c r="O31" i="179"/>
  <c r="Q31" i="179" s="1"/>
  <c r="N31" i="179"/>
  <c r="O30" i="179"/>
  <c r="Q30" i="179" s="1"/>
  <c r="N30" i="179"/>
  <c r="Q29" i="179"/>
  <c r="N29" i="179"/>
  <c r="O28" i="179"/>
  <c r="Q28" i="179" s="1"/>
  <c r="N28" i="179"/>
  <c r="O27" i="179"/>
  <c r="Q27" i="179" s="1"/>
  <c r="N27" i="179"/>
  <c r="O26" i="179"/>
  <c r="Q26" i="179" s="1"/>
  <c r="N26" i="179"/>
  <c r="Q25" i="179"/>
  <c r="N25" i="179"/>
  <c r="Q24" i="179"/>
  <c r="N24" i="179"/>
  <c r="E20" i="179"/>
  <c r="F20" i="179" s="1"/>
  <c r="G20" i="179" s="1"/>
  <c r="H20" i="179" s="1"/>
  <c r="I20" i="179" s="1"/>
  <c r="J20" i="179" s="1"/>
  <c r="K20" i="179" s="1"/>
  <c r="L20" i="179" s="1"/>
  <c r="M20" i="179" s="1"/>
  <c r="N20" i="179" s="1"/>
  <c r="O20" i="179" s="1"/>
  <c r="P20" i="179" s="1"/>
  <c r="Q20" i="179" s="1"/>
  <c r="A88" i="178" l="1"/>
  <c r="O86" i="178"/>
  <c r="Q86" i="178" s="1"/>
  <c r="N86" i="178"/>
  <c r="B84" i="178"/>
  <c r="O83" i="178"/>
  <c r="Q83" i="178" s="1"/>
  <c r="N83" i="178"/>
  <c r="Q82" i="178"/>
  <c r="O82" i="178"/>
  <c r="N82" i="178"/>
  <c r="O81" i="178"/>
  <c r="Q81" i="178" s="1"/>
  <c r="N81" i="178"/>
  <c r="O80" i="178"/>
  <c r="Q80" i="178" s="1"/>
  <c r="N80" i="178"/>
  <c r="Q79" i="178"/>
  <c r="O79" i="178"/>
  <c r="N79" i="178"/>
  <c r="Q78" i="178"/>
  <c r="O78" i="178"/>
  <c r="N78" i="178"/>
  <c r="O77" i="178"/>
  <c r="Q77" i="178" s="1"/>
  <c r="N77" i="178"/>
  <c r="O76" i="178"/>
  <c r="Q76" i="178" s="1"/>
  <c r="N76" i="178"/>
  <c r="O75" i="178"/>
  <c r="Q75" i="178" s="1"/>
  <c r="N75" i="178"/>
  <c r="Q74" i="178"/>
  <c r="O74" i="178"/>
  <c r="N74" i="178"/>
  <c r="O73" i="178"/>
  <c r="Q73" i="178" s="1"/>
  <c r="N73" i="178"/>
  <c r="O72" i="178"/>
  <c r="Q72" i="178" s="1"/>
  <c r="N72" i="178"/>
  <c r="Q69" i="178"/>
  <c r="O69" i="178"/>
  <c r="N69" i="178"/>
  <c r="Q68" i="178"/>
  <c r="O68" i="178"/>
  <c r="N68" i="178"/>
  <c r="O67" i="178"/>
  <c r="Q67" i="178" s="1"/>
  <c r="N67" i="178"/>
  <c r="O66" i="178"/>
  <c r="Q66" i="178" s="1"/>
  <c r="N66" i="178"/>
  <c r="B64" i="178"/>
  <c r="O63" i="178"/>
  <c r="Q63" i="178" s="1"/>
  <c r="N63" i="178"/>
  <c r="Q62" i="178"/>
  <c r="O62" i="178"/>
  <c r="N62" i="178"/>
  <c r="Q61" i="178"/>
  <c r="O61" i="178"/>
  <c r="N61" i="178"/>
  <c r="B59" i="178"/>
  <c r="Q58" i="178"/>
  <c r="O58" i="178"/>
  <c r="N58" i="178"/>
  <c r="O57" i="178"/>
  <c r="Q57" i="178" s="1"/>
  <c r="N57" i="178"/>
  <c r="B55" i="178"/>
  <c r="O54" i="178"/>
  <c r="Q54" i="178" s="1"/>
  <c r="N54" i="178"/>
  <c r="O53" i="178"/>
  <c r="Q53" i="178" s="1"/>
  <c r="N53" i="178"/>
  <c r="B50" i="178"/>
  <c r="O49" i="178"/>
  <c r="Q49" i="178" s="1"/>
  <c r="N49" i="178"/>
  <c r="Q48" i="178"/>
  <c r="O48" i="178"/>
  <c r="N48" i="178"/>
  <c r="Q47" i="178"/>
  <c r="O47" i="178"/>
  <c r="N47" i="178"/>
  <c r="O43" i="178"/>
  <c r="Q43" i="178" s="1"/>
  <c r="N43" i="178"/>
  <c r="O42" i="178"/>
  <c r="Q42" i="178" s="1"/>
  <c r="N42" i="178"/>
  <c r="O41" i="178"/>
  <c r="Q41" i="178" s="1"/>
  <c r="N41" i="178"/>
  <c r="Q40" i="178"/>
  <c r="O40" i="178"/>
  <c r="N40" i="178"/>
  <c r="B37" i="178"/>
  <c r="Q36" i="178"/>
  <c r="O36" i="178"/>
  <c r="N36" i="178"/>
  <c r="O35" i="178"/>
  <c r="Q35" i="178" s="1"/>
  <c r="N35" i="178"/>
  <c r="O34" i="178"/>
  <c r="Q34" i="178" s="1"/>
  <c r="N34" i="178"/>
  <c r="O33" i="178"/>
  <c r="Q33" i="178" s="1"/>
  <c r="N33" i="178"/>
  <c r="Q32" i="178"/>
  <c r="O32" i="178"/>
  <c r="N32" i="178"/>
  <c r="O31" i="178"/>
  <c r="Q31" i="178" s="1"/>
  <c r="N31" i="178"/>
  <c r="O30" i="178"/>
  <c r="Q30" i="178" s="1"/>
  <c r="N30" i="178"/>
  <c r="Q29" i="178"/>
  <c r="O29" i="178"/>
  <c r="N29" i="178"/>
  <c r="Q28" i="178"/>
  <c r="O28" i="178"/>
  <c r="N28" i="178"/>
  <c r="O27" i="178"/>
  <c r="Q27" i="178" s="1"/>
  <c r="N27" i="178"/>
  <c r="O26" i="178"/>
  <c r="Q26" i="178" s="1"/>
  <c r="N26" i="178"/>
  <c r="O25" i="178"/>
  <c r="Q25" i="178" s="1"/>
  <c r="N25" i="178"/>
  <c r="Q24" i="178"/>
  <c r="O24" i="178"/>
  <c r="N24" i="178"/>
  <c r="E20" i="178"/>
  <c r="F20" i="178" s="1"/>
  <c r="G20" i="178" s="1"/>
  <c r="H20" i="178" s="1"/>
  <c r="I20" i="178" s="1"/>
  <c r="J20" i="178" s="1"/>
  <c r="K20" i="178" s="1"/>
  <c r="L20" i="178" s="1"/>
  <c r="M20" i="178" s="1"/>
  <c r="N20" i="178" s="1"/>
  <c r="O20" i="178" s="1"/>
  <c r="P20" i="178" s="1"/>
  <c r="Q20" i="178" s="1"/>
  <c r="A1" i="178"/>
  <c r="A88" i="177" l="1"/>
  <c r="A1" i="177" s="1"/>
  <c r="O86" i="177"/>
  <c r="Q86" i="177" s="1"/>
  <c r="N86" i="177"/>
  <c r="B84" i="177"/>
  <c r="O83" i="177"/>
  <c r="Q83" i="177" s="1"/>
  <c r="N83" i="177"/>
  <c r="Q82" i="177"/>
  <c r="O82" i="177"/>
  <c r="N82" i="177"/>
  <c r="Q81" i="177"/>
  <c r="O81" i="177"/>
  <c r="N81" i="177"/>
  <c r="O80" i="177"/>
  <c r="Q80" i="177" s="1"/>
  <c r="N80" i="177"/>
  <c r="O79" i="177"/>
  <c r="Q79" i="177" s="1"/>
  <c r="N79" i="177"/>
  <c r="Q78" i="177"/>
  <c r="O78" i="177"/>
  <c r="N78" i="177"/>
  <c r="Q77" i="177"/>
  <c r="O77" i="177"/>
  <c r="N77" i="177"/>
  <c r="O76" i="177"/>
  <c r="Q76" i="177" s="1"/>
  <c r="N76" i="177"/>
  <c r="O75" i="177"/>
  <c r="Q75" i="177" s="1"/>
  <c r="N75" i="177"/>
  <c r="Q74" i="177"/>
  <c r="O74" i="177"/>
  <c r="N74" i="177"/>
  <c r="Q73" i="177"/>
  <c r="O73" i="177"/>
  <c r="N73" i="177"/>
  <c r="O72" i="177"/>
  <c r="Q72" i="177" s="1"/>
  <c r="N72" i="177"/>
  <c r="O69" i="177"/>
  <c r="Q69" i="177" s="1"/>
  <c r="N69" i="177"/>
  <c r="Q68" i="177"/>
  <c r="O68" i="177"/>
  <c r="N68" i="177"/>
  <c r="Q67" i="177"/>
  <c r="O67" i="177"/>
  <c r="N67" i="177"/>
  <c r="O66" i="177"/>
  <c r="Q66" i="177" s="1"/>
  <c r="N66" i="177"/>
  <c r="B64" i="177"/>
  <c r="O63" i="177"/>
  <c r="Q63" i="177" s="1"/>
  <c r="N63" i="177"/>
  <c r="O62" i="177"/>
  <c r="Q62" i="177" s="1"/>
  <c r="N62" i="177"/>
  <c r="Q61" i="177"/>
  <c r="O61" i="177"/>
  <c r="N61" i="177"/>
  <c r="B59" i="177"/>
  <c r="Q58" i="177"/>
  <c r="O58" i="177"/>
  <c r="N58" i="177"/>
  <c r="Q57" i="177"/>
  <c r="O57" i="177"/>
  <c r="N57" i="177"/>
  <c r="B55" i="177"/>
  <c r="Q54" i="177"/>
  <c r="O54" i="177"/>
  <c r="N54" i="177"/>
  <c r="O53" i="177"/>
  <c r="Q53" i="177" s="1"/>
  <c r="N53" i="177"/>
  <c r="B50" i="177"/>
  <c r="O49" i="177"/>
  <c r="Q49" i="177" s="1"/>
  <c r="Q48" i="177"/>
  <c r="O48" i="177"/>
  <c r="O47" i="177"/>
  <c r="Q47" i="177" s="1"/>
  <c r="Q43" i="177"/>
  <c r="O43" i="177"/>
  <c r="O42" i="177"/>
  <c r="Q42" i="177" s="1"/>
  <c r="Q41" i="177"/>
  <c r="O41" i="177"/>
  <c r="O40" i="177"/>
  <c r="Q40" i="177" s="1"/>
  <c r="B37" i="177"/>
  <c r="O36" i="177"/>
  <c r="Q36" i="177" s="1"/>
  <c r="N36" i="177"/>
  <c r="Q35" i="177"/>
  <c r="O35" i="177"/>
  <c r="N35" i="177"/>
  <c r="Q34" i="177"/>
  <c r="O34" i="177"/>
  <c r="N34" i="177"/>
  <c r="O33" i="177"/>
  <c r="Q33" i="177" s="1"/>
  <c r="N33" i="177"/>
  <c r="O32" i="177"/>
  <c r="Q32" i="177" s="1"/>
  <c r="N32" i="177"/>
  <c r="Q31" i="177"/>
  <c r="O31" i="177"/>
  <c r="N31" i="177"/>
  <c r="Q30" i="177"/>
  <c r="O30" i="177"/>
  <c r="N30" i="177"/>
  <c r="O29" i="177"/>
  <c r="Q29" i="177" s="1"/>
  <c r="N29" i="177"/>
  <c r="O28" i="177"/>
  <c r="Q28" i="177" s="1"/>
  <c r="N28" i="177"/>
  <c r="Q27" i="177"/>
  <c r="O27" i="177"/>
  <c r="N27" i="177"/>
  <c r="Q26" i="177"/>
  <c r="O26" i="177"/>
  <c r="N26" i="177"/>
  <c r="O25" i="177"/>
  <c r="Q25" i="177" s="1"/>
  <c r="N25" i="177"/>
  <c r="O24" i="177"/>
  <c r="Q24" i="177" s="1"/>
  <c r="N24" i="177"/>
  <c r="E20" i="177"/>
  <c r="F20" i="177" s="1"/>
  <c r="G20" i="177" s="1"/>
  <c r="H20" i="177" s="1"/>
  <c r="I20" i="177" s="1"/>
  <c r="J20" i="177" s="1"/>
  <c r="K20" i="177" s="1"/>
  <c r="L20" i="177" s="1"/>
  <c r="M20" i="177" s="1"/>
  <c r="N20" i="177" s="1"/>
  <c r="O20" i="177" s="1"/>
  <c r="P20" i="177" s="1"/>
  <c r="Q20" i="177" s="1"/>
  <c r="A88" i="176" l="1"/>
  <c r="O86" i="176"/>
  <c r="Q86" i="176" s="1"/>
  <c r="N86" i="176"/>
  <c r="B84" i="176"/>
  <c r="O83" i="176"/>
  <c r="Q83" i="176" s="1"/>
  <c r="N83" i="176"/>
  <c r="O82" i="176"/>
  <c r="Q82" i="176" s="1"/>
  <c r="N82" i="176"/>
  <c r="O81" i="176"/>
  <c r="Q81" i="176" s="1"/>
  <c r="N81" i="176"/>
  <c r="O80" i="176"/>
  <c r="Q80" i="176" s="1"/>
  <c r="N80" i="176"/>
  <c r="Q79" i="176"/>
  <c r="O79" i="176"/>
  <c r="N79" i="176"/>
  <c r="Q78" i="176"/>
  <c r="O78" i="176"/>
  <c r="N78" i="176"/>
  <c r="O77" i="176"/>
  <c r="Q77" i="176" s="1"/>
  <c r="N77" i="176"/>
  <c r="O76" i="176"/>
  <c r="Q76" i="176" s="1"/>
  <c r="N76" i="176"/>
  <c r="O75" i="176"/>
  <c r="Q75" i="176" s="1"/>
  <c r="N75" i="176"/>
  <c r="O74" i="176"/>
  <c r="Q74" i="176" s="1"/>
  <c r="N74" i="176"/>
  <c r="O73" i="176"/>
  <c r="Q73" i="176" s="1"/>
  <c r="N73" i="176"/>
  <c r="O72" i="176"/>
  <c r="Q72" i="176" s="1"/>
  <c r="N72" i="176"/>
  <c r="Q69" i="176"/>
  <c r="O69" i="176"/>
  <c r="N69" i="176"/>
  <c r="Q68" i="176"/>
  <c r="O68" i="176"/>
  <c r="N68" i="176"/>
  <c r="O67" i="176"/>
  <c r="Q67" i="176" s="1"/>
  <c r="N67" i="176"/>
  <c r="O66" i="176"/>
  <c r="Q66" i="176" s="1"/>
  <c r="N66" i="176"/>
  <c r="B64" i="176"/>
  <c r="O63" i="176"/>
  <c r="Q63" i="176" s="1"/>
  <c r="N63" i="176"/>
  <c r="Q62" i="176"/>
  <c r="O62" i="176"/>
  <c r="N62" i="176"/>
  <c r="Q61" i="176"/>
  <c r="O61" i="176"/>
  <c r="N61" i="176"/>
  <c r="B59" i="176"/>
  <c r="O58" i="176"/>
  <c r="Q58" i="176" s="1"/>
  <c r="N58" i="176"/>
  <c r="O57" i="176"/>
  <c r="Q57" i="176" s="1"/>
  <c r="N57" i="176"/>
  <c r="B55" i="176"/>
  <c r="O54" i="176"/>
  <c r="Q54" i="176" s="1"/>
  <c r="N54" i="176"/>
  <c r="O53" i="176"/>
  <c r="Q53" i="176" s="1"/>
  <c r="N53" i="176"/>
  <c r="B50" i="176"/>
  <c r="O49" i="176"/>
  <c r="Q49" i="176" s="1"/>
  <c r="N49" i="176"/>
  <c r="Q48" i="176"/>
  <c r="O48" i="176"/>
  <c r="N48" i="176"/>
  <c r="Q47" i="176"/>
  <c r="O47" i="176"/>
  <c r="N47" i="176"/>
  <c r="O43" i="176"/>
  <c r="Q43" i="176" s="1"/>
  <c r="N43" i="176"/>
  <c r="O42" i="176"/>
  <c r="Q42" i="176" s="1"/>
  <c r="N42" i="176"/>
  <c r="O41" i="176"/>
  <c r="Q41" i="176" s="1"/>
  <c r="N41" i="176"/>
  <c r="O40" i="176"/>
  <c r="Q40" i="176" s="1"/>
  <c r="N40" i="176"/>
  <c r="B37" i="176"/>
  <c r="Q36" i="176"/>
  <c r="O36" i="176"/>
  <c r="N36" i="176"/>
  <c r="O35" i="176"/>
  <c r="Q35" i="176" s="1"/>
  <c r="N35" i="176"/>
  <c r="O34" i="176"/>
  <c r="Q34" i="176" s="1"/>
  <c r="N34" i="176"/>
  <c r="O33" i="176"/>
  <c r="Q33" i="176" s="1"/>
  <c r="N33" i="176"/>
  <c r="O32" i="176"/>
  <c r="Q32" i="176" s="1"/>
  <c r="N32" i="176"/>
  <c r="O31" i="176"/>
  <c r="Q31" i="176" s="1"/>
  <c r="N31" i="176"/>
  <c r="O30" i="176"/>
  <c r="Q30" i="176" s="1"/>
  <c r="N30" i="176"/>
  <c r="O29" i="176"/>
  <c r="Q29" i="176" s="1"/>
  <c r="N29" i="176"/>
  <c r="Q28" i="176"/>
  <c r="O28" i="176"/>
  <c r="N28" i="176"/>
  <c r="O27" i="176"/>
  <c r="Q27" i="176" s="1"/>
  <c r="N27" i="176"/>
  <c r="O26" i="176"/>
  <c r="Q26" i="176" s="1"/>
  <c r="N26" i="176"/>
  <c r="O25" i="176"/>
  <c r="Q25" i="176" s="1"/>
  <c r="N25" i="176"/>
  <c r="O24" i="176"/>
  <c r="Q24" i="176" s="1"/>
  <c r="N24" i="176"/>
  <c r="E20" i="176"/>
  <c r="F20" i="176" s="1"/>
  <c r="G20" i="176" s="1"/>
  <c r="H20" i="176" s="1"/>
  <c r="I20" i="176" s="1"/>
  <c r="J20" i="176" s="1"/>
  <c r="K20" i="176" s="1"/>
  <c r="L20" i="176" s="1"/>
  <c r="M20" i="176" s="1"/>
  <c r="N20" i="176" s="1"/>
  <c r="O20" i="176" s="1"/>
  <c r="P20" i="176" s="1"/>
  <c r="Q20" i="176" s="1"/>
  <c r="A1" i="176"/>
  <c r="E20" i="175" l="1"/>
  <c r="F20" i="175"/>
  <c r="G20" i="175"/>
  <c r="H20" i="175"/>
  <c r="I20" i="175" s="1"/>
  <c r="J20" i="175" s="1"/>
  <c r="K20" i="175" s="1"/>
  <c r="L20" i="175" s="1"/>
  <c r="M20" i="175" s="1"/>
  <c r="N20" i="175" s="1"/>
  <c r="O20" i="175" s="1"/>
  <c r="P20" i="175" s="1"/>
  <c r="Q20" i="175" s="1"/>
  <c r="N24" i="175"/>
  <c r="O24" i="175"/>
  <c r="Q24" i="175" s="1"/>
  <c r="N25" i="175"/>
  <c r="O25" i="175"/>
  <c r="Q25" i="175"/>
  <c r="N26" i="175"/>
  <c r="O26" i="175"/>
  <c r="Q26" i="175"/>
  <c r="N27" i="175"/>
  <c r="O27" i="175"/>
  <c r="Q27" i="175" s="1"/>
  <c r="N28" i="175"/>
  <c r="O28" i="175"/>
  <c r="Q28" i="175"/>
  <c r="N29" i="175"/>
  <c r="O29" i="175"/>
  <c r="Q29" i="175"/>
  <c r="N30" i="175"/>
  <c r="O30" i="175"/>
  <c r="Q30" i="175"/>
  <c r="N31" i="175"/>
  <c r="O31" i="175"/>
  <c r="Q31" i="175" s="1"/>
  <c r="N32" i="175"/>
  <c r="O32" i="175"/>
  <c r="Q32" i="175" s="1"/>
  <c r="N33" i="175"/>
  <c r="O33" i="175"/>
  <c r="Q33" i="175"/>
  <c r="N34" i="175"/>
  <c r="O34" i="175"/>
  <c r="Q34" i="175"/>
  <c r="N35" i="175"/>
  <c r="O35" i="175"/>
  <c r="Q35" i="175" s="1"/>
  <c r="N36" i="175"/>
  <c r="O36" i="175"/>
  <c r="Q36" i="175"/>
  <c r="B37" i="175"/>
  <c r="N40" i="175"/>
  <c r="O40" i="175"/>
  <c r="Q40" i="175" s="1"/>
  <c r="N41" i="175"/>
  <c r="O41" i="175"/>
  <c r="Q41" i="175"/>
  <c r="N42" i="175"/>
  <c r="O42" i="175"/>
  <c r="Q42" i="175"/>
  <c r="N43" i="175"/>
  <c r="O43" i="175"/>
  <c r="Q43" i="175" s="1"/>
  <c r="N47" i="175"/>
  <c r="O47" i="175"/>
  <c r="Q47" i="175"/>
  <c r="N48" i="175"/>
  <c r="O48" i="175"/>
  <c r="Q48" i="175"/>
  <c r="N49" i="175"/>
  <c r="O49" i="175"/>
  <c r="Q49" i="175"/>
  <c r="B50" i="175"/>
  <c r="N53" i="175"/>
  <c r="O53" i="175"/>
  <c r="Q53" i="175"/>
  <c r="N54" i="175"/>
  <c r="O54" i="175"/>
  <c r="Q54" i="175" s="1"/>
  <c r="B55" i="175"/>
  <c r="N57" i="175"/>
  <c r="O57" i="175"/>
  <c r="Q57" i="175" s="1"/>
  <c r="N58" i="175"/>
  <c r="O58" i="175"/>
  <c r="Q58" i="175" s="1"/>
  <c r="B59" i="175"/>
  <c r="N61" i="175"/>
  <c r="O61" i="175"/>
  <c r="Q61" i="175"/>
  <c r="N62" i="175"/>
  <c r="O62" i="175"/>
  <c r="Q62" i="175"/>
  <c r="N63" i="175"/>
  <c r="O63" i="175"/>
  <c r="Q63" i="175"/>
  <c r="B64" i="175"/>
  <c r="N66" i="175"/>
  <c r="O66" i="175"/>
  <c r="Q66" i="175"/>
  <c r="N67" i="175"/>
  <c r="O67" i="175"/>
  <c r="Q67" i="175"/>
  <c r="N68" i="175"/>
  <c r="O68" i="175"/>
  <c r="Q68" i="175"/>
  <c r="N69" i="175"/>
  <c r="O69" i="175"/>
  <c r="Q69" i="175"/>
  <c r="N72" i="175"/>
  <c r="O72" i="175"/>
  <c r="Q72" i="175"/>
  <c r="N73" i="175"/>
  <c r="O73" i="175"/>
  <c r="Q73" i="175" s="1"/>
  <c r="N74" i="175"/>
  <c r="O74" i="175"/>
  <c r="Q74" i="175" s="1"/>
  <c r="N75" i="175"/>
  <c r="O75" i="175"/>
  <c r="Q75" i="175"/>
  <c r="N76" i="175"/>
  <c r="O76" i="175"/>
  <c r="Q76" i="175"/>
  <c r="N77" i="175"/>
  <c r="O77" i="175"/>
  <c r="Q77" i="175"/>
  <c r="N78" i="175"/>
  <c r="O78" i="175"/>
  <c r="Q78" i="175"/>
  <c r="N79" i="175"/>
  <c r="O79" i="175"/>
  <c r="Q79" i="175"/>
  <c r="N80" i="175"/>
  <c r="O80" i="175"/>
  <c r="Q80" i="175"/>
  <c r="N81" i="175"/>
  <c r="O81" i="175"/>
  <c r="Q81" i="175" s="1"/>
  <c r="N82" i="175"/>
  <c r="O82" i="175"/>
  <c r="Q82" i="175" s="1"/>
  <c r="N83" i="175"/>
  <c r="O83" i="175"/>
  <c r="Q83" i="175"/>
  <c r="B84" i="175"/>
  <c r="N86" i="175"/>
  <c r="O86" i="175"/>
  <c r="Q86" i="175"/>
  <c r="A88" i="175"/>
  <c r="A1" i="175" s="1"/>
  <c r="B88" i="174" l="1"/>
  <c r="C84" i="174"/>
  <c r="P83" i="174"/>
  <c r="R83" i="174" s="1"/>
  <c r="O83" i="174"/>
  <c r="P82" i="174"/>
  <c r="R82" i="174" s="1"/>
  <c r="O82" i="174"/>
  <c r="R81" i="174"/>
  <c r="P81" i="174"/>
  <c r="O81" i="174"/>
  <c r="R80" i="174"/>
  <c r="P80" i="174"/>
  <c r="O80" i="174"/>
  <c r="P79" i="174"/>
  <c r="R79" i="174" s="1"/>
  <c r="O79" i="174"/>
  <c r="R78" i="174"/>
  <c r="P78" i="174"/>
  <c r="O78" i="174"/>
  <c r="P77" i="174"/>
  <c r="R77" i="174" s="1"/>
  <c r="O77" i="174"/>
  <c r="R76" i="174"/>
  <c r="P76" i="174"/>
  <c r="O76" i="174"/>
  <c r="P75" i="174"/>
  <c r="R75" i="174" s="1"/>
  <c r="O75" i="174"/>
  <c r="P74" i="174"/>
  <c r="R74" i="174" s="1"/>
  <c r="O74" i="174"/>
  <c r="R73" i="174"/>
  <c r="P73" i="174"/>
  <c r="O73" i="174"/>
  <c r="R72" i="174"/>
  <c r="P72" i="174"/>
  <c r="O72" i="174"/>
  <c r="P69" i="174"/>
  <c r="R69" i="174" s="1"/>
  <c r="O69" i="174"/>
  <c r="R68" i="174"/>
  <c r="P68" i="174"/>
  <c r="O68" i="174"/>
  <c r="P67" i="174"/>
  <c r="R67" i="174" s="1"/>
  <c r="O67" i="174"/>
  <c r="R66" i="174"/>
  <c r="P66" i="174"/>
  <c r="O66" i="174"/>
  <c r="C64" i="174"/>
  <c r="R63" i="174"/>
  <c r="P63" i="174"/>
  <c r="O63" i="174"/>
  <c r="P61" i="174"/>
  <c r="R61" i="174" s="1"/>
  <c r="O61" i="174"/>
  <c r="C59" i="174"/>
  <c r="P58" i="174"/>
  <c r="R58" i="174" s="1"/>
  <c r="O58" i="174"/>
  <c r="P57" i="174"/>
  <c r="R57" i="174" s="1"/>
  <c r="O57" i="174"/>
  <c r="C55" i="174"/>
  <c r="R54" i="174"/>
  <c r="P54" i="174"/>
  <c r="O54" i="174"/>
  <c r="P53" i="174"/>
  <c r="R53" i="174" s="1"/>
  <c r="O53" i="174"/>
  <c r="C50" i="174"/>
  <c r="R49" i="174"/>
  <c r="P49" i="174"/>
  <c r="O49" i="174"/>
  <c r="R48" i="174"/>
  <c r="P48" i="174"/>
  <c r="O48" i="174"/>
  <c r="P47" i="174"/>
  <c r="R47" i="174" s="1"/>
  <c r="O47" i="174"/>
  <c r="R43" i="174"/>
  <c r="P43" i="174"/>
  <c r="O43" i="174"/>
  <c r="P42" i="174"/>
  <c r="R42" i="174" s="1"/>
  <c r="O42" i="174"/>
  <c r="R41" i="174"/>
  <c r="P41" i="174"/>
  <c r="O41" i="174"/>
  <c r="P40" i="174"/>
  <c r="R40" i="174" s="1"/>
  <c r="O40" i="174"/>
  <c r="C37" i="174"/>
  <c r="P36" i="174"/>
  <c r="R36" i="174" s="1"/>
  <c r="O36" i="174"/>
  <c r="R35" i="174"/>
  <c r="P35" i="174"/>
  <c r="O35" i="174"/>
  <c r="P34" i="174"/>
  <c r="R34" i="174" s="1"/>
  <c r="O34" i="174"/>
  <c r="R33" i="174"/>
  <c r="P33" i="174"/>
  <c r="O33" i="174"/>
  <c r="P32" i="174"/>
  <c r="R32" i="174" s="1"/>
  <c r="O32" i="174"/>
  <c r="P31" i="174"/>
  <c r="R31" i="174" s="1"/>
  <c r="O31" i="174"/>
  <c r="R30" i="174"/>
  <c r="P30" i="174"/>
  <c r="O30" i="174"/>
  <c r="R29" i="174"/>
  <c r="P29" i="174"/>
  <c r="O29" i="174"/>
  <c r="P28" i="174"/>
  <c r="R28" i="174" s="1"/>
  <c r="O28" i="174"/>
  <c r="R27" i="174"/>
  <c r="P27" i="174"/>
  <c r="O27" i="174"/>
  <c r="P26" i="174"/>
  <c r="R26" i="174" s="1"/>
  <c r="O26" i="174"/>
  <c r="R25" i="174"/>
  <c r="P25" i="174"/>
  <c r="O25" i="174"/>
  <c r="P24" i="174"/>
  <c r="R24" i="174" s="1"/>
  <c r="O24" i="174"/>
  <c r="H20" i="174"/>
  <c r="I20" i="174" s="1"/>
  <c r="J20" i="174" s="1"/>
  <c r="K20" i="174" s="1"/>
  <c r="L20" i="174" s="1"/>
  <c r="M20" i="174" s="1"/>
  <c r="N20" i="174" s="1"/>
  <c r="O20" i="174" s="1"/>
  <c r="P20" i="174" s="1"/>
  <c r="Q20" i="174" s="1"/>
  <c r="R20" i="174" s="1"/>
  <c r="G20" i="174"/>
  <c r="F20" i="174"/>
  <c r="B1" i="174"/>
  <c r="A88" i="173" l="1"/>
  <c r="A1" i="173" s="1"/>
  <c r="O86" i="173"/>
  <c r="Q86" i="173" s="1"/>
  <c r="N86" i="173"/>
  <c r="B84" i="173"/>
  <c r="O83" i="173"/>
  <c r="Q83" i="173" s="1"/>
  <c r="N83" i="173"/>
  <c r="Q82" i="173"/>
  <c r="O82" i="173"/>
  <c r="N82" i="173"/>
  <c r="O81" i="173"/>
  <c r="Q81" i="173" s="1"/>
  <c r="N81" i="173"/>
  <c r="O80" i="173"/>
  <c r="Q80" i="173" s="1"/>
  <c r="N80" i="173"/>
  <c r="O79" i="173"/>
  <c r="Q79" i="173" s="1"/>
  <c r="N79" i="173"/>
  <c r="Q78" i="173"/>
  <c r="O78" i="173"/>
  <c r="N78" i="173"/>
  <c r="Q77" i="173"/>
  <c r="O77" i="173"/>
  <c r="N77" i="173"/>
  <c r="O76" i="173"/>
  <c r="Q76" i="173" s="1"/>
  <c r="N76" i="173"/>
  <c r="O75" i="173"/>
  <c r="Q75" i="173" s="1"/>
  <c r="N75" i="173"/>
  <c r="O74" i="173"/>
  <c r="Q74" i="173" s="1"/>
  <c r="N74" i="173"/>
  <c r="O73" i="173"/>
  <c r="Q73" i="173" s="1"/>
  <c r="N73" i="173"/>
  <c r="O72" i="173"/>
  <c r="Q72" i="173" s="1"/>
  <c r="N72" i="173"/>
  <c r="O69" i="173"/>
  <c r="Q69" i="173" s="1"/>
  <c r="N69" i="173"/>
  <c r="O68" i="173"/>
  <c r="Q68" i="173" s="1"/>
  <c r="N68" i="173"/>
  <c r="Q67" i="173"/>
  <c r="O67" i="173"/>
  <c r="N67" i="173"/>
  <c r="O66" i="173"/>
  <c r="Q66" i="173" s="1"/>
  <c r="N66" i="173"/>
  <c r="B64" i="173"/>
  <c r="O63" i="173"/>
  <c r="Q63" i="173" s="1"/>
  <c r="N63" i="173"/>
  <c r="O62" i="173"/>
  <c r="Q62" i="173" s="1"/>
  <c r="N62" i="173"/>
  <c r="Q61" i="173"/>
  <c r="O61" i="173"/>
  <c r="N61" i="173"/>
  <c r="B59" i="173"/>
  <c r="O58" i="173"/>
  <c r="Q58" i="173" s="1"/>
  <c r="N58" i="173"/>
  <c r="O57" i="173"/>
  <c r="Q57" i="173" s="1"/>
  <c r="N57" i="173"/>
  <c r="B55" i="173"/>
  <c r="Q54" i="173"/>
  <c r="O54" i="173"/>
  <c r="N54" i="173"/>
  <c r="O53" i="173"/>
  <c r="Q53" i="173" s="1"/>
  <c r="N53" i="173"/>
  <c r="B50" i="173"/>
  <c r="O49" i="173"/>
  <c r="Q49" i="173" s="1"/>
  <c r="N49" i="173"/>
  <c r="O48" i="173"/>
  <c r="Q48" i="173" s="1"/>
  <c r="N48" i="173"/>
  <c r="Q47" i="173"/>
  <c r="O47" i="173"/>
  <c r="N47" i="173"/>
  <c r="Q43" i="173"/>
  <c r="O43" i="173"/>
  <c r="N43" i="173"/>
  <c r="O42" i="173"/>
  <c r="Q42" i="173" s="1"/>
  <c r="N42" i="173"/>
  <c r="O41" i="173"/>
  <c r="Q41" i="173" s="1"/>
  <c r="N41" i="173"/>
  <c r="O40" i="173"/>
  <c r="Q40" i="173" s="1"/>
  <c r="N40" i="173"/>
  <c r="B37" i="173"/>
  <c r="Q36" i="173"/>
  <c r="O36" i="173"/>
  <c r="N36" i="173"/>
  <c r="Q35" i="173"/>
  <c r="O35" i="173"/>
  <c r="N35" i="173"/>
  <c r="O34" i="173"/>
  <c r="Q34" i="173" s="1"/>
  <c r="N34" i="173"/>
  <c r="O33" i="173"/>
  <c r="Q33" i="173" s="1"/>
  <c r="N33" i="173"/>
  <c r="O32" i="173"/>
  <c r="Q32" i="173" s="1"/>
  <c r="N32" i="173"/>
  <c r="O31" i="173"/>
  <c r="Q31" i="173" s="1"/>
  <c r="N31" i="173"/>
  <c r="O30" i="173"/>
  <c r="Q30" i="173" s="1"/>
  <c r="N30" i="173"/>
  <c r="O29" i="173"/>
  <c r="Q29" i="173" s="1"/>
  <c r="N29" i="173"/>
  <c r="Q28" i="173"/>
  <c r="O28" i="173"/>
  <c r="N28" i="173"/>
  <c r="Q27" i="173"/>
  <c r="O27" i="173"/>
  <c r="N27" i="173"/>
  <c r="O26" i="173"/>
  <c r="Q26" i="173" s="1"/>
  <c r="N26" i="173"/>
  <c r="O25" i="173"/>
  <c r="Q25" i="173" s="1"/>
  <c r="N25" i="173"/>
  <c r="O24" i="173"/>
  <c r="Q24" i="173" s="1"/>
  <c r="N24" i="173"/>
  <c r="E20" i="173"/>
  <c r="F20" i="173" s="1"/>
  <c r="G20" i="173" s="1"/>
  <c r="H20" i="173" s="1"/>
  <c r="I20" i="173" s="1"/>
  <c r="J20" i="173" s="1"/>
  <c r="K20" i="173" s="1"/>
  <c r="L20" i="173" s="1"/>
  <c r="M20" i="173" s="1"/>
  <c r="N20" i="173" s="1"/>
  <c r="O20" i="173" s="1"/>
  <c r="P20" i="173" s="1"/>
  <c r="Q20" i="173" s="1"/>
  <c r="A88" i="172" l="1"/>
  <c r="B84" i="172"/>
  <c r="B64" i="172"/>
  <c r="B59" i="172"/>
  <c r="B55" i="172"/>
  <c r="B50" i="172"/>
  <c r="B37" i="172"/>
  <c r="E20" i="172"/>
  <c r="F20" i="172" s="1"/>
  <c r="G20" i="172" s="1"/>
  <c r="H20" i="172" s="1"/>
  <c r="I20" i="172" s="1"/>
  <c r="J20" i="172" s="1"/>
  <c r="K20" i="172" s="1"/>
  <c r="L20" i="172" s="1"/>
  <c r="M20" i="172" s="1"/>
  <c r="N20" i="172" s="1"/>
  <c r="O20" i="172" s="1"/>
  <c r="P20" i="172" s="1"/>
  <c r="Q20" i="172" s="1"/>
  <c r="A1" i="172"/>
  <c r="A88" i="171" l="1"/>
  <c r="O86" i="171"/>
  <c r="Q86" i="171" s="1"/>
  <c r="N86" i="171"/>
  <c r="B84" i="171"/>
  <c r="O83" i="171"/>
  <c r="Q83" i="171" s="1"/>
  <c r="N83" i="171"/>
  <c r="Q82" i="171"/>
  <c r="O82" i="171"/>
  <c r="N82" i="171"/>
  <c r="Q81" i="171"/>
  <c r="O81" i="171"/>
  <c r="N81" i="171"/>
  <c r="O80" i="171"/>
  <c r="Q80" i="171" s="1"/>
  <c r="N80" i="171"/>
  <c r="O79" i="171"/>
  <c r="Q79" i="171" s="1"/>
  <c r="N79" i="171"/>
  <c r="O78" i="171"/>
  <c r="Q78" i="171" s="1"/>
  <c r="N78" i="171"/>
  <c r="Q77" i="171"/>
  <c r="O77" i="171"/>
  <c r="N77" i="171"/>
  <c r="O76" i="171"/>
  <c r="Q76" i="171" s="1"/>
  <c r="N76" i="171"/>
  <c r="O75" i="171"/>
  <c r="Q75" i="171" s="1"/>
  <c r="N75" i="171"/>
  <c r="Q74" i="171"/>
  <c r="O74" i="171"/>
  <c r="N74" i="171"/>
  <c r="Q73" i="171"/>
  <c r="O73" i="171"/>
  <c r="N73" i="171"/>
  <c r="O72" i="171"/>
  <c r="Q72" i="171" s="1"/>
  <c r="N72" i="171"/>
  <c r="O69" i="171"/>
  <c r="Q69" i="171" s="1"/>
  <c r="N69" i="171"/>
  <c r="O68" i="171"/>
  <c r="Q68" i="171" s="1"/>
  <c r="N68" i="171"/>
  <c r="Q67" i="171"/>
  <c r="O67" i="171"/>
  <c r="N67" i="171"/>
  <c r="O66" i="171"/>
  <c r="Q66" i="171" s="1"/>
  <c r="N66" i="171"/>
  <c r="B64" i="171"/>
  <c r="O63" i="171"/>
  <c r="Q63" i="171" s="1"/>
  <c r="N63" i="171"/>
  <c r="O62" i="171"/>
  <c r="Q62" i="171" s="1"/>
  <c r="N62" i="171"/>
  <c r="O61" i="171"/>
  <c r="Q61" i="171" s="1"/>
  <c r="N61" i="171"/>
  <c r="B59" i="171"/>
  <c r="Q58" i="171"/>
  <c r="O58" i="171"/>
  <c r="N58" i="171"/>
  <c r="Q57" i="171"/>
  <c r="O57" i="171"/>
  <c r="N57" i="171"/>
  <c r="B55" i="171"/>
  <c r="Q54" i="171"/>
  <c r="O54" i="171"/>
  <c r="N54" i="171"/>
  <c r="O53" i="171"/>
  <c r="Q53" i="171" s="1"/>
  <c r="N53" i="171"/>
  <c r="B50" i="171"/>
  <c r="O49" i="171"/>
  <c r="Q49" i="171" s="1"/>
  <c r="N49" i="171"/>
  <c r="O48" i="171"/>
  <c r="Q48" i="171" s="1"/>
  <c r="N48" i="171"/>
  <c r="O47" i="171"/>
  <c r="Q47" i="171" s="1"/>
  <c r="N47" i="171"/>
  <c r="Q43" i="171"/>
  <c r="O43" i="171"/>
  <c r="N43" i="171"/>
  <c r="O42" i="171"/>
  <c r="Q42" i="171" s="1"/>
  <c r="N42" i="171"/>
  <c r="O41" i="171"/>
  <c r="Q41" i="171" s="1"/>
  <c r="N41" i="171"/>
  <c r="Q40" i="171"/>
  <c r="O40" i="171"/>
  <c r="N40" i="171"/>
  <c r="B37" i="171"/>
  <c r="O36" i="171"/>
  <c r="Q36" i="171" s="1"/>
  <c r="N36" i="171"/>
  <c r="Q35" i="171"/>
  <c r="O35" i="171"/>
  <c r="N35" i="171"/>
  <c r="O34" i="171"/>
  <c r="Q34" i="171" s="1"/>
  <c r="N34" i="171"/>
  <c r="O33" i="171"/>
  <c r="Q33" i="171" s="1"/>
  <c r="N33" i="171"/>
  <c r="Q32" i="171"/>
  <c r="O32" i="171"/>
  <c r="N32" i="171"/>
  <c r="Q31" i="171"/>
  <c r="O31" i="171"/>
  <c r="N31" i="171"/>
  <c r="O30" i="171"/>
  <c r="Q30" i="171" s="1"/>
  <c r="N30" i="171"/>
  <c r="O29" i="171"/>
  <c r="Q29" i="171" s="1"/>
  <c r="N29" i="171"/>
  <c r="O28" i="171"/>
  <c r="Q28" i="171" s="1"/>
  <c r="N28" i="171"/>
  <c r="Q27" i="171"/>
  <c r="O27" i="171"/>
  <c r="N27" i="171"/>
  <c r="O26" i="171"/>
  <c r="Q26" i="171" s="1"/>
  <c r="N26" i="171"/>
  <c r="O25" i="171"/>
  <c r="Q25" i="171" s="1"/>
  <c r="N25" i="171"/>
  <c r="Q24" i="171"/>
  <c r="O24" i="171"/>
  <c r="N24" i="171"/>
  <c r="E20" i="171"/>
  <c r="F20" i="171" s="1"/>
  <c r="G20" i="171" s="1"/>
  <c r="H20" i="171" s="1"/>
  <c r="I20" i="171" s="1"/>
  <c r="J20" i="171" s="1"/>
  <c r="K20" i="171" s="1"/>
  <c r="L20" i="171" s="1"/>
  <c r="M20" i="171" s="1"/>
  <c r="N20" i="171" s="1"/>
  <c r="O20" i="171" s="1"/>
  <c r="P20" i="171" s="1"/>
  <c r="Q20" i="171" s="1"/>
  <c r="A1" i="171"/>
  <c r="A88" i="170" l="1"/>
  <c r="L86" i="170"/>
  <c r="N86" i="170" s="1"/>
  <c r="J86" i="170"/>
  <c r="H86" i="170"/>
  <c r="G86" i="170"/>
  <c r="O86" i="170" s="1"/>
  <c r="Q86" i="170" s="1"/>
  <c r="F86" i="170"/>
  <c r="E86" i="170"/>
  <c r="B84" i="170"/>
  <c r="O83" i="170"/>
  <c r="Q83" i="170" s="1"/>
  <c r="N83" i="170"/>
  <c r="O82" i="170"/>
  <c r="Q82" i="170" s="1"/>
  <c r="N82" i="170"/>
  <c r="O81" i="170"/>
  <c r="Q81" i="170" s="1"/>
  <c r="N81" i="170"/>
  <c r="Q80" i="170"/>
  <c r="O80" i="170"/>
  <c r="N80" i="170"/>
  <c r="Q79" i="170"/>
  <c r="O79" i="170"/>
  <c r="N79" i="170"/>
  <c r="O78" i="170"/>
  <c r="Q78" i="170" s="1"/>
  <c r="N78" i="170"/>
  <c r="O77" i="170"/>
  <c r="Q77" i="170" s="1"/>
  <c r="N77" i="170"/>
  <c r="Q76" i="170"/>
  <c r="O76" i="170"/>
  <c r="N76" i="170"/>
  <c r="O75" i="170"/>
  <c r="Q75" i="170" s="1"/>
  <c r="N75" i="170"/>
  <c r="O74" i="170"/>
  <c r="Q74" i="170" s="1"/>
  <c r="N74" i="170"/>
  <c r="O73" i="170"/>
  <c r="Q73" i="170" s="1"/>
  <c r="N73" i="170"/>
  <c r="Q72" i="170"/>
  <c r="O72" i="170"/>
  <c r="N72" i="170"/>
  <c r="Q69" i="170"/>
  <c r="O69" i="170"/>
  <c r="N69" i="170"/>
  <c r="O68" i="170"/>
  <c r="Q68" i="170" s="1"/>
  <c r="N68" i="170"/>
  <c r="O67" i="170"/>
  <c r="Q67" i="170" s="1"/>
  <c r="N67" i="170"/>
  <c r="Q66" i="170"/>
  <c r="O66" i="170"/>
  <c r="N66" i="170"/>
  <c r="B64" i="170"/>
  <c r="Q63" i="170"/>
  <c r="O63" i="170"/>
  <c r="N63" i="170"/>
  <c r="Q62" i="170"/>
  <c r="O62" i="170"/>
  <c r="N62" i="170"/>
  <c r="O61" i="170"/>
  <c r="Q61" i="170" s="1"/>
  <c r="N61" i="170"/>
  <c r="B59" i="170"/>
  <c r="O58" i="170"/>
  <c r="Q58" i="170" s="1"/>
  <c r="N58" i="170"/>
  <c r="O57" i="170"/>
  <c r="Q57" i="170" s="1"/>
  <c r="N57" i="170"/>
  <c r="B55" i="170"/>
  <c r="O54" i="170"/>
  <c r="Q54" i="170" s="1"/>
  <c r="N54" i="170"/>
  <c r="Q53" i="170"/>
  <c r="O53" i="170"/>
  <c r="L53" i="170"/>
  <c r="N53" i="170" s="1"/>
  <c r="J53" i="170"/>
  <c r="E53" i="170"/>
  <c r="B50" i="170"/>
  <c r="Q49" i="170"/>
  <c r="O49" i="170"/>
  <c r="N49" i="170"/>
  <c r="O48" i="170"/>
  <c r="Q48" i="170" s="1"/>
  <c r="N48" i="170"/>
  <c r="O47" i="170"/>
  <c r="Q47" i="170" s="1"/>
  <c r="N47" i="170"/>
  <c r="Q43" i="170"/>
  <c r="O43" i="170"/>
  <c r="N43" i="170"/>
  <c r="O42" i="170"/>
  <c r="Q42" i="170" s="1"/>
  <c r="N42" i="170"/>
  <c r="O41" i="170"/>
  <c r="Q41" i="170" s="1"/>
  <c r="N41" i="170"/>
  <c r="O40" i="170"/>
  <c r="Q40" i="170" s="1"/>
  <c r="N40" i="170"/>
  <c r="B37" i="170"/>
  <c r="O36" i="170"/>
  <c r="Q36" i="170" s="1"/>
  <c r="N36" i="170"/>
  <c r="Q35" i="170"/>
  <c r="O35" i="170"/>
  <c r="N35" i="170"/>
  <c r="O34" i="170"/>
  <c r="Q34" i="170" s="1"/>
  <c r="N34" i="170"/>
  <c r="O33" i="170"/>
  <c r="Q33" i="170" s="1"/>
  <c r="N33" i="170"/>
  <c r="O32" i="170"/>
  <c r="Q32" i="170" s="1"/>
  <c r="N32" i="170"/>
  <c r="Q31" i="170"/>
  <c r="O31" i="170"/>
  <c r="N31" i="170"/>
  <c r="Q30" i="170"/>
  <c r="O30" i="170"/>
  <c r="N30" i="170"/>
  <c r="O29" i="170"/>
  <c r="Q29" i="170" s="1"/>
  <c r="N29" i="170"/>
  <c r="O28" i="170"/>
  <c r="Q28" i="170" s="1"/>
  <c r="N28" i="170"/>
  <c r="Q27" i="170"/>
  <c r="O27" i="170"/>
  <c r="N27" i="170"/>
  <c r="O26" i="170"/>
  <c r="Q26" i="170" s="1"/>
  <c r="N26" i="170"/>
  <c r="O25" i="170"/>
  <c r="Q25" i="170" s="1"/>
  <c r="N25" i="170"/>
  <c r="O24" i="170"/>
  <c r="Q24" i="170" s="1"/>
  <c r="N24" i="170"/>
  <c r="F20" i="170"/>
  <c r="G20" i="170" s="1"/>
  <c r="H20" i="170" s="1"/>
  <c r="I20" i="170" s="1"/>
  <c r="J20" i="170" s="1"/>
  <c r="K20" i="170" s="1"/>
  <c r="L20" i="170" s="1"/>
  <c r="M20" i="170" s="1"/>
  <c r="N20" i="170" s="1"/>
  <c r="O20" i="170" s="1"/>
  <c r="P20" i="170" s="1"/>
  <c r="Q20" i="170" s="1"/>
  <c r="E20" i="170"/>
  <c r="A1" i="170"/>
  <c r="O86" i="114" l="1"/>
  <c r="N86" i="114"/>
  <c r="O83" i="114"/>
  <c r="N83" i="114"/>
  <c r="O82" i="114"/>
  <c r="N82" i="114"/>
  <c r="O81" i="114"/>
  <c r="N81" i="114"/>
  <c r="O80" i="114"/>
  <c r="N80" i="114"/>
  <c r="O79" i="114"/>
  <c r="N79" i="114"/>
  <c r="O78" i="114"/>
  <c r="N78" i="114"/>
  <c r="O77" i="114"/>
  <c r="N77" i="114"/>
  <c r="O76" i="114"/>
  <c r="N76" i="114"/>
  <c r="O75" i="114"/>
  <c r="N75" i="114"/>
  <c r="O74" i="114"/>
  <c r="N74" i="114"/>
  <c r="O73" i="114"/>
  <c r="N73" i="114"/>
  <c r="O72" i="114"/>
  <c r="N72" i="114"/>
  <c r="O69" i="114"/>
  <c r="N69" i="114"/>
  <c r="O68" i="114"/>
  <c r="N68" i="114"/>
  <c r="O67" i="114"/>
  <c r="N67" i="114"/>
  <c r="O66" i="114"/>
  <c r="N66" i="114"/>
  <c r="O63" i="114"/>
  <c r="N63" i="114"/>
  <c r="O62" i="114"/>
  <c r="N62" i="114"/>
  <c r="O61" i="114"/>
  <c r="N61" i="114"/>
  <c r="O58" i="114"/>
  <c r="N58" i="114"/>
  <c r="O57" i="114"/>
  <c r="N57" i="114"/>
  <c r="O54" i="114"/>
  <c r="N54" i="114"/>
  <c r="O53" i="114"/>
  <c r="N53" i="114"/>
  <c r="O49" i="114"/>
  <c r="N49" i="114"/>
  <c r="O48" i="114"/>
  <c r="N48" i="114"/>
  <c r="O47" i="114"/>
  <c r="N47" i="114"/>
  <c r="O43" i="114"/>
  <c r="N43" i="114"/>
  <c r="O42" i="114"/>
  <c r="N42" i="114"/>
  <c r="O41" i="114"/>
  <c r="N41" i="114"/>
  <c r="O40" i="114"/>
  <c r="N40" i="114"/>
  <c r="O36" i="114"/>
  <c r="N36" i="114"/>
  <c r="O35" i="114"/>
  <c r="N35" i="114"/>
  <c r="O34" i="114"/>
  <c r="N34" i="114"/>
  <c r="O33" i="114"/>
  <c r="N33" i="114"/>
  <c r="O32" i="114"/>
  <c r="N32" i="114"/>
  <c r="O31" i="114"/>
  <c r="N31" i="114"/>
  <c r="O30" i="114"/>
  <c r="N30" i="114"/>
  <c r="O29" i="114"/>
  <c r="N29" i="114"/>
  <c r="O28" i="114"/>
  <c r="N28" i="114"/>
  <c r="O27" i="114"/>
  <c r="N27" i="114"/>
  <c r="O26" i="114"/>
  <c r="N26" i="114"/>
  <c r="O25" i="114"/>
  <c r="N25" i="114"/>
  <c r="O24" i="114"/>
  <c r="N24" i="114"/>
  <c r="O49" i="89"/>
  <c r="N49" i="89"/>
  <c r="O48" i="89"/>
  <c r="N48" i="89"/>
  <c r="O47" i="89"/>
  <c r="N47" i="89"/>
  <c r="O43" i="89"/>
  <c r="N43" i="89"/>
  <c r="O42" i="89"/>
  <c r="N42" i="89"/>
  <c r="O41" i="89"/>
  <c r="N41" i="89"/>
  <c r="O40" i="89"/>
  <c r="N40" i="89"/>
  <c r="N25" i="89"/>
  <c r="O25" i="89"/>
  <c r="N26" i="89"/>
  <c r="O26" i="89"/>
  <c r="N27" i="89"/>
  <c r="O27" i="89"/>
  <c r="N28" i="89"/>
  <c r="O28" i="89"/>
  <c r="N29" i="89"/>
  <c r="O29" i="89"/>
  <c r="N30" i="89"/>
  <c r="O30" i="89"/>
  <c r="N31" i="89"/>
  <c r="O31" i="89"/>
  <c r="N32" i="89"/>
  <c r="O32" i="89"/>
  <c r="N33" i="89"/>
  <c r="O33" i="89"/>
  <c r="N34" i="89"/>
  <c r="O34" i="89"/>
  <c r="N35" i="89"/>
  <c r="O35" i="89"/>
  <c r="N36" i="89"/>
  <c r="O36" i="89"/>
  <c r="O24" i="89"/>
  <c r="N24" i="89"/>
  <c r="M86" i="146" l="1"/>
  <c r="L86" i="146"/>
  <c r="K86" i="146"/>
  <c r="J86" i="146"/>
  <c r="I86" i="146"/>
  <c r="H86" i="146"/>
  <c r="G86" i="146"/>
  <c r="F86" i="146"/>
  <c r="E86" i="146"/>
  <c r="D86" i="146"/>
  <c r="M83" i="146"/>
  <c r="L83" i="146"/>
  <c r="K83" i="146"/>
  <c r="J83" i="146"/>
  <c r="I83" i="146"/>
  <c r="H83" i="146"/>
  <c r="G83" i="146"/>
  <c r="F83" i="146"/>
  <c r="E83" i="146"/>
  <c r="D83" i="146"/>
  <c r="M82" i="146"/>
  <c r="L82" i="146"/>
  <c r="K82" i="146"/>
  <c r="J82" i="146"/>
  <c r="I82" i="146"/>
  <c r="H82" i="146"/>
  <c r="G82" i="146"/>
  <c r="F82" i="146"/>
  <c r="E82" i="146"/>
  <c r="D82" i="146"/>
  <c r="M81" i="146"/>
  <c r="L81" i="146"/>
  <c r="K81" i="146"/>
  <c r="J81" i="146"/>
  <c r="I81" i="146"/>
  <c r="H81" i="146"/>
  <c r="G81" i="146"/>
  <c r="F81" i="146"/>
  <c r="E81" i="146"/>
  <c r="D81" i="146"/>
  <c r="M80" i="146"/>
  <c r="L80" i="146"/>
  <c r="K80" i="146"/>
  <c r="J80" i="146"/>
  <c r="I80" i="146"/>
  <c r="H80" i="146"/>
  <c r="G80" i="146"/>
  <c r="F80" i="146"/>
  <c r="E80" i="146"/>
  <c r="D80" i="146"/>
  <c r="M79" i="146"/>
  <c r="L79" i="146"/>
  <c r="K79" i="146"/>
  <c r="J79" i="146"/>
  <c r="I79" i="146"/>
  <c r="H79" i="146"/>
  <c r="G79" i="146"/>
  <c r="F79" i="146"/>
  <c r="E79" i="146"/>
  <c r="D79" i="146"/>
  <c r="M78" i="146"/>
  <c r="L78" i="146"/>
  <c r="K78" i="146"/>
  <c r="J78" i="146"/>
  <c r="I78" i="146"/>
  <c r="H78" i="146"/>
  <c r="G78" i="146"/>
  <c r="F78" i="146"/>
  <c r="E78" i="146"/>
  <c r="D78" i="146"/>
  <c r="M77" i="146"/>
  <c r="L77" i="146"/>
  <c r="K77" i="146"/>
  <c r="J77" i="146"/>
  <c r="I77" i="146"/>
  <c r="H77" i="146"/>
  <c r="G77" i="146"/>
  <c r="F77" i="146"/>
  <c r="E77" i="146"/>
  <c r="D77" i="146"/>
  <c r="M76" i="146"/>
  <c r="L76" i="146"/>
  <c r="K76" i="146"/>
  <c r="J76" i="146"/>
  <c r="I76" i="146"/>
  <c r="H76" i="146"/>
  <c r="G76" i="146"/>
  <c r="F76" i="146"/>
  <c r="E76" i="146"/>
  <c r="D76" i="146"/>
  <c r="M75" i="146"/>
  <c r="L75" i="146"/>
  <c r="K75" i="146"/>
  <c r="J75" i="146"/>
  <c r="I75" i="146"/>
  <c r="H75" i="146"/>
  <c r="G75" i="146"/>
  <c r="F75" i="146"/>
  <c r="E75" i="146"/>
  <c r="D75" i="146"/>
  <c r="M74" i="146"/>
  <c r="L74" i="146"/>
  <c r="K74" i="146"/>
  <c r="J74" i="146"/>
  <c r="I74" i="146"/>
  <c r="H74" i="146"/>
  <c r="G74" i="146"/>
  <c r="F74" i="146"/>
  <c r="E74" i="146"/>
  <c r="D74" i="146"/>
  <c r="M73" i="146"/>
  <c r="L73" i="146"/>
  <c r="K73" i="146"/>
  <c r="J73" i="146"/>
  <c r="I73" i="146"/>
  <c r="H73" i="146"/>
  <c r="G73" i="146"/>
  <c r="F73" i="146"/>
  <c r="E73" i="146"/>
  <c r="D73" i="146"/>
  <c r="M72" i="146"/>
  <c r="L72" i="146"/>
  <c r="K72" i="146"/>
  <c r="J72" i="146"/>
  <c r="I72" i="146"/>
  <c r="H72" i="146"/>
  <c r="G72" i="146"/>
  <c r="F72" i="146"/>
  <c r="E72" i="146"/>
  <c r="D72" i="146"/>
  <c r="M69" i="146"/>
  <c r="L69" i="146"/>
  <c r="K69" i="146"/>
  <c r="J69" i="146"/>
  <c r="I69" i="146"/>
  <c r="H69" i="146"/>
  <c r="G69" i="146"/>
  <c r="F69" i="146"/>
  <c r="E69" i="146"/>
  <c r="D69" i="146"/>
  <c r="M68" i="146"/>
  <c r="L68" i="146"/>
  <c r="K68" i="146"/>
  <c r="J68" i="146"/>
  <c r="I68" i="146"/>
  <c r="H68" i="146"/>
  <c r="G68" i="146"/>
  <c r="F68" i="146"/>
  <c r="E68" i="146"/>
  <c r="D68" i="146"/>
  <c r="M67" i="146"/>
  <c r="L67" i="146"/>
  <c r="K67" i="146"/>
  <c r="J67" i="146"/>
  <c r="I67" i="146"/>
  <c r="H67" i="146"/>
  <c r="G67" i="146"/>
  <c r="F67" i="146"/>
  <c r="E67" i="146"/>
  <c r="D67" i="146"/>
  <c r="M66" i="146"/>
  <c r="L66" i="146"/>
  <c r="K66" i="146"/>
  <c r="J66" i="146"/>
  <c r="I66" i="146"/>
  <c r="H66" i="146"/>
  <c r="G66" i="146"/>
  <c r="F66" i="146"/>
  <c r="E66" i="146"/>
  <c r="D66" i="146"/>
  <c r="M63" i="146"/>
  <c r="L63" i="146"/>
  <c r="K63" i="146"/>
  <c r="J63" i="146"/>
  <c r="I63" i="146"/>
  <c r="H63" i="146"/>
  <c r="G63" i="146"/>
  <c r="F63" i="146"/>
  <c r="E63" i="146"/>
  <c r="D63" i="146"/>
  <c r="M62" i="146"/>
  <c r="L62" i="146"/>
  <c r="K62" i="146"/>
  <c r="J62" i="146"/>
  <c r="I62" i="146"/>
  <c r="H62" i="146"/>
  <c r="G62" i="146"/>
  <c r="F62" i="146"/>
  <c r="E62" i="146"/>
  <c r="D62" i="146"/>
  <c r="M61" i="146"/>
  <c r="L61" i="146"/>
  <c r="K61" i="146"/>
  <c r="J61" i="146"/>
  <c r="I61" i="146"/>
  <c r="H61" i="146"/>
  <c r="G61" i="146"/>
  <c r="F61" i="146"/>
  <c r="E61" i="146"/>
  <c r="D61" i="146"/>
  <c r="M58" i="146"/>
  <c r="L58" i="146"/>
  <c r="K58" i="146"/>
  <c r="J58" i="146"/>
  <c r="I58" i="146"/>
  <c r="H58" i="146"/>
  <c r="G58" i="146"/>
  <c r="F58" i="146"/>
  <c r="E58" i="146"/>
  <c r="D58" i="146"/>
  <c r="M57" i="146"/>
  <c r="L57" i="146"/>
  <c r="K57" i="146"/>
  <c r="J57" i="146"/>
  <c r="I57" i="146"/>
  <c r="H57" i="146"/>
  <c r="G57" i="146"/>
  <c r="F57" i="146"/>
  <c r="E57" i="146"/>
  <c r="D57" i="146"/>
  <c r="M54" i="146"/>
  <c r="L54" i="146"/>
  <c r="K54" i="146"/>
  <c r="J54" i="146"/>
  <c r="I54" i="146"/>
  <c r="H54" i="146"/>
  <c r="G54" i="146"/>
  <c r="F54" i="146"/>
  <c r="E54" i="146"/>
  <c r="D54" i="146"/>
  <c r="M53" i="146"/>
  <c r="L53" i="146"/>
  <c r="K53" i="146"/>
  <c r="J53" i="146"/>
  <c r="I53" i="146"/>
  <c r="H53" i="146"/>
  <c r="G53" i="146"/>
  <c r="F53" i="146"/>
  <c r="E53" i="146"/>
  <c r="D53" i="146"/>
  <c r="M49" i="146"/>
  <c r="L49" i="146"/>
  <c r="K49" i="146"/>
  <c r="J49" i="146"/>
  <c r="I49" i="146"/>
  <c r="H49" i="146"/>
  <c r="G49" i="146"/>
  <c r="F49" i="146"/>
  <c r="E49" i="146"/>
  <c r="D49" i="146"/>
  <c r="M48" i="146"/>
  <c r="L48" i="146"/>
  <c r="K48" i="146"/>
  <c r="J48" i="146"/>
  <c r="I48" i="146"/>
  <c r="H48" i="146"/>
  <c r="G48" i="146"/>
  <c r="F48" i="146"/>
  <c r="E48" i="146"/>
  <c r="D48" i="146"/>
  <c r="M47" i="146"/>
  <c r="L47" i="146"/>
  <c r="K47" i="146"/>
  <c r="J47" i="146"/>
  <c r="I47" i="146"/>
  <c r="H47" i="146"/>
  <c r="G47" i="146"/>
  <c r="F47" i="146"/>
  <c r="E47" i="146"/>
  <c r="D47" i="146"/>
  <c r="M43" i="146"/>
  <c r="L43" i="146"/>
  <c r="K43" i="146"/>
  <c r="J43" i="146"/>
  <c r="I43" i="146"/>
  <c r="H43" i="146"/>
  <c r="G43" i="146"/>
  <c r="F43" i="146"/>
  <c r="E43" i="146"/>
  <c r="D43" i="146"/>
  <c r="M42" i="146"/>
  <c r="L42" i="146"/>
  <c r="K42" i="146"/>
  <c r="J42" i="146"/>
  <c r="I42" i="146"/>
  <c r="H42" i="146"/>
  <c r="G42" i="146"/>
  <c r="F42" i="146"/>
  <c r="E42" i="146"/>
  <c r="D42" i="146"/>
  <c r="M41" i="146"/>
  <c r="L41" i="146"/>
  <c r="K41" i="146"/>
  <c r="J41" i="146"/>
  <c r="I41" i="146"/>
  <c r="H41" i="146"/>
  <c r="G41" i="146"/>
  <c r="F41" i="146"/>
  <c r="E41" i="146"/>
  <c r="D41" i="146"/>
  <c r="M40" i="146"/>
  <c r="L40" i="146"/>
  <c r="K40" i="146"/>
  <c r="J40" i="146"/>
  <c r="I40" i="146"/>
  <c r="H40" i="146"/>
  <c r="G40" i="146"/>
  <c r="F40" i="146"/>
  <c r="E40" i="146"/>
  <c r="D40" i="146"/>
  <c r="M36" i="146"/>
  <c r="L36" i="146"/>
  <c r="K36" i="146"/>
  <c r="J36" i="146"/>
  <c r="I36" i="146"/>
  <c r="H36" i="146"/>
  <c r="G36" i="146"/>
  <c r="F36" i="146"/>
  <c r="E36" i="146"/>
  <c r="D36" i="146"/>
  <c r="M35" i="146"/>
  <c r="L35" i="146"/>
  <c r="K35" i="146"/>
  <c r="J35" i="146"/>
  <c r="I35" i="146"/>
  <c r="H35" i="146"/>
  <c r="G35" i="146"/>
  <c r="F35" i="146"/>
  <c r="E35" i="146"/>
  <c r="D35" i="146"/>
  <c r="M34" i="146"/>
  <c r="L34" i="146"/>
  <c r="K34" i="146"/>
  <c r="J34" i="146"/>
  <c r="I34" i="146"/>
  <c r="H34" i="146"/>
  <c r="G34" i="146"/>
  <c r="F34" i="146"/>
  <c r="E34" i="146"/>
  <c r="D34" i="146"/>
  <c r="M33" i="146"/>
  <c r="L33" i="146"/>
  <c r="K33" i="146"/>
  <c r="J33" i="146"/>
  <c r="I33" i="146"/>
  <c r="H33" i="146"/>
  <c r="G33" i="146"/>
  <c r="F33" i="146"/>
  <c r="E33" i="146"/>
  <c r="D33" i="146"/>
  <c r="M32" i="146"/>
  <c r="L32" i="146"/>
  <c r="K32" i="146"/>
  <c r="J32" i="146"/>
  <c r="I32" i="146"/>
  <c r="H32" i="146"/>
  <c r="G32" i="146"/>
  <c r="F32" i="146"/>
  <c r="E32" i="146"/>
  <c r="D32" i="146"/>
  <c r="M31" i="146"/>
  <c r="L31" i="146"/>
  <c r="K31" i="146"/>
  <c r="J31" i="146"/>
  <c r="I31" i="146"/>
  <c r="H31" i="146"/>
  <c r="G31" i="146"/>
  <c r="F31" i="146"/>
  <c r="E31" i="146"/>
  <c r="D31" i="146"/>
  <c r="M30" i="146"/>
  <c r="L30" i="146"/>
  <c r="K30" i="146"/>
  <c r="J30" i="146"/>
  <c r="I30" i="146"/>
  <c r="H30" i="146"/>
  <c r="G30" i="146"/>
  <c r="F30" i="146"/>
  <c r="E30" i="146"/>
  <c r="D30" i="146"/>
  <c r="M29" i="146"/>
  <c r="L29" i="146"/>
  <c r="K29" i="146"/>
  <c r="J29" i="146"/>
  <c r="I29" i="146"/>
  <c r="H29" i="146"/>
  <c r="G29" i="146"/>
  <c r="F29" i="146"/>
  <c r="E29" i="146"/>
  <c r="D29" i="146"/>
  <c r="M28" i="146"/>
  <c r="L28" i="146"/>
  <c r="K28" i="146"/>
  <c r="J28" i="146"/>
  <c r="I28" i="146"/>
  <c r="H28" i="146"/>
  <c r="G28" i="146"/>
  <c r="F28" i="146"/>
  <c r="E28" i="146"/>
  <c r="D28" i="146"/>
  <c r="M27" i="146"/>
  <c r="L27" i="146"/>
  <c r="K27" i="146"/>
  <c r="J27" i="146"/>
  <c r="I27" i="146"/>
  <c r="H27" i="146"/>
  <c r="G27" i="146"/>
  <c r="F27" i="146"/>
  <c r="E27" i="146"/>
  <c r="D27" i="146"/>
  <c r="M26" i="146"/>
  <c r="L26" i="146"/>
  <c r="K26" i="146"/>
  <c r="J26" i="146"/>
  <c r="I26" i="146"/>
  <c r="H26" i="146"/>
  <c r="G26" i="146"/>
  <c r="F26" i="146"/>
  <c r="E26" i="146"/>
  <c r="D26" i="146"/>
  <c r="M25" i="146"/>
  <c r="L25" i="146"/>
  <c r="K25" i="146"/>
  <c r="J25" i="146"/>
  <c r="I25" i="146"/>
  <c r="H25" i="146"/>
  <c r="G25" i="146"/>
  <c r="F25" i="146"/>
  <c r="E25" i="146"/>
  <c r="D25" i="146"/>
  <c r="E24" i="146"/>
  <c r="F24" i="146"/>
  <c r="G24" i="146"/>
  <c r="H24" i="146"/>
  <c r="I24" i="146"/>
  <c r="J24" i="146"/>
  <c r="K24" i="146"/>
  <c r="L24" i="146"/>
  <c r="M24" i="146"/>
  <c r="D24" i="146"/>
  <c r="D6" i="146"/>
  <c r="D7" i="146"/>
  <c r="D12" i="146"/>
  <c r="D13" i="146"/>
  <c r="D14" i="146"/>
  <c r="D15" i="146"/>
  <c r="D5" i="146"/>
  <c r="A88" i="169"/>
  <c r="A1" i="169" s="1"/>
  <c r="O86" i="169"/>
  <c r="Q86" i="169" s="1"/>
  <c r="N86" i="169"/>
  <c r="B84" i="169"/>
  <c r="O83" i="169"/>
  <c r="Q83" i="169" s="1"/>
  <c r="N83" i="169"/>
  <c r="Q82" i="169"/>
  <c r="O82" i="169"/>
  <c r="N82" i="169"/>
  <c r="O81" i="169"/>
  <c r="Q81" i="169" s="1"/>
  <c r="N81" i="169"/>
  <c r="O80" i="169"/>
  <c r="Q80" i="169" s="1"/>
  <c r="N80" i="169"/>
  <c r="Q79" i="169"/>
  <c r="O79" i="169"/>
  <c r="N79" i="169"/>
  <c r="Q78" i="169"/>
  <c r="O78" i="169"/>
  <c r="N78" i="169"/>
  <c r="O77" i="169"/>
  <c r="Q77" i="169" s="1"/>
  <c r="N77" i="169"/>
  <c r="O76" i="169"/>
  <c r="Q76" i="169" s="1"/>
  <c r="N76" i="169"/>
  <c r="O75" i="169"/>
  <c r="Q75" i="169" s="1"/>
  <c r="N75" i="169"/>
  <c r="Q74" i="169"/>
  <c r="O74" i="169"/>
  <c r="N74" i="169"/>
  <c r="O73" i="169"/>
  <c r="Q73" i="169" s="1"/>
  <c r="N73" i="169"/>
  <c r="O72" i="169"/>
  <c r="Q72" i="169" s="1"/>
  <c r="N72" i="169"/>
  <c r="Q69" i="169"/>
  <c r="O69" i="169"/>
  <c r="N69" i="169"/>
  <c r="Q68" i="169"/>
  <c r="O68" i="169"/>
  <c r="N68" i="169"/>
  <c r="O67" i="169"/>
  <c r="Q67" i="169" s="1"/>
  <c r="N67" i="169"/>
  <c r="O66" i="169"/>
  <c r="Q66" i="169" s="1"/>
  <c r="N66" i="169"/>
  <c r="B64" i="169"/>
  <c r="O63" i="169"/>
  <c r="Q63" i="169" s="1"/>
  <c r="N63" i="169"/>
  <c r="Q62" i="169"/>
  <c r="O62" i="169"/>
  <c r="N62" i="169"/>
  <c r="Q61" i="169"/>
  <c r="O61" i="169"/>
  <c r="N61" i="169"/>
  <c r="B59" i="169"/>
  <c r="Q58" i="169"/>
  <c r="O58" i="169"/>
  <c r="N58" i="169"/>
  <c r="O57" i="169"/>
  <c r="Q57" i="169" s="1"/>
  <c r="N57" i="169"/>
  <c r="B55" i="169"/>
  <c r="O54" i="169"/>
  <c r="Q54" i="169" s="1"/>
  <c r="N54" i="169"/>
  <c r="O53" i="169"/>
  <c r="Q53" i="169" s="1"/>
  <c r="N53" i="169"/>
  <c r="B50" i="169"/>
  <c r="O49" i="169"/>
  <c r="Q49" i="169" s="1"/>
  <c r="N49" i="169"/>
  <c r="Q48" i="169"/>
  <c r="O48" i="169"/>
  <c r="N48" i="169"/>
  <c r="Q47" i="169"/>
  <c r="O47" i="169"/>
  <c r="N47" i="169"/>
  <c r="O43" i="169"/>
  <c r="Q43" i="169" s="1"/>
  <c r="N43" i="169"/>
  <c r="O42" i="169"/>
  <c r="Q42" i="169" s="1"/>
  <c r="N42" i="169"/>
  <c r="O41" i="169"/>
  <c r="Q41" i="169" s="1"/>
  <c r="N41" i="169"/>
  <c r="Q40" i="169"/>
  <c r="O40" i="169"/>
  <c r="N40" i="169"/>
  <c r="B37" i="169"/>
  <c r="Q36" i="169"/>
  <c r="O36" i="169"/>
  <c r="N36" i="169"/>
  <c r="O35" i="169"/>
  <c r="Q35" i="169" s="1"/>
  <c r="N35" i="169"/>
  <c r="O34" i="169"/>
  <c r="Q34" i="169" s="1"/>
  <c r="N34" i="169"/>
  <c r="O33" i="169"/>
  <c r="Q33" i="169" s="1"/>
  <c r="N33" i="169"/>
  <c r="Q32" i="169"/>
  <c r="O32" i="169"/>
  <c r="N32" i="169"/>
  <c r="O31" i="169"/>
  <c r="Q31" i="169" s="1"/>
  <c r="N31" i="169"/>
  <c r="O30" i="169"/>
  <c r="Q30" i="169" s="1"/>
  <c r="N30" i="169"/>
  <c r="Q29" i="169"/>
  <c r="O29" i="169"/>
  <c r="N29" i="169"/>
  <c r="Q28" i="169"/>
  <c r="O28" i="169"/>
  <c r="N28" i="169"/>
  <c r="O27" i="169"/>
  <c r="Q27" i="169" s="1"/>
  <c r="N27" i="169"/>
  <c r="O26" i="169"/>
  <c r="Q26" i="169" s="1"/>
  <c r="N26" i="169"/>
  <c r="O25" i="169"/>
  <c r="Q25" i="169" s="1"/>
  <c r="N25" i="169"/>
  <c r="O24" i="169"/>
  <c r="Q24" i="169" s="1"/>
  <c r="N24" i="169"/>
  <c r="E20" i="169"/>
  <c r="F20" i="169" s="1"/>
  <c r="G20" i="169" s="1"/>
  <c r="H20" i="169" s="1"/>
  <c r="I20" i="169" s="1"/>
  <c r="J20" i="169" s="1"/>
  <c r="K20" i="169" s="1"/>
  <c r="L20" i="169" s="1"/>
  <c r="M20" i="169" s="1"/>
  <c r="N20" i="169" s="1"/>
  <c r="O20" i="169" s="1"/>
  <c r="P20" i="169" s="1"/>
  <c r="Q20" i="169" s="1"/>
  <c r="A88" i="168" l="1"/>
  <c r="A1" i="168" s="1"/>
  <c r="B84" i="168"/>
  <c r="B64" i="168"/>
  <c r="B59" i="168"/>
  <c r="B55" i="168"/>
  <c r="B50" i="168"/>
  <c r="B37" i="168"/>
  <c r="E20" i="168"/>
  <c r="F20" i="168" s="1"/>
  <c r="G20" i="168" s="1"/>
  <c r="H20" i="168" s="1"/>
  <c r="I20" i="168" s="1"/>
  <c r="J20" i="168" s="1"/>
  <c r="K20" i="168" s="1"/>
  <c r="L20" i="168" s="1"/>
  <c r="M20" i="168" s="1"/>
  <c r="N20" i="168" s="1"/>
  <c r="O20" i="168" s="1"/>
  <c r="P20" i="168" s="1"/>
  <c r="Q20" i="168" s="1"/>
  <c r="A88" i="166" l="1"/>
  <c r="A1" i="166" s="1"/>
  <c r="O86" i="166"/>
  <c r="Q86" i="166" s="1"/>
  <c r="N86" i="166"/>
  <c r="B84" i="166"/>
  <c r="O83" i="166"/>
  <c r="Q83" i="166" s="1"/>
  <c r="N83" i="166"/>
  <c r="Q82" i="166"/>
  <c r="O82" i="166"/>
  <c r="N82" i="166"/>
  <c r="O81" i="166"/>
  <c r="Q81" i="166" s="1"/>
  <c r="N81" i="166"/>
  <c r="O80" i="166"/>
  <c r="Q80" i="166" s="1"/>
  <c r="N80" i="166"/>
  <c r="Q79" i="166"/>
  <c r="O79" i="166"/>
  <c r="N79" i="166"/>
  <c r="Q78" i="166"/>
  <c r="O78" i="166"/>
  <c r="N78" i="166"/>
  <c r="O77" i="166"/>
  <c r="Q77" i="166" s="1"/>
  <c r="N77" i="166"/>
  <c r="O76" i="166"/>
  <c r="Q76" i="166" s="1"/>
  <c r="N76" i="166"/>
  <c r="O75" i="166"/>
  <c r="Q75" i="166" s="1"/>
  <c r="N75" i="166"/>
  <c r="Q74" i="166"/>
  <c r="O74" i="166"/>
  <c r="N74" i="166"/>
  <c r="O73" i="166"/>
  <c r="Q73" i="166" s="1"/>
  <c r="N73" i="166"/>
  <c r="O72" i="166"/>
  <c r="Q72" i="166" s="1"/>
  <c r="N72" i="166"/>
  <c r="Q69" i="166"/>
  <c r="O69" i="166"/>
  <c r="N69" i="166"/>
  <c r="Q68" i="166"/>
  <c r="O68" i="166"/>
  <c r="N68" i="166"/>
  <c r="O67" i="166"/>
  <c r="Q67" i="166" s="1"/>
  <c r="N67" i="166"/>
  <c r="O66" i="166"/>
  <c r="Q66" i="166" s="1"/>
  <c r="N66" i="166"/>
  <c r="B64" i="166"/>
  <c r="O63" i="166"/>
  <c r="Q63" i="166" s="1"/>
  <c r="N63" i="166"/>
  <c r="Q62" i="166"/>
  <c r="O62" i="166"/>
  <c r="N62" i="166"/>
  <c r="Q61" i="166"/>
  <c r="O61" i="166"/>
  <c r="N61" i="166"/>
  <c r="B59" i="166"/>
  <c r="Q58" i="166"/>
  <c r="O58" i="166"/>
  <c r="N58" i="166"/>
  <c r="O57" i="166"/>
  <c r="Q57" i="166" s="1"/>
  <c r="N57" i="166"/>
  <c r="B55" i="166"/>
  <c r="O54" i="166"/>
  <c r="Q54" i="166" s="1"/>
  <c r="N54" i="166"/>
  <c r="O53" i="166"/>
  <c r="Q53" i="166" s="1"/>
  <c r="N53" i="166"/>
  <c r="B50" i="166"/>
  <c r="O49" i="166"/>
  <c r="Q49" i="166" s="1"/>
  <c r="N49" i="166"/>
  <c r="Q48" i="166"/>
  <c r="O48" i="166"/>
  <c r="N48" i="166"/>
  <c r="Q47" i="166"/>
  <c r="O47" i="166"/>
  <c r="N47" i="166"/>
  <c r="O43" i="166"/>
  <c r="Q43" i="166" s="1"/>
  <c r="N43" i="166"/>
  <c r="O42" i="166"/>
  <c r="Q42" i="166" s="1"/>
  <c r="N42" i="166"/>
  <c r="O41" i="166"/>
  <c r="Q41" i="166" s="1"/>
  <c r="N41" i="166"/>
  <c r="Q40" i="166"/>
  <c r="O40" i="166"/>
  <c r="N40" i="166"/>
  <c r="B37" i="166"/>
  <c r="Q36" i="166"/>
  <c r="O36" i="166"/>
  <c r="N36" i="166"/>
  <c r="O35" i="166"/>
  <c r="Q35" i="166" s="1"/>
  <c r="N35" i="166"/>
  <c r="O34" i="166"/>
  <c r="Q34" i="166" s="1"/>
  <c r="N34" i="166"/>
  <c r="O33" i="166"/>
  <c r="Q33" i="166" s="1"/>
  <c r="N33" i="166"/>
  <c r="Q32" i="166"/>
  <c r="O32" i="166"/>
  <c r="N32" i="166"/>
  <c r="O31" i="166"/>
  <c r="Q31" i="166" s="1"/>
  <c r="N31" i="166"/>
  <c r="O30" i="166"/>
  <c r="Q30" i="166" s="1"/>
  <c r="N30" i="166"/>
  <c r="Q29" i="166"/>
  <c r="O29" i="166"/>
  <c r="N29" i="166"/>
  <c r="Q28" i="166"/>
  <c r="O28" i="166"/>
  <c r="N28" i="166"/>
  <c r="O27" i="166"/>
  <c r="Q27" i="166" s="1"/>
  <c r="N27" i="166"/>
  <c r="O26" i="166"/>
  <c r="Q26" i="166" s="1"/>
  <c r="N26" i="166"/>
  <c r="O25" i="166"/>
  <c r="Q25" i="166" s="1"/>
  <c r="N25" i="166"/>
  <c r="Q24" i="166"/>
  <c r="O24" i="166"/>
  <c r="N24" i="166"/>
  <c r="E20" i="166"/>
  <c r="F20" i="166" s="1"/>
  <c r="G20" i="166" s="1"/>
  <c r="H20" i="166" s="1"/>
  <c r="I20" i="166" s="1"/>
  <c r="J20" i="166" s="1"/>
  <c r="K20" i="166" s="1"/>
  <c r="L20" i="166" s="1"/>
  <c r="M20" i="166" s="1"/>
  <c r="N20" i="166" s="1"/>
  <c r="O20" i="166" s="1"/>
  <c r="P20" i="166" s="1"/>
  <c r="Q20" i="166" s="1"/>
  <c r="P86" i="164" l="1"/>
  <c r="O86" i="164"/>
  <c r="N86" i="164"/>
  <c r="B84" i="164"/>
  <c r="P83" i="164"/>
  <c r="P83" i="146" s="1"/>
  <c r="O83" i="164"/>
  <c r="N83" i="164"/>
  <c r="P82" i="164"/>
  <c r="O82" i="164"/>
  <c r="N82" i="164"/>
  <c r="P81" i="164"/>
  <c r="P81" i="146" s="1"/>
  <c r="O81" i="164"/>
  <c r="N81" i="164"/>
  <c r="P80" i="164"/>
  <c r="O80" i="164"/>
  <c r="N80" i="164"/>
  <c r="P79" i="164"/>
  <c r="P79" i="146" s="1"/>
  <c r="O79" i="164"/>
  <c r="N79" i="164"/>
  <c r="P78" i="164"/>
  <c r="O78" i="164"/>
  <c r="N78" i="164"/>
  <c r="P77" i="164"/>
  <c r="P77" i="146" s="1"/>
  <c r="O77" i="164"/>
  <c r="N77" i="164"/>
  <c r="P76" i="164"/>
  <c r="O76" i="164"/>
  <c r="N76" i="164"/>
  <c r="P75" i="164"/>
  <c r="P75" i="146" s="1"/>
  <c r="O75" i="164"/>
  <c r="N75" i="164"/>
  <c r="P74" i="164"/>
  <c r="O74" i="164"/>
  <c r="N74" i="164"/>
  <c r="P73" i="164"/>
  <c r="P73" i="146" s="1"/>
  <c r="O73" i="164"/>
  <c r="N73" i="164"/>
  <c r="P72" i="164"/>
  <c r="O72" i="164"/>
  <c r="N72" i="164"/>
  <c r="P69" i="164"/>
  <c r="P69" i="146" s="1"/>
  <c r="O69" i="164"/>
  <c r="N69" i="164"/>
  <c r="P68" i="164"/>
  <c r="O68" i="164"/>
  <c r="N68" i="164"/>
  <c r="P67" i="164"/>
  <c r="P67" i="146" s="1"/>
  <c r="O67" i="164"/>
  <c r="N67" i="164"/>
  <c r="P66" i="164"/>
  <c r="P66" i="146" s="1"/>
  <c r="N66" i="164"/>
  <c r="K66" i="164"/>
  <c r="O66" i="164" s="1"/>
  <c r="J66" i="164"/>
  <c r="I66" i="164"/>
  <c r="H66" i="164"/>
  <c r="G66" i="164"/>
  <c r="F66" i="164"/>
  <c r="B64" i="164"/>
  <c r="P63" i="164"/>
  <c r="O63" i="164"/>
  <c r="N63" i="164"/>
  <c r="P62" i="164"/>
  <c r="O62" i="164"/>
  <c r="N62" i="164"/>
  <c r="P61" i="164"/>
  <c r="O61" i="164"/>
  <c r="N61" i="164"/>
  <c r="B59" i="164"/>
  <c r="P58" i="164"/>
  <c r="O58" i="164"/>
  <c r="N58" i="164"/>
  <c r="P57" i="164"/>
  <c r="P57" i="146" s="1"/>
  <c r="O57" i="164"/>
  <c r="J57" i="164"/>
  <c r="N57" i="164" s="1"/>
  <c r="H57" i="164"/>
  <c r="B55" i="164"/>
  <c r="P54" i="164"/>
  <c r="O54" i="164"/>
  <c r="N54" i="164"/>
  <c r="P53" i="164"/>
  <c r="O53" i="164"/>
  <c r="N53" i="164"/>
  <c r="B50" i="164"/>
  <c r="P49" i="164"/>
  <c r="P49" i="146" s="1"/>
  <c r="O49" i="164"/>
  <c r="N49" i="164"/>
  <c r="P48" i="164"/>
  <c r="O48" i="164"/>
  <c r="N48" i="164"/>
  <c r="P47" i="164"/>
  <c r="P47" i="146" s="1"/>
  <c r="O47" i="164"/>
  <c r="N47" i="164"/>
  <c r="P43" i="164"/>
  <c r="O43" i="164"/>
  <c r="N43" i="164"/>
  <c r="P42" i="164"/>
  <c r="P42" i="146" s="1"/>
  <c r="O42" i="164"/>
  <c r="N42" i="164"/>
  <c r="P41" i="164"/>
  <c r="O41" i="164"/>
  <c r="N41" i="164"/>
  <c r="P40" i="164"/>
  <c r="P40" i="146" s="1"/>
  <c r="O40" i="164"/>
  <c r="N40" i="164"/>
  <c r="B37" i="164"/>
  <c r="P36" i="164"/>
  <c r="O36" i="164"/>
  <c r="N36" i="164"/>
  <c r="P35" i="164"/>
  <c r="P35" i="146" s="1"/>
  <c r="O35" i="164"/>
  <c r="N35" i="164"/>
  <c r="P34" i="164"/>
  <c r="O34" i="164"/>
  <c r="N34" i="164"/>
  <c r="P33" i="164"/>
  <c r="P33" i="146" s="1"/>
  <c r="O33" i="164"/>
  <c r="N33" i="164"/>
  <c r="P32" i="164"/>
  <c r="O32" i="164"/>
  <c r="N32" i="164"/>
  <c r="P31" i="164"/>
  <c r="P31" i="146" s="1"/>
  <c r="O31" i="164"/>
  <c r="N31" i="164"/>
  <c r="P30" i="164"/>
  <c r="O30" i="164"/>
  <c r="N30" i="164"/>
  <c r="P29" i="164"/>
  <c r="P29" i="146" s="1"/>
  <c r="O29" i="164"/>
  <c r="N29" i="164"/>
  <c r="P28" i="164"/>
  <c r="O28" i="164"/>
  <c r="N28" i="164"/>
  <c r="P27" i="164"/>
  <c r="P27" i="146" s="1"/>
  <c r="O27" i="164"/>
  <c r="N27" i="164"/>
  <c r="P26" i="164"/>
  <c r="O26" i="164"/>
  <c r="N26" i="164"/>
  <c r="P25" i="164"/>
  <c r="P25" i="146" s="1"/>
  <c r="O25" i="164"/>
  <c r="N25" i="164"/>
  <c r="P24" i="164"/>
  <c r="O24" i="164"/>
  <c r="N24" i="164"/>
  <c r="E20" i="164"/>
  <c r="F20" i="164" s="1"/>
  <c r="G20" i="164" s="1"/>
  <c r="H20" i="164" s="1"/>
  <c r="I20" i="164" s="1"/>
  <c r="J20" i="164" s="1"/>
  <c r="K20" i="164" s="1"/>
  <c r="L20" i="164" s="1"/>
  <c r="M20" i="164" s="1"/>
  <c r="N20" i="164" s="1"/>
  <c r="O20" i="164" s="1"/>
  <c r="P20" i="164" s="1"/>
  <c r="Q20" i="164" s="1"/>
  <c r="D11" i="164"/>
  <c r="D11" i="146" s="1"/>
  <c r="D10" i="164"/>
  <c r="D10" i="146" s="1"/>
  <c r="D9" i="164"/>
  <c r="D9" i="146" s="1"/>
  <c r="D8" i="164"/>
  <c r="D8" i="146" s="1"/>
  <c r="A1" i="164"/>
  <c r="Q67" i="164" l="1"/>
  <c r="Q33" i="164"/>
  <c r="Q75" i="164"/>
  <c r="Q31" i="164"/>
  <c r="Q27" i="164"/>
  <c r="Q57" i="164"/>
  <c r="Q40" i="164"/>
  <c r="Q73" i="164"/>
  <c r="Q43" i="164"/>
  <c r="P43" i="146"/>
  <c r="Q80" i="164"/>
  <c r="P80" i="146"/>
  <c r="Q29" i="164"/>
  <c r="Q36" i="164"/>
  <c r="P36" i="146"/>
  <c r="Q41" i="164"/>
  <c r="P41" i="146"/>
  <c r="Q69" i="164"/>
  <c r="Q78" i="164"/>
  <c r="P78" i="146"/>
  <c r="Q34" i="164"/>
  <c r="P34" i="146"/>
  <c r="Q54" i="164"/>
  <c r="P54" i="146"/>
  <c r="Q25" i="164"/>
  <c r="Q83" i="164"/>
  <c r="Q30" i="164"/>
  <c r="P30" i="146"/>
  <c r="Q81" i="164"/>
  <c r="Q42" i="164"/>
  <c r="Q63" i="164"/>
  <c r="P63" i="146"/>
  <c r="Q68" i="164"/>
  <c r="P68" i="146"/>
  <c r="Q79" i="164"/>
  <c r="Q32" i="164"/>
  <c r="P32" i="146"/>
  <c r="Q58" i="164"/>
  <c r="P58" i="146"/>
  <c r="Q74" i="164"/>
  <c r="P74" i="146"/>
  <c r="Q47" i="164"/>
  <c r="Q72" i="164"/>
  <c r="P72" i="146"/>
  <c r="Q28" i="164"/>
  <c r="P28" i="146"/>
  <c r="Q26" i="164"/>
  <c r="P26" i="146"/>
  <c r="Q35" i="164"/>
  <c r="Q77" i="164"/>
  <c r="Q62" i="164"/>
  <c r="P62" i="146"/>
  <c r="Q76" i="164"/>
  <c r="P76" i="146"/>
  <c r="Q49" i="164"/>
  <c r="Q24" i="164"/>
  <c r="P24" i="146"/>
  <c r="Q48" i="164"/>
  <c r="P48" i="146"/>
  <c r="Q53" i="164"/>
  <c r="P53" i="146"/>
  <c r="Q61" i="164"/>
  <c r="P61" i="146"/>
  <c r="Q82" i="164"/>
  <c r="P82" i="146"/>
  <c r="Q86" i="164"/>
  <c r="P86" i="146"/>
  <c r="Q66" i="164"/>
  <c r="A88" i="163" l="1"/>
  <c r="A1" i="163" s="1"/>
  <c r="O86" i="163"/>
  <c r="Q86" i="163" s="1"/>
  <c r="N86" i="163"/>
  <c r="B84" i="163"/>
  <c r="O83" i="163"/>
  <c r="Q83" i="163" s="1"/>
  <c r="N83" i="163"/>
  <c r="O82" i="163"/>
  <c r="Q82" i="163" s="1"/>
  <c r="N82" i="163"/>
  <c r="O81" i="163"/>
  <c r="Q81" i="163" s="1"/>
  <c r="N81" i="163"/>
  <c r="Q80" i="163"/>
  <c r="O80" i="163"/>
  <c r="N80" i="163"/>
  <c r="Q79" i="163"/>
  <c r="O79" i="163"/>
  <c r="N79" i="163"/>
  <c r="O78" i="163"/>
  <c r="Q78" i="163" s="1"/>
  <c r="N78" i="163"/>
  <c r="O77" i="163"/>
  <c r="Q77" i="163" s="1"/>
  <c r="N77" i="163"/>
  <c r="O76" i="163"/>
  <c r="Q76" i="163" s="1"/>
  <c r="N76" i="163"/>
  <c r="O75" i="163"/>
  <c r="Q75" i="163" s="1"/>
  <c r="N75" i="163"/>
  <c r="O74" i="163"/>
  <c r="Q74" i="163" s="1"/>
  <c r="N74" i="163"/>
  <c r="O73" i="163"/>
  <c r="Q73" i="163" s="1"/>
  <c r="N73" i="163"/>
  <c r="Q72" i="163"/>
  <c r="O72" i="163"/>
  <c r="N72" i="163"/>
  <c r="O69" i="163"/>
  <c r="Q69" i="163" s="1"/>
  <c r="N69" i="163"/>
  <c r="O68" i="163"/>
  <c r="Q68" i="163" s="1"/>
  <c r="N68" i="163"/>
  <c r="O67" i="163"/>
  <c r="Q67" i="163" s="1"/>
  <c r="N67" i="163"/>
  <c r="O66" i="163"/>
  <c r="Q66" i="163" s="1"/>
  <c r="N66" i="163"/>
  <c r="B64" i="163"/>
  <c r="Q63" i="163"/>
  <c r="O63" i="163"/>
  <c r="N63" i="163"/>
  <c r="Q62" i="163"/>
  <c r="O62" i="163"/>
  <c r="N62" i="163"/>
  <c r="O61" i="163"/>
  <c r="Q61" i="163" s="1"/>
  <c r="N61" i="163"/>
  <c r="B59" i="163"/>
  <c r="O58" i="163"/>
  <c r="Q58" i="163" s="1"/>
  <c r="N58" i="163"/>
  <c r="O57" i="163"/>
  <c r="Q57" i="163" s="1"/>
  <c r="N57" i="163"/>
  <c r="B55" i="163"/>
  <c r="O54" i="163"/>
  <c r="Q54" i="163" s="1"/>
  <c r="N54" i="163"/>
  <c r="O53" i="163"/>
  <c r="Q53" i="163" s="1"/>
  <c r="N53" i="163"/>
  <c r="B50" i="163"/>
  <c r="Q49" i="163"/>
  <c r="O49" i="163"/>
  <c r="N49" i="163"/>
  <c r="Q48" i="163"/>
  <c r="O48" i="163"/>
  <c r="N48" i="163"/>
  <c r="O47" i="163"/>
  <c r="Q47" i="163" s="1"/>
  <c r="N47" i="163"/>
  <c r="O43" i="163"/>
  <c r="Q43" i="163" s="1"/>
  <c r="N43" i="163"/>
  <c r="O42" i="163"/>
  <c r="Q42" i="163" s="1"/>
  <c r="N42" i="163"/>
  <c r="O41" i="163"/>
  <c r="Q41" i="163" s="1"/>
  <c r="N41" i="163"/>
  <c r="O40" i="163"/>
  <c r="Q40" i="163" s="1"/>
  <c r="N40" i="163"/>
  <c r="B37" i="163"/>
  <c r="O36" i="163"/>
  <c r="Q36" i="163" s="1"/>
  <c r="N36" i="163"/>
  <c r="O35" i="163"/>
  <c r="Q35" i="163" s="1"/>
  <c r="N35" i="163"/>
  <c r="O34" i="163"/>
  <c r="Q34" i="163" s="1"/>
  <c r="N34" i="163"/>
  <c r="O33" i="163"/>
  <c r="Q33" i="163" s="1"/>
  <c r="N33" i="163"/>
  <c r="O32" i="163"/>
  <c r="Q32" i="163" s="1"/>
  <c r="N32" i="163"/>
  <c r="O31" i="163"/>
  <c r="Q31" i="163" s="1"/>
  <c r="N31" i="163"/>
  <c r="Q30" i="163"/>
  <c r="O30" i="163"/>
  <c r="N30" i="163"/>
  <c r="O29" i="163"/>
  <c r="Q29" i="163" s="1"/>
  <c r="N29" i="163"/>
  <c r="O28" i="163"/>
  <c r="Q28" i="163" s="1"/>
  <c r="N28" i="163"/>
  <c r="O27" i="163"/>
  <c r="Q27" i="163" s="1"/>
  <c r="N27" i="163"/>
  <c r="O26" i="163"/>
  <c r="Q26" i="163" s="1"/>
  <c r="N26" i="163"/>
  <c r="O25" i="163"/>
  <c r="Q25" i="163" s="1"/>
  <c r="N25" i="163"/>
  <c r="O24" i="163"/>
  <c r="Q24" i="163" s="1"/>
  <c r="N24" i="163"/>
  <c r="F20" i="163"/>
  <c r="G20" i="163" s="1"/>
  <c r="H20" i="163" s="1"/>
  <c r="I20" i="163" s="1"/>
  <c r="J20" i="163" s="1"/>
  <c r="K20" i="163" s="1"/>
  <c r="L20" i="163" s="1"/>
  <c r="M20" i="163" s="1"/>
  <c r="N20" i="163" s="1"/>
  <c r="O20" i="163" s="1"/>
  <c r="P20" i="163" s="1"/>
  <c r="Q20" i="163" s="1"/>
  <c r="E20" i="163"/>
  <c r="A88" i="160" l="1"/>
  <c r="A1" i="160" s="1"/>
  <c r="O86" i="160"/>
  <c r="Q86" i="160" s="1"/>
  <c r="N86" i="160"/>
  <c r="B84" i="160"/>
  <c r="O83" i="160"/>
  <c r="Q83" i="160" s="1"/>
  <c r="N83" i="160"/>
  <c r="Q82" i="160"/>
  <c r="O82" i="160"/>
  <c r="N82" i="160"/>
  <c r="O81" i="160"/>
  <c r="Q81" i="160" s="1"/>
  <c r="N81" i="160"/>
  <c r="O80" i="160"/>
  <c r="Q80" i="160" s="1"/>
  <c r="N80" i="160"/>
  <c r="O79" i="160"/>
  <c r="Q79" i="160" s="1"/>
  <c r="N79" i="160"/>
  <c r="O78" i="160"/>
  <c r="Q78" i="160" s="1"/>
  <c r="N78" i="160"/>
  <c r="Q77" i="160"/>
  <c r="O77" i="160"/>
  <c r="N77" i="160"/>
  <c r="O76" i="160"/>
  <c r="Q76" i="160" s="1"/>
  <c r="N76" i="160"/>
  <c r="O75" i="160"/>
  <c r="Q75" i="160" s="1"/>
  <c r="N75" i="160"/>
  <c r="Q74" i="160"/>
  <c r="O74" i="160"/>
  <c r="N74" i="160"/>
  <c r="O73" i="160"/>
  <c r="Q73" i="160" s="1"/>
  <c r="N73" i="160"/>
  <c r="O72" i="160"/>
  <c r="Q72" i="160" s="1"/>
  <c r="N72" i="160"/>
  <c r="O69" i="160"/>
  <c r="Q69" i="160" s="1"/>
  <c r="N69" i="160"/>
  <c r="O68" i="160"/>
  <c r="Q68" i="160" s="1"/>
  <c r="N68" i="160"/>
  <c r="Q67" i="160"/>
  <c r="O67" i="160"/>
  <c r="N67" i="160"/>
  <c r="O66" i="160"/>
  <c r="Q66" i="160" s="1"/>
  <c r="N66" i="160"/>
  <c r="B64" i="160"/>
  <c r="O63" i="160"/>
  <c r="Q63" i="160" s="1"/>
  <c r="N63" i="160"/>
  <c r="O62" i="160"/>
  <c r="Q62" i="160" s="1"/>
  <c r="N62" i="160"/>
  <c r="O61" i="160"/>
  <c r="Q61" i="160" s="1"/>
  <c r="N61" i="160"/>
  <c r="B59" i="160"/>
  <c r="Q58" i="160"/>
  <c r="O58" i="160"/>
  <c r="N58" i="160"/>
  <c r="O57" i="160"/>
  <c r="Q57" i="160" s="1"/>
  <c r="N57" i="160"/>
  <c r="B55" i="160"/>
  <c r="Q54" i="160"/>
  <c r="O54" i="160"/>
  <c r="N54" i="160"/>
  <c r="O53" i="160"/>
  <c r="Q53" i="160" s="1"/>
  <c r="N53" i="160"/>
  <c r="B50" i="160"/>
  <c r="O49" i="160"/>
  <c r="Q49" i="160" s="1"/>
  <c r="N49" i="160"/>
  <c r="O48" i="160"/>
  <c r="Q48" i="160" s="1"/>
  <c r="N48" i="160"/>
  <c r="O47" i="160"/>
  <c r="Q47" i="160" s="1"/>
  <c r="N47" i="160"/>
  <c r="Q43" i="160"/>
  <c r="O43" i="160"/>
  <c r="N43" i="160"/>
  <c r="O42" i="160"/>
  <c r="Q42" i="160" s="1"/>
  <c r="N42" i="160"/>
  <c r="O41" i="160"/>
  <c r="Q41" i="160" s="1"/>
  <c r="N41" i="160"/>
  <c r="Q40" i="160"/>
  <c r="O40" i="160"/>
  <c r="N40" i="160"/>
  <c r="B37" i="160"/>
  <c r="O36" i="160"/>
  <c r="Q36" i="160" s="1"/>
  <c r="N36" i="160"/>
  <c r="Q35" i="160"/>
  <c r="O35" i="160"/>
  <c r="N35" i="160"/>
  <c r="O34" i="160"/>
  <c r="Q34" i="160" s="1"/>
  <c r="N34" i="160"/>
  <c r="O33" i="160"/>
  <c r="Q33" i="160" s="1"/>
  <c r="N33" i="160"/>
  <c r="Q32" i="160"/>
  <c r="O32" i="160"/>
  <c r="N32" i="160"/>
  <c r="O31" i="160"/>
  <c r="Q31" i="160" s="1"/>
  <c r="N31" i="160"/>
  <c r="O30" i="160"/>
  <c r="Q30" i="160" s="1"/>
  <c r="N30" i="160"/>
  <c r="O29" i="160"/>
  <c r="Q29" i="160" s="1"/>
  <c r="N29" i="160"/>
  <c r="O28" i="160"/>
  <c r="Q28" i="160" s="1"/>
  <c r="N28" i="160"/>
  <c r="Q27" i="160"/>
  <c r="O27" i="160"/>
  <c r="N27" i="160"/>
  <c r="O26" i="160"/>
  <c r="Q26" i="160" s="1"/>
  <c r="N26" i="160"/>
  <c r="O25" i="160"/>
  <c r="Q25" i="160" s="1"/>
  <c r="N25" i="160"/>
  <c r="Q24" i="160"/>
  <c r="O24" i="160"/>
  <c r="N24" i="160"/>
  <c r="E20" i="160"/>
  <c r="F20" i="160" s="1"/>
  <c r="G20" i="160" s="1"/>
  <c r="H20" i="160" s="1"/>
  <c r="I20" i="160" s="1"/>
  <c r="J20" i="160" s="1"/>
  <c r="K20" i="160" s="1"/>
  <c r="L20" i="160" s="1"/>
  <c r="M20" i="160" s="1"/>
  <c r="N20" i="160" s="1"/>
  <c r="O20" i="160" s="1"/>
  <c r="P20" i="160" s="1"/>
  <c r="Q20" i="160" s="1"/>
  <c r="A88" i="84" l="1"/>
  <c r="A1" i="84" s="1"/>
  <c r="A88" i="32"/>
  <c r="A1" i="32"/>
  <c r="A1" i="148"/>
  <c r="A88" i="114"/>
  <c r="A1" i="114" s="1"/>
  <c r="A88" i="108"/>
  <c r="A1" i="108" s="1"/>
  <c r="A88" i="107"/>
  <c r="A1" i="107" s="1"/>
  <c r="A88" i="103"/>
  <c r="A1" i="103" s="1"/>
  <c r="A88" i="102"/>
  <c r="A1" i="102"/>
  <c r="A88" i="101"/>
  <c r="A1" i="101" s="1"/>
  <c r="A88" i="99"/>
  <c r="A1" i="99" s="1"/>
  <c r="A88" i="98"/>
  <c r="A1" i="98" s="1"/>
  <c r="A88" i="149"/>
  <c r="A1" i="149" s="1"/>
  <c r="A88" i="127"/>
  <c r="A1" i="127"/>
  <c r="A88" i="95"/>
  <c r="A1" i="95" s="1"/>
  <c r="A88" i="94"/>
  <c r="A1" i="94" s="1"/>
  <c r="A88" i="93"/>
  <c r="A1" i="93"/>
  <c r="A88" i="92"/>
  <c r="A1" i="92" s="1"/>
  <c r="A88" i="148"/>
  <c r="A88" i="90"/>
  <c r="A1" i="90" s="1"/>
  <c r="A88" i="89"/>
  <c r="A1" i="89" s="1"/>
  <c r="A88" i="88"/>
  <c r="A1" i="88" s="1"/>
  <c r="A88" i="47"/>
  <c r="A1" i="47"/>
  <c r="A88" i="86"/>
  <c r="A1" i="86" s="1"/>
  <c r="A88" i="85"/>
  <c r="A1" i="85" s="1"/>
  <c r="A88" i="50"/>
  <c r="A1" i="50" s="1"/>
  <c r="A88" i="83"/>
  <c r="A1" i="83"/>
  <c r="A88" i="156"/>
  <c r="A1" i="156" s="1"/>
  <c r="A88" i="46"/>
  <c r="A1" i="46" s="1"/>
  <c r="A88" i="155"/>
  <c r="A1" i="155" s="1"/>
  <c r="A88" i="147"/>
  <c r="A1" i="147" s="1"/>
  <c r="A88" i="43"/>
  <c r="A1" i="43" s="1"/>
  <c r="A88" i="132"/>
  <c r="A1" i="132" s="1"/>
  <c r="A88" i="49"/>
  <c r="A1" i="49" s="1"/>
  <c r="A88" i="153"/>
  <c r="A1" i="153" s="1"/>
  <c r="A88" i="38"/>
  <c r="A1" i="38"/>
  <c r="A88" i="37"/>
  <c r="A1" i="37" s="1"/>
  <c r="A88" i="36"/>
  <c r="A1" i="36" s="1"/>
  <c r="A88" i="135"/>
  <c r="A1" i="135" s="1"/>
  <c r="A88" i="146"/>
  <c r="A1" i="146" s="1"/>
  <c r="A88" i="152"/>
  <c r="A1" i="152"/>
  <c r="Q86" i="32"/>
  <c r="O86" i="32"/>
  <c r="N86" i="32"/>
  <c r="B84" i="32"/>
  <c r="O83" i="32"/>
  <c r="Q83" i="32" s="1"/>
  <c r="N83" i="32"/>
  <c r="O82" i="32"/>
  <c r="Q82" i="32" s="1"/>
  <c r="N82" i="32"/>
  <c r="O81" i="32"/>
  <c r="Q81" i="32"/>
  <c r="N81" i="32"/>
  <c r="O80" i="32"/>
  <c r="Q80" i="32" s="1"/>
  <c r="N80" i="32"/>
  <c r="O79" i="32"/>
  <c r="Q79" i="32" s="1"/>
  <c r="N79" i="32"/>
  <c r="O78" i="32"/>
  <c r="Q78" i="32"/>
  <c r="N78" i="32"/>
  <c r="O77" i="32"/>
  <c r="Q77" i="32" s="1"/>
  <c r="N77" i="32"/>
  <c r="O76" i="32"/>
  <c r="Q76" i="32"/>
  <c r="N76" i="32"/>
  <c r="O75" i="32"/>
  <c r="Q75" i="32" s="1"/>
  <c r="N75" i="32"/>
  <c r="Q74" i="32"/>
  <c r="O74" i="32"/>
  <c r="N74" i="32"/>
  <c r="O73" i="32"/>
  <c r="Q73" i="32"/>
  <c r="N73" i="32"/>
  <c r="O72" i="32"/>
  <c r="Q72" i="32" s="1"/>
  <c r="N72" i="32"/>
  <c r="Q69" i="32"/>
  <c r="O69" i="32"/>
  <c r="N69" i="32"/>
  <c r="O68" i="32"/>
  <c r="Q68" i="32"/>
  <c r="N68" i="32"/>
  <c r="O67" i="32"/>
  <c r="Q67" i="32"/>
  <c r="N67" i="32"/>
  <c r="O66" i="32"/>
  <c r="Q66" i="32"/>
  <c r="N66" i="32"/>
  <c r="B64" i="32"/>
  <c r="O63" i="32"/>
  <c r="Q63" i="32" s="1"/>
  <c r="N63" i="32"/>
  <c r="O62" i="32"/>
  <c r="Q62" i="32" s="1"/>
  <c r="N62" i="32"/>
  <c r="O61" i="32"/>
  <c r="Q61" i="32" s="1"/>
  <c r="N61" i="32"/>
  <c r="B59" i="32"/>
  <c r="O58" i="32"/>
  <c r="Q58" i="32" s="1"/>
  <c r="N58" i="32"/>
  <c r="O57" i="32"/>
  <c r="Q57" i="32" s="1"/>
  <c r="N57" i="32"/>
  <c r="B55" i="32"/>
  <c r="O54" i="32"/>
  <c r="Q54" i="32"/>
  <c r="N54" i="32"/>
  <c r="O53" i="32"/>
  <c r="Q53" i="32" s="1"/>
  <c r="N53" i="32"/>
  <c r="B50" i="32"/>
  <c r="O49" i="32"/>
  <c r="Q49" i="32" s="1"/>
  <c r="N49" i="32"/>
  <c r="Q48" i="32"/>
  <c r="O48" i="32"/>
  <c r="N48" i="32"/>
  <c r="O47" i="32"/>
  <c r="Q47" i="32" s="1"/>
  <c r="N47" i="32"/>
  <c r="O43" i="32"/>
  <c r="Q43" i="32"/>
  <c r="N43" i="32"/>
  <c r="O42" i="32"/>
  <c r="Q42" i="32" s="1"/>
  <c r="N42" i="32"/>
  <c r="O41" i="32"/>
  <c r="Q41" i="32" s="1"/>
  <c r="N41" i="32"/>
  <c r="O40" i="32"/>
  <c r="Q40" i="32" s="1"/>
  <c r="N40" i="32"/>
  <c r="B37" i="32"/>
  <c r="O36" i="32"/>
  <c r="Q36" i="32" s="1"/>
  <c r="N36" i="32"/>
  <c r="O35" i="32"/>
  <c r="Q35" i="32"/>
  <c r="N35" i="32"/>
  <c r="O34" i="32"/>
  <c r="Q34" i="32"/>
  <c r="N34" i="32"/>
  <c r="O33" i="32"/>
  <c r="Q33" i="32" s="1"/>
  <c r="N33" i="32"/>
  <c r="O32" i="32"/>
  <c r="Q32" i="32" s="1"/>
  <c r="N32" i="32"/>
  <c r="O31" i="32"/>
  <c r="Q31" i="32"/>
  <c r="N31" i="32"/>
  <c r="O30" i="32"/>
  <c r="Q30" i="32" s="1"/>
  <c r="N30" i="32"/>
  <c r="O29" i="32"/>
  <c r="Q29" i="32" s="1"/>
  <c r="N29" i="32"/>
  <c r="O28" i="32"/>
  <c r="Q28" i="32" s="1"/>
  <c r="N28" i="32"/>
  <c r="O27" i="32"/>
  <c r="Q27" i="32"/>
  <c r="N27" i="32"/>
  <c r="O26" i="32"/>
  <c r="Q26" i="32"/>
  <c r="N26" i="32"/>
  <c r="O25" i="32"/>
  <c r="Q25" i="32"/>
  <c r="N25" i="32"/>
  <c r="Q24" i="32"/>
  <c r="O24" i="32"/>
  <c r="N24" i="32"/>
  <c r="E20" i="32"/>
  <c r="F20" i="32"/>
  <c r="G20" i="32" s="1"/>
  <c r="H20" i="32" s="1"/>
  <c r="I20" i="32" s="1"/>
  <c r="J20" i="32" s="1"/>
  <c r="K20" i="32" s="1"/>
  <c r="L20" i="32" s="1"/>
  <c r="M20" i="32" s="1"/>
  <c r="N20" i="32" s="1"/>
  <c r="O20" i="32" s="1"/>
  <c r="P20" i="32" s="1"/>
  <c r="Q20" i="32" s="1"/>
  <c r="O86" i="152"/>
  <c r="Q86" i="152"/>
  <c r="N86" i="152"/>
  <c r="B84" i="152"/>
  <c r="O83" i="152"/>
  <c r="Q83" i="152" s="1"/>
  <c r="N83" i="152"/>
  <c r="O82" i="152"/>
  <c r="Q82" i="152" s="1"/>
  <c r="N82" i="152"/>
  <c r="O81" i="152"/>
  <c r="Q81" i="152" s="1"/>
  <c r="N81" i="152"/>
  <c r="O80" i="152"/>
  <c r="Q80" i="152" s="1"/>
  <c r="N80" i="152"/>
  <c r="O79" i="152"/>
  <c r="Q79" i="152"/>
  <c r="N79" i="152"/>
  <c r="O78" i="152"/>
  <c r="Q78" i="152" s="1"/>
  <c r="N78" i="152"/>
  <c r="O77" i="152"/>
  <c r="Q77" i="152"/>
  <c r="N77" i="152"/>
  <c r="O76" i="152"/>
  <c r="Q76" i="152" s="1"/>
  <c r="N76" i="152"/>
  <c r="O75" i="152"/>
  <c r="Q75" i="152" s="1"/>
  <c r="N75" i="152"/>
  <c r="O74" i="152"/>
  <c r="Q74" i="152" s="1"/>
  <c r="N74" i="152"/>
  <c r="O73" i="152"/>
  <c r="Q73" i="152" s="1"/>
  <c r="N73" i="152"/>
  <c r="O72" i="152"/>
  <c r="Q72" i="152" s="1"/>
  <c r="N72" i="152"/>
  <c r="O69" i="152"/>
  <c r="Q69" i="152"/>
  <c r="N69" i="152"/>
  <c r="O68" i="152"/>
  <c r="Q68" i="152" s="1"/>
  <c r="N68" i="152"/>
  <c r="O67" i="152"/>
  <c r="Q67" i="152" s="1"/>
  <c r="N67" i="152"/>
  <c r="O66" i="152"/>
  <c r="Q66" i="152" s="1"/>
  <c r="N66" i="152"/>
  <c r="B64" i="152"/>
  <c r="Q63" i="152"/>
  <c r="O63" i="152"/>
  <c r="N63" i="152"/>
  <c r="O62" i="152"/>
  <c r="Q62" i="152"/>
  <c r="N62" i="152"/>
  <c r="O61" i="152"/>
  <c r="Q61" i="152" s="1"/>
  <c r="N61" i="152"/>
  <c r="B59" i="152"/>
  <c r="Q58" i="152"/>
  <c r="O58" i="152"/>
  <c r="N58" i="152"/>
  <c r="O57" i="152"/>
  <c r="Q57" i="152" s="1"/>
  <c r="N57" i="152"/>
  <c r="B55" i="152"/>
  <c r="O54" i="152"/>
  <c r="Q54" i="152" s="1"/>
  <c r="N54" i="152"/>
  <c r="O53" i="152"/>
  <c r="Q53" i="152" s="1"/>
  <c r="N53" i="152"/>
  <c r="B50" i="152"/>
  <c r="O49" i="152"/>
  <c r="Q49" i="152" s="1"/>
  <c r="N49" i="152"/>
  <c r="O48" i="152"/>
  <c r="Q48" i="152"/>
  <c r="N48" i="152"/>
  <c r="O47" i="152"/>
  <c r="Q47" i="152"/>
  <c r="N47" i="152"/>
  <c r="O43" i="152"/>
  <c r="Q43" i="152" s="1"/>
  <c r="N43" i="152"/>
  <c r="O42" i="152"/>
  <c r="Q42" i="152" s="1"/>
  <c r="N42" i="152"/>
  <c r="O41" i="152"/>
  <c r="Q41" i="152" s="1"/>
  <c r="N41" i="152"/>
  <c r="O40" i="152"/>
  <c r="Q40" i="152" s="1"/>
  <c r="N40" i="152"/>
  <c r="B37" i="152"/>
  <c r="O36" i="152"/>
  <c r="Q36" i="152"/>
  <c r="N36" i="152"/>
  <c r="O35" i="152"/>
  <c r="Q35" i="152" s="1"/>
  <c r="N35" i="152"/>
  <c r="O34" i="152"/>
  <c r="Q34" i="152" s="1"/>
  <c r="N34" i="152"/>
  <c r="O33" i="152"/>
  <c r="Q33" i="152" s="1"/>
  <c r="N33" i="152"/>
  <c r="O32" i="152"/>
  <c r="Q32" i="152" s="1"/>
  <c r="N32" i="152"/>
  <c r="O31" i="152"/>
  <c r="Q31" i="152" s="1"/>
  <c r="N31" i="152"/>
  <c r="O30" i="152"/>
  <c r="Q30" i="152" s="1"/>
  <c r="N30" i="152"/>
  <c r="O29" i="152"/>
  <c r="Q29" i="152" s="1"/>
  <c r="N29" i="152"/>
  <c r="O28" i="152"/>
  <c r="Q28" i="152"/>
  <c r="N28" i="152"/>
  <c r="O27" i="152"/>
  <c r="Q27" i="152" s="1"/>
  <c r="N27" i="152"/>
  <c r="O26" i="152"/>
  <c r="Q26" i="152" s="1"/>
  <c r="N26" i="152"/>
  <c r="O25" i="152"/>
  <c r="Q25" i="152"/>
  <c r="N25" i="152"/>
  <c r="O24" i="152"/>
  <c r="Q24" i="152" s="1"/>
  <c r="N24" i="152"/>
  <c r="E20" i="152"/>
  <c r="F20" i="152" s="1"/>
  <c r="G20" i="152" s="1"/>
  <c r="H20" i="152"/>
  <c r="I20" i="152" s="1"/>
  <c r="J20" i="152" s="1"/>
  <c r="K20" i="152" s="1"/>
  <c r="L20" i="152" s="1"/>
  <c r="M20" i="152" s="1"/>
  <c r="N20" i="152" s="1"/>
  <c r="O20" i="152" s="1"/>
  <c r="P20" i="152" s="1"/>
  <c r="Q20" i="152" s="1"/>
  <c r="O86" i="135"/>
  <c r="Q86" i="135" s="1"/>
  <c r="N86" i="135"/>
  <c r="B84" i="135"/>
  <c r="O83" i="135"/>
  <c r="Q83" i="135" s="1"/>
  <c r="N83" i="135"/>
  <c r="O82" i="135"/>
  <c r="Q82" i="135" s="1"/>
  <c r="N82" i="135"/>
  <c r="O81" i="135"/>
  <c r="Q81" i="135" s="1"/>
  <c r="N81" i="135"/>
  <c r="O80" i="135"/>
  <c r="Q80" i="135" s="1"/>
  <c r="N80" i="135"/>
  <c r="O79" i="135"/>
  <c r="Q79" i="135" s="1"/>
  <c r="N79" i="135"/>
  <c r="O78" i="135"/>
  <c r="Q78" i="135" s="1"/>
  <c r="N78" i="135"/>
  <c r="O77" i="135"/>
  <c r="Q77" i="135" s="1"/>
  <c r="N77" i="135"/>
  <c r="O76" i="135"/>
  <c r="Q76" i="135"/>
  <c r="N76" i="135"/>
  <c r="O75" i="135"/>
  <c r="Q75" i="135"/>
  <c r="N75" i="135"/>
  <c r="O74" i="135"/>
  <c r="Q74" i="135" s="1"/>
  <c r="N74" i="135"/>
  <c r="O73" i="135"/>
  <c r="Q73" i="135" s="1"/>
  <c r="N73" i="135"/>
  <c r="Q72" i="135"/>
  <c r="O72" i="135"/>
  <c r="N72" i="135"/>
  <c r="O69" i="135"/>
  <c r="Q69" i="135" s="1"/>
  <c r="N69" i="135"/>
  <c r="O68" i="135"/>
  <c r="Q68" i="135" s="1"/>
  <c r="N68" i="135"/>
  <c r="O67" i="135"/>
  <c r="Q67" i="135"/>
  <c r="N67" i="135"/>
  <c r="O66" i="135"/>
  <c r="Q66" i="135" s="1"/>
  <c r="N66" i="135"/>
  <c r="B64" i="135"/>
  <c r="O63" i="135"/>
  <c r="Q63" i="135" s="1"/>
  <c r="N63" i="135"/>
  <c r="O62" i="135"/>
  <c r="Q62" i="135" s="1"/>
  <c r="N62" i="135"/>
  <c r="O61" i="135"/>
  <c r="Q61" i="135" s="1"/>
  <c r="N61" i="135"/>
  <c r="B59" i="135"/>
  <c r="O58" i="135"/>
  <c r="Q58" i="135" s="1"/>
  <c r="N58" i="135"/>
  <c r="O57" i="135"/>
  <c r="Q57" i="135" s="1"/>
  <c r="N57" i="135"/>
  <c r="B55" i="135"/>
  <c r="O54" i="135"/>
  <c r="Q54" i="135" s="1"/>
  <c r="N54" i="135"/>
  <c r="O53" i="135"/>
  <c r="Q53" i="135" s="1"/>
  <c r="N53" i="135"/>
  <c r="B50" i="135"/>
  <c r="Q49" i="135"/>
  <c r="O49" i="135"/>
  <c r="N49" i="135"/>
  <c r="O48" i="135"/>
  <c r="Q48" i="135" s="1"/>
  <c r="N48" i="135"/>
  <c r="O47" i="135"/>
  <c r="Q47" i="135" s="1"/>
  <c r="N47" i="135"/>
  <c r="O43" i="135"/>
  <c r="Q43" i="135"/>
  <c r="N43" i="135"/>
  <c r="O42" i="135"/>
  <c r="Q42" i="135"/>
  <c r="N42" i="135"/>
  <c r="O41" i="135"/>
  <c r="Q41" i="135" s="1"/>
  <c r="N41" i="135"/>
  <c r="O40" i="135"/>
  <c r="Q40" i="135" s="1"/>
  <c r="N40" i="135"/>
  <c r="B37" i="135"/>
  <c r="O36" i="135"/>
  <c r="Q36" i="135" s="1"/>
  <c r="N36" i="135"/>
  <c r="O35" i="135"/>
  <c r="Q35" i="135" s="1"/>
  <c r="N35" i="135"/>
  <c r="O34" i="135"/>
  <c r="Q34" i="135"/>
  <c r="N34" i="135"/>
  <c r="O33" i="135"/>
  <c r="Q33" i="135"/>
  <c r="N33" i="135"/>
  <c r="O32" i="135"/>
  <c r="Q32" i="135" s="1"/>
  <c r="N32" i="135"/>
  <c r="O31" i="135"/>
  <c r="Q31" i="135" s="1"/>
  <c r="N31" i="135"/>
  <c r="O30" i="135"/>
  <c r="Q30" i="135" s="1"/>
  <c r="N30" i="135"/>
  <c r="O29" i="135"/>
  <c r="Q29" i="135" s="1"/>
  <c r="N29" i="135"/>
  <c r="O28" i="135"/>
  <c r="Q28" i="135" s="1"/>
  <c r="N28" i="135"/>
  <c r="O27" i="135"/>
  <c r="Q27" i="135"/>
  <c r="N27" i="135"/>
  <c r="O26" i="135"/>
  <c r="Q26" i="135"/>
  <c r="N26" i="135"/>
  <c r="O25" i="135"/>
  <c r="Q25" i="135"/>
  <c r="N25" i="135"/>
  <c r="O24" i="135"/>
  <c r="Q24" i="135" s="1"/>
  <c r="N24" i="135"/>
  <c r="E20" i="135"/>
  <c r="F20" i="135" s="1"/>
  <c r="G20" i="135" s="1"/>
  <c r="H20" i="135" s="1"/>
  <c r="I20" i="135" s="1"/>
  <c r="J20" i="135" s="1"/>
  <c r="K20" i="135" s="1"/>
  <c r="L20" i="135" s="1"/>
  <c r="M20" i="135" s="1"/>
  <c r="N20" i="135" s="1"/>
  <c r="O20" i="135" s="1"/>
  <c r="P20" i="135" s="1"/>
  <c r="Q20" i="135" s="1"/>
  <c r="O86" i="36"/>
  <c r="Q86" i="36" s="1"/>
  <c r="N86" i="36"/>
  <c r="B84" i="36"/>
  <c r="O83" i="36"/>
  <c r="Q83" i="36" s="1"/>
  <c r="N83" i="36"/>
  <c r="O82" i="36"/>
  <c r="Q82" i="36" s="1"/>
  <c r="N82" i="36"/>
  <c r="O81" i="36"/>
  <c r="Q81" i="36" s="1"/>
  <c r="N81" i="36"/>
  <c r="O80" i="36"/>
  <c r="Q80" i="36"/>
  <c r="N80" i="36"/>
  <c r="Q79" i="36"/>
  <c r="O79" i="36"/>
  <c r="N79" i="36"/>
  <c r="O78" i="36"/>
  <c r="Q78" i="36" s="1"/>
  <c r="N78" i="36"/>
  <c r="O77" i="36"/>
  <c r="Q77" i="36" s="1"/>
  <c r="N77" i="36"/>
  <c r="O76" i="36"/>
  <c r="Q76" i="36" s="1"/>
  <c r="N76" i="36"/>
  <c r="O75" i="36"/>
  <c r="Q75" i="36" s="1"/>
  <c r="N75" i="36"/>
  <c r="O74" i="36"/>
  <c r="Q74" i="36" s="1"/>
  <c r="N74" i="36"/>
  <c r="O73" i="36"/>
  <c r="Q73" i="36" s="1"/>
  <c r="N73" i="36"/>
  <c r="O72" i="36"/>
  <c r="Q72" i="36"/>
  <c r="N72" i="36"/>
  <c r="O69" i="36"/>
  <c r="Q69" i="36" s="1"/>
  <c r="N69" i="36"/>
  <c r="O68" i="36"/>
  <c r="Q68" i="36" s="1"/>
  <c r="N68" i="36"/>
  <c r="O67" i="36"/>
  <c r="Q67" i="36" s="1"/>
  <c r="N67" i="36"/>
  <c r="O66" i="36"/>
  <c r="Q66" i="36" s="1"/>
  <c r="N66" i="36"/>
  <c r="B64" i="36"/>
  <c r="O63" i="36"/>
  <c r="Q63" i="36"/>
  <c r="N63" i="36"/>
  <c r="O62" i="36"/>
  <c r="Q62" i="36" s="1"/>
  <c r="N62" i="36"/>
  <c r="O61" i="36"/>
  <c r="Q61" i="36" s="1"/>
  <c r="N61" i="36"/>
  <c r="B59" i="36"/>
  <c r="O58" i="36"/>
  <c r="Q58" i="36" s="1"/>
  <c r="N58" i="36"/>
  <c r="O57" i="36"/>
  <c r="Q57" i="36" s="1"/>
  <c r="N57" i="36"/>
  <c r="B55" i="36"/>
  <c r="Q54" i="36"/>
  <c r="O54" i="36"/>
  <c r="N54" i="36"/>
  <c r="O53" i="36"/>
  <c r="Q53" i="36" s="1"/>
  <c r="N53" i="36"/>
  <c r="B50" i="36"/>
  <c r="O49" i="36"/>
  <c r="Q49" i="36"/>
  <c r="N49" i="36"/>
  <c r="O48" i="36"/>
  <c r="Q48" i="36" s="1"/>
  <c r="N48" i="36"/>
  <c r="O47" i="36"/>
  <c r="Q47" i="36" s="1"/>
  <c r="N47" i="36"/>
  <c r="O43" i="36"/>
  <c r="Q43" i="36" s="1"/>
  <c r="N43" i="36"/>
  <c r="O42" i="36"/>
  <c r="Q42" i="36" s="1"/>
  <c r="N42" i="36"/>
  <c r="O41" i="36"/>
  <c r="Q41" i="36" s="1"/>
  <c r="N41" i="36"/>
  <c r="O40" i="36"/>
  <c r="Q40" i="36" s="1"/>
  <c r="N40" i="36"/>
  <c r="B37" i="36"/>
  <c r="O36" i="36"/>
  <c r="Q36" i="36" s="1"/>
  <c r="N36" i="36"/>
  <c r="O35" i="36"/>
  <c r="Q35" i="36" s="1"/>
  <c r="N35" i="36"/>
  <c r="O34" i="36"/>
  <c r="Q34" i="36" s="1"/>
  <c r="N34" i="36"/>
  <c r="Q33" i="36"/>
  <c r="O33" i="36"/>
  <c r="N33" i="36"/>
  <c r="O32" i="36"/>
  <c r="Q32" i="36"/>
  <c r="N32" i="36"/>
  <c r="O31" i="36"/>
  <c r="Q31" i="36" s="1"/>
  <c r="N31" i="36"/>
  <c r="O30" i="36"/>
  <c r="Q30" i="36" s="1"/>
  <c r="N30" i="36"/>
  <c r="O29" i="36"/>
  <c r="Q29" i="36" s="1"/>
  <c r="N29" i="36"/>
  <c r="O28" i="36"/>
  <c r="Q28" i="36" s="1"/>
  <c r="N28" i="36"/>
  <c r="O27" i="36"/>
  <c r="Q27" i="36" s="1"/>
  <c r="N27" i="36"/>
  <c r="O26" i="36"/>
  <c r="Q26" i="36" s="1"/>
  <c r="N26" i="36"/>
  <c r="O25" i="36"/>
  <c r="Q25" i="36" s="1"/>
  <c r="N25" i="36"/>
  <c r="O24" i="36"/>
  <c r="Q24" i="36" s="1"/>
  <c r="N24" i="36"/>
  <c r="E20" i="36"/>
  <c r="F20" i="36" s="1"/>
  <c r="G20" i="36" s="1"/>
  <c r="H20" i="36" s="1"/>
  <c r="I20" i="36" s="1"/>
  <c r="J20" i="36" s="1"/>
  <c r="K20" i="36" s="1"/>
  <c r="L20" i="36" s="1"/>
  <c r="M20" i="36" s="1"/>
  <c r="N20" i="36" s="1"/>
  <c r="O20" i="36" s="1"/>
  <c r="P20" i="36" s="1"/>
  <c r="Q20" i="36" s="1"/>
  <c r="O86" i="37"/>
  <c r="Q86" i="37"/>
  <c r="N86" i="37"/>
  <c r="B84" i="37"/>
  <c r="O83" i="37"/>
  <c r="Q83" i="37" s="1"/>
  <c r="N83" i="37"/>
  <c r="Q82" i="37"/>
  <c r="O82" i="37"/>
  <c r="N82" i="37"/>
  <c r="O81" i="37"/>
  <c r="Q81" i="37" s="1"/>
  <c r="N81" i="37"/>
  <c r="O80" i="37"/>
  <c r="Q80" i="37" s="1"/>
  <c r="N80" i="37"/>
  <c r="O79" i="37"/>
  <c r="Q79" i="37" s="1"/>
  <c r="N79" i="37"/>
  <c r="O78" i="37"/>
  <c r="Q78" i="37"/>
  <c r="N78" i="37"/>
  <c r="O77" i="37"/>
  <c r="Q77" i="37"/>
  <c r="N77" i="37"/>
  <c r="O76" i="37"/>
  <c r="Q76" i="37" s="1"/>
  <c r="N76" i="37"/>
  <c r="O75" i="37"/>
  <c r="Q75" i="37" s="1"/>
  <c r="N75" i="37"/>
  <c r="O74" i="37"/>
  <c r="Q74" i="37" s="1"/>
  <c r="N74" i="37"/>
  <c r="O73" i="37"/>
  <c r="Q73" i="37" s="1"/>
  <c r="N73" i="37"/>
  <c r="Q72" i="37"/>
  <c r="O72" i="37"/>
  <c r="N72" i="37"/>
  <c r="O69" i="37"/>
  <c r="Q69" i="37" s="1"/>
  <c r="N69" i="37"/>
  <c r="O68" i="37"/>
  <c r="Q68" i="37" s="1"/>
  <c r="N68" i="37"/>
  <c r="O67" i="37"/>
  <c r="Q67" i="37"/>
  <c r="N67" i="37"/>
  <c r="O66" i="37"/>
  <c r="Q66" i="37" s="1"/>
  <c r="N66" i="37"/>
  <c r="B64" i="37"/>
  <c r="Q63" i="37"/>
  <c r="O63" i="37"/>
  <c r="N63" i="37"/>
  <c r="O62" i="37"/>
  <c r="Q62" i="37" s="1"/>
  <c r="N62" i="37"/>
  <c r="O61" i="37"/>
  <c r="Q61" i="37"/>
  <c r="N61" i="37"/>
  <c r="B59" i="37"/>
  <c r="O58" i="37"/>
  <c r="Q58" i="37" s="1"/>
  <c r="N58" i="37"/>
  <c r="O57" i="37"/>
  <c r="Q57" i="37" s="1"/>
  <c r="N57" i="37"/>
  <c r="B55" i="37"/>
  <c r="O54" i="37"/>
  <c r="Q54" i="37" s="1"/>
  <c r="N54" i="37"/>
  <c r="O53" i="37"/>
  <c r="Q53" i="37"/>
  <c r="N53" i="37"/>
  <c r="B50" i="37"/>
  <c r="O49" i="37"/>
  <c r="Q49" i="37" s="1"/>
  <c r="N49" i="37"/>
  <c r="O48" i="37"/>
  <c r="Q48" i="37" s="1"/>
  <c r="N48" i="37"/>
  <c r="O47" i="37"/>
  <c r="Q47" i="37" s="1"/>
  <c r="N47" i="37"/>
  <c r="O43" i="37"/>
  <c r="Q43" i="37"/>
  <c r="N43" i="37"/>
  <c r="O42" i="37"/>
  <c r="Q42" i="37" s="1"/>
  <c r="N42" i="37"/>
  <c r="O41" i="37"/>
  <c r="Q41" i="37" s="1"/>
  <c r="N41" i="37"/>
  <c r="O40" i="37"/>
  <c r="Q40" i="37" s="1"/>
  <c r="N40" i="37"/>
  <c r="B37" i="37"/>
  <c r="O36" i="37"/>
  <c r="Q36" i="37" s="1"/>
  <c r="N36" i="37"/>
  <c r="O35" i="37"/>
  <c r="Q35" i="37"/>
  <c r="N35" i="37"/>
  <c r="O34" i="37"/>
  <c r="Q34" i="37" s="1"/>
  <c r="N34" i="37"/>
  <c r="O33" i="37"/>
  <c r="Q33" i="37" s="1"/>
  <c r="N33" i="37"/>
  <c r="Q32" i="37"/>
  <c r="O32" i="37"/>
  <c r="N32" i="37"/>
  <c r="O31" i="37"/>
  <c r="Q31" i="37" s="1"/>
  <c r="N31" i="37"/>
  <c r="O30" i="37"/>
  <c r="Q30" i="37" s="1"/>
  <c r="N30" i="37"/>
  <c r="O29" i="37"/>
  <c r="Q29" i="37" s="1"/>
  <c r="N29" i="37"/>
  <c r="O28" i="37"/>
  <c r="Q28" i="37"/>
  <c r="N28" i="37"/>
  <c r="O27" i="37"/>
  <c r="Q27" i="37"/>
  <c r="N27" i="37"/>
  <c r="O26" i="37"/>
  <c r="Q26" i="37" s="1"/>
  <c r="N26" i="37"/>
  <c r="O25" i="37"/>
  <c r="Q25" i="37" s="1"/>
  <c r="N25" i="37"/>
  <c r="O24" i="37"/>
  <c r="Q24" i="37" s="1"/>
  <c r="N24" i="37"/>
  <c r="I20" i="37"/>
  <c r="J20" i="37" s="1"/>
  <c r="K20" i="37" s="1"/>
  <c r="L20" i="37" s="1"/>
  <c r="M20" i="37" s="1"/>
  <c r="N20" i="37" s="1"/>
  <c r="O20" i="37" s="1"/>
  <c r="P20" i="37" s="1"/>
  <c r="Q20" i="37" s="1"/>
  <c r="E20" i="37"/>
  <c r="F20" i="37" s="1"/>
  <c r="G20" i="37" s="1"/>
  <c r="H20" i="37" s="1"/>
  <c r="O86" i="38"/>
  <c r="Q86" i="38" s="1"/>
  <c r="N86" i="38"/>
  <c r="B84" i="38"/>
  <c r="O83" i="38"/>
  <c r="Q83" i="38"/>
  <c r="N83" i="38"/>
  <c r="O82" i="38"/>
  <c r="Q82" i="38" s="1"/>
  <c r="N82" i="38"/>
  <c r="O81" i="38"/>
  <c r="Q81" i="38" s="1"/>
  <c r="N81" i="38"/>
  <c r="O80" i="38"/>
  <c r="Q80" i="38" s="1"/>
  <c r="N80" i="38"/>
  <c r="Q79" i="38"/>
  <c r="O79" i="38"/>
  <c r="N79" i="38"/>
  <c r="O78" i="38"/>
  <c r="Q78" i="38" s="1"/>
  <c r="N78" i="38"/>
  <c r="O77" i="38"/>
  <c r="Q77" i="38" s="1"/>
  <c r="N77" i="38"/>
  <c r="O76" i="38"/>
  <c r="Q76" i="38" s="1"/>
  <c r="N76" i="38"/>
  <c r="O75" i="38"/>
  <c r="Q75" i="38"/>
  <c r="N75" i="38"/>
  <c r="O74" i="38"/>
  <c r="Q74" i="38"/>
  <c r="N74" i="38"/>
  <c r="O73" i="38"/>
  <c r="Q73" i="38" s="1"/>
  <c r="N73" i="38"/>
  <c r="O72" i="38"/>
  <c r="Q72" i="38" s="1"/>
  <c r="N72" i="38"/>
  <c r="O69" i="38"/>
  <c r="Q69" i="38" s="1"/>
  <c r="N69" i="38"/>
  <c r="O68" i="38"/>
  <c r="Q68" i="38" s="1"/>
  <c r="N68" i="38"/>
  <c r="Q67" i="38"/>
  <c r="O67" i="38"/>
  <c r="N67" i="38"/>
  <c r="O66" i="38"/>
  <c r="Q66" i="38" s="1"/>
  <c r="N66" i="38"/>
  <c r="B64" i="38"/>
  <c r="O63" i="38"/>
  <c r="Q63" i="38" s="1"/>
  <c r="N63" i="38"/>
  <c r="O62" i="38"/>
  <c r="Q62" i="38" s="1"/>
  <c r="N62" i="38"/>
  <c r="O61" i="38"/>
  <c r="Q61" i="38" s="1"/>
  <c r="N61" i="38"/>
  <c r="B59" i="38"/>
  <c r="O58" i="38"/>
  <c r="Q58" i="38" s="1"/>
  <c r="N58" i="38"/>
  <c r="O57" i="38"/>
  <c r="Q57" i="38" s="1"/>
  <c r="N57" i="38"/>
  <c r="B55" i="38"/>
  <c r="Q54" i="38"/>
  <c r="O54" i="38"/>
  <c r="N54" i="38"/>
  <c r="O53" i="38"/>
  <c r="Q53" i="38" s="1"/>
  <c r="N53" i="38"/>
  <c r="B50" i="38"/>
  <c r="O49" i="38"/>
  <c r="Q49" i="38" s="1"/>
  <c r="N49" i="38"/>
  <c r="O48" i="38"/>
  <c r="Q48" i="38" s="1"/>
  <c r="N48" i="38"/>
  <c r="O47" i="38"/>
  <c r="Q47" i="38" s="1"/>
  <c r="N47" i="38"/>
  <c r="O43" i="38"/>
  <c r="Q43" i="38" s="1"/>
  <c r="N43" i="38"/>
  <c r="O42" i="38"/>
  <c r="Q42" i="38" s="1"/>
  <c r="N42" i="38"/>
  <c r="O41" i="38"/>
  <c r="Q41" i="38"/>
  <c r="N41" i="38"/>
  <c r="O40" i="38"/>
  <c r="Q40" i="38"/>
  <c r="N40" i="38"/>
  <c r="B37" i="38"/>
  <c r="O36" i="38"/>
  <c r="Q36" i="38" s="1"/>
  <c r="N36" i="38"/>
  <c r="Q35" i="38"/>
  <c r="O35" i="38"/>
  <c r="N35" i="38"/>
  <c r="O34" i="38"/>
  <c r="Q34" i="38" s="1"/>
  <c r="N34" i="38"/>
  <c r="O33" i="38"/>
  <c r="Q33" i="38"/>
  <c r="N33" i="38"/>
  <c r="O32" i="38"/>
  <c r="Q32" i="38" s="1"/>
  <c r="N32" i="38"/>
  <c r="O31" i="38"/>
  <c r="Q31" i="38" s="1"/>
  <c r="N31" i="38"/>
  <c r="O30" i="38"/>
  <c r="Q30" i="38" s="1"/>
  <c r="N30" i="38"/>
  <c r="O29" i="38"/>
  <c r="Q29" i="38" s="1"/>
  <c r="N29" i="38"/>
  <c r="O28" i="38"/>
  <c r="Q28" i="38" s="1"/>
  <c r="N28" i="38"/>
  <c r="O27" i="38"/>
  <c r="Q27" i="38" s="1"/>
  <c r="N27" i="38"/>
  <c r="O26" i="38"/>
  <c r="Q26" i="38" s="1"/>
  <c r="N26" i="38"/>
  <c r="O25" i="38"/>
  <c r="Q25" i="38"/>
  <c r="N25" i="38"/>
  <c r="O24" i="38"/>
  <c r="Q24" i="38" s="1"/>
  <c r="N24" i="38"/>
  <c r="E20" i="38"/>
  <c r="F20" i="38" s="1"/>
  <c r="G20" i="38" s="1"/>
  <c r="H20" i="38" s="1"/>
  <c r="I20" i="38" s="1"/>
  <c r="J20" i="38" s="1"/>
  <c r="K20" i="38" s="1"/>
  <c r="L20" i="38" s="1"/>
  <c r="M20" i="38" s="1"/>
  <c r="N20" i="38" s="1"/>
  <c r="O20" i="38" s="1"/>
  <c r="P20" i="38" s="1"/>
  <c r="Q20" i="38" s="1"/>
  <c r="O86" i="153"/>
  <c r="Q86" i="153"/>
  <c r="N86" i="153"/>
  <c r="B84" i="153"/>
  <c r="O83" i="153"/>
  <c r="Q83" i="153" s="1"/>
  <c r="N83" i="153"/>
  <c r="Q82" i="153"/>
  <c r="O82" i="153"/>
  <c r="N82" i="153"/>
  <c r="O81" i="153"/>
  <c r="Q81" i="153" s="1"/>
  <c r="N81" i="153"/>
  <c r="O80" i="153"/>
  <c r="Q80" i="153" s="1"/>
  <c r="N80" i="153"/>
  <c r="O79" i="153"/>
  <c r="Q79" i="153" s="1"/>
  <c r="N79" i="153"/>
  <c r="O78" i="153"/>
  <c r="Q78" i="153"/>
  <c r="N78" i="153"/>
  <c r="O77" i="153"/>
  <c r="Q77" i="153" s="1"/>
  <c r="N77" i="153"/>
  <c r="O76" i="153"/>
  <c r="Q76" i="153" s="1"/>
  <c r="N76" i="153"/>
  <c r="O75" i="153"/>
  <c r="Q75" i="153" s="1"/>
  <c r="N75" i="153"/>
  <c r="O74" i="153"/>
  <c r="Q74" i="153" s="1"/>
  <c r="N74" i="153"/>
  <c r="O73" i="153"/>
  <c r="Q73" i="153"/>
  <c r="N73" i="153"/>
  <c r="O72" i="153"/>
  <c r="Q72" i="153" s="1"/>
  <c r="N72" i="153"/>
  <c r="O69" i="153"/>
  <c r="Q69" i="153" s="1"/>
  <c r="N69" i="153"/>
  <c r="O68" i="153"/>
  <c r="Q68" i="153"/>
  <c r="N68" i="153"/>
  <c r="O67" i="153"/>
  <c r="Q67" i="153" s="1"/>
  <c r="N67" i="153"/>
  <c r="O66" i="153"/>
  <c r="Q66" i="153" s="1"/>
  <c r="N66" i="153"/>
  <c r="B64" i="153"/>
  <c r="O63" i="153"/>
  <c r="Q63" i="153" s="1"/>
  <c r="N63" i="153"/>
  <c r="O62" i="153"/>
  <c r="Q62" i="153" s="1"/>
  <c r="N62" i="153"/>
  <c r="O61" i="153"/>
  <c r="Q61" i="153" s="1"/>
  <c r="N61" i="153"/>
  <c r="B59" i="153"/>
  <c r="O58" i="153"/>
  <c r="Q58" i="153" s="1"/>
  <c r="N58" i="153"/>
  <c r="O57" i="153"/>
  <c r="Q57" i="153" s="1"/>
  <c r="N57" i="153"/>
  <c r="B55" i="153"/>
  <c r="O54" i="153"/>
  <c r="Q54" i="153" s="1"/>
  <c r="N54" i="153"/>
  <c r="O53" i="153"/>
  <c r="Q53" i="153" s="1"/>
  <c r="N53" i="153"/>
  <c r="B50" i="153"/>
  <c r="O49" i="153"/>
  <c r="Q49" i="153"/>
  <c r="N49" i="153"/>
  <c r="O48" i="153"/>
  <c r="Q48" i="153" s="1"/>
  <c r="N48" i="153"/>
  <c r="O47" i="153"/>
  <c r="Q47" i="153" s="1"/>
  <c r="N47" i="153"/>
  <c r="Q43" i="153"/>
  <c r="O43" i="153"/>
  <c r="N43" i="153"/>
  <c r="O42" i="153"/>
  <c r="Q42" i="153" s="1"/>
  <c r="N42" i="153"/>
  <c r="O41" i="153"/>
  <c r="Q41" i="153" s="1"/>
  <c r="N41" i="153"/>
  <c r="O40" i="153"/>
  <c r="Q40" i="153" s="1"/>
  <c r="N40" i="153"/>
  <c r="B37" i="153"/>
  <c r="O36" i="153"/>
  <c r="Q36" i="153" s="1"/>
  <c r="N36" i="153"/>
  <c r="Q35" i="153"/>
  <c r="O35" i="153"/>
  <c r="N35" i="153"/>
  <c r="O34" i="153"/>
  <c r="Q34" i="153" s="1"/>
  <c r="N34" i="153"/>
  <c r="O33" i="153"/>
  <c r="Q33" i="153" s="1"/>
  <c r="N33" i="153"/>
  <c r="O32" i="153"/>
  <c r="Q32" i="153" s="1"/>
  <c r="N32" i="153"/>
  <c r="O31" i="153"/>
  <c r="Q31" i="153" s="1"/>
  <c r="N31" i="153"/>
  <c r="O30" i="153"/>
  <c r="Q30" i="153"/>
  <c r="N30" i="153"/>
  <c r="O29" i="153"/>
  <c r="Q29" i="153" s="1"/>
  <c r="N29" i="153"/>
  <c r="O28" i="153"/>
  <c r="Q28" i="153" s="1"/>
  <c r="N28" i="153"/>
  <c r="Q27" i="153"/>
  <c r="O27" i="153"/>
  <c r="N27" i="153"/>
  <c r="O26" i="153"/>
  <c r="Q26" i="153" s="1"/>
  <c r="N26" i="153"/>
  <c r="O25" i="153"/>
  <c r="Q25" i="153" s="1"/>
  <c r="N25" i="153"/>
  <c r="O24" i="153"/>
  <c r="Q24" i="153" s="1"/>
  <c r="N24" i="153"/>
  <c r="E20" i="153"/>
  <c r="F20" i="153" s="1"/>
  <c r="G20" i="153" s="1"/>
  <c r="H20" i="153" s="1"/>
  <c r="I20" i="153" s="1"/>
  <c r="J20" i="153" s="1"/>
  <c r="K20" i="153" s="1"/>
  <c r="L20" i="153" s="1"/>
  <c r="M20" i="153" s="1"/>
  <c r="N20" i="153" s="1"/>
  <c r="O20" i="153" s="1"/>
  <c r="P20" i="153" s="1"/>
  <c r="Q20" i="153" s="1"/>
  <c r="O86" i="49"/>
  <c r="Q86" i="49" s="1"/>
  <c r="N86" i="49"/>
  <c r="B84" i="49"/>
  <c r="O83" i="49"/>
  <c r="Q83" i="49"/>
  <c r="N83" i="49"/>
  <c r="O82" i="49"/>
  <c r="Q82" i="49" s="1"/>
  <c r="N82" i="49"/>
  <c r="O81" i="49"/>
  <c r="Q81" i="49" s="1"/>
  <c r="N81" i="49"/>
  <c r="O80" i="49"/>
  <c r="Q80" i="49" s="1"/>
  <c r="N80" i="49"/>
  <c r="O79" i="49"/>
  <c r="Q79" i="49" s="1"/>
  <c r="N79" i="49"/>
  <c r="O78" i="49"/>
  <c r="Q78" i="49" s="1"/>
  <c r="N78" i="49"/>
  <c r="O77" i="49"/>
  <c r="Q77" i="49"/>
  <c r="N77" i="49"/>
  <c r="O76" i="49"/>
  <c r="Q76" i="49" s="1"/>
  <c r="N76" i="49"/>
  <c r="O75" i="49"/>
  <c r="Q75" i="49" s="1"/>
  <c r="N75" i="49"/>
  <c r="O74" i="49"/>
  <c r="Q74" i="49" s="1"/>
  <c r="N74" i="49"/>
  <c r="O73" i="49"/>
  <c r="Q73" i="49" s="1"/>
  <c r="N73" i="49"/>
  <c r="O72" i="49"/>
  <c r="Q72" i="49" s="1"/>
  <c r="N72" i="49"/>
  <c r="O69" i="49"/>
  <c r="Q69" i="49" s="1"/>
  <c r="N69" i="49"/>
  <c r="O68" i="49"/>
  <c r="Q68" i="49" s="1"/>
  <c r="N68" i="49"/>
  <c r="O67" i="49"/>
  <c r="Q67" i="49" s="1"/>
  <c r="N67" i="49"/>
  <c r="O66" i="49"/>
  <c r="Q66" i="49"/>
  <c r="N66" i="49"/>
  <c r="B64" i="49"/>
  <c r="O63" i="49"/>
  <c r="Q63" i="49" s="1"/>
  <c r="N63" i="49"/>
  <c r="O62" i="49"/>
  <c r="Q62" i="49" s="1"/>
  <c r="N62" i="49"/>
  <c r="O61" i="49"/>
  <c r="Q61" i="49"/>
  <c r="N61" i="49"/>
  <c r="B59" i="49"/>
  <c r="O58" i="49"/>
  <c r="Q58" i="49" s="1"/>
  <c r="N58" i="49"/>
  <c r="O57" i="49"/>
  <c r="Q57" i="49"/>
  <c r="N57" i="49"/>
  <c r="B55" i="49"/>
  <c r="O54" i="49"/>
  <c r="Q54" i="49"/>
  <c r="N54" i="49"/>
  <c r="O53" i="49"/>
  <c r="Q53" i="49" s="1"/>
  <c r="N53" i="49"/>
  <c r="B50" i="49"/>
  <c r="O49" i="49"/>
  <c r="Q49" i="49" s="1"/>
  <c r="N49" i="49"/>
  <c r="O48" i="49"/>
  <c r="Q48" i="49" s="1"/>
  <c r="N48" i="49"/>
  <c r="O47" i="49"/>
  <c r="Q47" i="49" s="1"/>
  <c r="N47" i="49"/>
  <c r="O43" i="49"/>
  <c r="Q43" i="49" s="1"/>
  <c r="N43" i="49"/>
  <c r="O42" i="49"/>
  <c r="Q42" i="49"/>
  <c r="N42" i="49"/>
  <c r="O41" i="49"/>
  <c r="Q41" i="49" s="1"/>
  <c r="N41" i="49"/>
  <c r="O40" i="49"/>
  <c r="Q40" i="49" s="1"/>
  <c r="N40" i="49"/>
  <c r="B37" i="49"/>
  <c r="O36" i="49"/>
  <c r="Q36" i="49"/>
  <c r="N36" i="49"/>
  <c r="O35" i="49"/>
  <c r="Q35" i="49"/>
  <c r="N35" i="49"/>
  <c r="O34" i="49"/>
  <c r="Q34" i="49" s="1"/>
  <c r="N34" i="49"/>
  <c r="O33" i="49"/>
  <c r="Q33" i="49"/>
  <c r="N33" i="49"/>
  <c r="O32" i="49"/>
  <c r="Q32" i="49" s="1"/>
  <c r="N32" i="49"/>
  <c r="O31" i="49"/>
  <c r="Q31" i="49" s="1"/>
  <c r="N31" i="49"/>
  <c r="O30" i="49"/>
  <c r="Q30" i="49" s="1"/>
  <c r="N30" i="49"/>
  <c r="O29" i="49"/>
  <c r="Q29" i="49" s="1"/>
  <c r="N29" i="49"/>
  <c r="O28" i="49"/>
  <c r="Q28" i="49"/>
  <c r="N28" i="49"/>
  <c r="O27" i="49"/>
  <c r="Q27" i="49"/>
  <c r="N27" i="49"/>
  <c r="O26" i="49"/>
  <c r="Q26" i="49"/>
  <c r="N26" i="49"/>
  <c r="O25" i="49"/>
  <c r="Q25" i="49" s="1"/>
  <c r="N25" i="49"/>
  <c r="O24" i="49"/>
  <c r="Q24" i="49" s="1"/>
  <c r="N24" i="49"/>
  <c r="E20" i="49"/>
  <c r="F20" i="49"/>
  <c r="G20" i="49" s="1"/>
  <c r="H20" i="49" s="1"/>
  <c r="I20" i="49" s="1"/>
  <c r="J20" i="49" s="1"/>
  <c r="K20" i="49" s="1"/>
  <c r="L20" i="49" s="1"/>
  <c r="M20" i="49" s="1"/>
  <c r="N20" i="49" s="1"/>
  <c r="O20" i="49" s="1"/>
  <c r="P20" i="49" s="1"/>
  <c r="Q20" i="49" s="1"/>
  <c r="B84" i="132"/>
  <c r="B64" i="132"/>
  <c r="B59" i="132"/>
  <c r="B55" i="132"/>
  <c r="B50" i="132"/>
  <c r="B37" i="132"/>
  <c r="E20" i="132"/>
  <c r="F20" i="132" s="1"/>
  <c r="G20" i="132" s="1"/>
  <c r="H20" i="132"/>
  <c r="I20" i="132"/>
  <c r="J20" i="132" s="1"/>
  <c r="K20" i="132" s="1"/>
  <c r="L20" i="132" s="1"/>
  <c r="M20" i="132" s="1"/>
  <c r="N20" i="132" s="1"/>
  <c r="O20" i="132" s="1"/>
  <c r="P20" i="132" s="1"/>
  <c r="Q20" i="132" s="1"/>
  <c r="O86" i="43"/>
  <c r="Q86" i="43"/>
  <c r="N86" i="43"/>
  <c r="B84" i="43"/>
  <c r="O83" i="43"/>
  <c r="Q83" i="43" s="1"/>
  <c r="N83" i="43"/>
  <c r="O82" i="43"/>
  <c r="Q82" i="43" s="1"/>
  <c r="N82" i="43"/>
  <c r="O81" i="43"/>
  <c r="Q81" i="43" s="1"/>
  <c r="N81" i="43"/>
  <c r="O80" i="43"/>
  <c r="Q80" i="43" s="1"/>
  <c r="N80" i="43"/>
  <c r="O79" i="43"/>
  <c r="Q79" i="43"/>
  <c r="N79" i="43"/>
  <c r="O78" i="43"/>
  <c r="Q78" i="43"/>
  <c r="N78" i="43"/>
  <c r="O77" i="43"/>
  <c r="Q77" i="43" s="1"/>
  <c r="N77" i="43"/>
  <c r="O76" i="43"/>
  <c r="Q76" i="43" s="1"/>
  <c r="N76" i="43"/>
  <c r="O75" i="43"/>
  <c r="Q75" i="43" s="1"/>
  <c r="N75" i="43"/>
  <c r="O74" i="43"/>
  <c r="Q74" i="43" s="1"/>
  <c r="N74" i="43"/>
  <c r="O73" i="43"/>
  <c r="Q73" i="43" s="1"/>
  <c r="N73" i="43"/>
  <c r="O72" i="43"/>
  <c r="Q72" i="43"/>
  <c r="N72" i="43"/>
  <c r="O69" i="43"/>
  <c r="Q69" i="43"/>
  <c r="N69" i="43"/>
  <c r="O68" i="43"/>
  <c r="Q68" i="43" s="1"/>
  <c r="N68" i="43"/>
  <c r="O67" i="43"/>
  <c r="Q67" i="43" s="1"/>
  <c r="N67" i="43"/>
  <c r="O66" i="43"/>
  <c r="Q66" i="43" s="1"/>
  <c r="N66" i="43"/>
  <c r="B64" i="43"/>
  <c r="O63" i="43"/>
  <c r="Q63" i="43" s="1"/>
  <c r="N63" i="43"/>
  <c r="O62" i="43"/>
  <c r="Q62" i="43"/>
  <c r="N62" i="43"/>
  <c r="O61" i="43"/>
  <c r="Q61" i="43" s="1"/>
  <c r="N61" i="43"/>
  <c r="B59" i="43"/>
  <c r="O58" i="43"/>
  <c r="Q58" i="43" s="1"/>
  <c r="N58" i="43"/>
  <c r="O57" i="43"/>
  <c r="Q57" i="43"/>
  <c r="N57" i="43"/>
  <c r="B55" i="43"/>
  <c r="O54" i="43"/>
  <c r="Q54" i="43" s="1"/>
  <c r="N54" i="43"/>
  <c r="O53" i="43"/>
  <c r="Q53" i="43" s="1"/>
  <c r="N53" i="43"/>
  <c r="B50" i="43"/>
  <c r="O49" i="43"/>
  <c r="Q49" i="43" s="1"/>
  <c r="N49" i="43"/>
  <c r="O48" i="43"/>
  <c r="Q48" i="43"/>
  <c r="N48" i="43"/>
  <c r="O47" i="43"/>
  <c r="Q47" i="43"/>
  <c r="N47" i="43"/>
  <c r="O43" i="43"/>
  <c r="Q43" i="43" s="1"/>
  <c r="N43" i="43"/>
  <c r="O42" i="43"/>
  <c r="Q42" i="43" s="1"/>
  <c r="N42" i="43"/>
  <c r="Q41" i="43"/>
  <c r="O41" i="43"/>
  <c r="N41" i="43"/>
  <c r="O40" i="43"/>
  <c r="Q40" i="43" s="1"/>
  <c r="N40" i="43"/>
  <c r="B37" i="43"/>
  <c r="O36" i="43"/>
  <c r="Q36" i="43"/>
  <c r="N36" i="43"/>
  <c r="O35" i="43"/>
  <c r="Q35" i="43" s="1"/>
  <c r="N35" i="43"/>
  <c r="O34" i="43"/>
  <c r="Q34" i="43" s="1"/>
  <c r="N34" i="43"/>
  <c r="O33" i="43"/>
  <c r="Q33" i="43" s="1"/>
  <c r="N33" i="43"/>
  <c r="O32" i="43"/>
  <c r="Q32" i="43" s="1"/>
  <c r="N32" i="43"/>
  <c r="O31" i="43"/>
  <c r="Q31" i="43" s="1"/>
  <c r="N31" i="43"/>
  <c r="O30" i="43"/>
  <c r="Q30" i="43" s="1"/>
  <c r="N30" i="43"/>
  <c r="O29" i="43"/>
  <c r="Q29" i="43"/>
  <c r="N29" i="43"/>
  <c r="O28" i="43"/>
  <c r="Q28" i="43" s="1"/>
  <c r="N28" i="43"/>
  <c r="O27" i="43"/>
  <c r="Q27" i="43" s="1"/>
  <c r="N27" i="43"/>
  <c r="O26" i="43"/>
  <c r="Q26" i="43"/>
  <c r="N26" i="43"/>
  <c r="Q25" i="43"/>
  <c r="O25" i="43"/>
  <c r="N25" i="43"/>
  <c r="O24" i="43"/>
  <c r="Q24" i="43" s="1"/>
  <c r="N24" i="43"/>
  <c r="E20" i="43"/>
  <c r="F20" i="43"/>
  <c r="G20" i="43" s="1"/>
  <c r="H20" i="43" s="1"/>
  <c r="I20" i="43" s="1"/>
  <c r="J20" i="43" s="1"/>
  <c r="K20" i="43" s="1"/>
  <c r="L20" i="43" s="1"/>
  <c r="M20" i="43" s="1"/>
  <c r="N20" i="43" s="1"/>
  <c r="O20" i="43" s="1"/>
  <c r="P20" i="43" s="1"/>
  <c r="Q20" i="43" s="1"/>
  <c r="O86" i="147"/>
  <c r="Q86" i="147" s="1"/>
  <c r="N86" i="147"/>
  <c r="B84" i="147"/>
  <c r="O83" i="147"/>
  <c r="Q83" i="147"/>
  <c r="N83" i="147"/>
  <c r="O82" i="147"/>
  <c r="Q82" i="147"/>
  <c r="N82" i="147"/>
  <c r="O81" i="147"/>
  <c r="Q81" i="147" s="1"/>
  <c r="N81" i="147"/>
  <c r="O80" i="147"/>
  <c r="Q80" i="147" s="1"/>
  <c r="N80" i="147"/>
  <c r="O79" i="147"/>
  <c r="Q79" i="147" s="1"/>
  <c r="N79" i="147"/>
  <c r="O78" i="147"/>
  <c r="Q78" i="147" s="1"/>
  <c r="N78" i="147"/>
  <c r="O77" i="147"/>
  <c r="Q77" i="147"/>
  <c r="N77" i="147"/>
  <c r="O76" i="147"/>
  <c r="Q76" i="147" s="1"/>
  <c r="N76" i="147"/>
  <c r="O75" i="147"/>
  <c r="Q75" i="147" s="1"/>
  <c r="N75" i="147"/>
  <c r="O74" i="147"/>
  <c r="Q74" i="147" s="1"/>
  <c r="N74" i="147"/>
  <c r="O73" i="147"/>
  <c r="Q73" i="147"/>
  <c r="N73" i="147"/>
  <c r="O72" i="147"/>
  <c r="Q72" i="147" s="1"/>
  <c r="N72" i="147"/>
  <c r="O69" i="147"/>
  <c r="Q69" i="147" s="1"/>
  <c r="N69" i="147"/>
  <c r="O68" i="147"/>
  <c r="Q68" i="147"/>
  <c r="N68" i="147"/>
  <c r="O67" i="147"/>
  <c r="Q67" i="147"/>
  <c r="N67" i="147"/>
  <c r="O66" i="147"/>
  <c r="Q66" i="147" s="1"/>
  <c r="N66" i="147"/>
  <c r="B64" i="147"/>
  <c r="O63" i="147"/>
  <c r="Q63" i="147" s="1"/>
  <c r="N63" i="147"/>
  <c r="O62" i="147"/>
  <c r="Q62" i="147" s="1"/>
  <c r="N62" i="147"/>
  <c r="Q61" i="147"/>
  <c r="O61" i="147"/>
  <c r="N61" i="147"/>
  <c r="B59" i="147"/>
  <c r="O58" i="147"/>
  <c r="Q58" i="147" s="1"/>
  <c r="N58" i="147"/>
  <c r="O57" i="147"/>
  <c r="Q57" i="147"/>
  <c r="N57" i="147"/>
  <c r="B55" i="147"/>
  <c r="O54" i="147"/>
  <c r="Q54" i="147"/>
  <c r="N54" i="147"/>
  <c r="O53" i="147"/>
  <c r="Q53" i="147" s="1"/>
  <c r="N53" i="147"/>
  <c r="B50" i="147"/>
  <c r="Q49" i="147"/>
  <c r="O49" i="147"/>
  <c r="N49" i="147"/>
  <c r="O48" i="147"/>
  <c r="Q48" i="147" s="1"/>
  <c r="N48" i="147"/>
  <c r="O47" i="147"/>
  <c r="Q47" i="147" s="1"/>
  <c r="N47" i="147"/>
  <c r="O43" i="147"/>
  <c r="Q43" i="147"/>
  <c r="N43" i="147"/>
  <c r="O42" i="147"/>
  <c r="Q42" i="147" s="1"/>
  <c r="N42" i="147"/>
  <c r="O41" i="147"/>
  <c r="Q41" i="147" s="1"/>
  <c r="N41" i="147"/>
  <c r="O40" i="147"/>
  <c r="Q40" i="147"/>
  <c r="N40" i="147"/>
  <c r="B37" i="147"/>
  <c r="O36" i="147"/>
  <c r="Q36" i="147"/>
  <c r="N36" i="147"/>
  <c r="O35" i="147"/>
  <c r="Q35" i="147"/>
  <c r="N35" i="147"/>
  <c r="O34" i="147"/>
  <c r="Q34" i="147" s="1"/>
  <c r="N34" i="147"/>
  <c r="O33" i="147"/>
  <c r="Q33" i="147"/>
  <c r="N33" i="147"/>
  <c r="O32" i="147"/>
  <c r="Q32" i="147" s="1"/>
  <c r="N32" i="147"/>
  <c r="O31" i="147"/>
  <c r="Q31" i="147"/>
  <c r="N31" i="147"/>
  <c r="O30" i="147"/>
  <c r="Q30" i="147" s="1"/>
  <c r="N30" i="147"/>
  <c r="O29" i="147"/>
  <c r="Q29" i="147" s="1"/>
  <c r="N29" i="147"/>
  <c r="O28" i="147"/>
  <c r="Q28" i="147"/>
  <c r="N28" i="147"/>
  <c r="O27" i="147"/>
  <c r="Q27" i="147"/>
  <c r="N27" i="147"/>
  <c r="O26" i="147"/>
  <c r="Q26" i="147" s="1"/>
  <c r="N26" i="147"/>
  <c r="O25" i="147"/>
  <c r="Q25" i="147" s="1"/>
  <c r="N25" i="147"/>
  <c r="O24" i="147"/>
  <c r="Q24" i="147"/>
  <c r="N24" i="147"/>
  <c r="E20" i="147"/>
  <c r="F20" i="147" s="1"/>
  <c r="G20" i="147"/>
  <c r="H20" i="147" s="1"/>
  <c r="I20" i="147" s="1"/>
  <c r="J20" i="147" s="1"/>
  <c r="K20" i="147" s="1"/>
  <c r="L20" i="147" s="1"/>
  <c r="M20" i="147" s="1"/>
  <c r="N20" i="147" s="1"/>
  <c r="O20" i="147" s="1"/>
  <c r="P20" i="147" s="1"/>
  <c r="Q20" i="147" s="1"/>
  <c r="B84" i="155"/>
  <c r="B64" i="155"/>
  <c r="B59" i="155"/>
  <c r="B55" i="155"/>
  <c r="B50" i="155"/>
  <c r="B37" i="155"/>
  <c r="E20" i="155"/>
  <c r="F20" i="155" s="1"/>
  <c r="G20" i="155" s="1"/>
  <c r="H20" i="155" s="1"/>
  <c r="I20" i="155" s="1"/>
  <c r="J20" i="155" s="1"/>
  <c r="K20" i="155" s="1"/>
  <c r="L20" i="155" s="1"/>
  <c r="M20" i="155" s="1"/>
  <c r="N20" i="155" s="1"/>
  <c r="O20" i="155" s="1"/>
  <c r="P20" i="155" s="1"/>
  <c r="Q20" i="155" s="1"/>
  <c r="O86" i="46"/>
  <c r="Q86" i="46" s="1"/>
  <c r="N86" i="46"/>
  <c r="B84" i="46"/>
  <c r="O83" i="46"/>
  <c r="Q83" i="46" s="1"/>
  <c r="N83" i="46"/>
  <c r="O82" i="46"/>
  <c r="Q82" i="46" s="1"/>
  <c r="N82" i="46"/>
  <c r="O81" i="46"/>
  <c r="Q81" i="46"/>
  <c r="N81" i="46"/>
  <c r="O80" i="46"/>
  <c r="Q80" i="46" s="1"/>
  <c r="N80" i="46"/>
  <c r="O79" i="46"/>
  <c r="Q79" i="46" s="1"/>
  <c r="N79" i="46"/>
  <c r="O78" i="46"/>
  <c r="Q78" i="46" s="1"/>
  <c r="N78" i="46"/>
  <c r="O77" i="46"/>
  <c r="Q77" i="46" s="1"/>
  <c r="N77" i="46"/>
  <c r="O76" i="46"/>
  <c r="Q76" i="46" s="1"/>
  <c r="N76" i="46"/>
  <c r="O75" i="46"/>
  <c r="Q75" i="46" s="1"/>
  <c r="N75" i="46"/>
  <c r="O74" i="46"/>
  <c r="Q74" i="46"/>
  <c r="N74" i="46"/>
  <c r="O73" i="46"/>
  <c r="Q73" i="46" s="1"/>
  <c r="N73" i="46"/>
  <c r="O72" i="46"/>
  <c r="Q72" i="46" s="1"/>
  <c r="N72" i="46"/>
  <c r="O69" i="46"/>
  <c r="Q69" i="46" s="1"/>
  <c r="N69" i="46"/>
  <c r="O68" i="46"/>
  <c r="Q68" i="46" s="1"/>
  <c r="N68" i="46"/>
  <c r="O67" i="46"/>
  <c r="Q67" i="46"/>
  <c r="N67" i="46"/>
  <c r="O66" i="46"/>
  <c r="Q66" i="46" s="1"/>
  <c r="N66" i="46"/>
  <c r="B64" i="46"/>
  <c r="O63" i="46"/>
  <c r="Q63" i="46"/>
  <c r="N63" i="46"/>
  <c r="O62" i="46"/>
  <c r="Q62" i="46" s="1"/>
  <c r="N62" i="46"/>
  <c r="O61" i="46"/>
  <c r="Q61" i="46" s="1"/>
  <c r="N61" i="46"/>
  <c r="B59" i="46"/>
  <c r="O58" i="46"/>
  <c r="Q58" i="46" s="1"/>
  <c r="N58" i="46"/>
  <c r="O57" i="46"/>
  <c r="Q57" i="46"/>
  <c r="N57" i="46"/>
  <c r="B55" i="46"/>
  <c r="O54" i="46"/>
  <c r="Q54" i="46"/>
  <c r="N54" i="46"/>
  <c r="O53" i="46"/>
  <c r="Q53" i="46" s="1"/>
  <c r="N53" i="46"/>
  <c r="B50" i="46"/>
  <c r="O49" i="46"/>
  <c r="Q49" i="46" s="1"/>
  <c r="N49" i="46"/>
  <c r="O48" i="46"/>
  <c r="Q48" i="46" s="1"/>
  <c r="N48" i="46"/>
  <c r="O47" i="46"/>
  <c r="Q47" i="46" s="1"/>
  <c r="N47" i="46"/>
  <c r="O43" i="46"/>
  <c r="Q43" i="46"/>
  <c r="N43" i="46"/>
  <c r="O42" i="46"/>
  <c r="Q42" i="46" s="1"/>
  <c r="N42" i="46"/>
  <c r="O41" i="46"/>
  <c r="Q41" i="46" s="1"/>
  <c r="N41" i="46"/>
  <c r="O40" i="46"/>
  <c r="Q40" i="46" s="1"/>
  <c r="N40" i="46"/>
  <c r="B37" i="46"/>
  <c r="O36" i="46"/>
  <c r="Q36" i="46" s="1"/>
  <c r="N36" i="46"/>
  <c r="O35" i="46"/>
  <c r="Q35" i="46"/>
  <c r="N35" i="46"/>
  <c r="O34" i="46"/>
  <c r="Q34" i="46" s="1"/>
  <c r="N34" i="46"/>
  <c r="O33" i="46"/>
  <c r="Q33" i="46" s="1"/>
  <c r="N33" i="46"/>
  <c r="O32" i="46"/>
  <c r="Q32" i="46"/>
  <c r="N32" i="46"/>
  <c r="O31" i="46"/>
  <c r="Q31" i="46" s="1"/>
  <c r="N31" i="46"/>
  <c r="O30" i="46"/>
  <c r="Q30" i="46" s="1"/>
  <c r="N30" i="46"/>
  <c r="O29" i="46"/>
  <c r="Q29" i="46" s="1"/>
  <c r="N29" i="46"/>
  <c r="O28" i="46"/>
  <c r="Q28" i="46"/>
  <c r="N28" i="46"/>
  <c r="O27" i="46"/>
  <c r="Q27" i="46" s="1"/>
  <c r="N27" i="46"/>
  <c r="O26" i="46"/>
  <c r="Q26" i="46" s="1"/>
  <c r="N26" i="46"/>
  <c r="O25" i="46"/>
  <c r="Q25" i="46" s="1"/>
  <c r="N25" i="46"/>
  <c r="O24" i="46"/>
  <c r="Q24" i="46" s="1"/>
  <c r="N24" i="46"/>
  <c r="E20" i="46"/>
  <c r="F20" i="46" s="1"/>
  <c r="G20" i="46" s="1"/>
  <c r="H20" i="46" s="1"/>
  <c r="I20" i="46" s="1"/>
  <c r="J20" i="46" s="1"/>
  <c r="K20" i="46" s="1"/>
  <c r="L20" i="46" s="1"/>
  <c r="M20" i="46" s="1"/>
  <c r="N20" i="46" s="1"/>
  <c r="O20" i="46" s="1"/>
  <c r="P20" i="46" s="1"/>
  <c r="Q20" i="46" s="1"/>
  <c r="O86" i="156"/>
  <c r="Q86" i="156" s="1"/>
  <c r="N86" i="156"/>
  <c r="B84" i="156"/>
  <c r="O83" i="156"/>
  <c r="Q83" i="156" s="1"/>
  <c r="N83" i="156"/>
  <c r="O82" i="156"/>
  <c r="Q82" i="156" s="1"/>
  <c r="N82" i="156"/>
  <c r="O81" i="156"/>
  <c r="Q81" i="156" s="1"/>
  <c r="N81" i="156"/>
  <c r="O80" i="156"/>
  <c r="Q80" i="156" s="1"/>
  <c r="N80" i="156"/>
  <c r="O79" i="156"/>
  <c r="Q79" i="156" s="1"/>
  <c r="N79" i="156"/>
  <c r="O78" i="156"/>
  <c r="Q78" i="156" s="1"/>
  <c r="N78" i="156"/>
  <c r="O77" i="156"/>
  <c r="Q77" i="156" s="1"/>
  <c r="N77" i="156"/>
  <c r="O76" i="156"/>
  <c r="Q76" i="156" s="1"/>
  <c r="N76" i="156"/>
  <c r="O75" i="156"/>
  <c r="Q75" i="156" s="1"/>
  <c r="N75" i="156"/>
  <c r="O74" i="156"/>
  <c r="Q74" i="156" s="1"/>
  <c r="N74" i="156"/>
  <c r="O73" i="156"/>
  <c r="Q73" i="156" s="1"/>
  <c r="N73" i="156"/>
  <c r="O72" i="156"/>
  <c r="Q72" i="156" s="1"/>
  <c r="N72" i="156"/>
  <c r="O69" i="156"/>
  <c r="Q69" i="156" s="1"/>
  <c r="N69" i="156"/>
  <c r="O68" i="156"/>
  <c r="Q68" i="156" s="1"/>
  <c r="N68" i="156"/>
  <c r="O67" i="156"/>
  <c r="Q67" i="156" s="1"/>
  <c r="N67" i="156"/>
  <c r="Q66" i="156"/>
  <c r="O66" i="156"/>
  <c r="N66" i="156"/>
  <c r="B64" i="156"/>
  <c r="O63" i="156"/>
  <c r="Q63" i="156" s="1"/>
  <c r="N63" i="156"/>
  <c r="O62" i="156"/>
  <c r="Q62" i="156"/>
  <c r="N62" i="156"/>
  <c r="O61" i="156"/>
  <c r="Q61" i="156"/>
  <c r="N61" i="156"/>
  <c r="B59" i="156"/>
  <c r="O58" i="156"/>
  <c r="Q58" i="156" s="1"/>
  <c r="N58" i="156"/>
  <c r="O57" i="156"/>
  <c r="Q57" i="156" s="1"/>
  <c r="N57" i="156"/>
  <c r="B55" i="156"/>
  <c r="O54" i="156"/>
  <c r="Q54" i="156" s="1"/>
  <c r="N54" i="156"/>
  <c r="Q53" i="156"/>
  <c r="O53" i="156"/>
  <c r="N53" i="156"/>
  <c r="B50" i="156"/>
  <c r="Q49" i="156"/>
  <c r="O49" i="156"/>
  <c r="N49" i="156"/>
  <c r="O48" i="156"/>
  <c r="Q48" i="156" s="1"/>
  <c r="N48" i="156"/>
  <c r="O47" i="156"/>
  <c r="Q47" i="156" s="1"/>
  <c r="N47" i="156"/>
  <c r="O43" i="156"/>
  <c r="Q43" i="156" s="1"/>
  <c r="N43" i="156"/>
  <c r="O42" i="156"/>
  <c r="Q42" i="156" s="1"/>
  <c r="N42" i="156"/>
  <c r="O41" i="156"/>
  <c r="Q41" i="156" s="1"/>
  <c r="N41" i="156"/>
  <c r="O40" i="156"/>
  <c r="Q40" i="156" s="1"/>
  <c r="N40" i="156"/>
  <c r="B37" i="156"/>
  <c r="O36" i="156"/>
  <c r="Q36" i="156" s="1"/>
  <c r="N36" i="156"/>
  <c r="O35" i="156"/>
  <c r="Q35" i="156" s="1"/>
  <c r="N35" i="156"/>
  <c r="O34" i="156"/>
  <c r="Q34" i="156" s="1"/>
  <c r="N34" i="156"/>
  <c r="O33" i="156"/>
  <c r="Q33" i="156"/>
  <c r="N33" i="156"/>
  <c r="O32" i="156"/>
  <c r="Q32" i="156" s="1"/>
  <c r="N32" i="156"/>
  <c r="O31" i="156"/>
  <c r="Q31" i="156" s="1"/>
  <c r="N31" i="156"/>
  <c r="O30" i="156"/>
  <c r="Q30" i="156" s="1"/>
  <c r="N30" i="156"/>
  <c r="O29" i="156"/>
  <c r="Q29" i="156" s="1"/>
  <c r="N29" i="156"/>
  <c r="O28" i="156"/>
  <c r="Q28" i="156" s="1"/>
  <c r="N28" i="156"/>
  <c r="O27" i="156"/>
  <c r="Q27" i="156" s="1"/>
  <c r="N27" i="156"/>
  <c r="O26" i="156"/>
  <c r="Q26" i="156" s="1"/>
  <c r="N26" i="156"/>
  <c r="O25" i="156"/>
  <c r="Q25" i="156"/>
  <c r="N25" i="156"/>
  <c r="O24" i="156"/>
  <c r="Q24" i="156" s="1"/>
  <c r="N24" i="156"/>
  <c r="E20" i="156"/>
  <c r="F20" i="156" s="1"/>
  <c r="G20" i="156"/>
  <c r="H20" i="156" s="1"/>
  <c r="I20" i="156" s="1"/>
  <c r="J20" i="156" s="1"/>
  <c r="K20" i="156" s="1"/>
  <c r="L20" i="156" s="1"/>
  <c r="M20" i="156" s="1"/>
  <c r="N20" i="156" s="1"/>
  <c r="O20" i="156" s="1"/>
  <c r="P20" i="156" s="1"/>
  <c r="Q20" i="156" s="1"/>
  <c r="O86" i="83"/>
  <c r="Q86" i="83"/>
  <c r="N86" i="83"/>
  <c r="B84" i="83"/>
  <c r="O83" i="83"/>
  <c r="Q83" i="83"/>
  <c r="N83" i="83"/>
  <c r="O82" i="83"/>
  <c r="Q82" i="83" s="1"/>
  <c r="N82" i="83"/>
  <c r="O81" i="83"/>
  <c r="Q81" i="83" s="1"/>
  <c r="N81" i="83"/>
  <c r="O80" i="83"/>
  <c r="Q80" i="83"/>
  <c r="N80" i="83"/>
  <c r="O79" i="83"/>
  <c r="Q79" i="83" s="1"/>
  <c r="N79" i="83"/>
  <c r="O78" i="83"/>
  <c r="Q78" i="83" s="1"/>
  <c r="N78" i="83"/>
  <c r="O77" i="83"/>
  <c r="Q77" i="83" s="1"/>
  <c r="N77" i="83"/>
  <c r="O76" i="83"/>
  <c r="Q76" i="83" s="1"/>
  <c r="N76" i="83"/>
  <c r="O75" i="83"/>
  <c r="Q75" i="83" s="1"/>
  <c r="N75" i="83"/>
  <c r="O74" i="83"/>
  <c r="Q74" i="83" s="1"/>
  <c r="N74" i="83"/>
  <c r="O73" i="83"/>
  <c r="Q73" i="83"/>
  <c r="N73" i="83"/>
  <c r="O72" i="83"/>
  <c r="Q72" i="83" s="1"/>
  <c r="N72" i="83"/>
  <c r="O69" i="83"/>
  <c r="Q69" i="83" s="1"/>
  <c r="N69" i="83"/>
  <c r="O68" i="83"/>
  <c r="Q68" i="83" s="1"/>
  <c r="N68" i="83"/>
  <c r="O67" i="83"/>
  <c r="Q67" i="83" s="1"/>
  <c r="N67" i="83"/>
  <c r="O66" i="83"/>
  <c r="Q66" i="83" s="1"/>
  <c r="N66" i="83"/>
  <c r="B64" i="83"/>
  <c r="O63" i="83"/>
  <c r="Q63" i="83" s="1"/>
  <c r="N63" i="83"/>
  <c r="O62" i="83"/>
  <c r="Q62" i="83" s="1"/>
  <c r="N62" i="83"/>
  <c r="O61" i="83"/>
  <c r="Q61" i="83" s="1"/>
  <c r="N61" i="83"/>
  <c r="B59" i="83"/>
  <c r="O58" i="83"/>
  <c r="Q58" i="83" s="1"/>
  <c r="N58" i="83"/>
  <c r="O57" i="83"/>
  <c r="Q57" i="83"/>
  <c r="N57" i="83"/>
  <c r="B55" i="83"/>
  <c r="O54" i="83"/>
  <c r="Q54" i="83" s="1"/>
  <c r="N54" i="83"/>
  <c r="O53" i="83"/>
  <c r="Q53" i="83" s="1"/>
  <c r="N53" i="83"/>
  <c r="B50" i="83"/>
  <c r="O49" i="83"/>
  <c r="Q49" i="83" s="1"/>
  <c r="N49" i="83"/>
  <c r="O48" i="83"/>
  <c r="Q48" i="83" s="1"/>
  <c r="N48" i="83"/>
  <c r="O47" i="83"/>
  <c r="Q47" i="83" s="1"/>
  <c r="N47" i="83"/>
  <c r="O43" i="83"/>
  <c r="Q43" i="83" s="1"/>
  <c r="N43" i="83"/>
  <c r="O42" i="83"/>
  <c r="Q42" i="83" s="1"/>
  <c r="N42" i="83"/>
  <c r="O41" i="83"/>
  <c r="Q41" i="83" s="1"/>
  <c r="N41" i="83"/>
  <c r="O40" i="83"/>
  <c r="Q40" i="83" s="1"/>
  <c r="N40" i="83"/>
  <c r="B37" i="83"/>
  <c r="O36" i="83"/>
  <c r="Q36" i="83" s="1"/>
  <c r="N36" i="83"/>
  <c r="O35" i="83"/>
  <c r="Q35" i="83" s="1"/>
  <c r="N35" i="83"/>
  <c r="O34" i="83"/>
  <c r="Q34" i="83" s="1"/>
  <c r="N34" i="83"/>
  <c r="O33" i="83"/>
  <c r="Q33" i="83" s="1"/>
  <c r="N33" i="83"/>
  <c r="O32" i="83"/>
  <c r="Q32" i="83" s="1"/>
  <c r="N32" i="83"/>
  <c r="O31" i="83"/>
  <c r="Q31" i="83"/>
  <c r="N31" i="83"/>
  <c r="O30" i="83"/>
  <c r="Q30" i="83" s="1"/>
  <c r="N30" i="83"/>
  <c r="O29" i="83"/>
  <c r="Q29" i="83"/>
  <c r="N29" i="83"/>
  <c r="O28" i="83"/>
  <c r="Q28" i="83" s="1"/>
  <c r="N28" i="83"/>
  <c r="O27" i="83"/>
  <c r="Q27" i="83" s="1"/>
  <c r="N27" i="83"/>
  <c r="O26" i="83"/>
  <c r="Q26" i="83" s="1"/>
  <c r="N26" i="83"/>
  <c r="O25" i="83"/>
  <c r="Q25" i="83"/>
  <c r="N25" i="83"/>
  <c r="O24" i="83"/>
  <c r="Q24" i="83" s="1"/>
  <c r="N24" i="83"/>
  <c r="E20" i="83"/>
  <c r="F20" i="83" s="1"/>
  <c r="G20" i="83" s="1"/>
  <c r="H20" i="83" s="1"/>
  <c r="I20" i="83" s="1"/>
  <c r="J20" i="83" s="1"/>
  <c r="K20" i="83" s="1"/>
  <c r="L20" i="83" s="1"/>
  <c r="M20" i="83" s="1"/>
  <c r="N20" i="83" s="1"/>
  <c r="O20" i="83" s="1"/>
  <c r="P20" i="83" s="1"/>
  <c r="Q20" i="83" s="1"/>
  <c r="O86" i="50"/>
  <c r="Q86" i="50" s="1"/>
  <c r="N86" i="50"/>
  <c r="B84" i="50"/>
  <c r="O83" i="50"/>
  <c r="Q83" i="50" s="1"/>
  <c r="N83" i="50"/>
  <c r="O82" i="50"/>
  <c r="Q82" i="50"/>
  <c r="N82" i="50"/>
  <c r="O81" i="50"/>
  <c r="Q81" i="50" s="1"/>
  <c r="N81" i="50"/>
  <c r="O80" i="50"/>
  <c r="Q80" i="50" s="1"/>
  <c r="N80" i="50"/>
  <c r="O79" i="50"/>
  <c r="Q79" i="50" s="1"/>
  <c r="N79" i="50"/>
  <c r="O78" i="50"/>
  <c r="Q78" i="50" s="1"/>
  <c r="N78" i="50"/>
  <c r="O77" i="50"/>
  <c r="Q77" i="50"/>
  <c r="N77" i="50"/>
  <c r="O76" i="50"/>
  <c r="Q76" i="50" s="1"/>
  <c r="N76" i="50"/>
  <c r="O75" i="50"/>
  <c r="Q75" i="50" s="1"/>
  <c r="N75" i="50"/>
  <c r="O74" i="50"/>
  <c r="Q74" i="50" s="1"/>
  <c r="N74" i="50"/>
  <c r="O73" i="50"/>
  <c r="Q73" i="50" s="1"/>
  <c r="N73" i="50"/>
  <c r="O72" i="50"/>
  <c r="Q72" i="50"/>
  <c r="N72" i="50"/>
  <c r="O69" i="50"/>
  <c r="Q69" i="50" s="1"/>
  <c r="N69" i="50"/>
  <c r="O68" i="50"/>
  <c r="Q68" i="50" s="1"/>
  <c r="N68" i="50"/>
  <c r="O67" i="50"/>
  <c r="Q67" i="50" s="1"/>
  <c r="N67" i="50"/>
  <c r="O66" i="50"/>
  <c r="Q66" i="50"/>
  <c r="N66" i="50"/>
  <c r="B64" i="50"/>
  <c r="O63" i="50"/>
  <c r="Q63" i="50"/>
  <c r="N63" i="50"/>
  <c r="O62" i="50"/>
  <c r="Q62" i="50" s="1"/>
  <c r="N62" i="50"/>
  <c r="O61" i="50"/>
  <c r="Q61" i="50" s="1"/>
  <c r="N61" i="50"/>
  <c r="B59" i="50"/>
  <c r="O58" i="50"/>
  <c r="Q58" i="50" s="1"/>
  <c r="N58" i="50"/>
  <c r="O57" i="50"/>
  <c r="Q57" i="50"/>
  <c r="N57" i="50"/>
  <c r="B55" i="50"/>
  <c r="O54" i="50"/>
  <c r="Q54" i="50"/>
  <c r="N54" i="50"/>
  <c r="O53" i="50"/>
  <c r="Q53" i="50" s="1"/>
  <c r="N53" i="50"/>
  <c r="B50" i="50"/>
  <c r="O49" i="50"/>
  <c r="Q49" i="50" s="1"/>
  <c r="N49" i="50"/>
  <c r="O48" i="50"/>
  <c r="Q48" i="50" s="1"/>
  <c r="N48" i="50"/>
  <c r="O47" i="50"/>
  <c r="Q47" i="50" s="1"/>
  <c r="N47" i="50"/>
  <c r="O43" i="50"/>
  <c r="Q43" i="50" s="1"/>
  <c r="N43" i="50"/>
  <c r="O42" i="50"/>
  <c r="Q42" i="50"/>
  <c r="N42" i="50"/>
  <c r="O41" i="50"/>
  <c r="Q41" i="50" s="1"/>
  <c r="N41" i="50"/>
  <c r="O40" i="50"/>
  <c r="Q40" i="50" s="1"/>
  <c r="N40" i="50"/>
  <c r="B37" i="50"/>
  <c r="O36" i="50"/>
  <c r="Q36" i="50" s="1"/>
  <c r="N36" i="50"/>
  <c r="O35" i="50"/>
  <c r="Q35" i="50" s="1"/>
  <c r="N35" i="50"/>
  <c r="O34" i="50"/>
  <c r="Q34" i="50"/>
  <c r="N34" i="50"/>
  <c r="O33" i="50"/>
  <c r="Q33" i="50" s="1"/>
  <c r="N33" i="50"/>
  <c r="O32" i="50"/>
  <c r="Q32" i="50"/>
  <c r="N32" i="50"/>
  <c r="O31" i="50"/>
  <c r="Q31" i="50" s="1"/>
  <c r="N31" i="50"/>
  <c r="O30" i="50"/>
  <c r="Q30" i="50" s="1"/>
  <c r="N30" i="50"/>
  <c r="O29" i="50"/>
  <c r="Q29" i="50" s="1"/>
  <c r="N29" i="50"/>
  <c r="O28" i="50"/>
  <c r="Q28" i="50" s="1"/>
  <c r="N28" i="50"/>
  <c r="O27" i="50"/>
  <c r="Q27" i="50" s="1"/>
  <c r="N27" i="50"/>
  <c r="O26" i="50"/>
  <c r="Q26" i="50" s="1"/>
  <c r="N26" i="50"/>
  <c r="O25" i="50"/>
  <c r="Q25" i="50" s="1"/>
  <c r="N25" i="50"/>
  <c r="O24" i="50"/>
  <c r="Q24" i="50" s="1"/>
  <c r="N24" i="50"/>
  <c r="E20" i="50"/>
  <c r="F20" i="50"/>
  <c r="G20" i="50" s="1"/>
  <c r="H20" i="50" s="1"/>
  <c r="I20" i="50"/>
  <c r="J20" i="50" s="1"/>
  <c r="K20" i="50" s="1"/>
  <c r="L20" i="50" s="1"/>
  <c r="M20" i="50" s="1"/>
  <c r="N20" i="50" s="1"/>
  <c r="O20" i="50" s="1"/>
  <c r="P20" i="50" s="1"/>
  <c r="Q20" i="50" s="1"/>
  <c r="O86" i="84"/>
  <c r="Q86" i="84" s="1"/>
  <c r="N86" i="84"/>
  <c r="B84" i="84"/>
  <c r="O83" i="84"/>
  <c r="Q83" i="84" s="1"/>
  <c r="N83" i="84"/>
  <c r="O82" i="84"/>
  <c r="Q82" i="84" s="1"/>
  <c r="N82" i="84"/>
  <c r="O81" i="84"/>
  <c r="Q81" i="84" s="1"/>
  <c r="N81" i="84"/>
  <c r="Q80" i="84"/>
  <c r="O80" i="84"/>
  <c r="N80" i="84"/>
  <c r="O79" i="84"/>
  <c r="Q79" i="84" s="1"/>
  <c r="N79" i="84"/>
  <c r="O78" i="84"/>
  <c r="Q78" i="84" s="1"/>
  <c r="N78" i="84"/>
  <c r="O77" i="84"/>
  <c r="Q77" i="84" s="1"/>
  <c r="N77" i="84"/>
  <c r="O76" i="84"/>
  <c r="Q76" i="84" s="1"/>
  <c r="N76" i="84"/>
  <c r="O75" i="84"/>
  <c r="Q75" i="84" s="1"/>
  <c r="N75" i="84"/>
  <c r="O74" i="84"/>
  <c r="Q74" i="84" s="1"/>
  <c r="N74" i="84"/>
  <c r="O73" i="84"/>
  <c r="Q73" i="84" s="1"/>
  <c r="N73" i="84"/>
  <c r="O72" i="84"/>
  <c r="Q72" i="84" s="1"/>
  <c r="N72" i="84"/>
  <c r="O69" i="84"/>
  <c r="Q69" i="84" s="1"/>
  <c r="N69" i="84"/>
  <c r="O68" i="84"/>
  <c r="Q68" i="84" s="1"/>
  <c r="N68" i="84"/>
  <c r="O67" i="84"/>
  <c r="Q67" i="84" s="1"/>
  <c r="N67" i="84"/>
  <c r="O66" i="84"/>
  <c r="Q66" i="84" s="1"/>
  <c r="N66" i="84"/>
  <c r="B64" i="84"/>
  <c r="O63" i="84"/>
  <c r="Q63" i="84" s="1"/>
  <c r="N63" i="84"/>
  <c r="O62" i="84"/>
  <c r="Q62" i="84" s="1"/>
  <c r="N62" i="84"/>
  <c r="O61" i="84"/>
  <c r="Q61" i="84"/>
  <c r="N61" i="84"/>
  <c r="B59" i="84"/>
  <c r="O58" i="84"/>
  <c r="Q58" i="84" s="1"/>
  <c r="N58" i="84"/>
  <c r="O57" i="84"/>
  <c r="Q57" i="84" s="1"/>
  <c r="N57" i="84"/>
  <c r="B55" i="84"/>
  <c r="O54" i="84"/>
  <c r="Q54" i="84"/>
  <c r="N54" i="84"/>
  <c r="O53" i="84"/>
  <c r="Q53" i="84" s="1"/>
  <c r="N53" i="84"/>
  <c r="B50" i="84"/>
  <c r="O49" i="84"/>
  <c r="Q49" i="84" s="1"/>
  <c r="N49" i="84"/>
  <c r="O48" i="84"/>
  <c r="Q48" i="84" s="1"/>
  <c r="N48" i="84"/>
  <c r="O47" i="84"/>
  <c r="Q47" i="84" s="1"/>
  <c r="N47" i="84"/>
  <c r="O43" i="84"/>
  <c r="Q43" i="84"/>
  <c r="N43" i="84"/>
  <c r="O42" i="84"/>
  <c r="Q42" i="84" s="1"/>
  <c r="N42" i="84"/>
  <c r="O41" i="84"/>
  <c r="Q41" i="84" s="1"/>
  <c r="N41" i="84"/>
  <c r="O40" i="84"/>
  <c r="Q40" i="84" s="1"/>
  <c r="N40" i="84"/>
  <c r="B37" i="84"/>
  <c r="O36" i="84"/>
  <c r="Q36" i="84" s="1"/>
  <c r="N36" i="84"/>
  <c r="O35" i="84"/>
  <c r="Q35" i="84" s="1"/>
  <c r="N35" i="84"/>
  <c r="O34" i="84"/>
  <c r="Q34" i="84" s="1"/>
  <c r="N34" i="84"/>
  <c r="O33" i="84"/>
  <c r="Q33" i="84" s="1"/>
  <c r="N33" i="84"/>
  <c r="O32" i="84"/>
  <c r="Q32" i="84" s="1"/>
  <c r="N32" i="84"/>
  <c r="O31" i="84"/>
  <c r="Q31" i="84"/>
  <c r="N31" i="84"/>
  <c r="O30" i="84"/>
  <c r="Q30" i="84" s="1"/>
  <c r="N30" i="84"/>
  <c r="O29" i="84"/>
  <c r="Q29" i="84" s="1"/>
  <c r="N29" i="84"/>
  <c r="O28" i="84"/>
  <c r="Q28" i="84" s="1"/>
  <c r="N28" i="84"/>
  <c r="O27" i="84"/>
  <c r="Q27" i="84"/>
  <c r="N27" i="84"/>
  <c r="O26" i="84"/>
  <c r="Q26" i="84" s="1"/>
  <c r="N26" i="84"/>
  <c r="O25" i="84"/>
  <c r="Q25" i="84" s="1"/>
  <c r="N25" i="84"/>
  <c r="Q24" i="84"/>
  <c r="O24" i="84"/>
  <c r="N24" i="84"/>
  <c r="E20" i="84"/>
  <c r="F20" i="84"/>
  <c r="G20" i="84" s="1"/>
  <c r="H20" i="84" s="1"/>
  <c r="I20" i="84" s="1"/>
  <c r="J20" i="84" s="1"/>
  <c r="K20" i="84" s="1"/>
  <c r="L20" i="84" s="1"/>
  <c r="M20" i="84" s="1"/>
  <c r="N20" i="84" s="1"/>
  <c r="O20" i="84" s="1"/>
  <c r="P20" i="84" s="1"/>
  <c r="Q20" i="84" s="1"/>
  <c r="O86" i="85"/>
  <c r="Q86" i="85"/>
  <c r="N86" i="85"/>
  <c r="B84" i="85"/>
  <c r="O83" i="85"/>
  <c r="Q83" i="85"/>
  <c r="N83" i="85"/>
  <c r="O82" i="85"/>
  <c r="Q82" i="85" s="1"/>
  <c r="N82" i="85"/>
  <c r="O81" i="85"/>
  <c r="Q81" i="85" s="1"/>
  <c r="N81" i="85"/>
  <c r="O80" i="85"/>
  <c r="Q80" i="85" s="1"/>
  <c r="N80" i="85"/>
  <c r="O79" i="85"/>
  <c r="Q79" i="85" s="1"/>
  <c r="N79" i="85"/>
  <c r="O78" i="85"/>
  <c r="Q78" i="85" s="1"/>
  <c r="N78" i="85"/>
  <c r="O77" i="85"/>
  <c r="Q77" i="85" s="1"/>
  <c r="N77" i="85"/>
  <c r="O76" i="85"/>
  <c r="Q76" i="85"/>
  <c r="N76" i="85"/>
  <c r="O75" i="85"/>
  <c r="Q75" i="85" s="1"/>
  <c r="N75" i="85"/>
  <c r="O74" i="85"/>
  <c r="Q74" i="85" s="1"/>
  <c r="N74" i="85"/>
  <c r="O73" i="85"/>
  <c r="Q73" i="85" s="1"/>
  <c r="N73" i="85"/>
  <c r="O72" i="85"/>
  <c r="Q72" i="85" s="1"/>
  <c r="N72" i="85"/>
  <c r="O69" i="85"/>
  <c r="Q69" i="85" s="1"/>
  <c r="N69" i="85"/>
  <c r="O68" i="85"/>
  <c r="Q68" i="85" s="1"/>
  <c r="N68" i="85"/>
  <c r="O67" i="85"/>
  <c r="Q67" i="85"/>
  <c r="N67" i="85"/>
  <c r="O66" i="85"/>
  <c r="Q66" i="85"/>
  <c r="N66" i="85"/>
  <c r="B64" i="85"/>
  <c r="O63" i="85"/>
  <c r="Q63" i="85"/>
  <c r="N63" i="85"/>
  <c r="O62" i="85"/>
  <c r="Q62" i="85" s="1"/>
  <c r="N62" i="85"/>
  <c r="O61" i="85"/>
  <c r="Q61" i="85" s="1"/>
  <c r="N61" i="85"/>
  <c r="B59" i="85"/>
  <c r="O58" i="85"/>
  <c r="Q58" i="85" s="1"/>
  <c r="N58" i="85"/>
  <c r="O57" i="85"/>
  <c r="Q57" i="85" s="1"/>
  <c r="N57" i="85"/>
  <c r="B55" i="85"/>
  <c r="O54" i="85"/>
  <c r="Q54" i="85" s="1"/>
  <c r="N54" i="85"/>
  <c r="O53" i="85"/>
  <c r="Q53" i="85"/>
  <c r="N53" i="85"/>
  <c r="B50" i="85"/>
  <c r="O49" i="85"/>
  <c r="Q49" i="85"/>
  <c r="N49" i="85"/>
  <c r="O48" i="85"/>
  <c r="Q48" i="85" s="1"/>
  <c r="N48" i="85"/>
  <c r="O47" i="85"/>
  <c r="Q47" i="85" s="1"/>
  <c r="N47" i="85"/>
  <c r="O43" i="85"/>
  <c r="Q43" i="85" s="1"/>
  <c r="N43" i="85"/>
  <c r="O42" i="85"/>
  <c r="Q42" i="85"/>
  <c r="N42" i="85"/>
  <c r="O41" i="85"/>
  <c r="Q41" i="85" s="1"/>
  <c r="N41" i="85"/>
  <c r="O40" i="85"/>
  <c r="Q40" i="85" s="1"/>
  <c r="N40" i="85"/>
  <c r="B37" i="85"/>
  <c r="O36" i="85"/>
  <c r="Q36" i="85" s="1"/>
  <c r="N36" i="85"/>
  <c r="O35" i="85"/>
  <c r="Q35" i="85"/>
  <c r="N35" i="85"/>
  <c r="O34" i="85"/>
  <c r="Q34" i="85" s="1"/>
  <c r="N34" i="85"/>
  <c r="O33" i="85"/>
  <c r="Q33" i="85" s="1"/>
  <c r="N33" i="85"/>
  <c r="O32" i="85"/>
  <c r="Q32" i="85" s="1"/>
  <c r="N32" i="85"/>
  <c r="O31" i="85"/>
  <c r="Q31" i="85" s="1"/>
  <c r="N31" i="85"/>
  <c r="O30" i="85"/>
  <c r="Q30" i="85"/>
  <c r="N30" i="85"/>
  <c r="O29" i="85"/>
  <c r="Q29" i="85" s="1"/>
  <c r="N29" i="85"/>
  <c r="O28" i="85"/>
  <c r="Q28" i="85" s="1"/>
  <c r="N28" i="85"/>
  <c r="O27" i="85"/>
  <c r="Q27" i="85" s="1"/>
  <c r="N27" i="85"/>
  <c r="O26" i="85"/>
  <c r="Q26" i="85"/>
  <c r="N26" i="85"/>
  <c r="O25" i="85"/>
  <c r="Q25" i="85" s="1"/>
  <c r="N25" i="85"/>
  <c r="O24" i="85"/>
  <c r="Q24" i="85"/>
  <c r="N24" i="85"/>
  <c r="E20" i="85"/>
  <c r="F20" i="85" s="1"/>
  <c r="G20" i="85" s="1"/>
  <c r="H20" i="85" s="1"/>
  <c r="I20" i="85" s="1"/>
  <c r="J20" i="85" s="1"/>
  <c r="K20" i="85" s="1"/>
  <c r="L20" i="85" s="1"/>
  <c r="M20" i="85" s="1"/>
  <c r="N20" i="85" s="1"/>
  <c r="O20" i="85" s="1"/>
  <c r="P20" i="85" s="1"/>
  <c r="Q20" i="85" s="1"/>
  <c r="O86" i="86"/>
  <c r="Q86" i="86" s="1"/>
  <c r="N86" i="86"/>
  <c r="B84" i="86"/>
  <c r="O83" i="86"/>
  <c r="Q83" i="86" s="1"/>
  <c r="N83" i="86"/>
  <c r="O82" i="86"/>
  <c r="Q82" i="86" s="1"/>
  <c r="N82" i="86"/>
  <c r="O81" i="86"/>
  <c r="Q81" i="86"/>
  <c r="N81" i="86"/>
  <c r="Q80" i="86"/>
  <c r="O80" i="86"/>
  <c r="N80" i="86"/>
  <c r="O79" i="86"/>
  <c r="Q79" i="86"/>
  <c r="N79" i="86"/>
  <c r="O78" i="86"/>
  <c r="Q78" i="86" s="1"/>
  <c r="N78" i="86"/>
  <c r="O77" i="86"/>
  <c r="Q77" i="86" s="1"/>
  <c r="N77" i="86"/>
  <c r="O76" i="86"/>
  <c r="Q76" i="86" s="1"/>
  <c r="N76" i="86"/>
  <c r="O75" i="86"/>
  <c r="Q75" i="86" s="1"/>
  <c r="N75" i="86"/>
  <c r="O74" i="86"/>
  <c r="Q74" i="86" s="1"/>
  <c r="N74" i="86"/>
  <c r="O73" i="86"/>
  <c r="Q73" i="86"/>
  <c r="N73" i="86"/>
  <c r="Q72" i="86"/>
  <c r="O72" i="86"/>
  <c r="N72" i="86"/>
  <c r="O69" i="86"/>
  <c r="Q69" i="86" s="1"/>
  <c r="N69" i="86"/>
  <c r="O68" i="86"/>
  <c r="Q68" i="86"/>
  <c r="N68" i="86"/>
  <c r="O67" i="86"/>
  <c r="Q67" i="86" s="1"/>
  <c r="N67" i="86"/>
  <c r="O66" i="86"/>
  <c r="Q66" i="86" s="1"/>
  <c r="N66" i="86"/>
  <c r="B64" i="86"/>
  <c r="O63" i="86"/>
  <c r="Q63" i="86" s="1"/>
  <c r="N63" i="86"/>
  <c r="O62" i="86"/>
  <c r="Q62" i="86" s="1"/>
  <c r="N62" i="86"/>
  <c r="O61" i="86"/>
  <c r="Q61" i="86" s="1"/>
  <c r="N61" i="86"/>
  <c r="B59" i="86"/>
  <c r="O58" i="86"/>
  <c r="Q58" i="86" s="1"/>
  <c r="N58" i="86"/>
  <c r="O57" i="86"/>
  <c r="Q57" i="86"/>
  <c r="N57" i="86"/>
  <c r="B55" i="86"/>
  <c r="O54" i="86"/>
  <c r="Q54" i="86"/>
  <c r="N54" i="86"/>
  <c r="Q53" i="86"/>
  <c r="O53" i="86"/>
  <c r="N53" i="86"/>
  <c r="B50" i="86"/>
  <c r="Q49" i="86"/>
  <c r="O49" i="86"/>
  <c r="N49" i="86"/>
  <c r="O48" i="86"/>
  <c r="Q48" i="86" s="1"/>
  <c r="N48" i="86"/>
  <c r="O47" i="86"/>
  <c r="Q47" i="86"/>
  <c r="N47" i="86"/>
  <c r="O43" i="86"/>
  <c r="Q43" i="86" s="1"/>
  <c r="N43" i="86"/>
  <c r="O42" i="86"/>
  <c r="Q42" i="86" s="1"/>
  <c r="N42" i="86"/>
  <c r="O41" i="86"/>
  <c r="Q41" i="86" s="1"/>
  <c r="N41" i="86"/>
  <c r="O40" i="86"/>
  <c r="Q40" i="86" s="1"/>
  <c r="N40" i="86"/>
  <c r="B37" i="86"/>
  <c r="O36" i="86"/>
  <c r="Q36" i="86" s="1"/>
  <c r="N36" i="86"/>
  <c r="O35" i="86"/>
  <c r="Q35" i="86"/>
  <c r="N35" i="86"/>
  <c r="O34" i="86"/>
  <c r="Q34" i="86" s="1"/>
  <c r="N34" i="86"/>
  <c r="O33" i="86"/>
  <c r="Q33" i="86" s="1"/>
  <c r="N33" i="86"/>
  <c r="O32" i="86"/>
  <c r="Q32" i="86" s="1"/>
  <c r="N32" i="86"/>
  <c r="O31" i="86"/>
  <c r="Q31" i="86" s="1"/>
  <c r="N31" i="86"/>
  <c r="Q30" i="86"/>
  <c r="O30" i="86"/>
  <c r="N30" i="86"/>
  <c r="O29" i="86"/>
  <c r="Q29" i="86"/>
  <c r="N29" i="86"/>
  <c r="O28" i="86"/>
  <c r="Q28" i="86" s="1"/>
  <c r="N28" i="86"/>
  <c r="O27" i="86"/>
  <c r="Q27" i="86" s="1"/>
  <c r="N27" i="86"/>
  <c r="O26" i="86"/>
  <c r="Q26" i="86" s="1"/>
  <c r="N26" i="86"/>
  <c r="O25" i="86"/>
  <c r="Q25" i="86" s="1"/>
  <c r="N25" i="86"/>
  <c r="O24" i="86"/>
  <c r="Q24" i="86" s="1"/>
  <c r="N24" i="86"/>
  <c r="F20" i="86"/>
  <c r="G20" i="86"/>
  <c r="H20" i="86" s="1"/>
  <c r="I20" i="86" s="1"/>
  <c r="J20" i="86" s="1"/>
  <c r="K20" i="86" s="1"/>
  <c r="L20" i="86"/>
  <c r="M20" i="86" s="1"/>
  <c r="N20" i="86" s="1"/>
  <c r="O20" i="86" s="1"/>
  <c r="P20" i="86" s="1"/>
  <c r="Q20" i="86" s="1"/>
  <c r="E20" i="86"/>
  <c r="O86" i="47"/>
  <c r="Q86" i="47"/>
  <c r="N86" i="47"/>
  <c r="B84" i="47"/>
  <c r="O83" i="47"/>
  <c r="Q83" i="47" s="1"/>
  <c r="N83" i="47"/>
  <c r="O82" i="47"/>
  <c r="Q82" i="47" s="1"/>
  <c r="N82" i="47"/>
  <c r="O81" i="47"/>
  <c r="Q81" i="47" s="1"/>
  <c r="N81" i="47"/>
  <c r="O80" i="47"/>
  <c r="Q80" i="47" s="1"/>
  <c r="N80" i="47"/>
  <c r="O79" i="47"/>
  <c r="Q79" i="47"/>
  <c r="N79" i="47"/>
  <c r="O78" i="47"/>
  <c r="Q78" i="47" s="1"/>
  <c r="N78" i="47"/>
  <c r="O77" i="47"/>
  <c r="Q77" i="47" s="1"/>
  <c r="N77" i="47"/>
  <c r="O76" i="47"/>
  <c r="Q76" i="47"/>
  <c r="N76" i="47"/>
  <c r="Q75" i="47"/>
  <c r="O75" i="47"/>
  <c r="N75" i="47"/>
  <c r="O74" i="47"/>
  <c r="Q74" i="47"/>
  <c r="N74" i="47"/>
  <c r="O73" i="47"/>
  <c r="Q73" i="47" s="1"/>
  <c r="N73" i="47"/>
  <c r="O72" i="47"/>
  <c r="Q72" i="47" s="1"/>
  <c r="N72" i="47"/>
  <c r="O69" i="47"/>
  <c r="Q69" i="47" s="1"/>
  <c r="N69" i="47"/>
  <c r="O68" i="47"/>
  <c r="Q68" i="47" s="1"/>
  <c r="N68" i="47"/>
  <c r="O67" i="47"/>
  <c r="Q67" i="47" s="1"/>
  <c r="N67" i="47"/>
  <c r="O66" i="47"/>
  <c r="Q66" i="47" s="1"/>
  <c r="N66" i="47"/>
  <c r="B64" i="47"/>
  <c r="O63" i="47"/>
  <c r="Q63" i="47" s="1"/>
  <c r="N63" i="47"/>
  <c r="O62" i="47"/>
  <c r="Q62" i="47"/>
  <c r="N62" i="47"/>
  <c r="O61" i="47"/>
  <c r="Q61" i="47" s="1"/>
  <c r="N61" i="47"/>
  <c r="B59" i="47"/>
  <c r="O58" i="47"/>
  <c r="Q58" i="47" s="1"/>
  <c r="N58" i="47"/>
  <c r="O57" i="47"/>
  <c r="Q57" i="47" s="1"/>
  <c r="N57" i="47"/>
  <c r="B55" i="47"/>
  <c r="O54" i="47"/>
  <c r="Q54" i="47" s="1"/>
  <c r="N54" i="47"/>
  <c r="O53" i="47"/>
  <c r="Q53" i="47" s="1"/>
  <c r="N53" i="47"/>
  <c r="B50" i="47"/>
  <c r="O49" i="47"/>
  <c r="Q49" i="47" s="1"/>
  <c r="N49" i="47"/>
  <c r="O48" i="47"/>
  <c r="Q48" i="47" s="1"/>
  <c r="N48" i="47"/>
  <c r="O47" i="47"/>
  <c r="Q47" i="47"/>
  <c r="N47" i="47"/>
  <c r="O43" i="47"/>
  <c r="Q43" i="47" s="1"/>
  <c r="N43" i="47"/>
  <c r="O42" i="47"/>
  <c r="Q42" i="47" s="1"/>
  <c r="N42" i="47"/>
  <c r="O41" i="47"/>
  <c r="Q41" i="47" s="1"/>
  <c r="N41" i="47"/>
  <c r="O40" i="47"/>
  <c r="Q40" i="47" s="1"/>
  <c r="N40" i="47"/>
  <c r="B37" i="47"/>
  <c r="O36" i="47"/>
  <c r="Q36" i="47" s="1"/>
  <c r="N36" i="47"/>
  <c r="O35" i="47"/>
  <c r="Q35" i="47" s="1"/>
  <c r="N35" i="47"/>
  <c r="O34" i="47"/>
  <c r="Q34" i="47" s="1"/>
  <c r="N34" i="47"/>
  <c r="O33" i="47"/>
  <c r="Q33" i="47" s="1"/>
  <c r="N33" i="47"/>
  <c r="O32" i="47"/>
  <c r="Q32" i="47"/>
  <c r="N32" i="47"/>
  <c r="O31" i="47"/>
  <c r="Q31" i="47" s="1"/>
  <c r="N31" i="47"/>
  <c r="O30" i="47"/>
  <c r="Q30" i="47" s="1"/>
  <c r="N30" i="47"/>
  <c r="O29" i="47"/>
  <c r="Q29" i="47" s="1"/>
  <c r="N29" i="47"/>
  <c r="O28" i="47"/>
  <c r="Q28" i="47"/>
  <c r="N28" i="47"/>
  <c r="O27" i="47"/>
  <c r="Q27" i="47" s="1"/>
  <c r="N27" i="47"/>
  <c r="O26" i="47"/>
  <c r="Q26" i="47" s="1"/>
  <c r="N26" i="47"/>
  <c r="Q25" i="47"/>
  <c r="O25" i="47"/>
  <c r="N25" i="47"/>
  <c r="O24" i="47"/>
  <c r="Q24" i="47"/>
  <c r="N24" i="47"/>
  <c r="E20" i="47"/>
  <c r="F20" i="47"/>
  <c r="G20" i="47" s="1"/>
  <c r="H20" i="47" s="1"/>
  <c r="I20" i="47" s="1"/>
  <c r="J20" i="47" s="1"/>
  <c r="K20" i="47" s="1"/>
  <c r="L20" i="47" s="1"/>
  <c r="M20" i="47" s="1"/>
  <c r="N20" i="47" s="1"/>
  <c r="O20" i="47" s="1"/>
  <c r="P20" i="47" s="1"/>
  <c r="Q20" i="47" s="1"/>
  <c r="Q86" i="88"/>
  <c r="O86" i="88"/>
  <c r="N86" i="88"/>
  <c r="B84" i="88"/>
  <c r="Q83" i="88"/>
  <c r="O83" i="88"/>
  <c r="N83" i="88"/>
  <c r="O82" i="88"/>
  <c r="Q82" i="88" s="1"/>
  <c r="N82" i="88"/>
  <c r="O81" i="88"/>
  <c r="Q81" i="88"/>
  <c r="N81" i="88"/>
  <c r="O80" i="88"/>
  <c r="Q80" i="88" s="1"/>
  <c r="N80" i="88"/>
  <c r="O79" i="88"/>
  <c r="Q79" i="88" s="1"/>
  <c r="N79" i="88"/>
  <c r="O78" i="88"/>
  <c r="Q78" i="88" s="1"/>
  <c r="N78" i="88"/>
  <c r="O77" i="88"/>
  <c r="Q77" i="88" s="1"/>
  <c r="N77" i="88"/>
  <c r="O76" i="88"/>
  <c r="Q76" i="88"/>
  <c r="N76" i="88"/>
  <c r="Q75" i="88"/>
  <c r="O75" i="88"/>
  <c r="N75" i="88"/>
  <c r="O74" i="88"/>
  <c r="Q74" i="88" s="1"/>
  <c r="N74" i="88"/>
  <c r="O73" i="88"/>
  <c r="Q73" i="88"/>
  <c r="N73" i="88"/>
  <c r="O72" i="88"/>
  <c r="Q72" i="88" s="1"/>
  <c r="N72" i="88"/>
  <c r="O69" i="88"/>
  <c r="Q69" i="88" s="1"/>
  <c r="N69" i="88"/>
  <c r="O68" i="88"/>
  <c r="Q68" i="88"/>
  <c r="N68" i="88"/>
  <c r="Q67" i="88"/>
  <c r="O67" i="88"/>
  <c r="N67" i="88"/>
  <c r="O66" i="88"/>
  <c r="Q66" i="88"/>
  <c r="N66" i="88"/>
  <c r="B64" i="88"/>
  <c r="O63" i="88"/>
  <c r="Q63" i="88"/>
  <c r="N63" i="88"/>
  <c r="O62" i="88"/>
  <c r="Q62" i="88" s="1"/>
  <c r="N62" i="88"/>
  <c r="O61" i="88"/>
  <c r="Q61" i="88" s="1"/>
  <c r="N61" i="88"/>
  <c r="B59" i="88"/>
  <c r="O58" i="88"/>
  <c r="Q58" i="88" s="1"/>
  <c r="N58" i="88"/>
  <c r="O57" i="88"/>
  <c r="Q57" i="88"/>
  <c r="N57" i="88"/>
  <c r="B55" i="88"/>
  <c r="O54" i="88"/>
  <c r="Q54" i="88" s="1"/>
  <c r="N54" i="88"/>
  <c r="O53" i="88"/>
  <c r="Q53" i="88" s="1"/>
  <c r="N53" i="88"/>
  <c r="B50" i="88"/>
  <c r="O49" i="88"/>
  <c r="Q49" i="88" s="1"/>
  <c r="N49" i="88"/>
  <c r="O48" i="88"/>
  <c r="Q48" i="88" s="1"/>
  <c r="N48" i="88"/>
  <c r="O47" i="88"/>
  <c r="Q47" i="88" s="1"/>
  <c r="N47" i="88"/>
  <c r="O43" i="88"/>
  <c r="Q43" i="88" s="1"/>
  <c r="N43" i="88"/>
  <c r="O42" i="88"/>
  <c r="Q42" i="88"/>
  <c r="N42" i="88"/>
  <c r="O41" i="88"/>
  <c r="Q41" i="88" s="1"/>
  <c r="N41" i="88"/>
  <c r="O40" i="88"/>
  <c r="Q40" i="88" s="1"/>
  <c r="N40" i="88"/>
  <c r="B37" i="88"/>
  <c r="O36" i="88"/>
  <c r="Q36" i="88"/>
  <c r="N36" i="88"/>
  <c r="O35" i="88"/>
  <c r="Q35" i="88" s="1"/>
  <c r="N35" i="88"/>
  <c r="O34" i="88"/>
  <c r="Q34" i="88"/>
  <c r="N34" i="88"/>
  <c r="O33" i="88"/>
  <c r="Q33" i="88" s="1"/>
  <c r="N33" i="88"/>
  <c r="O32" i="88"/>
  <c r="Q32" i="88" s="1"/>
  <c r="N32" i="88"/>
  <c r="O31" i="88"/>
  <c r="Q31" i="88"/>
  <c r="N31" i="88"/>
  <c r="O30" i="88"/>
  <c r="Q30" i="88"/>
  <c r="N30" i="88"/>
  <c r="Q29" i="88"/>
  <c r="O29" i="88"/>
  <c r="N29" i="88"/>
  <c r="O28" i="88"/>
  <c r="Q28" i="88" s="1"/>
  <c r="N28" i="88"/>
  <c r="O27" i="88"/>
  <c r="Q27" i="88"/>
  <c r="N27" i="88"/>
  <c r="O26" i="88"/>
  <c r="Q26" i="88" s="1"/>
  <c r="N26" i="88"/>
  <c r="O25" i="88"/>
  <c r="Q25" i="88" s="1"/>
  <c r="N25" i="88"/>
  <c r="O24" i="88"/>
  <c r="Q24" i="88" s="1"/>
  <c r="N24" i="88"/>
  <c r="E20" i="88"/>
  <c r="F20" i="88" s="1"/>
  <c r="G20" i="88" s="1"/>
  <c r="H20" i="88" s="1"/>
  <c r="I20" i="88" s="1"/>
  <c r="J20" i="88" s="1"/>
  <c r="K20" i="88" s="1"/>
  <c r="L20" i="88" s="1"/>
  <c r="M20" i="88" s="1"/>
  <c r="N20" i="88" s="1"/>
  <c r="O20" i="88" s="1"/>
  <c r="P20" i="88" s="1"/>
  <c r="Q20" i="88" s="1"/>
  <c r="B84" i="89"/>
  <c r="B64" i="89"/>
  <c r="B59" i="89"/>
  <c r="B55" i="89"/>
  <c r="B50" i="89"/>
  <c r="B37" i="89"/>
  <c r="E20" i="89"/>
  <c r="F20" i="89" s="1"/>
  <c r="G20" i="89"/>
  <c r="H20" i="89"/>
  <c r="I20" i="89" s="1"/>
  <c r="J20" i="89" s="1"/>
  <c r="K20" i="89" s="1"/>
  <c r="L20" i="89" s="1"/>
  <c r="M20" i="89" s="1"/>
  <c r="N20" i="89" s="1"/>
  <c r="O20" i="89" s="1"/>
  <c r="P20" i="89" s="1"/>
  <c r="Q20" i="89" s="1"/>
  <c r="O86" i="90"/>
  <c r="Q86" i="90"/>
  <c r="N86" i="90"/>
  <c r="B84" i="90"/>
  <c r="O83" i="90"/>
  <c r="Q83" i="90"/>
  <c r="N83" i="90"/>
  <c r="O82" i="90"/>
  <c r="Q82" i="90" s="1"/>
  <c r="N82" i="90"/>
  <c r="O81" i="90"/>
  <c r="Q81" i="90" s="1"/>
  <c r="N81" i="90"/>
  <c r="O80" i="90"/>
  <c r="Q80" i="90" s="1"/>
  <c r="N80" i="90"/>
  <c r="O79" i="90"/>
  <c r="Q79" i="90" s="1"/>
  <c r="N79" i="90"/>
  <c r="O78" i="90"/>
  <c r="Q78" i="90"/>
  <c r="N78" i="90"/>
  <c r="O77" i="90"/>
  <c r="Q77" i="90" s="1"/>
  <c r="N77" i="90"/>
  <c r="O76" i="90"/>
  <c r="Q76" i="90" s="1"/>
  <c r="N76" i="90"/>
  <c r="O75" i="90"/>
  <c r="Q75" i="90"/>
  <c r="N75" i="90"/>
  <c r="O74" i="90"/>
  <c r="Q74" i="90"/>
  <c r="N74" i="90"/>
  <c r="Q73" i="90"/>
  <c r="O73" i="90"/>
  <c r="N73" i="90"/>
  <c r="O72" i="90"/>
  <c r="Q72" i="90" s="1"/>
  <c r="N72" i="90"/>
  <c r="O69" i="90"/>
  <c r="Q69" i="90" s="1"/>
  <c r="N69" i="90"/>
  <c r="O68" i="90"/>
  <c r="Q68" i="90"/>
  <c r="N68" i="90"/>
  <c r="O67" i="90"/>
  <c r="Q67" i="90" s="1"/>
  <c r="N67" i="90"/>
  <c r="O66" i="90"/>
  <c r="Q66" i="90" s="1"/>
  <c r="N66" i="90"/>
  <c r="B64" i="90"/>
  <c r="O63" i="90"/>
  <c r="Q63" i="90" s="1"/>
  <c r="N63" i="90"/>
  <c r="O62" i="90"/>
  <c r="Q62" i="90"/>
  <c r="N62" i="90"/>
  <c r="O61" i="90"/>
  <c r="Q61" i="90"/>
  <c r="N61" i="90"/>
  <c r="B59" i="90"/>
  <c r="O58" i="90"/>
  <c r="Q58" i="90"/>
  <c r="N58" i="90"/>
  <c r="Q57" i="90"/>
  <c r="O57" i="90"/>
  <c r="N57" i="90"/>
  <c r="B55" i="90"/>
  <c r="Q54" i="90"/>
  <c r="O54" i="90"/>
  <c r="N54" i="90"/>
  <c r="O53" i="90"/>
  <c r="Q53" i="90" s="1"/>
  <c r="N53" i="90"/>
  <c r="B50" i="90"/>
  <c r="O49" i="90"/>
  <c r="Q49" i="90"/>
  <c r="N49" i="90"/>
  <c r="O48" i="90"/>
  <c r="Q48" i="90" s="1"/>
  <c r="N48" i="90"/>
  <c r="O47" i="90"/>
  <c r="Q47" i="90" s="1"/>
  <c r="N47" i="90"/>
  <c r="Q43" i="90"/>
  <c r="O43" i="90"/>
  <c r="N43" i="90"/>
  <c r="O42" i="90"/>
  <c r="Q42" i="90" s="1"/>
  <c r="N42" i="90"/>
  <c r="O41" i="90"/>
  <c r="Q41" i="90" s="1"/>
  <c r="N41" i="90"/>
  <c r="O40" i="90"/>
  <c r="Q40" i="90"/>
  <c r="N40" i="90"/>
  <c r="B37" i="90"/>
  <c r="O36" i="90"/>
  <c r="Q36" i="90"/>
  <c r="N36" i="90"/>
  <c r="O35" i="90"/>
  <c r="Q35" i="90" s="1"/>
  <c r="N35" i="90"/>
  <c r="O34" i="90"/>
  <c r="Q34" i="90" s="1"/>
  <c r="N34" i="90"/>
  <c r="O33" i="90"/>
  <c r="Q33" i="90"/>
  <c r="N33" i="90"/>
  <c r="O32" i="90"/>
  <c r="Q32" i="90"/>
  <c r="N32" i="90"/>
  <c r="O31" i="90"/>
  <c r="Q31" i="90" s="1"/>
  <c r="N31" i="90"/>
  <c r="O30" i="90"/>
  <c r="Q30" i="90" s="1"/>
  <c r="N30" i="90"/>
  <c r="O29" i="90"/>
  <c r="Q29" i="90" s="1"/>
  <c r="N29" i="90"/>
  <c r="O28" i="90"/>
  <c r="Q28" i="90" s="1"/>
  <c r="N28" i="90"/>
  <c r="O27" i="90"/>
  <c r="Q27" i="90" s="1"/>
  <c r="N27" i="90"/>
  <c r="O26" i="90"/>
  <c r="Q26" i="90" s="1"/>
  <c r="N26" i="90"/>
  <c r="O25" i="90"/>
  <c r="Q25" i="90"/>
  <c r="N25" i="90"/>
  <c r="O24" i="90"/>
  <c r="Q24" i="90"/>
  <c r="N24" i="90"/>
  <c r="E20" i="90"/>
  <c r="F20" i="90" s="1"/>
  <c r="G20" i="90" s="1"/>
  <c r="H20" i="90" s="1"/>
  <c r="I20" i="90" s="1"/>
  <c r="J20" i="90" s="1"/>
  <c r="K20" i="90" s="1"/>
  <c r="L20" i="90" s="1"/>
  <c r="M20" i="90" s="1"/>
  <c r="N20" i="90" s="1"/>
  <c r="O20" i="90" s="1"/>
  <c r="P20" i="90" s="1"/>
  <c r="Q20" i="90" s="1"/>
  <c r="O86" i="148"/>
  <c r="Q86" i="148"/>
  <c r="N86" i="148"/>
  <c r="B84" i="148"/>
  <c r="O83" i="148"/>
  <c r="Q83" i="148"/>
  <c r="N83" i="148"/>
  <c r="O82" i="148"/>
  <c r="Q82" i="148" s="1"/>
  <c r="N82" i="148"/>
  <c r="O81" i="148"/>
  <c r="Q81" i="148"/>
  <c r="N81" i="148"/>
  <c r="O80" i="148"/>
  <c r="Q80" i="148"/>
  <c r="N80" i="148"/>
  <c r="O79" i="148"/>
  <c r="Q79" i="148"/>
  <c r="N79" i="148"/>
  <c r="Q78" i="148"/>
  <c r="O78" i="148"/>
  <c r="N78" i="148"/>
  <c r="O77" i="148"/>
  <c r="Q77" i="148"/>
  <c r="N77" i="148"/>
  <c r="O76" i="148"/>
  <c r="Q76" i="148" s="1"/>
  <c r="N76" i="148"/>
  <c r="O75" i="148"/>
  <c r="Q75" i="148"/>
  <c r="N75" i="148"/>
  <c r="O74" i="148"/>
  <c r="Q74" i="148" s="1"/>
  <c r="N74" i="148"/>
  <c r="O73" i="148"/>
  <c r="Q73" i="148" s="1"/>
  <c r="N73" i="148"/>
  <c r="O72" i="148"/>
  <c r="Q72" i="148" s="1"/>
  <c r="N72" i="148"/>
  <c r="O69" i="148"/>
  <c r="Q69" i="148"/>
  <c r="N69" i="148"/>
  <c r="O68" i="148"/>
  <c r="Q68" i="148" s="1"/>
  <c r="N68" i="148"/>
  <c r="O67" i="148"/>
  <c r="Q67" i="148" s="1"/>
  <c r="N67" i="148"/>
  <c r="O66" i="148"/>
  <c r="Q66" i="148" s="1"/>
  <c r="N66" i="148"/>
  <c r="B64" i="148"/>
  <c r="O63" i="148"/>
  <c r="Q63" i="148"/>
  <c r="N63" i="148"/>
  <c r="O62" i="148"/>
  <c r="Q62" i="148"/>
  <c r="N62" i="148"/>
  <c r="Q61" i="148"/>
  <c r="O61" i="148"/>
  <c r="N61" i="148"/>
  <c r="B59" i="148"/>
  <c r="O58" i="148"/>
  <c r="Q58" i="148" s="1"/>
  <c r="N58" i="148"/>
  <c r="O57" i="148"/>
  <c r="Q57" i="148" s="1"/>
  <c r="N57" i="148"/>
  <c r="B55" i="148"/>
  <c r="O54" i="148"/>
  <c r="Q54" i="148"/>
  <c r="N54" i="148"/>
  <c r="O53" i="148"/>
  <c r="Q53" i="148" s="1"/>
  <c r="N53" i="148"/>
  <c r="B50" i="148"/>
  <c r="O49" i="148"/>
  <c r="Q49" i="148"/>
  <c r="N49" i="148"/>
  <c r="O48" i="148"/>
  <c r="Q48" i="148"/>
  <c r="N48" i="148"/>
  <c r="O47" i="148"/>
  <c r="Q47" i="148" s="1"/>
  <c r="N47" i="148"/>
  <c r="O43" i="148"/>
  <c r="Q43" i="148" s="1"/>
  <c r="N43" i="148"/>
  <c r="O42" i="148"/>
  <c r="Q42" i="148" s="1"/>
  <c r="N42" i="148"/>
  <c r="O41" i="148"/>
  <c r="Q41" i="148"/>
  <c r="N41" i="148"/>
  <c r="O40" i="148"/>
  <c r="Q40" i="148" s="1"/>
  <c r="N40" i="148"/>
  <c r="B37" i="148"/>
  <c r="Q36" i="148"/>
  <c r="O36" i="148"/>
  <c r="N36" i="148"/>
  <c r="O35" i="148"/>
  <c r="Q35" i="148" s="1"/>
  <c r="N35" i="148"/>
  <c r="O34" i="148"/>
  <c r="Q34" i="148" s="1"/>
  <c r="N34" i="148"/>
  <c r="O33" i="148"/>
  <c r="Q33" i="148" s="1"/>
  <c r="N33" i="148"/>
  <c r="O32" i="148"/>
  <c r="Q32" i="148" s="1"/>
  <c r="N32" i="148"/>
  <c r="O31" i="148"/>
  <c r="Q31" i="148"/>
  <c r="N31" i="148"/>
  <c r="O30" i="148"/>
  <c r="Q30" i="148" s="1"/>
  <c r="N30" i="148"/>
  <c r="O29" i="148"/>
  <c r="Q29" i="148"/>
  <c r="N29" i="148"/>
  <c r="O28" i="148"/>
  <c r="Q28" i="148" s="1"/>
  <c r="N28" i="148"/>
  <c r="O27" i="148"/>
  <c r="Q27" i="148"/>
  <c r="N27" i="148"/>
  <c r="O26" i="148"/>
  <c r="Q26" i="148" s="1"/>
  <c r="N26" i="148"/>
  <c r="O25" i="148"/>
  <c r="Q25" i="148"/>
  <c r="N25" i="148"/>
  <c r="O24" i="148"/>
  <c r="Q24" i="148" s="1"/>
  <c r="N24" i="148"/>
  <c r="E20" i="148"/>
  <c r="F20" i="148" s="1"/>
  <c r="G20" i="148" s="1"/>
  <c r="H20" i="148" s="1"/>
  <c r="I20" i="148"/>
  <c r="J20" i="148" s="1"/>
  <c r="K20" i="148" s="1"/>
  <c r="L20" i="148" s="1"/>
  <c r="M20" i="148" s="1"/>
  <c r="N20" i="148" s="1"/>
  <c r="O20" i="148" s="1"/>
  <c r="P20" i="148" s="1"/>
  <c r="Q20" i="148" s="1"/>
  <c r="Q86" i="92"/>
  <c r="O86" i="92"/>
  <c r="N86" i="92"/>
  <c r="B84" i="92"/>
  <c r="O83" i="92"/>
  <c r="Q83" i="92" s="1"/>
  <c r="N83" i="92"/>
  <c r="O82" i="92"/>
  <c r="Q82" i="92" s="1"/>
  <c r="N82" i="92"/>
  <c r="O81" i="92"/>
  <c r="Q81" i="92" s="1"/>
  <c r="N81" i="92"/>
  <c r="O80" i="92"/>
  <c r="Q80" i="92"/>
  <c r="N80" i="92"/>
  <c r="Q79" i="92"/>
  <c r="O79" i="92"/>
  <c r="N79" i="92"/>
  <c r="O78" i="92"/>
  <c r="Q78" i="92" s="1"/>
  <c r="N78" i="92"/>
  <c r="O77" i="92"/>
  <c r="Q77" i="92" s="1"/>
  <c r="N77" i="92"/>
  <c r="O76" i="92"/>
  <c r="Q76" i="92" s="1"/>
  <c r="N76" i="92"/>
  <c r="O75" i="92"/>
  <c r="Q75" i="92" s="1"/>
  <c r="N75" i="92"/>
  <c r="O74" i="92"/>
  <c r="Q74" i="92" s="1"/>
  <c r="N74" i="92"/>
  <c r="O73" i="92"/>
  <c r="Q73" i="92" s="1"/>
  <c r="N73" i="92"/>
  <c r="O72" i="92"/>
  <c r="Q72" i="92"/>
  <c r="N72" i="92"/>
  <c r="O69" i="92"/>
  <c r="Q69" i="92" s="1"/>
  <c r="N69" i="92"/>
  <c r="O68" i="92"/>
  <c r="Q68" i="92"/>
  <c r="N68" i="92"/>
  <c r="O67" i="92"/>
  <c r="Q67" i="92" s="1"/>
  <c r="N67" i="92"/>
  <c r="O66" i="92"/>
  <c r="Q66" i="92"/>
  <c r="N66" i="92"/>
  <c r="B64" i="92"/>
  <c r="O63" i="92"/>
  <c r="Q63" i="92"/>
  <c r="N63" i="92"/>
  <c r="O62" i="92"/>
  <c r="Q62" i="92" s="1"/>
  <c r="N62" i="92"/>
  <c r="O61" i="92"/>
  <c r="Q61" i="92" s="1"/>
  <c r="N61" i="92"/>
  <c r="B59" i="92"/>
  <c r="O58" i="92"/>
  <c r="Q58" i="92" s="1"/>
  <c r="N58" i="92"/>
  <c r="O57" i="92"/>
  <c r="Q57" i="92" s="1"/>
  <c r="N57" i="92"/>
  <c r="B55" i="92"/>
  <c r="O54" i="92"/>
  <c r="Q54" i="92" s="1"/>
  <c r="N54" i="92"/>
  <c r="O53" i="92"/>
  <c r="Q53" i="92"/>
  <c r="N53" i="92"/>
  <c r="B50" i="92"/>
  <c r="O49" i="92"/>
  <c r="Q49" i="92"/>
  <c r="N49" i="92"/>
  <c r="O48" i="92"/>
  <c r="Q48" i="92" s="1"/>
  <c r="N48" i="92"/>
  <c r="O47" i="92"/>
  <c r="Q47" i="92" s="1"/>
  <c r="N47" i="92"/>
  <c r="O43" i="92"/>
  <c r="Q43" i="92" s="1"/>
  <c r="N43" i="92"/>
  <c r="O42" i="92"/>
  <c r="Q42" i="92" s="1"/>
  <c r="N42" i="92"/>
  <c r="O41" i="92"/>
  <c r="Q41" i="92" s="1"/>
  <c r="N41" i="92"/>
  <c r="O40" i="92"/>
  <c r="Q40" i="92"/>
  <c r="N40" i="92"/>
  <c r="B37" i="92"/>
  <c r="O36" i="92"/>
  <c r="Q36" i="92"/>
  <c r="N36" i="92"/>
  <c r="Q35" i="92"/>
  <c r="O35" i="92"/>
  <c r="N35" i="92"/>
  <c r="O34" i="92"/>
  <c r="Q34" i="92"/>
  <c r="N34" i="92"/>
  <c r="O33" i="92"/>
  <c r="Q33" i="92" s="1"/>
  <c r="N33" i="92"/>
  <c r="O32" i="92"/>
  <c r="Q32" i="92" s="1"/>
  <c r="N32" i="92"/>
  <c r="O31" i="92"/>
  <c r="Q31" i="92" s="1"/>
  <c r="N31" i="92"/>
  <c r="O30" i="92"/>
  <c r="Q30" i="92" s="1"/>
  <c r="N30" i="92"/>
  <c r="O29" i="92"/>
  <c r="Q29" i="92" s="1"/>
  <c r="N29" i="92"/>
  <c r="O28" i="92"/>
  <c r="Q28" i="92"/>
  <c r="N28" i="92"/>
  <c r="Q27" i="92"/>
  <c r="O27" i="92"/>
  <c r="N27" i="92"/>
  <c r="O26" i="92"/>
  <c r="Q26" i="92"/>
  <c r="N26" i="92"/>
  <c r="O25" i="92"/>
  <c r="Q25" i="92" s="1"/>
  <c r="N25" i="92"/>
  <c r="O24" i="92"/>
  <c r="Q24" i="92" s="1"/>
  <c r="N24" i="92"/>
  <c r="E20" i="92"/>
  <c r="F20" i="92" s="1"/>
  <c r="G20" i="92"/>
  <c r="H20" i="92" s="1"/>
  <c r="I20" i="92"/>
  <c r="J20" i="92" s="1"/>
  <c r="K20" i="92" s="1"/>
  <c r="L20" i="92" s="1"/>
  <c r="M20" i="92" s="1"/>
  <c r="N20" i="92" s="1"/>
  <c r="O20" i="92" s="1"/>
  <c r="P20" i="92" s="1"/>
  <c r="Q20" i="92" s="1"/>
  <c r="O86" i="93"/>
  <c r="Q86" i="93" s="1"/>
  <c r="N86" i="93"/>
  <c r="B84" i="93"/>
  <c r="O83" i="93"/>
  <c r="Q83" i="93" s="1"/>
  <c r="N83" i="93"/>
  <c r="O82" i="93"/>
  <c r="Q82" i="93"/>
  <c r="N82" i="93"/>
  <c r="O81" i="93"/>
  <c r="Q81" i="93" s="1"/>
  <c r="N81" i="93"/>
  <c r="O80" i="93"/>
  <c r="Q80" i="93" s="1"/>
  <c r="N80" i="93"/>
  <c r="O79" i="93"/>
  <c r="Q79" i="93"/>
  <c r="N79" i="93"/>
  <c r="O78" i="93"/>
  <c r="Q78" i="93" s="1"/>
  <c r="N78" i="93"/>
  <c r="O77" i="93"/>
  <c r="Q77" i="93" s="1"/>
  <c r="N77" i="93"/>
  <c r="O76" i="93"/>
  <c r="Q76" i="93" s="1"/>
  <c r="N76" i="93"/>
  <c r="O75" i="93"/>
  <c r="Q75" i="93"/>
  <c r="N75" i="93"/>
  <c r="O74" i="93"/>
  <c r="Q74" i="93"/>
  <c r="N74" i="93"/>
  <c r="O73" i="93"/>
  <c r="Q73" i="93" s="1"/>
  <c r="N73" i="93"/>
  <c r="O72" i="93"/>
  <c r="Q72" i="93" s="1"/>
  <c r="N72" i="93"/>
  <c r="O69" i="93"/>
  <c r="Q69" i="93" s="1"/>
  <c r="N69" i="93"/>
  <c r="O68" i="93"/>
  <c r="Q68" i="93" s="1"/>
  <c r="N68" i="93"/>
  <c r="O67" i="93"/>
  <c r="Q67" i="93" s="1"/>
  <c r="N67" i="93"/>
  <c r="O66" i="93"/>
  <c r="Q66" i="93" s="1"/>
  <c r="N66" i="93"/>
  <c r="B64" i="93"/>
  <c r="O63" i="93"/>
  <c r="Q63" i="93" s="1"/>
  <c r="N63" i="93"/>
  <c r="O62" i="93"/>
  <c r="Q62" i="93"/>
  <c r="N62" i="93"/>
  <c r="O61" i="93"/>
  <c r="Q61" i="93" s="1"/>
  <c r="N61" i="93"/>
  <c r="B59" i="93"/>
  <c r="O58" i="93"/>
  <c r="Q58" i="93" s="1"/>
  <c r="N58" i="93"/>
  <c r="O57" i="93"/>
  <c r="Q57" i="93" s="1"/>
  <c r="N57" i="93"/>
  <c r="B55" i="93"/>
  <c r="O54" i="93"/>
  <c r="Q54" i="93" s="1"/>
  <c r="N54" i="93"/>
  <c r="Q53" i="93"/>
  <c r="O53" i="93"/>
  <c r="N53" i="93"/>
  <c r="B50" i="93"/>
  <c r="O49" i="93"/>
  <c r="Q49" i="93" s="1"/>
  <c r="N49" i="93"/>
  <c r="O48" i="93"/>
  <c r="Q48" i="93" s="1"/>
  <c r="N48" i="93"/>
  <c r="O47" i="93"/>
  <c r="Q47" i="93" s="1"/>
  <c r="N47" i="93"/>
  <c r="O43" i="93"/>
  <c r="Q43" i="93" s="1"/>
  <c r="N43" i="93"/>
  <c r="O42" i="93"/>
  <c r="Q42" i="93" s="1"/>
  <c r="N42" i="93"/>
  <c r="O41" i="93"/>
  <c r="Q41" i="93"/>
  <c r="N41" i="93"/>
  <c r="O40" i="93"/>
  <c r="Q40" i="93"/>
  <c r="N40" i="93"/>
  <c r="B37" i="93"/>
  <c r="O36" i="93"/>
  <c r="Q36" i="93"/>
  <c r="N36" i="93"/>
  <c r="O35" i="93"/>
  <c r="Q35" i="93" s="1"/>
  <c r="N35" i="93"/>
  <c r="O34" i="93"/>
  <c r="Q34" i="93" s="1"/>
  <c r="N34" i="93"/>
  <c r="O33" i="93"/>
  <c r="Q33" i="93" s="1"/>
  <c r="N33" i="93"/>
  <c r="O32" i="93"/>
  <c r="Q32" i="93"/>
  <c r="N32" i="93"/>
  <c r="O31" i="93"/>
  <c r="Q31" i="93" s="1"/>
  <c r="N31" i="93"/>
  <c r="O30" i="93"/>
  <c r="Q30" i="93" s="1"/>
  <c r="N30" i="93"/>
  <c r="O29" i="93"/>
  <c r="Q29" i="93"/>
  <c r="N29" i="93"/>
  <c r="O28" i="93"/>
  <c r="Q28" i="93"/>
  <c r="N28" i="93"/>
  <c r="O27" i="93"/>
  <c r="Q27" i="93" s="1"/>
  <c r="N27" i="93"/>
  <c r="O26" i="93"/>
  <c r="Q26" i="93" s="1"/>
  <c r="N26" i="93"/>
  <c r="O25" i="93"/>
  <c r="Q25" i="93"/>
  <c r="N25" i="93"/>
  <c r="O24" i="93"/>
  <c r="Q24" i="93" s="1"/>
  <c r="N24" i="93"/>
  <c r="E20" i="93"/>
  <c r="F20" i="93"/>
  <c r="G20" i="93" s="1"/>
  <c r="H20" i="93" s="1"/>
  <c r="I20" i="93" s="1"/>
  <c r="J20" i="93" s="1"/>
  <c r="K20" i="93" s="1"/>
  <c r="L20" i="93" s="1"/>
  <c r="M20" i="93" s="1"/>
  <c r="N20" i="93" s="1"/>
  <c r="O20" i="93" s="1"/>
  <c r="P20" i="93" s="1"/>
  <c r="Q20" i="93" s="1"/>
  <c r="O86" i="94"/>
  <c r="Q86" i="94" s="1"/>
  <c r="N86" i="94"/>
  <c r="B84" i="94"/>
  <c r="O83" i="94"/>
  <c r="Q83" i="94" s="1"/>
  <c r="N83" i="94"/>
  <c r="O82" i="94"/>
  <c r="Q82" i="94"/>
  <c r="N82" i="94"/>
  <c r="Q81" i="94"/>
  <c r="O81" i="94"/>
  <c r="N81" i="94"/>
  <c r="O80" i="94"/>
  <c r="Q80" i="94"/>
  <c r="N80" i="94"/>
  <c r="O79" i="94"/>
  <c r="Q79" i="94" s="1"/>
  <c r="N79" i="94"/>
  <c r="O78" i="94"/>
  <c r="Q78" i="94" s="1"/>
  <c r="N78" i="94"/>
  <c r="O77" i="94"/>
  <c r="Q77" i="94" s="1"/>
  <c r="N77" i="94"/>
  <c r="O76" i="94"/>
  <c r="Q76" i="94" s="1"/>
  <c r="N76" i="94"/>
  <c r="O75" i="94"/>
  <c r="Q75" i="94" s="1"/>
  <c r="N75" i="94"/>
  <c r="O74" i="94"/>
  <c r="Q74" i="94"/>
  <c r="N74" i="94"/>
  <c r="Q73" i="94"/>
  <c r="O73" i="94"/>
  <c r="N73" i="94"/>
  <c r="O72" i="94"/>
  <c r="Q72" i="94"/>
  <c r="N72" i="94"/>
  <c r="O69" i="94"/>
  <c r="Q69" i="94" s="1"/>
  <c r="N69" i="94"/>
  <c r="O68" i="94"/>
  <c r="Q68" i="94" s="1"/>
  <c r="N68" i="94"/>
  <c r="O67" i="94"/>
  <c r="Q67" i="94" s="1"/>
  <c r="N67" i="94"/>
  <c r="O66" i="94"/>
  <c r="Q66" i="94" s="1"/>
  <c r="N66" i="94"/>
  <c r="B64" i="94"/>
  <c r="O63" i="94"/>
  <c r="Q63" i="94" s="1"/>
  <c r="N63" i="94"/>
  <c r="O62" i="94"/>
  <c r="Q62" i="94"/>
  <c r="N62" i="94"/>
  <c r="O61" i="94"/>
  <c r="Q61" i="94" s="1"/>
  <c r="N61" i="94"/>
  <c r="B59" i="94"/>
  <c r="O58" i="94"/>
  <c r="Q58" i="94" s="1"/>
  <c r="N58" i="94"/>
  <c r="O57" i="94"/>
  <c r="Q57" i="94" s="1"/>
  <c r="N57" i="94"/>
  <c r="B55" i="94"/>
  <c r="O54" i="94"/>
  <c r="Q54" i="94" s="1"/>
  <c r="N54" i="94"/>
  <c r="O53" i="94"/>
  <c r="Q53" i="94" s="1"/>
  <c r="N53" i="94"/>
  <c r="B50" i="94"/>
  <c r="O49" i="94"/>
  <c r="Q49" i="94" s="1"/>
  <c r="N49" i="94"/>
  <c r="O48" i="94"/>
  <c r="Q48" i="94" s="1"/>
  <c r="N48" i="94"/>
  <c r="O47" i="94"/>
  <c r="Q47" i="94" s="1"/>
  <c r="N47" i="94"/>
  <c r="O43" i="94"/>
  <c r="Q43" i="94" s="1"/>
  <c r="N43" i="94"/>
  <c r="O42" i="94"/>
  <c r="Q42" i="94" s="1"/>
  <c r="N42" i="94"/>
  <c r="O41" i="94"/>
  <c r="Q41" i="94"/>
  <c r="N41" i="94"/>
  <c r="O40" i="94"/>
  <c r="Q40" i="94"/>
  <c r="N40" i="94"/>
  <c r="B37" i="94"/>
  <c r="O36" i="94"/>
  <c r="Q36" i="94" s="1"/>
  <c r="N36" i="94"/>
  <c r="O35" i="94"/>
  <c r="Q35" i="94" s="1"/>
  <c r="N35" i="94"/>
  <c r="O34" i="94"/>
  <c r="Q34" i="94" s="1"/>
  <c r="N34" i="94"/>
  <c r="O33" i="94"/>
  <c r="Q33" i="94" s="1"/>
  <c r="N33" i="94"/>
  <c r="O32" i="94"/>
  <c r="Q32" i="94"/>
  <c r="N32" i="94"/>
  <c r="O31" i="94"/>
  <c r="Q31" i="94" s="1"/>
  <c r="N31" i="94"/>
  <c r="O30" i="94"/>
  <c r="Q30" i="94" s="1"/>
  <c r="N30" i="94"/>
  <c r="O29" i="94"/>
  <c r="Q29" i="94"/>
  <c r="N29" i="94"/>
  <c r="Q28" i="94"/>
  <c r="O28" i="94"/>
  <c r="N28" i="94"/>
  <c r="Q27" i="94"/>
  <c r="O27" i="94"/>
  <c r="N27" i="94"/>
  <c r="O26" i="94"/>
  <c r="Q26" i="94"/>
  <c r="N26" i="94"/>
  <c r="O25" i="94"/>
  <c r="Q25" i="94"/>
  <c r="N25" i="94"/>
  <c r="O24" i="94"/>
  <c r="Q24" i="94" s="1"/>
  <c r="N24" i="94"/>
  <c r="E20" i="94"/>
  <c r="F20" i="94" s="1"/>
  <c r="G20" i="94" s="1"/>
  <c r="H20" i="94" s="1"/>
  <c r="I20" i="94" s="1"/>
  <c r="J20" i="94" s="1"/>
  <c r="K20" i="94" s="1"/>
  <c r="L20" i="94" s="1"/>
  <c r="M20" i="94" s="1"/>
  <c r="N20" i="94" s="1"/>
  <c r="O20" i="94" s="1"/>
  <c r="P20" i="94" s="1"/>
  <c r="Q20" i="94" s="1"/>
  <c r="O86" i="95"/>
  <c r="Q86" i="95" s="1"/>
  <c r="N86" i="95"/>
  <c r="B84" i="95"/>
  <c r="O83" i="95"/>
  <c r="Q83" i="95" s="1"/>
  <c r="N83" i="95"/>
  <c r="O82" i="95"/>
  <c r="Q82" i="95" s="1"/>
  <c r="N82" i="95"/>
  <c r="O81" i="95"/>
  <c r="Q81" i="95" s="1"/>
  <c r="N81" i="95"/>
  <c r="O80" i="95"/>
  <c r="Q80" i="95"/>
  <c r="N80" i="95"/>
  <c r="O79" i="95"/>
  <c r="Q79" i="95" s="1"/>
  <c r="N79" i="95"/>
  <c r="Q78" i="95"/>
  <c r="O78" i="95"/>
  <c r="N78" i="95"/>
  <c r="O77" i="95"/>
  <c r="Q77" i="95"/>
  <c r="N77" i="95"/>
  <c r="O76" i="95"/>
  <c r="Q76" i="95" s="1"/>
  <c r="N76" i="95"/>
  <c r="O75" i="95"/>
  <c r="Q75" i="95" s="1"/>
  <c r="N75" i="95"/>
  <c r="O74" i="95"/>
  <c r="Q74" i="95" s="1"/>
  <c r="N74" i="95"/>
  <c r="O73" i="95"/>
  <c r="Q73" i="95" s="1"/>
  <c r="N73" i="95"/>
  <c r="O72" i="95"/>
  <c r="Q72" i="95" s="1"/>
  <c r="N72" i="95"/>
  <c r="O69" i="95"/>
  <c r="Q69" i="95" s="1"/>
  <c r="N69" i="95"/>
  <c r="Q68" i="95"/>
  <c r="O68" i="95"/>
  <c r="N68" i="95"/>
  <c r="O67" i="95"/>
  <c r="Q67" i="95" s="1"/>
  <c r="N67" i="95"/>
  <c r="O66" i="95"/>
  <c r="Q66" i="95" s="1"/>
  <c r="N66" i="95"/>
  <c r="B64" i="95"/>
  <c r="O63" i="95"/>
  <c r="Q63" i="95" s="1"/>
  <c r="N63" i="95"/>
  <c r="O62" i="95"/>
  <c r="Q62" i="95" s="1"/>
  <c r="N62" i="95"/>
  <c r="O61" i="95"/>
  <c r="Q61" i="95" s="1"/>
  <c r="N61" i="95"/>
  <c r="B59" i="95"/>
  <c r="O58" i="95"/>
  <c r="Q58" i="95" s="1"/>
  <c r="N58" i="95"/>
  <c r="O57" i="95"/>
  <c r="Q57" i="95"/>
  <c r="N57" i="95"/>
  <c r="B55" i="95"/>
  <c r="O54" i="95"/>
  <c r="Q54" i="95" s="1"/>
  <c r="N54" i="95"/>
  <c r="O53" i="95"/>
  <c r="Q53" i="95" s="1"/>
  <c r="N53" i="95"/>
  <c r="B50" i="95"/>
  <c r="O49" i="95"/>
  <c r="Q49" i="95" s="1"/>
  <c r="N49" i="95"/>
  <c r="O48" i="95"/>
  <c r="Q48" i="95"/>
  <c r="N48" i="95"/>
  <c r="O47" i="95"/>
  <c r="Q47" i="95" s="1"/>
  <c r="N47" i="95"/>
  <c r="O43" i="95"/>
  <c r="Q43" i="95" s="1"/>
  <c r="N43" i="95"/>
  <c r="O42" i="95"/>
  <c r="Q42" i="95"/>
  <c r="N42" i="95"/>
  <c r="O41" i="95"/>
  <c r="Q41" i="95"/>
  <c r="N41" i="95"/>
  <c r="O40" i="95"/>
  <c r="Q40" i="95" s="1"/>
  <c r="N40" i="95"/>
  <c r="B37" i="95"/>
  <c r="O36" i="95"/>
  <c r="Q36" i="95" s="1"/>
  <c r="N36" i="95"/>
  <c r="O35" i="95"/>
  <c r="Q35" i="95"/>
  <c r="N35" i="95"/>
  <c r="O34" i="95"/>
  <c r="Q34" i="95"/>
  <c r="N34" i="95"/>
  <c r="O33" i="95"/>
  <c r="Q33" i="95" s="1"/>
  <c r="N33" i="95"/>
  <c r="O32" i="95"/>
  <c r="Q32" i="95" s="1"/>
  <c r="N32" i="95"/>
  <c r="O31" i="95"/>
  <c r="Q31" i="95" s="1"/>
  <c r="N31" i="95"/>
  <c r="O30" i="95"/>
  <c r="Q30" i="95" s="1"/>
  <c r="N30" i="95"/>
  <c r="O29" i="95"/>
  <c r="Q29" i="95" s="1"/>
  <c r="N29" i="95"/>
  <c r="O28" i="95"/>
  <c r="Q28" i="95" s="1"/>
  <c r="N28" i="95"/>
  <c r="O27" i="95"/>
  <c r="Q27" i="95" s="1"/>
  <c r="N27" i="95"/>
  <c r="O26" i="95"/>
  <c r="Q26" i="95" s="1"/>
  <c r="N26" i="95"/>
  <c r="O25" i="95"/>
  <c r="Q25" i="95"/>
  <c r="N25" i="95"/>
  <c r="O24" i="95"/>
  <c r="Q24" i="95" s="1"/>
  <c r="N24" i="95"/>
  <c r="E20" i="95"/>
  <c r="F20" i="95" s="1"/>
  <c r="G20" i="95" s="1"/>
  <c r="H20" i="95" s="1"/>
  <c r="I20" i="95" s="1"/>
  <c r="J20" i="95" s="1"/>
  <c r="K20" i="95" s="1"/>
  <c r="L20" i="95" s="1"/>
  <c r="M20" i="95" s="1"/>
  <c r="N20" i="95" s="1"/>
  <c r="O20" i="95" s="1"/>
  <c r="P20" i="95" s="1"/>
  <c r="Q20" i="95" s="1"/>
  <c r="O86" i="127"/>
  <c r="Q86" i="127" s="1"/>
  <c r="N86" i="127"/>
  <c r="B84" i="127"/>
  <c r="O83" i="127"/>
  <c r="Q83" i="127" s="1"/>
  <c r="N83" i="127"/>
  <c r="O82" i="127"/>
  <c r="Q82" i="127" s="1"/>
  <c r="N82" i="127"/>
  <c r="O81" i="127"/>
  <c r="Q81" i="127"/>
  <c r="N81" i="127"/>
  <c r="O80" i="127"/>
  <c r="Q80" i="127" s="1"/>
  <c r="N80" i="127"/>
  <c r="O79" i="127"/>
  <c r="Q79" i="127" s="1"/>
  <c r="N79" i="127"/>
  <c r="O78" i="127"/>
  <c r="Q78" i="127"/>
  <c r="N78" i="127"/>
  <c r="O77" i="127"/>
  <c r="Q77" i="127" s="1"/>
  <c r="N77" i="127"/>
  <c r="O76" i="127"/>
  <c r="Q76" i="127"/>
  <c r="N76" i="127"/>
  <c r="O75" i="127"/>
  <c r="Q75" i="127"/>
  <c r="N75" i="127"/>
  <c r="O74" i="127"/>
  <c r="Q74" i="127" s="1"/>
  <c r="N74" i="127"/>
  <c r="O73" i="127"/>
  <c r="Q73" i="127" s="1"/>
  <c r="N73" i="127"/>
  <c r="O72" i="127"/>
  <c r="Q72" i="127" s="1"/>
  <c r="N72" i="127"/>
  <c r="O69" i="127"/>
  <c r="Q69" i="127" s="1"/>
  <c r="N69" i="127"/>
  <c r="O68" i="127"/>
  <c r="Q68" i="127" s="1"/>
  <c r="N68" i="127"/>
  <c r="O67" i="127"/>
  <c r="Q67" i="127" s="1"/>
  <c r="N67" i="127"/>
  <c r="O66" i="127"/>
  <c r="Q66" i="127"/>
  <c r="N66" i="127"/>
  <c r="B64" i="127"/>
  <c r="O63" i="127"/>
  <c r="Q63" i="127"/>
  <c r="N63" i="127"/>
  <c r="Q62" i="127"/>
  <c r="O62" i="127"/>
  <c r="N62" i="127"/>
  <c r="O61" i="127"/>
  <c r="Q61" i="127" s="1"/>
  <c r="N61" i="127"/>
  <c r="B59" i="127"/>
  <c r="O58" i="127"/>
  <c r="Q58" i="127" s="1"/>
  <c r="N58" i="127"/>
  <c r="O57" i="127"/>
  <c r="Q57" i="127" s="1"/>
  <c r="N57" i="127"/>
  <c r="B55" i="127"/>
  <c r="O54" i="127"/>
  <c r="Q54" i="127" s="1"/>
  <c r="N54" i="127"/>
  <c r="O53" i="127"/>
  <c r="Q53" i="127" s="1"/>
  <c r="N53" i="127"/>
  <c r="B50" i="127"/>
  <c r="O49" i="127"/>
  <c r="Q49" i="127"/>
  <c r="N49" i="127"/>
  <c r="Q48" i="127"/>
  <c r="O48" i="127"/>
  <c r="N48" i="127"/>
  <c r="O47" i="127"/>
  <c r="Q47" i="127"/>
  <c r="N47" i="127"/>
  <c r="O43" i="127"/>
  <c r="Q43" i="127" s="1"/>
  <c r="N43" i="127"/>
  <c r="O42" i="127"/>
  <c r="Q42" i="127" s="1"/>
  <c r="N42" i="127"/>
  <c r="O41" i="127"/>
  <c r="Q41" i="127"/>
  <c r="N41" i="127"/>
  <c r="O40" i="127"/>
  <c r="Q40" i="127" s="1"/>
  <c r="N40" i="127"/>
  <c r="B37" i="127"/>
  <c r="O36" i="127"/>
  <c r="Q36" i="127" s="1"/>
  <c r="N36" i="127"/>
  <c r="O35" i="127"/>
  <c r="Q35" i="127"/>
  <c r="N35" i="127"/>
  <c r="O34" i="127"/>
  <c r="Q34" i="127" s="1"/>
  <c r="N34" i="127"/>
  <c r="O33" i="127"/>
  <c r="Q33" i="127"/>
  <c r="N33" i="127"/>
  <c r="O32" i="127"/>
  <c r="Q32" i="127" s="1"/>
  <c r="N32" i="127"/>
  <c r="O31" i="127"/>
  <c r="Q31" i="127" s="1"/>
  <c r="N31" i="127"/>
  <c r="O30" i="127"/>
  <c r="Q30" i="127" s="1"/>
  <c r="N30" i="127"/>
  <c r="O29" i="127"/>
  <c r="Q29" i="127" s="1"/>
  <c r="N29" i="127"/>
  <c r="O28" i="127"/>
  <c r="Q28" i="127"/>
  <c r="N28" i="127"/>
  <c r="O27" i="127"/>
  <c r="Q27" i="127" s="1"/>
  <c r="N27" i="127"/>
  <c r="O26" i="127"/>
  <c r="Q26" i="127" s="1"/>
  <c r="N26" i="127"/>
  <c r="O25" i="127"/>
  <c r="Q25" i="127" s="1"/>
  <c r="N25" i="127"/>
  <c r="O24" i="127"/>
  <c r="Q24" i="127" s="1"/>
  <c r="N24" i="127"/>
  <c r="E20" i="127"/>
  <c r="F20" i="127" s="1"/>
  <c r="G20" i="127" s="1"/>
  <c r="H20" i="127" s="1"/>
  <c r="I20" i="127"/>
  <c r="J20" i="127" s="1"/>
  <c r="K20" i="127" s="1"/>
  <c r="L20" i="127" s="1"/>
  <c r="M20" i="127" s="1"/>
  <c r="N20" i="127" s="1"/>
  <c r="O20" i="127" s="1"/>
  <c r="P20" i="127" s="1"/>
  <c r="Q20" i="127" s="1"/>
  <c r="O86" i="149"/>
  <c r="Q86" i="149" s="1"/>
  <c r="N86" i="149"/>
  <c r="B84" i="149"/>
  <c r="O83" i="149"/>
  <c r="Q83" i="149" s="1"/>
  <c r="N83" i="149"/>
  <c r="O82" i="149"/>
  <c r="Q82" i="149" s="1"/>
  <c r="N82" i="149"/>
  <c r="O81" i="149"/>
  <c r="Q81" i="149" s="1"/>
  <c r="N81" i="149"/>
  <c r="O80" i="149"/>
  <c r="Q80" i="149" s="1"/>
  <c r="N80" i="149"/>
  <c r="O79" i="149"/>
  <c r="Q79" i="149" s="1"/>
  <c r="N79" i="149"/>
  <c r="O78" i="149"/>
  <c r="Q78" i="149" s="1"/>
  <c r="N78" i="149"/>
  <c r="O77" i="149"/>
  <c r="Q77" i="149" s="1"/>
  <c r="N77" i="149"/>
  <c r="O76" i="149"/>
  <c r="Q76" i="149" s="1"/>
  <c r="N76" i="149"/>
  <c r="O75" i="149"/>
  <c r="Q75" i="149" s="1"/>
  <c r="N75" i="149"/>
  <c r="O74" i="149"/>
  <c r="Q74" i="149" s="1"/>
  <c r="N74" i="149"/>
  <c r="O73" i="149"/>
  <c r="Q73" i="149" s="1"/>
  <c r="N73" i="149"/>
  <c r="O72" i="149"/>
  <c r="Q72" i="149" s="1"/>
  <c r="N72" i="149"/>
  <c r="O69" i="149"/>
  <c r="Q69" i="149"/>
  <c r="N69" i="149"/>
  <c r="O68" i="149"/>
  <c r="Q68" i="149" s="1"/>
  <c r="N68" i="149"/>
  <c r="O67" i="149"/>
  <c r="Q67" i="149" s="1"/>
  <c r="N67" i="149"/>
  <c r="O66" i="149"/>
  <c r="Q66" i="149" s="1"/>
  <c r="N66" i="149"/>
  <c r="B64" i="149"/>
  <c r="O63" i="149"/>
  <c r="Q63" i="149"/>
  <c r="N63" i="149"/>
  <c r="O62" i="149"/>
  <c r="Q62" i="149" s="1"/>
  <c r="N62" i="149"/>
  <c r="O61" i="149"/>
  <c r="Q61" i="149" s="1"/>
  <c r="N61" i="149"/>
  <c r="B59" i="149"/>
  <c r="O58" i="149"/>
  <c r="Q58" i="149" s="1"/>
  <c r="N58" i="149"/>
  <c r="Q57" i="149"/>
  <c r="O57" i="149"/>
  <c r="N57" i="149"/>
  <c r="B55" i="149"/>
  <c r="O54" i="149"/>
  <c r="Q54" i="149" s="1"/>
  <c r="N54" i="149"/>
  <c r="O53" i="149"/>
  <c r="Q53" i="149"/>
  <c r="N53" i="149"/>
  <c r="B50" i="149"/>
  <c r="O49" i="149"/>
  <c r="Q49" i="149"/>
  <c r="N49" i="149"/>
  <c r="O48" i="149"/>
  <c r="Q48" i="149"/>
  <c r="N48" i="149"/>
  <c r="O47" i="149"/>
  <c r="Q47" i="149" s="1"/>
  <c r="N47" i="149"/>
  <c r="O43" i="149"/>
  <c r="Q43" i="149" s="1"/>
  <c r="N43" i="149"/>
  <c r="Q42" i="149"/>
  <c r="O42" i="149"/>
  <c r="N42" i="149"/>
  <c r="O41" i="149"/>
  <c r="Q41" i="149" s="1"/>
  <c r="N41" i="149"/>
  <c r="O40" i="149"/>
  <c r="Q40" i="149" s="1"/>
  <c r="N40" i="149"/>
  <c r="B37" i="149"/>
  <c r="O36" i="149"/>
  <c r="Q36" i="149" s="1"/>
  <c r="N36" i="149"/>
  <c r="O35" i="149"/>
  <c r="Q35" i="149" s="1"/>
  <c r="N35" i="149"/>
  <c r="O34" i="149"/>
  <c r="Q34" i="149"/>
  <c r="N34" i="149"/>
  <c r="O33" i="149"/>
  <c r="Q33" i="149" s="1"/>
  <c r="N33" i="149"/>
  <c r="O32" i="149"/>
  <c r="Q32" i="149" s="1"/>
  <c r="N32" i="149"/>
  <c r="O31" i="149"/>
  <c r="Q31" i="149" s="1"/>
  <c r="N31" i="149"/>
  <c r="O30" i="149"/>
  <c r="Q30" i="149" s="1"/>
  <c r="N30" i="149"/>
  <c r="O29" i="149"/>
  <c r="Q29" i="149"/>
  <c r="N29" i="149"/>
  <c r="O28" i="149"/>
  <c r="Q28" i="149" s="1"/>
  <c r="N28" i="149"/>
  <c r="O27" i="149"/>
  <c r="Q27" i="149" s="1"/>
  <c r="N27" i="149"/>
  <c r="O26" i="149"/>
  <c r="Q26" i="149" s="1"/>
  <c r="N26" i="149"/>
  <c r="O25" i="149"/>
  <c r="Q25" i="149" s="1"/>
  <c r="N25" i="149"/>
  <c r="O24" i="149"/>
  <c r="Q24" i="149" s="1"/>
  <c r="N24" i="149"/>
  <c r="E20" i="149"/>
  <c r="F20" i="149" s="1"/>
  <c r="G20" i="149" s="1"/>
  <c r="H20" i="149" s="1"/>
  <c r="I20" i="149" s="1"/>
  <c r="J20" i="149"/>
  <c r="K20" i="149" s="1"/>
  <c r="L20" i="149" s="1"/>
  <c r="M20" i="149" s="1"/>
  <c r="N20" i="149" s="1"/>
  <c r="O20" i="149" s="1"/>
  <c r="P20" i="149" s="1"/>
  <c r="Q20" i="149" s="1"/>
  <c r="O86" i="98"/>
  <c r="Q86" i="98" s="1"/>
  <c r="N86" i="98"/>
  <c r="B84" i="98"/>
  <c r="O83" i="98"/>
  <c r="Q83" i="98" s="1"/>
  <c r="N83" i="98"/>
  <c r="O82" i="98"/>
  <c r="Q82" i="98" s="1"/>
  <c r="N82" i="98"/>
  <c r="O81" i="98"/>
  <c r="Q81" i="98" s="1"/>
  <c r="N81" i="98"/>
  <c r="O80" i="98"/>
  <c r="Q80" i="98"/>
  <c r="N80" i="98"/>
  <c r="O79" i="98"/>
  <c r="Q79" i="98" s="1"/>
  <c r="N79" i="98"/>
  <c r="O78" i="98"/>
  <c r="Q78" i="98" s="1"/>
  <c r="N78" i="98"/>
  <c r="O77" i="98"/>
  <c r="Q77" i="98" s="1"/>
  <c r="N77" i="98"/>
  <c r="O76" i="98"/>
  <c r="Q76" i="98" s="1"/>
  <c r="N76" i="98"/>
  <c r="O75" i="98"/>
  <c r="Q75" i="98" s="1"/>
  <c r="N75" i="98"/>
  <c r="O74" i="98"/>
  <c r="Q74" i="98"/>
  <c r="N74" i="98"/>
  <c r="Q73" i="98"/>
  <c r="O73" i="98"/>
  <c r="N73" i="98"/>
  <c r="O72" i="98"/>
  <c r="Q72" i="98"/>
  <c r="N72" i="98"/>
  <c r="O69" i="98"/>
  <c r="Q69" i="98" s="1"/>
  <c r="N69" i="98"/>
  <c r="Q68" i="98"/>
  <c r="O68" i="98"/>
  <c r="N68" i="98"/>
  <c r="O67" i="98"/>
  <c r="Q67" i="98" s="1"/>
  <c r="N67" i="98"/>
  <c r="O66" i="98"/>
  <c r="Q66" i="98"/>
  <c r="N66" i="98"/>
  <c r="B64" i="98"/>
  <c r="O63" i="98"/>
  <c r="Q63" i="98"/>
  <c r="N63" i="98"/>
  <c r="O62" i="98"/>
  <c r="Q62" i="98" s="1"/>
  <c r="N62" i="98"/>
  <c r="O61" i="98"/>
  <c r="Q61" i="98" s="1"/>
  <c r="N61" i="98"/>
  <c r="B59" i="98"/>
  <c r="O58" i="98"/>
  <c r="Q58" i="98"/>
  <c r="N58" i="98"/>
  <c r="O57" i="98"/>
  <c r="Q57" i="98" s="1"/>
  <c r="N57" i="98"/>
  <c r="B55" i="98"/>
  <c r="O54" i="98"/>
  <c r="Q54" i="98" s="1"/>
  <c r="N54" i="98"/>
  <c r="O53" i="98"/>
  <c r="Q53" i="98"/>
  <c r="N53" i="98"/>
  <c r="B50" i="98"/>
  <c r="O49" i="98"/>
  <c r="Q49" i="98"/>
  <c r="N49" i="98"/>
  <c r="O48" i="98"/>
  <c r="Q48" i="98" s="1"/>
  <c r="N48" i="98"/>
  <c r="Q47" i="98"/>
  <c r="O47" i="98"/>
  <c r="N47" i="98"/>
  <c r="O43" i="98"/>
  <c r="Q43" i="98" s="1"/>
  <c r="N43" i="98"/>
  <c r="O42" i="98"/>
  <c r="Q42" i="98"/>
  <c r="N42" i="98"/>
  <c r="O41" i="98"/>
  <c r="Q41" i="98" s="1"/>
  <c r="N41" i="98"/>
  <c r="O40" i="98"/>
  <c r="Q40" i="98" s="1"/>
  <c r="N40" i="98"/>
  <c r="B37" i="98"/>
  <c r="Q36" i="98"/>
  <c r="O36" i="98"/>
  <c r="N36" i="98"/>
  <c r="O35" i="98"/>
  <c r="Q35" i="98" s="1"/>
  <c r="N35" i="98"/>
  <c r="O34" i="98"/>
  <c r="Q34" i="98"/>
  <c r="N34" i="98"/>
  <c r="O33" i="98"/>
  <c r="Q33" i="98" s="1"/>
  <c r="N33" i="98"/>
  <c r="O32" i="98"/>
  <c r="Q32" i="98" s="1"/>
  <c r="N32" i="98"/>
  <c r="O31" i="98"/>
  <c r="Q31" i="98" s="1"/>
  <c r="N31" i="98"/>
  <c r="O30" i="98"/>
  <c r="Q30" i="98"/>
  <c r="N30" i="98"/>
  <c r="O29" i="98"/>
  <c r="Q29" i="98" s="1"/>
  <c r="N29" i="98"/>
  <c r="O28" i="98"/>
  <c r="Q28" i="98" s="1"/>
  <c r="N28" i="98"/>
  <c r="O27" i="98"/>
  <c r="Q27" i="98" s="1"/>
  <c r="N27" i="98"/>
  <c r="O26" i="98"/>
  <c r="Q26" i="98" s="1"/>
  <c r="N26" i="98"/>
  <c r="O25" i="98"/>
  <c r="Q25" i="98" s="1"/>
  <c r="N25" i="98"/>
  <c r="O24" i="98"/>
  <c r="Q24" i="98" s="1"/>
  <c r="N24" i="98"/>
  <c r="E20" i="98"/>
  <c r="F20" i="98" s="1"/>
  <c r="G20" i="98" s="1"/>
  <c r="H20" i="98" s="1"/>
  <c r="I20" i="98" s="1"/>
  <c r="J20" i="98" s="1"/>
  <c r="K20" i="98" s="1"/>
  <c r="L20" i="98" s="1"/>
  <c r="M20" i="98" s="1"/>
  <c r="N20" i="98" s="1"/>
  <c r="O20" i="98" s="1"/>
  <c r="P20" i="98" s="1"/>
  <c r="Q20" i="98" s="1"/>
  <c r="O86" i="99"/>
  <c r="Q86" i="99" s="1"/>
  <c r="N86" i="99"/>
  <c r="B84" i="99"/>
  <c r="O83" i="99"/>
  <c r="Q83" i="99" s="1"/>
  <c r="N83" i="99"/>
  <c r="O82" i="99"/>
  <c r="Q82" i="99"/>
  <c r="N82" i="99"/>
  <c r="O81" i="99"/>
  <c r="Q81" i="99"/>
  <c r="N81" i="99"/>
  <c r="O80" i="99"/>
  <c r="Q80" i="99" s="1"/>
  <c r="N80" i="99"/>
  <c r="O79" i="99"/>
  <c r="Q79" i="99" s="1"/>
  <c r="N79" i="99"/>
  <c r="Q78" i="99"/>
  <c r="O78" i="99"/>
  <c r="N78" i="99"/>
  <c r="O77" i="99"/>
  <c r="Q77" i="99"/>
  <c r="N77" i="99"/>
  <c r="O76" i="99"/>
  <c r="Q76" i="99" s="1"/>
  <c r="N76" i="99"/>
  <c r="O75" i="99"/>
  <c r="Q75" i="99" s="1"/>
  <c r="N75" i="99"/>
  <c r="O74" i="99"/>
  <c r="Q74" i="99"/>
  <c r="N74" i="99"/>
  <c r="O73" i="99"/>
  <c r="Q73" i="99"/>
  <c r="N73" i="99"/>
  <c r="O72" i="99"/>
  <c r="Q72" i="99" s="1"/>
  <c r="N72" i="99"/>
  <c r="O69" i="99"/>
  <c r="Q69" i="99"/>
  <c r="N69" i="99"/>
  <c r="O68" i="99"/>
  <c r="Q68" i="99" s="1"/>
  <c r="N68" i="99"/>
  <c r="O67" i="99"/>
  <c r="Q67" i="99"/>
  <c r="N67" i="99"/>
  <c r="O66" i="99"/>
  <c r="Q66" i="99" s="1"/>
  <c r="N66" i="99"/>
  <c r="B64" i="99"/>
  <c r="O63" i="99"/>
  <c r="Q63" i="99" s="1"/>
  <c r="N63" i="99"/>
  <c r="O62" i="99"/>
  <c r="Q62" i="99" s="1"/>
  <c r="N62" i="99"/>
  <c r="O61" i="99"/>
  <c r="Q61" i="99" s="1"/>
  <c r="N61" i="99"/>
  <c r="B59" i="99"/>
  <c r="O58" i="99"/>
  <c r="Q58" i="99"/>
  <c r="N58" i="99"/>
  <c r="O57" i="99"/>
  <c r="Q57" i="99" s="1"/>
  <c r="N57" i="99"/>
  <c r="B55" i="99"/>
  <c r="O54" i="99"/>
  <c r="Q54" i="99" s="1"/>
  <c r="N54" i="99"/>
  <c r="O53" i="99"/>
  <c r="Q53" i="99" s="1"/>
  <c r="N53" i="99"/>
  <c r="B50" i="99"/>
  <c r="O49" i="99"/>
  <c r="Q49" i="99" s="1"/>
  <c r="N49" i="99"/>
  <c r="O48" i="99"/>
  <c r="Q48" i="99" s="1"/>
  <c r="N48" i="99"/>
  <c r="O47" i="99"/>
  <c r="Q47" i="99" s="1"/>
  <c r="N47" i="99"/>
  <c r="O43" i="99"/>
  <c r="Q43" i="99"/>
  <c r="N43" i="99"/>
  <c r="O42" i="99"/>
  <c r="Q42" i="99" s="1"/>
  <c r="N42" i="99"/>
  <c r="O41" i="99"/>
  <c r="Q41" i="99" s="1"/>
  <c r="N41" i="99"/>
  <c r="O40" i="99"/>
  <c r="Q40" i="99"/>
  <c r="N40" i="99"/>
  <c r="B37" i="99"/>
  <c r="O36" i="99"/>
  <c r="Q36" i="99" s="1"/>
  <c r="N36" i="99"/>
  <c r="O35" i="99"/>
  <c r="Q35" i="99"/>
  <c r="N35" i="99"/>
  <c r="O34" i="99"/>
  <c r="Q34" i="99" s="1"/>
  <c r="N34" i="99"/>
  <c r="O33" i="99"/>
  <c r="Q33" i="99" s="1"/>
  <c r="N33" i="99"/>
  <c r="O32" i="99"/>
  <c r="Q32" i="99"/>
  <c r="N32" i="99"/>
  <c r="O31" i="99"/>
  <c r="Q31" i="99"/>
  <c r="N31" i="99"/>
  <c r="O30" i="99"/>
  <c r="Q30" i="99" s="1"/>
  <c r="N30" i="99"/>
  <c r="O29" i="99"/>
  <c r="Q29" i="99"/>
  <c r="N29" i="99"/>
  <c r="O28" i="99"/>
  <c r="Q28" i="99" s="1"/>
  <c r="N28" i="99"/>
  <c r="O27" i="99"/>
  <c r="Q27" i="99"/>
  <c r="N27" i="99"/>
  <c r="O26" i="99"/>
  <c r="Q26" i="99" s="1"/>
  <c r="N26" i="99"/>
  <c r="O25" i="99"/>
  <c r="Q25" i="99" s="1"/>
  <c r="N25" i="99"/>
  <c r="O24" i="99"/>
  <c r="Q24" i="99"/>
  <c r="N24" i="99"/>
  <c r="E20" i="99"/>
  <c r="F20" i="99" s="1"/>
  <c r="G20" i="99" s="1"/>
  <c r="H20" i="99" s="1"/>
  <c r="I20" i="99" s="1"/>
  <c r="J20" i="99" s="1"/>
  <c r="K20" i="99" s="1"/>
  <c r="L20" i="99" s="1"/>
  <c r="M20" i="99" s="1"/>
  <c r="N20" i="99" s="1"/>
  <c r="O20" i="99" s="1"/>
  <c r="P20" i="99" s="1"/>
  <c r="Q20" i="99" s="1"/>
  <c r="O86" i="101"/>
  <c r="Q86" i="101"/>
  <c r="N86" i="101"/>
  <c r="B84" i="101"/>
  <c r="O83" i="101"/>
  <c r="Q83" i="101"/>
  <c r="N83" i="101"/>
  <c r="O82" i="101"/>
  <c r="Q82" i="101" s="1"/>
  <c r="N82" i="101"/>
  <c r="O81" i="101"/>
  <c r="Q81" i="101" s="1"/>
  <c r="N81" i="101"/>
  <c r="O80" i="101"/>
  <c r="Q80" i="101" s="1"/>
  <c r="N80" i="101"/>
  <c r="O79" i="101"/>
  <c r="Q79" i="101" s="1"/>
  <c r="N79" i="101"/>
  <c r="O78" i="101"/>
  <c r="Q78" i="101" s="1"/>
  <c r="N78" i="101"/>
  <c r="O77" i="101"/>
  <c r="Q77" i="101" s="1"/>
  <c r="N77" i="101"/>
  <c r="O76" i="101"/>
  <c r="Q76" i="101" s="1"/>
  <c r="N76" i="101"/>
  <c r="O75" i="101"/>
  <c r="Q75" i="101"/>
  <c r="N75" i="101"/>
  <c r="O74" i="101"/>
  <c r="Q74" i="101" s="1"/>
  <c r="N74" i="101"/>
  <c r="O73" i="101"/>
  <c r="Q73" i="101" s="1"/>
  <c r="N73" i="101"/>
  <c r="O72" i="101"/>
  <c r="Q72" i="101"/>
  <c r="N72" i="101"/>
  <c r="O69" i="101"/>
  <c r="Q69" i="101"/>
  <c r="N69" i="101"/>
  <c r="O68" i="101"/>
  <c r="Q68" i="101" s="1"/>
  <c r="N68" i="101"/>
  <c r="O67" i="101"/>
  <c r="Q67" i="101" s="1"/>
  <c r="N67" i="101"/>
  <c r="O66" i="101"/>
  <c r="Q66" i="101" s="1"/>
  <c r="N66" i="101"/>
  <c r="B64" i="101"/>
  <c r="O63" i="101"/>
  <c r="Q63" i="101" s="1"/>
  <c r="N63" i="101"/>
  <c r="O62" i="101"/>
  <c r="Q62" i="101"/>
  <c r="N62" i="101"/>
  <c r="O61" i="101"/>
  <c r="Q61" i="101" s="1"/>
  <c r="N61" i="101"/>
  <c r="B59" i="101"/>
  <c r="O58" i="101"/>
  <c r="Q58" i="101" s="1"/>
  <c r="N58" i="101"/>
  <c r="O57" i="101"/>
  <c r="Q57" i="101" s="1"/>
  <c r="N57" i="101"/>
  <c r="B55" i="101"/>
  <c r="O54" i="101"/>
  <c r="Q54" i="101" s="1"/>
  <c r="N54" i="101"/>
  <c r="O53" i="101"/>
  <c r="Q53" i="101" s="1"/>
  <c r="N53" i="101"/>
  <c r="B50" i="101"/>
  <c r="O49" i="101"/>
  <c r="Q49" i="101" s="1"/>
  <c r="N49" i="101"/>
  <c r="O48" i="101"/>
  <c r="Q48" i="101" s="1"/>
  <c r="N48" i="101"/>
  <c r="O47" i="101"/>
  <c r="Q47" i="101" s="1"/>
  <c r="N47" i="101"/>
  <c r="O43" i="101"/>
  <c r="Q43" i="101" s="1"/>
  <c r="N43" i="101"/>
  <c r="O42" i="101"/>
  <c r="Q42" i="101"/>
  <c r="N42" i="101"/>
  <c r="O41" i="101"/>
  <c r="Q41" i="101" s="1"/>
  <c r="N41" i="101"/>
  <c r="O40" i="101"/>
  <c r="Q40" i="101" s="1"/>
  <c r="N40" i="101"/>
  <c r="B37" i="101"/>
  <c r="O36" i="101"/>
  <c r="Q36" i="101" s="1"/>
  <c r="N36" i="101"/>
  <c r="Q35" i="101"/>
  <c r="O35" i="101"/>
  <c r="N35" i="101"/>
  <c r="O34" i="101"/>
  <c r="Q34" i="101"/>
  <c r="N34" i="101"/>
  <c r="O33" i="101"/>
  <c r="Q33" i="101"/>
  <c r="N33" i="101"/>
  <c r="O32" i="101"/>
  <c r="Q32" i="101" s="1"/>
  <c r="N32" i="101"/>
  <c r="O31" i="101"/>
  <c r="Q31" i="101" s="1"/>
  <c r="N31" i="101"/>
  <c r="O30" i="101"/>
  <c r="Q30" i="101" s="1"/>
  <c r="N30" i="101"/>
  <c r="O29" i="101"/>
  <c r="Q29" i="101" s="1"/>
  <c r="N29" i="101"/>
  <c r="O28" i="101"/>
  <c r="Q28" i="101" s="1"/>
  <c r="N28" i="101"/>
  <c r="O27" i="101"/>
  <c r="Q27" i="101" s="1"/>
  <c r="N27" i="101"/>
  <c r="O26" i="101"/>
  <c r="Q26" i="101" s="1"/>
  <c r="N26" i="101"/>
  <c r="O25" i="101"/>
  <c r="Q25" i="101"/>
  <c r="N25" i="101"/>
  <c r="O24" i="101"/>
  <c r="Q24" i="101" s="1"/>
  <c r="N24" i="101"/>
  <c r="E20" i="101"/>
  <c r="F20" i="101" s="1"/>
  <c r="G20" i="101" s="1"/>
  <c r="H20" i="101" s="1"/>
  <c r="I20" i="101" s="1"/>
  <c r="J20" i="101" s="1"/>
  <c r="K20" i="101" s="1"/>
  <c r="L20" i="101" s="1"/>
  <c r="M20" i="101" s="1"/>
  <c r="N20" i="101" s="1"/>
  <c r="O20" i="101" s="1"/>
  <c r="P20" i="101" s="1"/>
  <c r="Q20" i="101" s="1"/>
  <c r="O86" i="102"/>
  <c r="Q86" i="102" s="1"/>
  <c r="N86" i="102"/>
  <c r="B84" i="102"/>
  <c r="O83" i="102"/>
  <c r="Q83" i="102" s="1"/>
  <c r="N83" i="102"/>
  <c r="O82" i="102"/>
  <c r="Q82" i="102" s="1"/>
  <c r="N82" i="102"/>
  <c r="O81" i="102"/>
  <c r="Q81" i="102" s="1"/>
  <c r="N81" i="102"/>
  <c r="O80" i="102"/>
  <c r="Q80" i="102" s="1"/>
  <c r="N80" i="102"/>
  <c r="O79" i="102"/>
  <c r="Q79" i="102" s="1"/>
  <c r="N79" i="102"/>
  <c r="O78" i="102"/>
  <c r="Q78" i="102" s="1"/>
  <c r="N78" i="102"/>
  <c r="O77" i="102"/>
  <c r="Q77" i="102" s="1"/>
  <c r="N77" i="102"/>
  <c r="O76" i="102"/>
  <c r="Q76" i="102" s="1"/>
  <c r="N76" i="102"/>
  <c r="O75" i="102"/>
  <c r="Q75" i="102" s="1"/>
  <c r="N75" i="102"/>
  <c r="O74" i="102"/>
  <c r="Q74" i="102" s="1"/>
  <c r="N74" i="102"/>
  <c r="O73" i="102"/>
  <c r="Q73" i="102" s="1"/>
  <c r="N73" i="102"/>
  <c r="O72" i="102"/>
  <c r="Q72" i="102"/>
  <c r="N72" i="102"/>
  <c r="O69" i="102"/>
  <c r="Q69" i="102" s="1"/>
  <c r="N69" i="102"/>
  <c r="O68" i="102"/>
  <c r="Q68" i="102" s="1"/>
  <c r="N68" i="102"/>
  <c r="O67" i="102"/>
  <c r="Q67" i="102" s="1"/>
  <c r="N67" i="102"/>
  <c r="O66" i="102"/>
  <c r="Q66" i="102"/>
  <c r="N66" i="102"/>
  <c r="B64" i="102"/>
  <c r="O63" i="102"/>
  <c r="Q63" i="102"/>
  <c r="N63" i="102"/>
  <c r="O62" i="102"/>
  <c r="Q62" i="102" s="1"/>
  <c r="N62" i="102"/>
  <c r="O61" i="102"/>
  <c r="Q61" i="102" s="1"/>
  <c r="N61" i="102"/>
  <c r="B59" i="102"/>
  <c r="O58" i="102"/>
  <c r="Q58" i="102"/>
  <c r="N58" i="102"/>
  <c r="O57" i="102"/>
  <c r="Q57" i="102"/>
  <c r="N57" i="102"/>
  <c r="B55" i="102"/>
  <c r="O54" i="102"/>
  <c r="Q54" i="102" s="1"/>
  <c r="N54" i="102"/>
  <c r="O53" i="102"/>
  <c r="Q53" i="102" s="1"/>
  <c r="N53" i="102"/>
  <c r="B50" i="102"/>
  <c r="O49" i="102"/>
  <c r="Q49" i="102" s="1"/>
  <c r="N49" i="102"/>
  <c r="O48" i="102"/>
  <c r="Q48" i="102" s="1"/>
  <c r="N48" i="102"/>
  <c r="O47" i="102"/>
  <c r="Q47" i="102" s="1"/>
  <c r="N47" i="102"/>
  <c r="O43" i="102"/>
  <c r="Q43" i="102" s="1"/>
  <c r="N43" i="102"/>
  <c r="O42" i="102"/>
  <c r="Q42" i="102" s="1"/>
  <c r="N42" i="102"/>
  <c r="O41" i="102"/>
  <c r="Q41" i="102" s="1"/>
  <c r="N41" i="102"/>
  <c r="O40" i="102"/>
  <c r="Q40" i="102"/>
  <c r="N40" i="102"/>
  <c r="B37" i="102"/>
  <c r="O36" i="102"/>
  <c r="Q36" i="102" s="1"/>
  <c r="N36" i="102"/>
  <c r="O35" i="102"/>
  <c r="Q35" i="102" s="1"/>
  <c r="N35" i="102"/>
  <c r="O34" i="102"/>
  <c r="Q34" i="102"/>
  <c r="N34" i="102"/>
  <c r="O33" i="102"/>
  <c r="Q33" i="102" s="1"/>
  <c r="N33" i="102"/>
  <c r="O32" i="102"/>
  <c r="Q32" i="102"/>
  <c r="N32" i="102"/>
  <c r="O31" i="102"/>
  <c r="Q31" i="102" s="1"/>
  <c r="N31" i="102"/>
  <c r="O30" i="102"/>
  <c r="Q30" i="102" s="1"/>
  <c r="N30" i="102"/>
  <c r="O29" i="102"/>
  <c r="Q29" i="102" s="1"/>
  <c r="N29" i="102"/>
  <c r="O28" i="102"/>
  <c r="Q28" i="102" s="1"/>
  <c r="N28" i="102"/>
  <c r="O27" i="102"/>
  <c r="Q27" i="102" s="1"/>
  <c r="N27" i="102"/>
  <c r="O26" i="102"/>
  <c r="Q26" i="102"/>
  <c r="N26" i="102"/>
  <c r="O25" i="102"/>
  <c r="Q25" i="102" s="1"/>
  <c r="N25" i="102"/>
  <c r="O24" i="102"/>
  <c r="Q24" i="102"/>
  <c r="N24" i="102"/>
  <c r="E20" i="102"/>
  <c r="F20" i="102"/>
  <c r="G20" i="102"/>
  <c r="H20" i="102" s="1"/>
  <c r="I20" i="102" s="1"/>
  <c r="J20" i="102" s="1"/>
  <c r="K20" i="102" s="1"/>
  <c r="L20" i="102" s="1"/>
  <c r="M20" i="102" s="1"/>
  <c r="N20" i="102" s="1"/>
  <c r="O20" i="102" s="1"/>
  <c r="P20" i="102" s="1"/>
  <c r="Q20" i="102" s="1"/>
  <c r="O86" i="103"/>
  <c r="Q86" i="103" s="1"/>
  <c r="N86" i="103"/>
  <c r="B84" i="103"/>
  <c r="O83" i="103"/>
  <c r="Q83" i="103" s="1"/>
  <c r="N83" i="103"/>
  <c r="O82" i="103"/>
  <c r="Q82" i="103"/>
  <c r="N82" i="103"/>
  <c r="O81" i="103"/>
  <c r="Q81" i="103"/>
  <c r="N81" i="103"/>
  <c r="O80" i="103"/>
  <c r="Q80" i="103" s="1"/>
  <c r="N80" i="103"/>
  <c r="O79" i="103"/>
  <c r="Q79" i="103"/>
  <c r="N79" i="103"/>
  <c r="O78" i="103"/>
  <c r="Q78" i="103" s="1"/>
  <c r="N78" i="103"/>
  <c r="O77" i="103"/>
  <c r="Q77" i="103" s="1"/>
  <c r="N77" i="103"/>
  <c r="O76" i="103"/>
  <c r="Q76" i="103" s="1"/>
  <c r="N76" i="103"/>
  <c r="O75" i="103"/>
  <c r="Q75" i="103" s="1"/>
  <c r="N75" i="103"/>
  <c r="O74" i="103"/>
  <c r="Q74" i="103"/>
  <c r="N74" i="103"/>
  <c r="O73" i="103"/>
  <c r="Q73" i="103"/>
  <c r="N73" i="103"/>
  <c r="O72" i="103"/>
  <c r="Q72" i="103" s="1"/>
  <c r="N72" i="103"/>
  <c r="O69" i="103"/>
  <c r="Q69" i="103"/>
  <c r="N69" i="103"/>
  <c r="O68" i="103"/>
  <c r="Q68" i="103" s="1"/>
  <c r="N68" i="103"/>
  <c r="O67" i="103"/>
  <c r="Q67" i="103" s="1"/>
  <c r="N67" i="103"/>
  <c r="O66" i="103"/>
  <c r="Q66" i="103" s="1"/>
  <c r="N66" i="103"/>
  <c r="B64" i="103"/>
  <c r="O63" i="103"/>
  <c r="Q63" i="103" s="1"/>
  <c r="N63" i="103"/>
  <c r="Q62" i="103"/>
  <c r="O62" i="103"/>
  <c r="N62" i="103"/>
  <c r="O61" i="103"/>
  <c r="Q61" i="103" s="1"/>
  <c r="N61" i="103"/>
  <c r="B59" i="103"/>
  <c r="O58" i="103"/>
  <c r="Q58" i="103"/>
  <c r="N58" i="103"/>
  <c r="O57" i="103"/>
  <c r="Q57" i="103"/>
  <c r="N57" i="103"/>
  <c r="B55" i="103"/>
  <c r="O54" i="103"/>
  <c r="Q54" i="103"/>
  <c r="N54" i="103"/>
  <c r="O53" i="103"/>
  <c r="Q53" i="103" s="1"/>
  <c r="N53" i="103"/>
  <c r="B50" i="103"/>
  <c r="O49" i="103"/>
  <c r="Q49" i="103" s="1"/>
  <c r="N49" i="103"/>
  <c r="O48" i="103"/>
  <c r="Q48" i="103" s="1"/>
  <c r="N48" i="103"/>
  <c r="O47" i="103"/>
  <c r="Q47" i="103" s="1"/>
  <c r="N47" i="103"/>
  <c r="O43" i="103"/>
  <c r="Q43" i="103"/>
  <c r="N43" i="103"/>
  <c r="O42" i="103"/>
  <c r="Q42" i="103" s="1"/>
  <c r="N42" i="103"/>
  <c r="O41" i="103"/>
  <c r="Q41" i="103"/>
  <c r="N41" i="103"/>
  <c r="O40" i="103"/>
  <c r="Q40" i="103"/>
  <c r="N40" i="103"/>
  <c r="B37" i="103"/>
  <c r="O36" i="103"/>
  <c r="Q36" i="103" s="1"/>
  <c r="N36" i="103"/>
  <c r="O35" i="103"/>
  <c r="Q35" i="103"/>
  <c r="N35" i="103"/>
  <c r="O34" i="103"/>
  <c r="Q34" i="103" s="1"/>
  <c r="N34" i="103"/>
  <c r="O33" i="103"/>
  <c r="Q33" i="103" s="1"/>
  <c r="N33" i="103"/>
  <c r="O32" i="103"/>
  <c r="Q32" i="103" s="1"/>
  <c r="N32" i="103"/>
  <c r="O31" i="103"/>
  <c r="Q31" i="103" s="1"/>
  <c r="N31" i="103"/>
  <c r="O30" i="103"/>
  <c r="Q30" i="103" s="1"/>
  <c r="N30" i="103"/>
  <c r="O29" i="103"/>
  <c r="Q29" i="103" s="1"/>
  <c r="N29" i="103"/>
  <c r="O28" i="103"/>
  <c r="Q28" i="103" s="1"/>
  <c r="N28" i="103"/>
  <c r="O27" i="103"/>
  <c r="Q27" i="103"/>
  <c r="N27" i="103"/>
  <c r="O26" i="103"/>
  <c r="Q26" i="103" s="1"/>
  <c r="N26" i="103"/>
  <c r="O25" i="103"/>
  <c r="Q25" i="103"/>
  <c r="N25" i="103"/>
  <c r="O24" i="103"/>
  <c r="Q24" i="103" s="1"/>
  <c r="N24" i="103"/>
  <c r="E20" i="103"/>
  <c r="F20" i="103"/>
  <c r="G20" i="103" s="1"/>
  <c r="H20" i="103" s="1"/>
  <c r="I20" i="103" s="1"/>
  <c r="J20" i="103" s="1"/>
  <c r="K20" i="103" s="1"/>
  <c r="L20" i="103" s="1"/>
  <c r="M20" i="103" s="1"/>
  <c r="N20" i="103" s="1"/>
  <c r="O20" i="103" s="1"/>
  <c r="P20" i="103" s="1"/>
  <c r="Q20" i="103" s="1"/>
  <c r="Q86" i="107"/>
  <c r="O86" i="107"/>
  <c r="N86" i="107"/>
  <c r="B84" i="107"/>
  <c r="O83" i="107"/>
  <c r="Q83" i="107" s="1"/>
  <c r="N83" i="107"/>
  <c r="O82" i="107"/>
  <c r="Q82" i="107"/>
  <c r="N82" i="107"/>
  <c r="O81" i="107"/>
  <c r="Q81" i="107"/>
  <c r="N81" i="107"/>
  <c r="O80" i="107"/>
  <c r="Q80" i="107" s="1"/>
  <c r="N80" i="107"/>
  <c r="O79" i="107"/>
  <c r="Q79" i="107" s="1"/>
  <c r="N79" i="107"/>
  <c r="O78" i="107"/>
  <c r="Q78" i="107" s="1"/>
  <c r="N78" i="107"/>
  <c r="O77" i="107"/>
  <c r="Q77" i="107"/>
  <c r="N77" i="107"/>
  <c r="O76" i="107"/>
  <c r="Q76" i="107" s="1"/>
  <c r="N76" i="107"/>
  <c r="O75" i="107"/>
  <c r="Q75" i="107" s="1"/>
  <c r="N75" i="107"/>
  <c r="O74" i="107"/>
  <c r="Q74" i="107"/>
  <c r="N74" i="107"/>
  <c r="O73" i="107"/>
  <c r="Q73" i="107"/>
  <c r="N73" i="107"/>
  <c r="O72" i="107"/>
  <c r="Q72" i="107" s="1"/>
  <c r="N72" i="107"/>
  <c r="O69" i="107"/>
  <c r="Q69" i="107" s="1"/>
  <c r="N69" i="107"/>
  <c r="O68" i="107"/>
  <c r="Q68" i="107" s="1"/>
  <c r="N68" i="107"/>
  <c r="O67" i="107"/>
  <c r="Q67" i="107"/>
  <c r="N67" i="107"/>
  <c r="O66" i="107"/>
  <c r="Q66" i="107" s="1"/>
  <c r="N66" i="107"/>
  <c r="B64" i="107"/>
  <c r="O63" i="107"/>
  <c r="Q63" i="107" s="1"/>
  <c r="N63" i="107"/>
  <c r="O62" i="107"/>
  <c r="Q62" i="107"/>
  <c r="N62" i="107"/>
  <c r="O61" i="107"/>
  <c r="Q61" i="107" s="1"/>
  <c r="N61" i="107"/>
  <c r="B59" i="107"/>
  <c r="O58" i="107"/>
  <c r="Q58" i="107"/>
  <c r="N58" i="107"/>
  <c r="O57" i="107"/>
  <c r="Q57" i="107"/>
  <c r="N57" i="107"/>
  <c r="B55" i="107"/>
  <c r="O54" i="107"/>
  <c r="Q54" i="107"/>
  <c r="N54" i="107"/>
  <c r="O53" i="107"/>
  <c r="Q53" i="107" s="1"/>
  <c r="N53" i="107"/>
  <c r="B50" i="107"/>
  <c r="O49" i="107"/>
  <c r="Q49" i="107" s="1"/>
  <c r="N49" i="107"/>
  <c r="O48" i="107"/>
  <c r="Q48" i="107" s="1"/>
  <c r="N48" i="107"/>
  <c r="O47" i="107"/>
  <c r="Q47" i="107" s="1"/>
  <c r="N47" i="107"/>
  <c r="O43" i="107"/>
  <c r="Q43" i="107"/>
  <c r="N43" i="107"/>
  <c r="O42" i="107"/>
  <c r="Q42" i="107" s="1"/>
  <c r="N42" i="107"/>
  <c r="O41" i="107"/>
  <c r="Q41" i="107"/>
  <c r="N41" i="107"/>
  <c r="O40" i="107"/>
  <c r="Q40" i="107"/>
  <c r="N40" i="107"/>
  <c r="B37" i="107"/>
  <c r="O36" i="107"/>
  <c r="Q36" i="107" s="1"/>
  <c r="N36" i="107"/>
  <c r="O35" i="107"/>
  <c r="Q35" i="107" s="1"/>
  <c r="N35" i="107"/>
  <c r="O34" i="107"/>
  <c r="Q34" i="107" s="1"/>
  <c r="N34" i="107"/>
  <c r="O33" i="107"/>
  <c r="Q33" i="107"/>
  <c r="N33" i="107"/>
  <c r="O32" i="107"/>
  <c r="Q32" i="107" s="1"/>
  <c r="N32" i="107"/>
  <c r="O31" i="107"/>
  <c r="Q31" i="107"/>
  <c r="N31" i="107"/>
  <c r="O30" i="107"/>
  <c r="Q30" i="107" s="1"/>
  <c r="N30" i="107"/>
  <c r="O29" i="107"/>
  <c r="Q29" i="107" s="1"/>
  <c r="N29" i="107"/>
  <c r="O28" i="107"/>
  <c r="Q28" i="107" s="1"/>
  <c r="N28" i="107"/>
  <c r="O27" i="107"/>
  <c r="Q27" i="107"/>
  <c r="N27" i="107"/>
  <c r="O26" i="107"/>
  <c r="Q26" i="107" s="1"/>
  <c r="N26" i="107"/>
  <c r="O25" i="107"/>
  <c r="Q25" i="107" s="1"/>
  <c r="N25" i="107"/>
  <c r="O24" i="107"/>
  <c r="Q24" i="107"/>
  <c r="N24" i="107"/>
  <c r="E20" i="107"/>
  <c r="F20" i="107" s="1"/>
  <c r="G20" i="107" s="1"/>
  <c r="H20" i="107" s="1"/>
  <c r="I20" i="107" s="1"/>
  <c r="J20" i="107" s="1"/>
  <c r="K20" i="107" s="1"/>
  <c r="L20" i="107" s="1"/>
  <c r="M20" i="107" s="1"/>
  <c r="N20" i="107" s="1"/>
  <c r="O20" i="107" s="1"/>
  <c r="P20" i="107" s="1"/>
  <c r="Q20" i="107" s="1"/>
  <c r="O86" i="108"/>
  <c r="Q86" i="108" s="1"/>
  <c r="N86" i="108"/>
  <c r="B84" i="108"/>
  <c r="O83" i="108"/>
  <c r="Q83" i="108" s="1"/>
  <c r="N83" i="108"/>
  <c r="O82" i="108"/>
  <c r="Q82" i="108"/>
  <c r="N82" i="108"/>
  <c r="O81" i="108"/>
  <c r="Q81" i="108" s="1"/>
  <c r="N81" i="108"/>
  <c r="O80" i="108"/>
  <c r="Q80" i="108"/>
  <c r="N80" i="108"/>
  <c r="O79" i="108"/>
  <c r="Q79" i="108" s="1"/>
  <c r="N79" i="108"/>
  <c r="O78" i="108"/>
  <c r="Q78" i="108"/>
  <c r="N78" i="108"/>
  <c r="O77" i="108"/>
  <c r="Q77" i="108" s="1"/>
  <c r="N77" i="108"/>
  <c r="O76" i="108"/>
  <c r="Q76" i="108" s="1"/>
  <c r="N76" i="108"/>
  <c r="O75" i="108"/>
  <c r="Q75" i="108" s="1"/>
  <c r="N75" i="108"/>
  <c r="O74" i="108"/>
  <c r="Q74" i="108"/>
  <c r="N74" i="108"/>
  <c r="O73" i="108"/>
  <c r="Q73" i="108" s="1"/>
  <c r="N73" i="108"/>
  <c r="O72" i="108"/>
  <c r="Q72" i="108" s="1"/>
  <c r="N72" i="108"/>
  <c r="O69" i="108"/>
  <c r="Q69" i="108" s="1"/>
  <c r="N69" i="108"/>
  <c r="O68" i="108"/>
  <c r="Q68" i="108"/>
  <c r="N68" i="108"/>
  <c r="O67" i="108"/>
  <c r="Q67" i="108" s="1"/>
  <c r="N67" i="108"/>
  <c r="O66" i="108"/>
  <c r="Q66" i="108" s="1"/>
  <c r="N66" i="108"/>
  <c r="B64" i="108"/>
  <c r="O63" i="108"/>
  <c r="Q63" i="108"/>
  <c r="N63" i="108"/>
  <c r="O62" i="108"/>
  <c r="Q62" i="108" s="1"/>
  <c r="N62" i="108"/>
  <c r="O61" i="108"/>
  <c r="Q61" i="108"/>
  <c r="N61" i="108"/>
  <c r="B59" i="108"/>
  <c r="O58" i="108"/>
  <c r="Q58" i="108"/>
  <c r="N58" i="108"/>
  <c r="O57" i="108"/>
  <c r="Q57" i="108" s="1"/>
  <c r="N57" i="108"/>
  <c r="B55" i="108"/>
  <c r="O54" i="108"/>
  <c r="Q54" i="108" s="1"/>
  <c r="N54" i="108"/>
  <c r="O53" i="108"/>
  <c r="Q53" i="108" s="1"/>
  <c r="N53" i="108"/>
  <c r="B50" i="108"/>
  <c r="O49" i="108"/>
  <c r="Q49" i="108"/>
  <c r="N49" i="108"/>
  <c r="O48" i="108"/>
  <c r="Q48" i="108" s="1"/>
  <c r="N48" i="108"/>
  <c r="O47" i="108"/>
  <c r="Q47" i="108" s="1"/>
  <c r="N47" i="108"/>
  <c r="O43" i="108"/>
  <c r="Q43" i="108" s="1"/>
  <c r="N43" i="108"/>
  <c r="O42" i="108"/>
  <c r="Q42" i="108" s="1"/>
  <c r="N42" i="108"/>
  <c r="O41" i="108"/>
  <c r="Q41" i="108" s="1"/>
  <c r="N41" i="108"/>
  <c r="O40" i="108"/>
  <c r="Q40" i="108"/>
  <c r="N40" i="108"/>
  <c r="B37" i="108"/>
  <c r="O36" i="108"/>
  <c r="Q36" i="108"/>
  <c r="N36" i="108"/>
  <c r="O35" i="108"/>
  <c r="Q35" i="108" s="1"/>
  <c r="N35" i="108"/>
  <c r="O34" i="108"/>
  <c r="Q34" i="108" s="1"/>
  <c r="N34" i="108"/>
  <c r="O33" i="108"/>
  <c r="Q33" i="108" s="1"/>
  <c r="N33" i="108"/>
  <c r="O32" i="108"/>
  <c r="Q32" i="108"/>
  <c r="N32" i="108"/>
  <c r="O31" i="108"/>
  <c r="Q31" i="108" s="1"/>
  <c r="N31" i="108"/>
  <c r="O30" i="108"/>
  <c r="Q30" i="108" s="1"/>
  <c r="N30" i="108"/>
  <c r="O29" i="108"/>
  <c r="Q29" i="108" s="1"/>
  <c r="N29" i="108"/>
  <c r="O28" i="108"/>
  <c r="Q28" i="108"/>
  <c r="N28" i="108"/>
  <c r="O27" i="108"/>
  <c r="Q27" i="108" s="1"/>
  <c r="N27" i="108"/>
  <c r="O26" i="108"/>
  <c r="Q26" i="108" s="1"/>
  <c r="N26" i="108"/>
  <c r="O25" i="108"/>
  <c r="Q25" i="108" s="1"/>
  <c r="N25" i="108"/>
  <c r="O24" i="108"/>
  <c r="Q24" i="108" s="1"/>
  <c r="N24" i="108"/>
  <c r="E20" i="108"/>
  <c r="F20" i="108" s="1"/>
  <c r="G20" i="108"/>
  <c r="H20" i="108" s="1"/>
  <c r="I20" i="108" s="1"/>
  <c r="J20" i="108" s="1"/>
  <c r="K20" i="108" s="1"/>
  <c r="L20" i="108" s="1"/>
  <c r="M20" i="108" s="1"/>
  <c r="N20" i="108" s="1"/>
  <c r="O20" i="108" s="1"/>
  <c r="P20" i="108" s="1"/>
  <c r="Q20" i="108" s="1"/>
  <c r="B84" i="114"/>
  <c r="B64" i="114"/>
  <c r="B59" i="114"/>
  <c r="B55" i="114"/>
  <c r="B50" i="114"/>
  <c r="B37" i="114"/>
  <c r="E20" i="114"/>
  <c r="F20" i="114"/>
  <c r="G20" i="114" s="1"/>
  <c r="H20" i="114" s="1"/>
  <c r="I20" i="114" s="1"/>
  <c r="J20" i="114" s="1"/>
  <c r="K20" i="114" s="1"/>
  <c r="L20" i="114" s="1"/>
  <c r="M20" i="114" s="1"/>
  <c r="N20" i="114" s="1"/>
  <c r="O20" i="114" s="1"/>
  <c r="P20" i="114" s="1"/>
  <c r="Q20" i="114" s="1"/>
  <c r="B84" i="146"/>
  <c r="B64" i="146"/>
  <c r="B59" i="146"/>
  <c r="B55" i="146"/>
  <c r="B50" i="146"/>
  <c r="B37" i="146"/>
  <c r="E20" i="146"/>
  <c r="F20" i="146"/>
  <c r="G20" i="146" s="1"/>
  <c r="H20" i="146" s="1"/>
  <c r="I20" i="146" s="1"/>
  <c r="J20" i="146" s="1"/>
  <c r="K20" i="146" s="1"/>
  <c r="L20" i="146" s="1"/>
  <c r="M20" i="146" s="1"/>
  <c r="N20" i="146" s="1"/>
  <c r="O20" i="146" s="1"/>
  <c r="P20" i="146" s="1"/>
  <c r="Q20" i="146" s="1"/>
  <c r="L84" i="80"/>
  <c r="H84" i="80"/>
  <c r="D84" i="80"/>
  <c r="K81" i="80"/>
  <c r="G81" i="80"/>
  <c r="P80" i="80"/>
  <c r="J80" i="80"/>
  <c r="F80" i="80"/>
  <c r="M79" i="80"/>
  <c r="I79" i="80"/>
  <c r="E79" i="80"/>
  <c r="L78" i="80"/>
  <c r="H78" i="80"/>
  <c r="E78" i="80"/>
  <c r="D78" i="80"/>
  <c r="K77" i="80"/>
  <c r="G77" i="80"/>
  <c r="P76" i="80"/>
  <c r="J76" i="80"/>
  <c r="F76" i="80"/>
  <c r="P75" i="80"/>
  <c r="M75" i="80"/>
  <c r="I75" i="80"/>
  <c r="E75" i="80"/>
  <c r="L74" i="80"/>
  <c r="H74" i="80"/>
  <c r="D74" i="80"/>
  <c r="K73" i="80"/>
  <c r="G73" i="80"/>
  <c r="P72" i="80"/>
  <c r="J72" i="80"/>
  <c r="F72" i="80"/>
  <c r="M71" i="80"/>
  <c r="I71" i="80"/>
  <c r="E71" i="80"/>
  <c r="L70" i="80"/>
  <c r="H70" i="80"/>
  <c r="D70" i="80"/>
  <c r="K66" i="80"/>
  <c r="G66" i="80"/>
  <c r="P67" i="80"/>
  <c r="J67" i="80"/>
  <c r="F67" i="80"/>
  <c r="M64" i="80"/>
  <c r="I64" i="80"/>
  <c r="E64" i="80"/>
  <c r="L65" i="80"/>
  <c r="H65" i="80"/>
  <c r="E65" i="80"/>
  <c r="D65" i="80"/>
  <c r="K60" i="80"/>
  <c r="G60" i="80"/>
  <c r="P59" i="80"/>
  <c r="J59" i="80"/>
  <c r="F59" i="80"/>
  <c r="M56" i="80"/>
  <c r="I56" i="80"/>
  <c r="E56" i="80"/>
  <c r="L55" i="80"/>
  <c r="H55" i="80"/>
  <c r="D55" i="80"/>
  <c r="K52" i="80"/>
  <c r="G52" i="80"/>
  <c r="P51" i="80"/>
  <c r="J51" i="80"/>
  <c r="F51" i="80"/>
  <c r="M47" i="80"/>
  <c r="I47" i="80"/>
  <c r="E47" i="80"/>
  <c r="L46" i="80"/>
  <c r="H46" i="80"/>
  <c r="D46" i="80"/>
  <c r="K45" i="80"/>
  <c r="G45" i="80"/>
  <c r="P41" i="80"/>
  <c r="J41" i="80"/>
  <c r="G41" i="80"/>
  <c r="F41" i="80"/>
  <c r="M40" i="80"/>
  <c r="I40" i="80"/>
  <c r="E40" i="80"/>
  <c r="P84" i="80"/>
  <c r="K84" i="80"/>
  <c r="J84" i="80"/>
  <c r="F84" i="80"/>
  <c r="P81" i="80"/>
  <c r="M81" i="80"/>
  <c r="I81" i="80"/>
  <c r="E81" i="80"/>
  <c r="M80" i="80"/>
  <c r="L80" i="80"/>
  <c r="I80" i="80"/>
  <c r="H80" i="80"/>
  <c r="E80" i="80"/>
  <c r="D80" i="80"/>
  <c r="L79" i="80"/>
  <c r="K79" i="80"/>
  <c r="G79" i="80"/>
  <c r="P78" i="80"/>
  <c r="J78" i="80"/>
  <c r="F78" i="80"/>
  <c r="P77" i="80"/>
  <c r="M77" i="80"/>
  <c r="I77" i="80"/>
  <c r="E77" i="80"/>
  <c r="M76" i="80"/>
  <c r="L76" i="80"/>
  <c r="H76" i="80"/>
  <c r="D76" i="80"/>
  <c r="L75" i="80"/>
  <c r="K75" i="80"/>
  <c r="H75" i="80"/>
  <c r="G75" i="80"/>
  <c r="D75" i="80"/>
  <c r="P74" i="80"/>
  <c r="J74" i="80"/>
  <c r="G74" i="80"/>
  <c r="F74" i="80"/>
  <c r="P73" i="80"/>
  <c r="M73" i="80"/>
  <c r="J73" i="80"/>
  <c r="I73" i="80"/>
  <c r="F73" i="80"/>
  <c r="E73" i="80"/>
  <c r="L72" i="80"/>
  <c r="I72" i="80"/>
  <c r="H72" i="80"/>
  <c r="E72" i="80"/>
  <c r="D72" i="80"/>
  <c r="L71" i="80"/>
  <c r="K71" i="80"/>
  <c r="H71" i="80"/>
  <c r="G71" i="80"/>
  <c r="D71" i="80"/>
  <c r="P70" i="80"/>
  <c r="K70" i="80"/>
  <c r="J70" i="80"/>
  <c r="G70" i="80"/>
  <c r="F70" i="80"/>
  <c r="M66" i="80"/>
  <c r="J66" i="80"/>
  <c r="I66" i="80"/>
  <c r="E66" i="80"/>
  <c r="M67" i="80"/>
  <c r="L67" i="80"/>
  <c r="I67" i="80"/>
  <c r="H67" i="80"/>
  <c r="E67" i="80"/>
  <c r="D67" i="80"/>
  <c r="K64" i="80"/>
  <c r="H64" i="80"/>
  <c r="G64" i="80"/>
  <c r="D64" i="80"/>
  <c r="P65" i="80"/>
  <c r="K65" i="80"/>
  <c r="J65" i="80"/>
  <c r="G65" i="80"/>
  <c r="F65" i="80"/>
  <c r="P60" i="80"/>
  <c r="M60" i="80"/>
  <c r="J60" i="80"/>
  <c r="I60" i="80"/>
  <c r="L59" i="80"/>
  <c r="I59" i="80"/>
  <c r="H59" i="80"/>
  <c r="E59" i="80"/>
  <c r="D59" i="80"/>
  <c r="L56" i="80"/>
  <c r="K56" i="80"/>
  <c r="H56" i="80"/>
  <c r="G56" i="80"/>
  <c r="P55" i="80"/>
  <c r="K55" i="80"/>
  <c r="J55" i="80"/>
  <c r="G55" i="80"/>
  <c r="F55" i="80"/>
  <c r="M52" i="80"/>
  <c r="J52" i="80"/>
  <c r="I52" i="80"/>
  <c r="F52" i="80"/>
  <c r="E52" i="80"/>
  <c r="M51" i="80"/>
  <c r="L51" i="80"/>
  <c r="I51" i="80"/>
  <c r="H51" i="80"/>
  <c r="D51" i="80"/>
  <c r="K47" i="80"/>
  <c r="H47" i="80"/>
  <c r="G47" i="80"/>
  <c r="D47" i="80"/>
  <c r="P46" i="80"/>
  <c r="K46" i="80"/>
  <c r="J46" i="80"/>
  <c r="G46" i="80"/>
  <c r="F46" i="80"/>
  <c r="P45" i="80"/>
  <c r="M45" i="80"/>
  <c r="J45" i="80"/>
  <c r="I45" i="80"/>
  <c r="E45" i="80"/>
  <c r="M41" i="80"/>
  <c r="L41" i="80"/>
  <c r="I41" i="80"/>
  <c r="H41" i="80"/>
  <c r="E41" i="80"/>
  <c r="D41" i="80"/>
  <c r="L40" i="80"/>
  <c r="K40" i="80"/>
  <c r="H40" i="80"/>
  <c r="G40" i="80"/>
  <c r="D40" i="80"/>
  <c r="E25" i="80"/>
  <c r="O52" i="80"/>
  <c r="B82" i="80"/>
  <c r="B62" i="80"/>
  <c r="B57" i="80"/>
  <c r="B53" i="80"/>
  <c r="B48" i="80"/>
  <c r="B35" i="80"/>
  <c r="E20" i="80"/>
  <c r="F20" i="80"/>
  <c r="G20" i="80" s="1"/>
  <c r="H20" i="80" s="1"/>
  <c r="I20" i="80" s="1"/>
  <c r="J20" i="80" s="1"/>
  <c r="K20" i="80" s="1"/>
  <c r="L20" i="80" s="1"/>
  <c r="M20" i="80" s="1"/>
  <c r="N20" i="80" s="1"/>
  <c r="O20" i="80" s="1"/>
  <c r="P20" i="80" s="1"/>
  <c r="Q20" i="80" s="1"/>
  <c r="P35" i="80"/>
  <c r="N35" i="80"/>
  <c r="L35" i="80"/>
  <c r="J35" i="80"/>
  <c r="H35" i="80"/>
  <c r="F35" i="80"/>
  <c r="D35" i="80"/>
  <c r="Q35" i="80"/>
  <c r="O35" i="80"/>
  <c r="M35" i="80"/>
  <c r="K35" i="80"/>
  <c r="I35" i="80"/>
  <c r="G35" i="80"/>
  <c r="E35" i="80"/>
  <c r="F45" i="80"/>
  <c r="J81" i="80"/>
  <c r="L64" i="80"/>
  <c r="I76" i="80"/>
  <c r="F77" i="80"/>
  <c r="J77" i="80"/>
  <c r="G78" i="80"/>
  <c r="E24" i="80"/>
  <c r="F60" i="80"/>
  <c r="N65" i="80"/>
  <c r="M34" i="80"/>
  <c r="J38" i="80"/>
  <c r="F38" i="80"/>
  <c r="M59" i="80"/>
  <c r="J29" i="80"/>
  <c r="D79" i="80"/>
  <c r="F81" i="80"/>
  <c r="H79" i="80"/>
  <c r="G84" i="80"/>
  <c r="H31" i="80"/>
  <c r="I34" i="80"/>
  <c r="L47" i="80"/>
  <c r="P66" i="80"/>
  <c r="K26" i="80"/>
  <c r="E28" i="80"/>
  <c r="M28" i="80"/>
  <c r="D56" i="80"/>
  <c r="E60" i="80"/>
  <c r="M72" i="80"/>
  <c r="K74" i="80"/>
  <c r="E76" i="80"/>
  <c r="E51" i="80"/>
  <c r="P52" i="80"/>
  <c r="K78" i="80"/>
  <c r="F66" i="80"/>
  <c r="N26" i="80"/>
  <c r="L60" i="80"/>
  <c r="Q84" i="80"/>
  <c r="N79" i="80"/>
  <c r="N70" i="80"/>
  <c r="N67" i="80"/>
  <c r="N60" i="80"/>
  <c r="N55" i="80"/>
  <c r="O65" i="80"/>
  <c r="N81" i="80"/>
  <c r="N25" i="80"/>
  <c r="N64" i="80"/>
  <c r="Q59" i="80"/>
  <c r="Q65" i="80"/>
  <c r="Q25" i="80"/>
  <c r="N39" i="80"/>
  <c r="G24" i="80"/>
  <c r="H38" i="80"/>
  <c r="H45" i="80"/>
  <c r="P47" i="80"/>
  <c r="H52" i="80"/>
  <c r="P56" i="80"/>
  <c r="K59" i="80"/>
  <c r="F64" i="80"/>
  <c r="H66" i="80"/>
  <c r="E70" i="80"/>
  <c r="F71" i="80"/>
  <c r="D73" i="80"/>
  <c r="E74" i="80"/>
  <c r="I74" i="80"/>
  <c r="P79" i="80"/>
  <c r="K80" i="80"/>
  <c r="I84" i="80"/>
  <c r="O25" i="80"/>
  <c r="N40" i="80"/>
  <c r="O40" i="80"/>
  <c r="N46" i="80"/>
  <c r="F27" i="80"/>
  <c r="I30" i="80"/>
  <c r="M46" i="80"/>
  <c r="J47" i="80"/>
  <c r="D52" i="80"/>
  <c r="J56" i="80"/>
  <c r="G59" i="80"/>
  <c r="D60" i="80"/>
  <c r="M65" i="80"/>
  <c r="J64" i="80"/>
  <c r="G67" i="80"/>
  <c r="L66" i="80"/>
  <c r="K72" i="80"/>
  <c r="H73" i="80"/>
  <c r="M74" i="80"/>
  <c r="J75" i="80"/>
  <c r="K76" i="80"/>
  <c r="J79" i="80"/>
  <c r="G80" i="80"/>
  <c r="D81" i="80"/>
  <c r="E84" i="80"/>
  <c r="M84" i="80"/>
  <c r="O80" i="80"/>
  <c r="Q31" i="80"/>
  <c r="N28" i="80"/>
  <c r="Q26" i="80"/>
  <c r="N47" i="80"/>
  <c r="Q80" i="80"/>
  <c r="N51" i="80"/>
  <c r="N74" i="80"/>
  <c r="O47" i="80"/>
  <c r="O76" i="80"/>
  <c r="N59" i="80"/>
  <c r="Q28" i="80"/>
  <c r="O81" i="80"/>
  <c r="N56" i="80"/>
  <c r="Q38" i="80"/>
  <c r="O84" i="80"/>
  <c r="O27" i="80"/>
  <c r="O59" i="80"/>
  <c r="O70" i="80"/>
  <c r="O66" i="80"/>
  <c r="Q30" i="80"/>
  <c r="Q34" i="80"/>
  <c r="N77" i="80"/>
  <c r="Q46" i="80"/>
  <c r="O46" i="80"/>
  <c r="O41" i="80"/>
  <c r="Q71" i="80"/>
  <c r="O71" i="80"/>
  <c r="N84" i="80"/>
  <c r="Q74" i="80"/>
  <c r="Q45" i="80"/>
  <c r="N75" i="80"/>
  <c r="N78" i="80"/>
  <c r="N45" i="80"/>
  <c r="N38" i="80"/>
  <c r="Q52" i="80"/>
  <c r="Q51" i="80"/>
  <c r="N80" i="80"/>
  <c r="O29" i="80"/>
  <c r="O67" i="80"/>
  <c r="O34" i="80"/>
  <c r="Q79" i="80"/>
  <c r="Q81" i="80"/>
  <c r="N71" i="80"/>
  <c r="N76" i="80"/>
  <c r="Q60" i="80"/>
  <c r="O60" i="80"/>
  <c r="N34" i="80"/>
  <c r="O31" i="80"/>
  <c r="F24" i="80"/>
  <c r="J24" i="80"/>
  <c r="P24" i="80"/>
  <c r="G25" i="80"/>
  <c r="K25" i="80"/>
  <c r="D26" i="80"/>
  <c r="H26" i="80"/>
  <c r="L26" i="80"/>
  <c r="E27" i="80"/>
  <c r="I27" i="80"/>
  <c r="M27" i="80"/>
  <c r="F28" i="80"/>
  <c r="J28" i="80"/>
  <c r="P28" i="80"/>
  <c r="G29" i="80"/>
  <c r="K29" i="80"/>
  <c r="D30" i="80"/>
  <c r="H30" i="80"/>
  <c r="L30" i="80"/>
  <c r="E31" i="80"/>
  <c r="I31" i="80"/>
  <c r="M31" i="80"/>
  <c r="F34" i="80"/>
  <c r="J34" i="80"/>
  <c r="P34" i="80"/>
  <c r="G38" i="80"/>
  <c r="K38" i="80"/>
  <c r="D39" i="80"/>
  <c r="H39" i="80"/>
  <c r="L39" i="80"/>
  <c r="K24" i="80"/>
  <c r="D25" i="80"/>
  <c r="H25" i="80"/>
  <c r="L25" i="80"/>
  <c r="E26" i="80"/>
  <c r="I26" i="80"/>
  <c r="M26" i="80"/>
  <c r="J27" i="80"/>
  <c r="P27" i="80"/>
  <c r="G28" i="80"/>
  <c r="K28" i="80"/>
  <c r="D29" i="80"/>
  <c r="H29" i="80"/>
  <c r="L29" i="80"/>
  <c r="E30" i="80"/>
  <c r="M30" i="80"/>
  <c r="F31" i="80"/>
  <c r="J31" i="80"/>
  <c r="P31" i="80"/>
  <c r="G34" i="80"/>
  <c r="K34" i="80"/>
  <c r="D38" i="80"/>
  <c r="L38" i="80"/>
  <c r="E39" i="80"/>
  <c r="I39" i="80"/>
  <c r="M39" i="80"/>
  <c r="F40" i="80"/>
  <c r="D45" i="80"/>
  <c r="I78" i="80"/>
  <c r="D24" i="80"/>
  <c r="H24" i="80"/>
  <c r="L24" i="80"/>
  <c r="I25" i="80"/>
  <c r="M25" i="80"/>
  <c r="F26" i="80"/>
  <c r="J26" i="80"/>
  <c r="P26" i="80"/>
  <c r="G27" i="80"/>
  <c r="K27" i="80"/>
  <c r="D28" i="80"/>
  <c r="H28" i="80"/>
  <c r="L28" i="80"/>
  <c r="E29" i="80"/>
  <c r="I29" i="80"/>
  <c r="M29" i="80"/>
  <c r="F30" i="80"/>
  <c r="J30" i="80"/>
  <c r="P30" i="80"/>
  <c r="G31" i="80"/>
  <c r="K31" i="80"/>
  <c r="D34" i="80"/>
  <c r="H34" i="80"/>
  <c r="L34" i="80"/>
  <c r="E38" i="80"/>
  <c r="I38" i="80"/>
  <c r="M38" i="80"/>
  <c r="F39" i="80"/>
  <c r="J39" i="80"/>
  <c r="P39" i="80"/>
  <c r="H81" i="80"/>
  <c r="I24" i="80"/>
  <c r="M24" i="80"/>
  <c r="F25" i="80"/>
  <c r="J25" i="80"/>
  <c r="P25" i="80"/>
  <c r="G26" i="80"/>
  <c r="D27" i="80"/>
  <c r="H27" i="80"/>
  <c r="L27" i="80"/>
  <c r="I28" i="80"/>
  <c r="F29" i="80"/>
  <c r="P29" i="80"/>
  <c r="G30" i="80"/>
  <c r="K30" i="80"/>
  <c r="D31" i="80"/>
  <c r="L31" i="80"/>
  <c r="E34" i="80"/>
  <c r="G39" i="80"/>
  <c r="N72" i="80"/>
  <c r="Q27" i="80"/>
  <c r="N24" i="80"/>
  <c r="P38" i="80"/>
  <c r="P40" i="80"/>
  <c r="K41" i="80"/>
  <c r="L45" i="80"/>
  <c r="I46" i="80"/>
  <c r="G51" i="80"/>
  <c r="E55" i="80"/>
  <c r="M55" i="80"/>
  <c r="H60" i="80"/>
  <c r="I65" i="80"/>
  <c r="D66" i="80"/>
  <c r="I70" i="80"/>
  <c r="P71" i="80"/>
  <c r="L73" i="80"/>
  <c r="H77" i="80"/>
  <c r="N73" i="80"/>
  <c r="N27" i="80"/>
  <c r="Q73" i="80"/>
  <c r="N30" i="80"/>
  <c r="O56" i="80"/>
  <c r="K39" i="80"/>
  <c r="J40" i="80"/>
  <c r="E46" i="80"/>
  <c r="F47" i="80"/>
  <c r="K51" i="80"/>
  <c r="L52" i="80"/>
  <c r="I55" i="80"/>
  <c r="F56" i="80"/>
  <c r="P64" i="80"/>
  <c r="K67" i="80"/>
  <c r="M70" i="80"/>
  <c r="J71" i="80"/>
  <c r="G72" i="80"/>
  <c r="F75" i="80"/>
  <c r="G76" i="80"/>
  <c r="D77" i="80"/>
  <c r="L81" i="80"/>
  <c r="N52" i="80"/>
  <c r="L77" i="80"/>
  <c r="M78" i="80"/>
  <c r="F79" i="80"/>
  <c r="Q77" i="80"/>
  <c r="O26" i="80"/>
  <c r="O24" i="80"/>
  <c r="Q56" i="80"/>
  <c r="O79" i="80"/>
  <c r="Q29" i="80"/>
  <c r="Q72" i="80"/>
  <c r="Q67" i="80"/>
  <c r="N66" i="80"/>
  <c r="O73" i="80"/>
  <c r="O30" i="80"/>
  <c r="Q66" i="80"/>
  <c r="N31" i="80"/>
  <c r="Q55" i="80"/>
  <c r="Q78" i="80"/>
  <c r="O78" i="80"/>
  <c r="O28" i="80"/>
  <c r="O75" i="80"/>
  <c r="Q76" i="80"/>
  <c r="Q40" i="80"/>
  <c r="Q47" i="80"/>
  <c r="N41" i="80"/>
  <c r="O74" i="80"/>
  <c r="O38" i="80"/>
  <c r="N29" i="80"/>
  <c r="O45" i="80"/>
  <c r="Q41" i="80"/>
  <c r="Q70" i="80"/>
  <c r="O64" i="80"/>
  <c r="Q64" i="80"/>
  <c r="Q24" i="80"/>
  <c r="O39" i="80"/>
  <c r="Q39" i="80"/>
  <c r="O55" i="80"/>
  <c r="O51" i="80"/>
  <c r="Q75" i="80"/>
  <c r="O77" i="80"/>
  <c r="O72" i="80"/>
  <c r="N34" i="146" l="1"/>
  <c r="N68" i="146"/>
  <c r="N72" i="146"/>
  <c r="N77" i="146"/>
  <c r="N82" i="146"/>
  <c r="N31" i="146"/>
  <c r="N25" i="146"/>
  <c r="N27" i="146"/>
  <c r="O32" i="146"/>
  <c r="Q32" i="146" s="1"/>
  <c r="O33" i="146"/>
  <c r="Q33" i="146" s="1"/>
  <c r="N24" i="146"/>
  <c r="O28" i="146"/>
  <c r="Q28" i="146" s="1"/>
  <c r="O29" i="146"/>
  <c r="Q29" i="146" s="1"/>
  <c r="N32" i="146"/>
  <c r="O35" i="146"/>
  <c r="Q35" i="146" s="1"/>
  <c r="O68" i="146"/>
  <c r="Q68" i="146" s="1"/>
  <c r="O83" i="146"/>
  <c r="Q83" i="146" s="1"/>
  <c r="O66" i="146"/>
  <c r="Q66" i="146" s="1"/>
  <c r="O67" i="146"/>
  <c r="Q67" i="146" s="1"/>
  <c r="O72" i="146"/>
  <c r="Q72" i="146" s="1"/>
  <c r="O74" i="146"/>
  <c r="Q74" i="146" s="1"/>
  <c r="O80" i="146"/>
  <c r="Q80" i="146" s="1"/>
  <c r="O81" i="146"/>
  <c r="Q81" i="146" s="1"/>
  <c r="O24" i="146"/>
  <c r="Q24" i="146" s="1"/>
  <c r="O27" i="146"/>
  <c r="Q27" i="146" s="1"/>
  <c r="N62" i="146"/>
  <c r="N63" i="146"/>
  <c r="N66" i="146"/>
  <c r="N78" i="146"/>
  <c r="N80" i="146"/>
  <c r="O62" i="146"/>
  <c r="Q62" i="146" s="1"/>
  <c r="N43" i="146"/>
  <c r="N54" i="146"/>
  <c r="N61" i="146"/>
  <c r="O30" i="146"/>
  <c r="Q30" i="146" s="1"/>
  <c r="O63" i="146"/>
  <c r="Q63" i="146" s="1"/>
  <c r="O79" i="146"/>
  <c r="Q79" i="146" s="1"/>
  <c r="O41" i="146"/>
  <c r="Q41" i="146" s="1"/>
  <c r="O42" i="146"/>
  <c r="Q42" i="146" s="1"/>
  <c r="O43" i="146"/>
  <c r="Q43" i="146" s="1"/>
  <c r="O47" i="146"/>
  <c r="Q47" i="146" s="1"/>
  <c r="O49" i="146"/>
  <c r="Q49" i="146" s="1"/>
  <c r="O58" i="146"/>
  <c r="Q58" i="146" s="1"/>
  <c r="O75" i="146"/>
  <c r="Q75" i="146" s="1"/>
  <c r="O34" i="146"/>
  <c r="Q34" i="146" s="1"/>
  <c r="N40" i="146"/>
  <c r="O57" i="146"/>
  <c r="Q57" i="146" s="1"/>
  <c r="N86" i="146"/>
  <c r="O31" i="146"/>
  <c r="Q31" i="146" s="1"/>
  <c r="N42" i="146"/>
  <c r="N67" i="146"/>
  <c r="N73" i="146"/>
  <c r="N74" i="146"/>
  <c r="N81" i="146"/>
  <c r="N30" i="146"/>
  <c r="O48" i="146"/>
  <c r="Q48" i="146" s="1"/>
  <c r="O82" i="146"/>
  <c r="Q82" i="146" s="1"/>
  <c r="O61" i="146"/>
  <c r="Q61" i="146" s="1"/>
  <c r="O86" i="146"/>
  <c r="Q86" i="146" s="1"/>
  <c r="O25" i="146"/>
  <c r="Q25" i="146" s="1"/>
  <c r="O36" i="146"/>
  <c r="Q36" i="146" s="1"/>
  <c r="N49" i="146"/>
  <c r="N58" i="146"/>
  <c r="N83" i="146"/>
  <c r="O26" i="146"/>
  <c r="Q26" i="146" s="1"/>
  <c r="N28" i="146"/>
  <c r="N36" i="146"/>
  <c r="O54" i="146"/>
  <c r="Q54" i="146" s="1"/>
  <c r="O69" i="146"/>
  <c r="Q69" i="146" s="1"/>
  <c r="O73" i="146"/>
  <c r="Q73" i="146" s="1"/>
  <c r="O77" i="146"/>
  <c r="Q77" i="146" s="1"/>
  <c r="O53" i="146"/>
  <c r="Q53" i="146" s="1"/>
  <c r="N29" i="146"/>
  <c r="N69" i="146"/>
  <c r="N26" i="146"/>
  <c r="N35" i="146"/>
  <c r="N48" i="146"/>
  <c r="O76" i="146"/>
  <c r="Q76" i="146" s="1"/>
  <c r="N41" i="146"/>
  <c r="N75" i="146"/>
  <c r="N79" i="146"/>
  <c r="N33" i="146"/>
  <c r="O40" i="146"/>
  <c r="Q40" i="146" s="1"/>
  <c r="N47" i="146"/>
  <c r="N57" i="146"/>
  <c r="O78" i="146"/>
  <c r="Q78" i="146" s="1"/>
  <c r="N76" i="146"/>
  <c r="N53" i="146"/>
</calcChain>
</file>

<file path=xl/sharedStrings.xml><?xml version="1.0" encoding="utf-8"?>
<sst xmlns="http://schemas.openxmlformats.org/spreadsheetml/2006/main" count="5890" uniqueCount="295">
  <si>
    <t>Programme / Subprogramme / Performance Measures</t>
  </si>
  <si>
    <t>QUARTERLY OUTPUTS</t>
  </si>
  <si>
    <t>1st Quarter
Planned output 
as per SDBIP</t>
  </si>
  <si>
    <t>2nd Quarter 
Planned output 
as per SDBIP</t>
  </si>
  <si>
    <t>3rd Quarter 
Planned output 
as per SDBIP</t>
  </si>
  <si>
    <t>4th Quarter 
Planned output 
as per SDBIP</t>
  </si>
  <si>
    <t xml:space="preserve">1st Quarter 
Actual output </t>
  </si>
  <si>
    <t>2nd Quarter 
Actual output</t>
  </si>
  <si>
    <t xml:space="preserve">3rd Quarter
Actual output </t>
  </si>
  <si>
    <t xml:space="preserve">4th Quarter 
Actual output </t>
  </si>
  <si>
    <t>Summary of 
Planned output 
as per SDBIP</t>
  </si>
  <si>
    <t>Variation</t>
  </si>
  <si>
    <t>[3 + 5 + 7 + 9]</t>
  </si>
  <si>
    <t>[13-12]</t>
  </si>
  <si>
    <t>[4+6+8+10]</t>
  </si>
  <si>
    <t>Water</t>
  </si>
  <si>
    <t>Sewerage</t>
  </si>
  <si>
    <t>Solid Waste Management</t>
  </si>
  <si>
    <t>Electricity</t>
  </si>
  <si>
    <t>Spatial Development and the Built Environment:</t>
  </si>
  <si>
    <t>Access to Services:</t>
  </si>
  <si>
    <t>Local Economic Development and Job Creation:</t>
  </si>
  <si>
    <t>Demarcation
Code</t>
  </si>
  <si>
    <t>Muni
Code</t>
  </si>
  <si>
    <t xml:space="preserve">
Municipality</t>
  </si>
  <si>
    <t>Muni 
Counter</t>
  </si>
  <si>
    <t>Transport:</t>
  </si>
  <si>
    <t>Socio-Economic Amenities</t>
  </si>
  <si>
    <t>Number of hectares of land proclaimed (township establishment completed)</t>
  </si>
  <si>
    <t>Number of dwelling units developed per hectare</t>
  </si>
  <si>
    <t>Number of households living in informal settlements</t>
  </si>
  <si>
    <t>Number of informal settlements upgraded (services provided): In Situ</t>
  </si>
  <si>
    <t>QUARTERLY PERFORMANCE REPORTS - 2014/15</t>
  </si>
  <si>
    <t>Statistical indicators on service delivery as at the beginning of 2014/15 (to be completed only at the beginning of the municipal financial year)</t>
  </si>
  <si>
    <t>hectares</t>
  </si>
  <si>
    <t>Households</t>
  </si>
  <si>
    <t>Current status</t>
  </si>
  <si>
    <t>Number of informal settlements targeted for upgrading</t>
  </si>
  <si>
    <t>Number of households living in informal settlements targeted for upgrading</t>
  </si>
  <si>
    <t>Sites</t>
  </si>
  <si>
    <t>Roads and storm water:</t>
  </si>
  <si>
    <t>Number of additional water service points to be installed for informal settlement dwellers within a 200m radius</t>
  </si>
  <si>
    <t>KMs of  new pedestrian walkways to be constructed</t>
  </si>
  <si>
    <t>Number of new bus terminals or taxi ranks to be constructed</t>
  </si>
  <si>
    <t>Number of new bus/taxi stops to be constructed</t>
  </si>
  <si>
    <t>KMs of new gravelled roads to be built</t>
  </si>
  <si>
    <t>KMs of new paved roads to be built</t>
  </si>
  <si>
    <t>Number of additional households to be provided with water connections</t>
  </si>
  <si>
    <t>Number of additional sanitation service points (toilets) to be installed for informal settlement dwellers</t>
  </si>
  <si>
    <t>Number of additional households to be provided with sewer connections</t>
  </si>
  <si>
    <t>  Number of community halls to be developed / upgraded</t>
  </si>
  <si>
    <t>  Number of sports fields and stadia to be developed / upgraded</t>
  </si>
  <si>
    <t>  Number of parks / leisure facilities to be developed  / upgraded</t>
  </si>
  <si>
    <t>  Number of  clinics to be developed / upgraded</t>
  </si>
  <si>
    <t xml:space="preserve">  Number of pre-schools / early childhood development centres to be developed / upgraded developed </t>
  </si>
  <si>
    <t>  Number of community swimming pools to be developed  / upgraded</t>
  </si>
  <si>
    <t xml:space="preserve">  Number of libraries to be developed / upgradeddeveloped </t>
  </si>
  <si>
    <t>  Number of museums / theatres and art galleries to be developed / upgraded</t>
  </si>
  <si>
    <t>  Number of cemetries to be developed / upgraded</t>
  </si>
  <si>
    <t xml:space="preserve">  Number of abbattoirs to be developed / upgraded </t>
  </si>
  <si>
    <t>  Number of markets to be developed / upgraded</t>
  </si>
  <si>
    <t>  Number of fire safety and emergency facilities to be developed / upgraded</t>
  </si>
  <si>
    <t>Number of additional jobs to be created using the Expanded Public Works  Programme guidelines and other municipal programmes</t>
  </si>
  <si>
    <t>Backlog as at beginning of 2014/15</t>
  </si>
  <si>
    <t>Target for 2014/15 as per the
SDBIP</t>
  </si>
  <si>
    <t>Reason(s) for variation</t>
  </si>
  <si>
    <t>Remedial action</t>
  </si>
  <si>
    <t xml:space="preserve">Summary of Actual output for 2014/15. 
</t>
  </si>
  <si>
    <t>Actual output for 2014/15
as per Annual Report</t>
  </si>
  <si>
    <t>Number of sites currently serviced with electricity, water (house connection), sewerage removal service and solid waste removal service</t>
  </si>
  <si>
    <t>Number of hectares of land already acquired and suitable for human settlements development</t>
  </si>
  <si>
    <t>Number of households in formal areas with access to basic electricity</t>
  </si>
  <si>
    <t>Number of households living in informal areas with access to basic electricity</t>
  </si>
  <si>
    <t>Number of households in formal areas receiving water services</t>
  </si>
  <si>
    <t>Number of households living in informal areas receiving water services</t>
  </si>
  <si>
    <t>Number of households in formal areas receiving sewerage services</t>
  </si>
  <si>
    <t>Number of households living in informal areas receiving sewerage services</t>
  </si>
  <si>
    <t>Number of households in formal areas with kerb-side refuse removal services (once a week)</t>
  </si>
  <si>
    <t xml:space="preserve">Number of households living in informal areas with access to refuse removal </t>
  </si>
  <si>
    <t>Number of hectares of land procured and suitable for Greenfields development</t>
  </si>
  <si>
    <t>Number of hectares of land procured and suitable for Brownfield development</t>
  </si>
  <si>
    <t>Number of informal settlements targeted for formalisation (services provided): Relocated</t>
  </si>
  <si>
    <t>Per centage density reduction in total informal settlements</t>
  </si>
  <si>
    <t>Number of households living in informal backyard rental agreement</t>
  </si>
  <si>
    <t>Number of Title deeds transferred to eligible beneficiaries</t>
  </si>
  <si>
    <t>KMs of  roads resurfaced/rehabilitated/resealed</t>
  </si>
  <si>
    <t>KMs of  storm water drainage installed in addition to current ones</t>
  </si>
  <si>
    <t>Number of waste minimisation projects initiated/ upgraded</t>
  </si>
  <si>
    <t xml:space="preserve">Number of additional households provided with access to weekly refuse removal </t>
  </si>
  <si>
    <t>Number of households living in informal areas with solid waste removal service</t>
  </si>
  <si>
    <t>Number of additional high mast lights installed</t>
  </si>
  <si>
    <t>Number of additional households provided with access to Free Basic Electricity</t>
  </si>
  <si>
    <t>Number of additional street lights installed</t>
  </si>
  <si>
    <t>Number of additional households living in formal areas provided with electricity connections</t>
  </si>
  <si>
    <t>Summary - Western province</t>
  </si>
  <si>
    <t>ETH</t>
  </si>
  <si>
    <t>eThekwini</t>
  </si>
  <si>
    <t>KZN212</t>
  </si>
  <si>
    <t>Umdoni</t>
  </si>
  <si>
    <t>KZN213</t>
  </si>
  <si>
    <t>Umzumbe</t>
  </si>
  <si>
    <t>KZN214</t>
  </si>
  <si>
    <t>uMuziwabantu</t>
  </si>
  <si>
    <t>KZN216</t>
  </si>
  <si>
    <t>DC21</t>
  </si>
  <si>
    <t>Ugu</t>
  </si>
  <si>
    <t>KZN221</t>
  </si>
  <si>
    <t>uMshwathi</t>
  </si>
  <si>
    <t>KZN222</t>
  </si>
  <si>
    <t>uMngeni</t>
  </si>
  <si>
    <t>KZN223</t>
  </si>
  <si>
    <t>Mpofana</t>
  </si>
  <si>
    <t>KZN224</t>
  </si>
  <si>
    <t>Impendle</t>
  </si>
  <si>
    <t>KZN225</t>
  </si>
  <si>
    <t>Msunduzi</t>
  </si>
  <si>
    <t>KZN226</t>
  </si>
  <si>
    <t>Mkhambathini</t>
  </si>
  <si>
    <t>KZN227</t>
  </si>
  <si>
    <t>Richmond</t>
  </si>
  <si>
    <t>DC22</t>
  </si>
  <si>
    <t>uMgungundlovu</t>
  </si>
  <si>
    <t>KZN235</t>
  </si>
  <si>
    <t>Okhahlamba</t>
  </si>
  <si>
    <t>DC23</t>
  </si>
  <si>
    <t>Uthukela</t>
  </si>
  <si>
    <t>KZN241</t>
  </si>
  <si>
    <t>Endumeni</t>
  </si>
  <si>
    <t>KZN242</t>
  </si>
  <si>
    <t>Nquthu</t>
  </si>
  <si>
    <t>KZN244</t>
  </si>
  <si>
    <t>Msinga</t>
  </si>
  <si>
    <t>KZN245</t>
  </si>
  <si>
    <t>Umvoti</t>
  </si>
  <si>
    <t>DC24</t>
  </si>
  <si>
    <t>Umzinyathi</t>
  </si>
  <si>
    <t>KZN252</t>
  </si>
  <si>
    <t>Newcastle</t>
  </si>
  <si>
    <t>KZN253</t>
  </si>
  <si>
    <t>eMadlangeni</t>
  </si>
  <si>
    <t>KZN254</t>
  </si>
  <si>
    <t>Dannhauser</t>
  </si>
  <si>
    <t>DC25</t>
  </si>
  <si>
    <t>Amajuba</t>
  </si>
  <si>
    <t>KZN261</t>
  </si>
  <si>
    <t>eDumbe</t>
  </si>
  <si>
    <t>KZN262</t>
  </si>
  <si>
    <t>uPhongolo</t>
  </si>
  <si>
    <t>KZN263</t>
  </si>
  <si>
    <t>Abaqulusi</t>
  </si>
  <si>
    <t>KZN265</t>
  </si>
  <si>
    <t>Nongoma</t>
  </si>
  <si>
    <t>KZN266</t>
  </si>
  <si>
    <t>Ulundi</t>
  </si>
  <si>
    <t>DC26</t>
  </si>
  <si>
    <t>Zululand</t>
  </si>
  <si>
    <t>KZN271</t>
  </si>
  <si>
    <t>Umhlabuyalingana</t>
  </si>
  <si>
    <t>KZN272</t>
  </si>
  <si>
    <t>Jozini</t>
  </si>
  <si>
    <t>KZN275</t>
  </si>
  <si>
    <t>Mtubatuba</t>
  </si>
  <si>
    <t>DC27</t>
  </si>
  <si>
    <t>Umkhanyakude</t>
  </si>
  <si>
    <t>KZN281</t>
  </si>
  <si>
    <t>Mfolozi</t>
  </si>
  <si>
    <t>KZN282</t>
  </si>
  <si>
    <t>uMhlathuze</t>
  </si>
  <si>
    <t>KZN284</t>
  </si>
  <si>
    <t>uMlalazi</t>
  </si>
  <si>
    <t>KZN285</t>
  </si>
  <si>
    <t>Mthonjaneni</t>
  </si>
  <si>
    <t>KZN286</t>
  </si>
  <si>
    <t>Nkandla</t>
  </si>
  <si>
    <t>DC28</t>
  </si>
  <si>
    <t>KZN291</t>
  </si>
  <si>
    <t>Mandeni</t>
  </si>
  <si>
    <t>KZN292</t>
  </si>
  <si>
    <t>KwaDukuza</t>
  </si>
  <si>
    <t>KZN293</t>
  </si>
  <si>
    <t>Ndwedwe</t>
  </si>
  <si>
    <t>KZN294</t>
  </si>
  <si>
    <t>Maphumulo</t>
  </si>
  <si>
    <t>DC29</t>
  </si>
  <si>
    <t>iLembe</t>
  </si>
  <si>
    <t>KZN433</t>
  </si>
  <si>
    <t>Greater Kokstad</t>
  </si>
  <si>
    <t>KZN434</t>
  </si>
  <si>
    <t>Ubuhlebezwe</t>
  </si>
  <si>
    <t>KZN435</t>
  </si>
  <si>
    <t>Umzimkhulu</t>
  </si>
  <si>
    <t>DC43</t>
  </si>
  <si>
    <t>Harry Gwala</t>
  </si>
  <si>
    <t>Statistical indicators on service delivery as at the beginning of 2016/17 (to be completed only at the beginning of the municipal financial year)</t>
  </si>
  <si>
    <t>QUARTERLY PERFORMANCE REPORTS - 2016/17</t>
  </si>
  <si>
    <t>Backlog as at beginning of 2016/17</t>
  </si>
  <si>
    <t>Target for 2016/17 as per the
SDBIP</t>
  </si>
  <si>
    <t xml:space="preserve">Summary of Actual output for 2016/17. 
</t>
  </si>
  <si>
    <t>Actual output for 2016/17
as per Annual Report</t>
  </si>
  <si>
    <t>Number of informal settlements targeted for upgrading with upgrading plans</t>
  </si>
  <si>
    <t>Number of sites serviced</t>
  </si>
  <si>
    <t>KZN237</t>
  </si>
  <si>
    <t>Inkosi Langalibalele</t>
  </si>
  <si>
    <t>KZN238</t>
  </si>
  <si>
    <t>KZN276</t>
  </si>
  <si>
    <t>KZN436</t>
  </si>
  <si>
    <t>Ray Nkonyeni</t>
  </si>
  <si>
    <t>Alfred Duma</t>
  </si>
  <si>
    <t>Dr Nkosazana Dlamini Zuma</t>
  </si>
  <si>
    <t>Summary</t>
  </si>
  <si>
    <t>KwaZulu-Natal</t>
  </si>
  <si>
    <t>Percentage density reduction in total informal settlements</t>
  </si>
  <si>
    <t>The New BIg 5 False Bay</t>
  </si>
  <si>
    <t>King Cetshwayo</t>
  </si>
  <si>
    <t xml:space="preserve"> </t>
  </si>
  <si>
    <t>0</t>
  </si>
  <si>
    <t xml:space="preserve">1500 households in terms of the water provision of the annual taret for the 2016/17 financial year. </t>
  </si>
  <si>
    <t xml:space="preserve">Planning is based on the funding to be received in terms of the MIG, RBIG, MWIG and other relates funding sources. </t>
  </si>
  <si>
    <t xml:space="preserve">3500 households in terms of the provision of the toilet facilities is the  the annual taret for the 2016/17 financial year. </t>
  </si>
  <si>
    <t>The municipality is currently developing a regional solid waste facility under Umvoti Munici0plaity but to be shared by Msinga and Umvoti Municipalities, and the project is at the advance stage and is expected to be comleted at the en of November 2016. The North regional landfill site was long completed and is currently functional, which is under Endumeni Municipality</t>
  </si>
  <si>
    <t xml:space="preserve">The municipality is currently constructing a District Disaster Management Centre to address fire and Disaster related emergencies, and its expected to be completed in 2017, to date the foundation, reatining walls and slab have been completed. </t>
  </si>
  <si>
    <t xml:space="preserve">145 people is the annual target of the jobs which have to be created as part of the EPWP programme, but the work opportunities created have incetased to 503 as at the end of the September 2016. </t>
  </si>
  <si>
    <t>No informal settlement has been upgraded as yet. 25 informal settlements are being assessed for either upgrading or relocation.</t>
  </si>
  <si>
    <t>Assessments are being done to determine which settlements require relocation. Therefore none have been relocated to date.</t>
  </si>
  <si>
    <t>Information not available</t>
  </si>
  <si>
    <t>No title deeds trasferred to beneficiaries</t>
  </si>
  <si>
    <t>this is measured in sqm. Equivelant to 7,5km</t>
  </si>
  <si>
    <t>0.4</t>
  </si>
  <si>
    <t xml:space="preserve">only the backlog no budget was allocated on the current financial year. </t>
  </si>
  <si>
    <t>6.0728ha from Middle Income Project and 33ha from Zwelethu Project both donated  by DoHS</t>
  </si>
  <si>
    <t>RLM does not have any Brownsfield Developments project</t>
  </si>
  <si>
    <t>All project we have are insitu upgrade and there are no township establishment.</t>
  </si>
  <si>
    <t>Zwelethu Housing project was delayed by rain, beneficaries were hard to get, delays on payments of the contractor, delays in the approval of realignment.</t>
  </si>
  <si>
    <t>Land hasn’t been acquired yet, we still in the process of acquiring land. Project still in the planning stage.</t>
  </si>
  <si>
    <t>right on target, ahead of the specified target</t>
  </si>
  <si>
    <t>Zwelethu: the application for beneficiaries have been sent to Stowell and Company (120), Siyathuthuka Phase 1 Tittle Deeds were burnt when the Municipality was set on fire, application for new Tittle deeds is stil in the process (759).</t>
  </si>
  <si>
    <t>There delays during appointment process</t>
  </si>
  <si>
    <t>Limited funding</t>
  </si>
  <si>
    <t>CoGTA has putted the project on hold (Hopewell Cemetry)</t>
  </si>
  <si>
    <t>A meeting has been arranged with CoGTA on 02nd November 2016, to seek for the way forward.</t>
  </si>
  <si>
    <t>Contracting of EPWP Participants in line with EPWP Project List already actioned</t>
  </si>
  <si>
    <t>Line 6 – Radha Goundan</t>
  </si>
  <si>
    <t>Line 7 – Radha Goundan or Rodney Bartholomew</t>
  </si>
  <si>
    <t>Line 8 – Thabani Madlala</t>
  </si>
  <si>
    <t>Line 9 – Thabani Madlala</t>
  </si>
  <si>
    <t>Line 10 – Brenden Sivparsad</t>
  </si>
  <si>
    <t>Line 11 – Brenden Sivparsad</t>
  </si>
  <si>
    <t>Line 12 – Brenden Sivparsad</t>
  </si>
  <si>
    <t>Line 13 – Brenden Sivparsad</t>
  </si>
  <si>
    <t>Line 14 – Cyril Naidoo</t>
  </si>
  <si>
    <t>Line 15 – Cyril Naidoo</t>
  </si>
  <si>
    <t>Nol land procured  as awaiting funds</t>
  </si>
  <si>
    <t>Radha Goundan</t>
  </si>
  <si>
    <t>Bheki Sosibo</t>
  </si>
  <si>
    <t>Brendsen Sivparsad</t>
  </si>
  <si>
    <t>Cyril Naidoo</t>
  </si>
  <si>
    <t>Lungisani Kunene</t>
  </si>
  <si>
    <t>The Process is at Design Stage</t>
  </si>
  <si>
    <t>Mandla Zuma</t>
  </si>
  <si>
    <t>Vulindlela Swimming pools</t>
  </si>
  <si>
    <t>David Gengan</t>
  </si>
  <si>
    <t>The project is at a tender stage for the appointmemet of a contractor</t>
  </si>
  <si>
    <t>The municiplity will fast track the appointemet of a contractor</t>
  </si>
  <si>
    <t>George Lebelo</t>
  </si>
  <si>
    <t>Thabani Madlala</t>
  </si>
  <si>
    <t>Moses Ngobese/Thabani madlala</t>
  </si>
  <si>
    <t>no variation however this project consist of two different areas which one is greenfield  and other one is slum clearance</t>
  </si>
  <si>
    <t xml:space="preserve">  </t>
  </si>
  <si>
    <t>District function</t>
  </si>
  <si>
    <t>The provision of additional solar street lights was brought into the Adjustment Budget.</t>
  </si>
  <si>
    <t>BSC Committee to consider Tender Document for Establishment of Multi-Purpose Sports Complex incl rehabilitation of existing sports facilities</t>
  </si>
  <si>
    <t>-</t>
  </si>
  <si>
    <t>Municipality is on target to realise WO and FTE Targets at the end of the current financial year</t>
  </si>
  <si>
    <t>Amajuba DM SDBIP Reference</t>
  </si>
  <si>
    <t>Not applicable for this quarter, the project is still at planning stage. No HH served.</t>
  </si>
  <si>
    <t>Not Applicable</t>
  </si>
  <si>
    <t>ENGS 1.1 &amp; ENGS 1.2 &amp; ENGS 1.3</t>
  </si>
  <si>
    <t>Delays in obtaining DWS Project approval</t>
  </si>
  <si>
    <t>Convened a meeting with officials from DWS, and resolved all outstanding issues</t>
  </si>
  <si>
    <t>ENGS 1.8</t>
  </si>
  <si>
    <t>Project approval was only obtained on the 9th September 2016 by ADM from DWS.</t>
  </si>
  <si>
    <t>Currently expediting the planning and SCM processes</t>
  </si>
  <si>
    <t>ENGS 1.9</t>
  </si>
  <si>
    <t>ENGS 3.1 &amp; ENGS 3.2</t>
  </si>
  <si>
    <t>Completed by the 31st of May</t>
  </si>
  <si>
    <t xml:space="preserve">DELAYS BY ESKOM IN APPOINTING CONTRACTORS </t>
  </si>
  <si>
    <t>CONTRACTORS HAVE SINCE BEEN APPOINTED AND INTALLATIONS IN PROGRESS</t>
  </si>
  <si>
    <t xml:space="preserve">Completed Council Funding </t>
  </si>
  <si>
    <t>Drop outs from the EPWP and CWP continuing. New recruits not being accessed timeuously.</t>
  </si>
  <si>
    <t>Electricity - 45 000</t>
  </si>
  <si>
    <t>identified land is currently under claim.</t>
  </si>
  <si>
    <t>challenges from getting bulk services from HGDM</t>
  </si>
  <si>
    <t>Ibisi tarring 2.1km</t>
  </si>
  <si>
    <t>riverside comm hall</t>
  </si>
  <si>
    <t>Angus farm &amp; dressini</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</si>
</sst>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3" formatCode="_ * #,##0.00_ ;_ * \-#,##0.00_ ;_ * &quot;-&quot;??_ ;_ @_ "/>
    <numFmt numFmtId="164" formatCode="_(* #,##0.00_);_(* \(#,##0.00\);_(* &quot;-&quot;??_);_(@_)"/>
    <numFmt numFmtId="165" formatCode="&quot;$&quot;#,##0_);\(&quot;$&quot;#,##0\)"/>
    <numFmt numFmtId="166" formatCode="_(&quot;$&quot;* #,##0.00_);_(&quot;$&quot;* \(#,##0.00\);_(&quot;$&quot;* &quot;-&quot;??_);_(@_)"/>
    <numFmt numFmtId="167" formatCode="#,##0;\-#,##0;&quot;-&quot;"/>
    <numFmt numFmtId="168" formatCode="#,##0.00;\-#,##0.00;&quot;-&quot;"/>
    <numFmt numFmtId="169" formatCode="#,##0%;\-#,##0%;&quot;- &quot;"/>
    <numFmt numFmtId="170" formatCode="#,##0.0%;\-#,##0.0%;&quot;- &quot;"/>
    <numFmt numFmtId="171" formatCode="#,##0.00%;\-#,##0.00%;&quot;- &quot;"/>
    <numFmt numFmtId="172" formatCode="#,##0.0;\-#,##0.0;&quot;-&quot;"/>
    <numFmt numFmtId="173" formatCode="_-* #,##0_-;\-* #,##0_-;_-* &quot;-&quot;_-;_-@_-"/>
    <numFmt numFmtId="174" formatCode="_-* #,##0.00_-;\-* #,##0.00_-;_-* &quot;-&quot;??_-;_-@_-"/>
    <numFmt numFmtId="175" formatCode="[Red]0%;[Red]\(0%\)"/>
    <numFmt numFmtId="176" formatCode="0%;\(0%\)"/>
    <numFmt numFmtId="177" formatCode="\ \ @"/>
    <numFmt numFmtId="178" formatCode="\ \ \ \ @"/>
    <numFmt numFmtId="179" formatCode="_-&quot;£&quot;* #,##0_-;\-&quot;£&quot;* #,##0_-;_-&quot;£&quot;* &quot;-&quot;_-;_-@_-"/>
    <numFmt numFmtId="180" formatCode="_-&quot;£&quot;* #,##0.00_-;\-&quot;£&quot;* #,##0.00_-;_-&quot;£&quot;* &quot;-&quot;??_-;_-@_-"/>
    <numFmt numFmtId="181" formatCode="_(* #,##0_);_(* \(#,##0\);_(* &quot;- &quot;?_);_(@_)"/>
    <numFmt numFmtId="182" formatCode="_(* #,##0.00_);_(* \(#,##0.00\);_(* &quot;- &quot;?_);_(@_)"/>
  </numFmts>
  <fonts count="51" x14ac:knownFonts="1">
    <font>
      <sz val="11"/>
      <color theme="1"/>
      <name val="Calibri"/>
      <family val="2"/>
      <scheme val="minor"/>
    </font>
    <font>
      <sz val="10"/>
      <name val="Arial"/>
      <family val="2"/>
    </font>
    <font>
      <sz val="8"/>
      <name val="Arial Narrow"/>
      <family val="2"/>
    </font>
    <font>
      <u/>
      <sz val="10"/>
      <color indexed="12"/>
      <name val="Arial"/>
      <family val="2"/>
    </font>
    <font>
      <sz val="10"/>
      <color indexed="8"/>
      <name val="Arial"/>
      <family val="2"/>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1"/>
      <name val="Arial Narrow"/>
      <family val="2"/>
    </font>
    <font>
      <sz val="11"/>
      <color theme="1"/>
      <name val="Calibri"/>
      <family val="2"/>
      <scheme val="minor"/>
    </font>
    <font>
      <sz val="11"/>
      <color theme="0"/>
      <name val="Calibri"/>
      <family val="2"/>
      <scheme val="minor"/>
    </font>
    <font>
      <b/>
      <sz val="20"/>
      <color theme="1"/>
      <name val="Arial Narrow"/>
      <family val="2"/>
    </font>
    <font>
      <sz val="11"/>
      <color rgb="FFFF0000"/>
      <name val="Calibri"/>
      <family val="2"/>
      <scheme val="minor"/>
    </font>
    <font>
      <sz val="8"/>
      <name val="Calibri"/>
      <family val="2"/>
      <scheme val="minor"/>
    </font>
    <font>
      <u/>
      <sz val="10"/>
      <color indexed="12"/>
      <name val="Calibri"/>
      <family val="2"/>
      <scheme val="minor"/>
    </font>
    <font>
      <b/>
      <sz val="10"/>
      <name val="Calibri"/>
      <family val="2"/>
      <scheme val="minor"/>
    </font>
    <font>
      <b/>
      <sz val="11"/>
      <color indexed="22"/>
      <name val="Calibri"/>
      <family val="2"/>
      <scheme val="minor"/>
    </font>
    <font>
      <b/>
      <sz val="8"/>
      <color indexed="22"/>
      <name val="Calibri"/>
      <family val="2"/>
      <scheme val="minor"/>
    </font>
    <font>
      <sz val="10"/>
      <name val="Calibri"/>
      <family val="2"/>
      <scheme val="minor"/>
    </font>
    <font>
      <b/>
      <sz val="11"/>
      <color indexed="53"/>
      <name val="Calibri"/>
      <family val="2"/>
      <scheme val="minor"/>
    </font>
    <font>
      <b/>
      <sz val="8"/>
      <name val="Calibri"/>
      <family val="2"/>
      <scheme val="minor"/>
    </font>
    <font>
      <sz val="8"/>
      <color theme="1"/>
      <name val="Calibri"/>
      <family val="2"/>
      <scheme val="minor"/>
    </font>
    <font>
      <b/>
      <u/>
      <sz val="10"/>
      <name val="Calibri"/>
      <family val="2"/>
      <scheme val="minor"/>
    </font>
    <font>
      <b/>
      <sz val="11"/>
      <name val="Calibri"/>
      <family val="2"/>
      <scheme val="minor"/>
    </font>
    <font>
      <b/>
      <sz val="11"/>
      <color indexed="17"/>
      <name val="Calibri"/>
      <family val="2"/>
      <scheme val="minor"/>
    </font>
    <font>
      <sz val="8"/>
      <color rgb="FF000000"/>
      <name val="Arial"/>
      <family val="2"/>
    </font>
    <font>
      <sz val="9"/>
      <color rgb="FF0000FF"/>
      <name val="Arial"/>
      <family val="2"/>
    </font>
    <font>
      <b/>
      <u/>
      <sz val="11"/>
      <color indexed="53"/>
      <name val="Calibri"/>
      <family val="2"/>
      <scheme val="minor"/>
    </font>
    <font>
      <sz val="11"/>
      <name val="Calibri"/>
      <family val="2"/>
      <scheme val="minor"/>
    </font>
    <font>
      <b/>
      <sz val="11"/>
      <color theme="1"/>
      <name val="Arial Narrow"/>
      <family val="2"/>
    </font>
    <font>
      <sz val="10"/>
      <color theme="1"/>
      <name val="Arial Narrow"/>
      <family val="2"/>
    </font>
    <font>
      <sz val="10"/>
      <color theme="0"/>
      <name val="Calibri"/>
      <family val="2"/>
      <scheme val="minor"/>
    </font>
    <font>
      <b/>
      <sz val="11"/>
      <color theme="1"/>
      <name val="Calibri"/>
      <family val="2"/>
      <scheme val="minor"/>
    </font>
    <font>
      <b/>
      <sz val="9"/>
      <color indexed="17"/>
      <name val="Calibri"/>
      <family val="2"/>
      <scheme val="minor"/>
    </font>
    <font>
      <sz val="9"/>
      <name val="Calibri"/>
      <family val="2"/>
      <scheme val="minor"/>
    </font>
    <font>
      <sz val="9"/>
      <color theme="1"/>
      <name val="Calibri"/>
      <family val="2"/>
      <scheme val="minor"/>
    </font>
    <font>
      <b/>
      <sz val="9"/>
      <name val="Arial Narrow"/>
      <family val="2"/>
    </font>
    <font>
      <b/>
      <sz val="9"/>
      <name val="Calibri"/>
      <family val="2"/>
      <scheme val="minor"/>
    </font>
    <font>
      <u/>
      <sz val="9"/>
      <color indexed="12"/>
      <name val="Calibri"/>
      <family val="2"/>
      <scheme val="minor"/>
    </font>
    <font>
      <b/>
      <sz val="9"/>
      <color theme="1"/>
      <name val="Arial Narrow"/>
      <family val="2"/>
    </font>
    <font>
      <sz val="9"/>
      <color theme="1"/>
      <name val="Arial Narrow"/>
      <family val="2"/>
    </font>
    <font>
      <b/>
      <sz val="9"/>
      <color indexed="22"/>
      <name val="Calibri"/>
      <family val="2"/>
      <scheme val="minor"/>
    </font>
    <font>
      <b/>
      <sz val="9"/>
      <color indexed="53"/>
      <name val="Calibri"/>
      <family val="2"/>
      <scheme val="minor"/>
    </font>
    <font>
      <sz val="9"/>
      <color theme="0"/>
      <name val="Calibri"/>
      <family val="2"/>
      <scheme val="minor"/>
    </font>
    <font>
      <b/>
      <u/>
      <sz val="9"/>
      <color indexed="53"/>
      <name val="Calibri"/>
      <family val="2"/>
      <scheme val="minor"/>
    </font>
    <font>
      <b/>
      <u/>
      <sz val="9"/>
      <name val="Calibri"/>
      <family val="2"/>
      <scheme val="minor"/>
    </font>
    <font>
      <sz val="9"/>
      <color indexed="8"/>
      <name val="Arial"/>
      <family val="2"/>
    </font>
    <font>
      <sz val="10"/>
      <color rgb="FFFF0000"/>
      <name val="Calibri"/>
      <family val="2"/>
      <scheme val="minor"/>
    </font>
    <font>
      <sz val="11"/>
      <color theme="1"/>
      <name val="Arial Narrow"/>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63"/>
        <bgColor indexed="64"/>
      </patternFill>
    </fill>
    <fill>
      <patternFill patternType="solid">
        <fgColor theme="0"/>
        <bgColor indexed="64"/>
      </patternFill>
    </fill>
    <fill>
      <patternFill patternType="solid">
        <fgColor rgb="FF92D050"/>
        <bgColor indexed="64"/>
      </patternFill>
    </fill>
    <fill>
      <patternFill patternType="solid">
        <fgColor theme="4" tint="0.39994506668294322"/>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15"/>
      </left>
      <right style="thin">
        <color indexed="15"/>
      </right>
      <top style="thin">
        <color indexed="15"/>
      </top>
      <bottom style="thin">
        <color indexed="15"/>
      </bottom>
      <diagonal/>
    </border>
  </borders>
  <cellStyleXfs count="69">
    <xf numFmtId="0" fontId="0" fillId="0" borderId="0"/>
    <xf numFmtId="167"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67" fontId="4" fillId="0" borderId="0" applyFill="0" applyBorder="0" applyAlignment="0"/>
    <xf numFmtId="172" fontId="4" fillId="0" borderId="0" applyFill="0" applyBorder="0" applyAlignment="0"/>
    <xf numFmtId="168" fontId="4" fillId="0" borderId="0" applyFill="0" applyBorder="0" applyAlignment="0"/>
    <xf numFmtId="167" fontId="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 fillId="0" borderId="0" applyFont="0" applyFill="0" applyBorder="0" applyAlignment="0" applyProtection="0"/>
    <xf numFmtId="168" fontId="1" fillId="0" borderId="0" applyFont="0" applyFill="0" applyBorder="0" applyAlignment="0" applyProtection="0"/>
    <xf numFmtId="166" fontId="1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4" fontId="4" fillId="0" borderId="0" applyFill="0" applyBorder="0" applyAlignment="0"/>
    <xf numFmtId="173" fontId="1" fillId="0" borderId="0" applyFont="0" applyFill="0" applyBorder="0" applyAlignment="0" applyProtection="0"/>
    <xf numFmtId="174" fontId="1" fillId="0" borderId="0" applyFont="0" applyFill="0" applyBorder="0" applyAlignment="0" applyProtection="0"/>
    <xf numFmtId="167" fontId="5" fillId="0" borderId="0" applyFill="0" applyBorder="0" applyAlignment="0"/>
    <xf numFmtId="168" fontId="5" fillId="0" borderId="0" applyFill="0" applyBorder="0" applyAlignment="0"/>
    <xf numFmtId="167" fontId="5" fillId="0" borderId="0" applyFill="0" applyBorder="0" applyAlignment="0"/>
    <xf numFmtId="172" fontId="5" fillId="0" borderId="0" applyFill="0" applyBorder="0" applyAlignment="0"/>
    <xf numFmtId="168" fontId="5" fillId="0" borderId="0" applyFill="0" applyBorder="0" applyAlignment="0"/>
    <xf numFmtId="2" fontId="1" fillId="0" borderId="0" applyFont="0" applyFill="0" applyBorder="0" applyAlignment="0" applyProtection="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3" fillId="0" borderId="0" applyNumberFormat="0" applyFill="0" applyBorder="0" applyAlignment="0" applyProtection="0">
      <alignment vertical="top"/>
      <protection locked="0"/>
    </xf>
    <xf numFmtId="10" fontId="6" fillId="3" borderId="3" applyNumberFormat="0" applyBorder="0" applyAlignment="0" applyProtection="0"/>
    <xf numFmtId="167" fontId="8" fillId="0" borderId="0" applyFill="0" applyBorder="0" applyAlignment="0"/>
    <xf numFmtId="168" fontId="8" fillId="0" borderId="0" applyFill="0" applyBorder="0" applyAlignment="0"/>
    <xf numFmtId="167" fontId="8" fillId="0" borderId="0" applyFill="0" applyBorder="0" applyAlignment="0"/>
    <xf numFmtId="172" fontId="8" fillId="0" borderId="0" applyFill="0" applyBorder="0" applyAlignment="0"/>
    <xf numFmtId="168" fontId="8" fillId="0" borderId="0" applyFill="0" applyBorder="0" applyAlignment="0"/>
    <xf numFmtId="175" fontId="2"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xf numFmtId="0" fontId="1" fillId="0" borderId="0"/>
    <xf numFmtId="171" fontId="1" fillId="0" borderId="0" applyFont="0" applyFill="0" applyBorder="0" applyAlignment="0" applyProtection="0"/>
    <xf numFmtId="176" fontId="1" fillId="0" borderId="0" applyFont="0" applyFill="0" applyBorder="0" applyAlignment="0" applyProtection="0"/>
    <xf numFmtId="10" fontId="1" fillId="0" borderId="0" applyFont="0" applyFill="0" applyBorder="0" applyAlignment="0" applyProtection="0"/>
    <xf numFmtId="167" fontId="9" fillId="0" borderId="0" applyFill="0" applyBorder="0" applyAlignment="0"/>
    <xf numFmtId="168" fontId="9" fillId="0" borderId="0" applyFill="0" applyBorder="0" applyAlignment="0"/>
    <xf numFmtId="167" fontId="9" fillId="0" borderId="0" applyFill="0" applyBorder="0" applyAlignment="0"/>
    <xf numFmtId="172" fontId="9" fillId="0" borderId="0" applyFill="0" applyBorder="0" applyAlignment="0"/>
    <xf numFmtId="168" fontId="9" fillId="0" borderId="0" applyFill="0" applyBorder="0" applyAlignment="0"/>
    <xf numFmtId="0" fontId="1" fillId="4" borderId="0"/>
    <xf numFmtId="0" fontId="13" fillId="0" borderId="0" applyFill="0">
      <alignment horizontal="center"/>
    </xf>
    <xf numFmtId="49" fontId="4" fillId="0" borderId="0" applyFill="0" applyBorder="0" applyAlignment="0"/>
    <xf numFmtId="177" fontId="4" fillId="0" borderId="0" applyFill="0" applyBorder="0" applyAlignment="0"/>
    <xf numFmtId="178" fontId="4" fillId="0" borderId="0" applyFill="0" applyBorder="0" applyAlignment="0"/>
    <xf numFmtId="179" fontId="1" fillId="0" borderId="0" applyFont="0" applyFill="0" applyBorder="0" applyAlignment="0" applyProtection="0"/>
    <xf numFmtId="180"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cellStyleXfs>
  <cellXfs count="374">
    <xf numFmtId="0" fontId="0" fillId="0" borderId="0" xfId="0"/>
    <xf numFmtId="0" fontId="15" fillId="0" borderId="0" xfId="42" applyFont="1" applyFill="1" applyBorder="1" applyAlignment="1" applyProtection="1">
      <alignment vertical="top"/>
      <protection hidden="1"/>
    </xf>
    <xf numFmtId="0" fontId="0" fillId="0" borderId="0" xfId="0" applyFont="1"/>
    <xf numFmtId="0" fontId="16" fillId="0" borderId="0" xfId="33" applyFont="1" applyFill="1" applyBorder="1" applyAlignment="1" applyProtection="1">
      <alignment vertical="top"/>
      <protection hidden="1"/>
    </xf>
    <xf numFmtId="0" fontId="17" fillId="0" borderId="4" xfId="42" applyFont="1" applyFill="1" applyBorder="1" applyAlignment="1" applyProtection="1">
      <alignment horizontal="centerContinuous" vertical="top"/>
    </xf>
    <xf numFmtId="0" fontId="17" fillId="0" borderId="2" xfId="42" applyFont="1" applyFill="1" applyBorder="1" applyAlignment="1" applyProtection="1">
      <alignment horizontal="centerContinuous" vertical="top"/>
    </xf>
    <xf numFmtId="0" fontId="17" fillId="0" borderId="5" xfId="42" applyFont="1" applyFill="1" applyBorder="1" applyAlignment="1" applyProtection="1">
      <alignment horizontal="center" vertical="top" wrapText="1"/>
    </xf>
    <xf numFmtId="0" fontId="17" fillId="0" borderId="6" xfId="42" applyFont="1" applyFill="1" applyBorder="1" applyAlignment="1" applyProtection="1">
      <alignment horizontal="center" vertical="top" wrapText="1"/>
    </xf>
    <xf numFmtId="0" fontId="17" fillId="0" borderId="7" xfId="42" applyFont="1" applyFill="1" applyBorder="1" applyAlignment="1" applyProtection="1">
      <alignment horizontal="center" vertical="top" wrapText="1"/>
    </xf>
    <xf numFmtId="1" fontId="18" fillId="5" borderId="4" xfId="33" applyNumberFormat="1" applyFont="1" applyFill="1" applyBorder="1" applyAlignment="1" applyProtection="1">
      <alignment vertical="center"/>
    </xf>
    <xf numFmtId="0" fontId="19" fillId="5" borderId="2" xfId="46" applyFont="1" applyFill="1" applyBorder="1" applyAlignment="1" applyProtection="1">
      <alignment vertical="top"/>
    </xf>
    <xf numFmtId="41" fontId="19" fillId="5" borderId="7" xfId="46" applyNumberFormat="1" applyFont="1" applyFill="1" applyBorder="1" applyAlignment="1" applyProtection="1">
      <alignment vertical="top" wrapText="1"/>
    </xf>
    <xf numFmtId="41" fontId="19" fillId="5" borderId="5" xfId="46" applyNumberFormat="1" applyFont="1" applyFill="1" applyBorder="1" applyAlignment="1" applyProtection="1">
      <alignment vertical="top" wrapText="1"/>
    </xf>
    <xf numFmtId="41" fontId="19" fillId="5" borderId="6" xfId="46" applyNumberFormat="1" applyFont="1" applyFill="1" applyBorder="1" applyAlignment="1" applyProtection="1">
      <alignment vertical="top" wrapText="1"/>
    </xf>
    <xf numFmtId="41" fontId="19" fillId="5" borderId="2" xfId="46" applyNumberFormat="1" applyFont="1" applyFill="1" applyBorder="1" applyAlignment="1" applyProtection="1">
      <alignment vertical="top" wrapText="1"/>
    </xf>
    <xf numFmtId="41" fontId="19" fillId="5" borderId="8" xfId="46" applyNumberFormat="1" applyFont="1" applyFill="1" applyBorder="1" applyAlignment="1" applyProtection="1">
      <alignment vertical="top" wrapText="1"/>
    </xf>
    <xf numFmtId="0" fontId="20" fillId="0" borderId="0" xfId="46" applyFont="1"/>
    <xf numFmtId="1" fontId="21" fillId="0" borderId="9" xfId="33" applyNumberFormat="1" applyFont="1" applyFill="1" applyBorder="1" applyAlignment="1" applyProtection="1">
      <alignment vertical="top"/>
    </xf>
    <xf numFmtId="41" fontId="22" fillId="0" borderId="10" xfId="46" applyNumberFormat="1" applyFont="1" applyFill="1" applyBorder="1" applyAlignment="1" applyProtection="1">
      <alignment vertical="top" wrapText="1"/>
    </xf>
    <xf numFmtId="41" fontId="22" fillId="0" borderId="11" xfId="46" applyNumberFormat="1" applyFont="1" applyFill="1" applyBorder="1" applyAlignment="1" applyProtection="1">
      <alignment vertical="top" wrapText="1"/>
    </xf>
    <xf numFmtId="41" fontId="22" fillId="0" borderId="12" xfId="46" applyNumberFormat="1" applyFont="1" applyFill="1" applyBorder="1" applyAlignment="1" applyProtection="1">
      <alignment vertical="top" wrapText="1"/>
    </xf>
    <xf numFmtId="41" fontId="22" fillId="0" borderId="13" xfId="46" applyNumberFormat="1" applyFont="1" applyFill="1" applyBorder="1" applyAlignment="1" applyProtection="1">
      <alignment vertical="top" wrapText="1"/>
    </xf>
    <xf numFmtId="41" fontId="22" fillId="0" borderId="14" xfId="46" applyNumberFormat="1" applyFont="1" applyFill="1" applyBorder="1" applyAlignment="1" applyProtection="1">
      <alignment vertical="top" wrapText="1"/>
    </xf>
    <xf numFmtId="1" fontId="17" fillId="0" borderId="9" xfId="46" applyNumberFormat="1" applyFont="1" applyFill="1" applyBorder="1" applyAlignment="1" applyProtection="1">
      <alignment vertical="top"/>
    </xf>
    <xf numFmtId="1" fontId="17" fillId="0" borderId="0" xfId="46" applyNumberFormat="1" applyFont="1" applyFill="1" applyBorder="1" applyAlignment="1" applyProtection="1">
      <alignment vertical="top"/>
    </xf>
    <xf numFmtId="1" fontId="17" fillId="0" borderId="0" xfId="46" applyNumberFormat="1" applyFont="1" applyFill="1" applyBorder="1" applyAlignment="1" applyProtection="1">
      <alignment vertical="top" wrapText="1"/>
    </xf>
    <xf numFmtId="41" fontId="22" fillId="0" borderId="15" xfId="46" applyNumberFormat="1" applyFont="1" applyFill="1" applyBorder="1" applyAlignment="1" applyProtection="1">
      <alignment vertical="top" wrapText="1"/>
    </xf>
    <xf numFmtId="1" fontId="20" fillId="0" borderId="9" xfId="46" applyNumberFormat="1" applyFont="1" applyFill="1" applyBorder="1" applyAlignment="1" applyProtection="1">
      <alignment vertical="top" wrapText="1"/>
    </xf>
    <xf numFmtId="1" fontId="20" fillId="0" borderId="16" xfId="46" applyNumberFormat="1" applyFont="1" applyFill="1" applyBorder="1" applyAlignment="1" applyProtection="1">
      <alignment vertical="top" wrapText="1"/>
    </xf>
    <xf numFmtId="0" fontId="17" fillId="0" borderId="8" xfId="42" applyFont="1" applyFill="1" applyBorder="1" applyAlignment="1" applyProtection="1">
      <alignment horizontal="centerContinuous" vertical="top"/>
    </xf>
    <xf numFmtId="0" fontId="22" fillId="0" borderId="4" xfId="42" applyFont="1" applyFill="1" applyBorder="1" applyAlignment="1" applyProtection="1">
      <alignment horizontal="centerContinuous" vertical="top"/>
    </xf>
    <xf numFmtId="0" fontId="22" fillId="0" borderId="2" xfId="42" applyFont="1" applyFill="1" applyBorder="1" applyAlignment="1" applyProtection="1">
      <alignment horizontal="centerContinuous" vertical="top"/>
    </xf>
    <xf numFmtId="0" fontId="22" fillId="0" borderId="5" xfId="42" applyFont="1" applyFill="1" applyBorder="1" applyAlignment="1" applyProtection="1">
      <alignment horizontal="center" vertical="top" wrapText="1"/>
    </xf>
    <xf numFmtId="0" fontId="22" fillId="0" borderId="6" xfId="42" applyFont="1" applyFill="1" applyBorder="1" applyAlignment="1" applyProtection="1">
      <alignment horizontal="center" vertical="top" wrapText="1"/>
    </xf>
    <xf numFmtId="0" fontId="22" fillId="0" borderId="2" xfId="42" applyFont="1" applyFill="1" applyBorder="1" applyAlignment="1" applyProtection="1">
      <alignment horizontal="center" vertical="top" wrapText="1"/>
    </xf>
    <xf numFmtId="0" fontId="22" fillId="0" borderId="8" xfId="42" applyFont="1" applyFill="1" applyBorder="1" applyAlignment="1" applyProtection="1">
      <alignment horizontal="center" vertical="top" wrapText="1"/>
    </xf>
    <xf numFmtId="0" fontId="23" fillId="0" borderId="0" xfId="0" applyFont="1"/>
    <xf numFmtId="1" fontId="20" fillId="0" borderId="0" xfId="46" applyNumberFormat="1" applyFont="1" applyFill="1" applyBorder="1" applyAlignment="1" applyProtection="1">
      <alignment vertical="top"/>
    </xf>
    <xf numFmtId="1" fontId="20" fillId="0" borderId="15" xfId="46" applyNumberFormat="1" applyFont="1" applyFill="1" applyBorder="1" applyAlignment="1" applyProtection="1">
      <alignment vertical="top"/>
    </xf>
    <xf numFmtId="1" fontId="20" fillId="0" borderId="17" xfId="46" applyNumberFormat="1" applyFont="1" applyFill="1" applyBorder="1" applyAlignment="1" applyProtection="1">
      <alignment vertical="top"/>
    </xf>
    <xf numFmtId="1" fontId="20" fillId="0" borderId="18" xfId="46" applyNumberFormat="1" applyFont="1" applyFill="1" applyBorder="1" applyAlignment="1" applyProtection="1">
      <alignment vertical="top"/>
    </xf>
    <xf numFmtId="0" fontId="22" fillId="0" borderId="7" xfId="42" applyFont="1" applyFill="1" applyBorder="1" applyAlignment="1" applyProtection="1">
      <alignment horizontal="center" vertical="top" wrapText="1"/>
    </xf>
    <xf numFmtId="181" fontId="20" fillId="6" borderId="10" xfId="46" applyNumberFormat="1" applyFont="1" applyFill="1" applyBorder="1" applyAlignment="1" applyProtection="1">
      <alignment vertical="top"/>
    </xf>
    <xf numFmtId="181" fontId="20" fillId="6" borderId="19" xfId="46" applyNumberFormat="1" applyFont="1" applyFill="1" applyBorder="1" applyAlignment="1" applyProtection="1">
      <alignment vertical="top"/>
    </xf>
    <xf numFmtId="0" fontId="17" fillId="0" borderId="8" xfId="42" applyFont="1" applyFill="1" applyBorder="1" applyAlignment="1" applyProtection="1">
      <alignment horizontal="center" vertical="top" wrapText="1"/>
    </xf>
    <xf numFmtId="1" fontId="24" fillId="0" borderId="0" xfId="46" applyNumberFormat="1" applyFont="1" applyFill="1" applyBorder="1" applyAlignment="1" applyProtection="1">
      <alignment vertical="top"/>
    </xf>
    <xf numFmtId="0" fontId="17" fillId="0" borderId="3" xfId="42" applyFont="1" applyFill="1" applyBorder="1" applyAlignment="1" applyProtection="1">
      <alignment horizontal="center" vertical="top" wrapText="1"/>
    </xf>
    <xf numFmtId="0" fontId="22" fillId="0" borderId="3" xfId="42" applyFont="1" applyFill="1" applyBorder="1" applyAlignment="1" applyProtection="1">
      <alignment horizontal="center" vertical="top" wrapText="1"/>
    </xf>
    <xf numFmtId="41" fontId="19" fillId="5" borderId="3" xfId="46" applyNumberFormat="1" applyFont="1" applyFill="1" applyBorder="1" applyAlignment="1" applyProtection="1">
      <alignment vertical="top" wrapText="1"/>
    </xf>
    <xf numFmtId="41" fontId="22" fillId="0" borderId="20" xfId="46" applyNumberFormat="1" applyFont="1" applyFill="1" applyBorder="1" applyAlignment="1" applyProtection="1">
      <alignment vertical="top" wrapText="1"/>
    </xf>
    <xf numFmtId="41" fontId="22" fillId="0" borderId="21" xfId="46" applyNumberFormat="1" applyFont="1" applyFill="1" applyBorder="1" applyAlignment="1" applyProtection="1">
      <alignment vertical="top" wrapText="1"/>
    </xf>
    <xf numFmtId="181" fontId="20" fillId="6" borderId="22" xfId="46" applyNumberFormat="1" applyFont="1" applyFill="1" applyBorder="1" applyAlignment="1" applyProtection="1">
      <alignment vertical="top"/>
    </xf>
    <xf numFmtId="181" fontId="20" fillId="6" borderId="23" xfId="46" applyNumberFormat="1" applyFont="1" applyFill="1" applyBorder="1" applyAlignment="1" applyProtection="1">
      <alignment vertical="top"/>
    </xf>
    <xf numFmtId="181" fontId="20" fillId="6" borderId="21" xfId="46" applyNumberFormat="1" applyFont="1" applyFill="1" applyBorder="1" applyAlignment="1" applyProtection="1">
      <alignment vertical="top"/>
    </xf>
    <xf numFmtId="181" fontId="20" fillId="6" borderId="24" xfId="46" applyNumberFormat="1" applyFont="1" applyFill="1" applyBorder="1" applyAlignment="1" applyProtection="1">
      <alignment vertical="top"/>
    </xf>
    <xf numFmtId="181" fontId="20" fillId="7" borderId="10" xfId="46" applyNumberFormat="1" applyFont="1" applyFill="1" applyBorder="1" applyAlignment="1" applyProtection="1">
      <alignment vertical="top"/>
      <protection locked="0"/>
    </xf>
    <xf numFmtId="0" fontId="17" fillId="0" borderId="2" xfId="42" applyFont="1" applyFill="1" applyBorder="1" applyAlignment="1" applyProtection="1">
      <alignment horizontal="center" vertical="top" wrapText="1"/>
    </xf>
    <xf numFmtId="41" fontId="22" fillId="0" borderId="25" xfId="46" applyNumberFormat="1" applyFont="1" applyFill="1" applyBorder="1" applyAlignment="1" applyProtection="1">
      <alignment vertical="top" wrapText="1"/>
    </xf>
    <xf numFmtId="41" fontId="22" fillId="0" borderId="0" xfId="46" applyNumberFormat="1" applyFont="1" applyFill="1" applyBorder="1" applyAlignment="1" applyProtection="1">
      <alignment vertical="top" wrapText="1"/>
    </xf>
    <xf numFmtId="181" fontId="20" fillId="8" borderId="10" xfId="46" applyNumberFormat="1" applyFont="1" applyFill="1" applyBorder="1" applyAlignment="1" applyProtection="1">
      <alignment vertical="top"/>
      <protection locked="0"/>
    </xf>
    <xf numFmtId="181" fontId="20" fillId="9" borderId="10" xfId="46" applyNumberFormat="1" applyFont="1" applyFill="1" applyBorder="1" applyAlignment="1" applyProtection="1">
      <alignment vertical="top"/>
      <protection locked="0"/>
    </xf>
    <xf numFmtId="181" fontId="20" fillId="10" borderId="22" xfId="46" applyNumberFormat="1" applyFont="1" applyFill="1" applyBorder="1" applyAlignment="1" applyProtection="1">
      <alignment vertical="top"/>
      <protection locked="0"/>
    </xf>
    <xf numFmtId="1" fontId="25" fillId="0" borderId="0" xfId="42" applyNumberFormat="1" applyFont="1" applyFill="1" applyBorder="1" applyAlignment="1" applyProtection="1">
      <protection hidden="1"/>
    </xf>
    <xf numFmtId="1" fontId="25" fillId="0" borderId="0" xfId="42" applyNumberFormat="1" applyFont="1" applyFill="1" applyBorder="1" applyAlignment="1" applyProtection="1">
      <alignment vertical="center"/>
      <protection hidden="1"/>
    </xf>
    <xf numFmtId="0" fontId="20" fillId="0" borderId="0" xfId="42" applyFont="1" applyBorder="1"/>
    <xf numFmtId="1" fontId="26" fillId="0" borderId="0" xfId="33" applyNumberFormat="1" applyFont="1" applyBorder="1" applyAlignment="1" applyProtection="1">
      <protection hidden="1"/>
    </xf>
    <xf numFmtId="1" fontId="26" fillId="0" borderId="0" xfId="33" applyNumberFormat="1" applyFont="1" applyBorder="1" applyAlignment="1" applyProtection="1">
      <alignment vertical="center"/>
      <protection hidden="1"/>
    </xf>
    <xf numFmtId="0" fontId="25" fillId="0" borderId="0" xfId="42" applyNumberFormat="1" applyFont="1" applyFill="1" applyBorder="1" applyAlignment="1" applyProtection="1">
      <protection hidden="1"/>
    </xf>
    <xf numFmtId="181" fontId="20" fillId="11" borderId="22" xfId="46" applyNumberFormat="1" applyFont="1" applyFill="1" applyBorder="1" applyAlignment="1" applyProtection="1">
      <alignment vertical="top"/>
      <protection locked="0"/>
    </xf>
    <xf numFmtId="41" fontId="22" fillId="0" borderId="22" xfId="46" applyNumberFormat="1" applyFont="1" applyFill="1" applyBorder="1" applyAlignment="1" applyProtection="1">
      <alignment vertical="top" wrapText="1"/>
    </xf>
    <xf numFmtId="181" fontId="14" fillId="0" borderId="0" xfId="0" applyNumberFormat="1" applyFont="1"/>
    <xf numFmtId="41" fontId="15" fillId="6" borderId="10" xfId="46" applyNumberFormat="1" applyFont="1" applyFill="1" applyBorder="1" applyAlignment="1" applyProtection="1">
      <alignment vertical="top" wrapText="1"/>
    </xf>
    <xf numFmtId="41" fontId="15" fillId="6" borderId="13" xfId="46" applyNumberFormat="1" applyFont="1" applyFill="1" applyBorder="1" applyAlignment="1" applyProtection="1">
      <alignment vertical="top" wrapText="1"/>
    </xf>
    <xf numFmtId="181" fontId="15" fillId="0" borderId="10" xfId="46" applyNumberFormat="1" applyFont="1" applyFill="1" applyBorder="1" applyAlignment="1" applyProtection="1">
      <alignment vertical="top" wrapText="1"/>
    </xf>
    <xf numFmtId="181" fontId="15" fillId="0" borderId="13" xfId="46" applyNumberFormat="1" applyFont="1" applyFill="1" applyBorder="1" applyAlignment="1" applyProtection="1">
      <alignment vertical="top" wrapText="1"/>
    </xf>
    <xf numFmtId="0" fontId="27" fillId="0" borderId="3" xfId="0" applyFont="1" applyBorder="1" applyAlignment="1">
      <alignment wrapText="1"/>
    </xf>
    <xf numFmtId="0" fontId="27" fillId="0" borderId="26" xfId="0" applyFont="1" applyBorder="1" applyAlignment="1">
      <alignment horizontal="right" wrapText="1"/>
    </xf>
    <xf numFmtId="0" fontId="12" fillId="0" borderId="0" xfId="0" applyFont="1"/>
    <xf numFmtId="0" fontId="28" fillId="0" borderId="27" xfId="0" applyFont="1" applyBorder="1" applyAlignment="1">
      <alignment horizontal="right" wrapText="1"/>
    </xf>
    <xf numFmtId="0" fontId="27" fillId="0" borderId="28" xfId="0" applyFont="1" applyBorder="1" applyAlignment="1">
      <alignment horizontal="right" wrapText="1"/>
    </xf>
    <xf numFmtId="181" fontId="15" fillId="6" borderId="10" xfId="46" applyNumberFormat="1" applyFont="1" applyFill="1" applyBorder="1" applyAlignment="1" applyProtection="1">
      <alignment vertical="top" wrapText="1"/>
    </xf>
    <xf numFmtId="181" fontId="15" fillId="6" borderId="13" xfId="46" applyNumberFormat="1" applyFont="1" applyFill="1" applyBorder="1" applyAlignment="1" applyProtection="1">
      <alignmen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9" fillId="0" borderId="9" xfId="33" applyNumberFormat="1" applyFont="1" applyFill="1" applyBorder="1" applyAlignment="1" applyProtection="1">
      <alignment horizontal="left" vertical="top" indent="1"/>
    </xf>
    <xf numFmtId="1" fontId="20" fillId="6" borderId="9" xfId="46" applyNumberFormat="1" applyFont="1" applyFill="1" applyBorder="1" applyAlignment="1" applyProtection="1">
      <alignment vertical="top" wrapText="1"/>
    </xf>
    <xf numFmtId="181" fontId="20" fillId="6" borderId="10" xfId="46" applyNumberFormat="1" applyFont="1" applyFill="1" applyBorder="1" applyAlignment="1" applyProtection="1">
      <alignment vertical="top"/>
      <protection locked="0"/>
    </xf>
    <xf numFmtId="181" fontId="20" fillId="6" borderId="22" xfId="46" applyNumberFormat="1" applyFont="1" applyFill="1" applyBorder="1" applyAlignment="1" applyProtection="1">
      <alignment vertical="top"/>
      <protection locked="0"/>
    </xf>
    <xf numFmtId="0" fontId="20" fillId="6" borderId="0" xfId="46" applyFont="1" applyFill="1"/>
    <xf numFmtId="0" fontId="0" fillId="6" borderId="0" xfId="0" applyFont="1" applyFill="1"/>
    <xf numFmtId="181" fontId="20" fillId="6" borderId="19" xfId="46" applyNumberFormat="1" applyFont="1" applyFill="1" applyBorder="1" applyAlignment="1" applyProtection="1">
      <alignment vertical="top"/>
      <protection locked="0"/>
    </xf>
    <xf numFmtId="181" fontId="20" fillId="6" borderId="23" xfId="46" applyNumberFormat="1" applyFont="1" applyFill="1" applyBorder="1" applyAlignment="1" applyProtection="1">
      <alignment vertical="top"/>
      <protection locked="0"/>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0" borderId="0" xfId="46" applyNumberFormat="1" applyFont="1" applyFill="1" applyBorder="1" applyAlignment="1" applyProtection="1">
      <alignment vertical="top" wrapText="1"/>
    </xf>
    <xf numFmtId="1" fontId="30" fillId="0" borderId="0" xfId="42" applyNumberFormat="1" applyFont="1" applyFill="1" applyBorder="1" applyAlignment="1" applyProtection="1">
      <alignment vertical="center"/>
      <protection hidden="1"/>
    </xf>
    <xf numFmtId="0" fontId="0" fillId="0" borderId="0" xfId="0" applyFont="1" applyAlignment="1">
      <alignment wrapText="1"/>
    </xf>
    <xf numFmtId="0" fontId="20" fillId="0" borderId="3" xfId="42" applyFont="1" applyBorder="1"/>
    <xf numFmtId="0" fontId="31" fillId="0" borderId="3" xfId="0" applyFont="1" applyBorder="1" applyAlignment="1">
      <alignment horizontal="center" wrapText="1"/>
    </xf>
    <xf numFmtId="0" fontId="10" fillId="0" borderId="0" xfId="42" applyNumberFormat="1" applyFont="1" applyFill="1" applyBorder="1" applyAlignment="1" applyProtection="1">
      <alignment vertical="top"/>
      <protection hidden="1"/>
    </xf>
    <xf numFmtId="0" fontId="32" fillId="0" borderId="0" xfId="33" applyFont="1" applyFill="1" applyBorder="1" applyAlignment="1" applyProtection="1">
      <alignment vertical="top"/>
      <protection hidden="1"/>
    </xf>
    <xf numFmtId="0" fontId="32" fillId="0" borderId="0" xfId="0" applyFont="1"/>
    <xf numFmtId="0" fontId="15" fillId="0" borderId="0" xfId="42" applyFont="1" applyFill="1" applyBorder="1" applyAlignment="1" applyProtection="1">
      <alignment vertical="top" wrapText="1"/>
      <protection hidden="1"/>
    </xf>
    <xf numFmtId="0" fontId="30" fillId="0" borderId="0" xfId="0" applyFont="1" applyAlignment="1">
      <alignment wrapText="1"/>
    </xf>
    <xf numFmtId="1" fontId="30" fillId="0" borderId="0" xfId="42" applyNumberFormat="1" applyFont="1" applyFill="1" applyBorder="1" applyAlignment="1" applyProtection="1">
      <alignment vertical="center" wrapText="1"/>
      <protection hidden="1"/>
    </xf>
    <xf numFmtId="1" fontId="30" fillId="6" borderId="0" xfId="42" applyNumberFormat="1" applyFont="1" applyFill="1" applyBorder="1" applyAlignment="1" applyProtection="1">
      <alignment vertical="center" wrapText="1"/>
      <protection hidden="1"/>
    </xf>
    <xf numFmtId="0" fontId="32" fillId="0" borderId="0" xfId="0" applyFont="1" applyAlignment="1">
      <alignment horizontal="left" vertical="center"/>
    </xf>
    <xf numFmtId="0" fontId="32" fillId="0" borderId="0" xfId="33" applyFont="1" applyFill="1" applyBorder="1" applyAlignment="1" applyProtection="1">
      <alignment horizontal="left" vertical="center"/>
      <protection hidden="1"/>
    </xf>
    <xf numFmtId="0" fontId="15" fillId="0" borderId="21" xfId="42" applyFont="1" applyFill="1" applyBorder="1" applyAlignment="1" applyProtection="1">
      <alignment vertical="top" wrapText="1"/>
      <protection hidden="1"/>
    </xf>
    <xf numFmtId="0" fontId="20" fillId="0" borderId="21" xfId="46" applyFont="1" applyBorder="1" applyAlignment="1">
      <alignment wrapText="1"/>
    </xf>
    <xf numFmtId="0" fontId="0" fillId="0" borderId="21" xfId="0" applyFont="1" applyBorder="1" applyAlignment="1">
      <alignment wrapText="1"/>
    </xf>
    <xf numFmtId="0" fontId="0" fillId="0" borderId="24" xfId="0" applyFont="1" applyBorder="1" applyAlignment="1">
      <alignment wrapText="1"/>
    </xf>
    <xf numFmtId="0" fontId="20" fillId="0" borderId="0" xfId="46" applyFont="1" applyBorder="1"/>
    <xf numFmtId="0" fontId="28" fillId="0" borderId="3" xfId="0" applyFont="1" applyBorder="1" applyAlignment="1">
      <alignment wrapText="1"/>
    </xf>
    <xf numFmtId="0" fontId="31" fillId="0" borderId="3" xfId="0" applyFont="1" applyBorder="1" applyAlignment="1" applyProtection="1">
      <alignment horizontal="center" wrapText="1"/>
      <protection locked="0"/>
    </xf>
    <xf numFmtId="0" fontId="20" fillId="0" borderId="3" xfId="42" applyFont="1" applyBorder="1" applyProtection="1">
      <protection locked="0"/>
    </xf>
    <xf numFmtId="181" fontId="20" fillId="0" borderId="10" xfId="46" applyNumberFormat="1" applyFont="1" applyFill="1" applyBorder="1" applyAlignment="1" applyProtection="1">
      <alignment vertical="top"/>
      <protection locked="0"/>
    </xf>
    <xf numFmtId="181" fontId="20" fillId="0" borderId="22" xfId="46" applyNumberFormat="1" applyFont="1" applyFill="1" applyBorder="1" applyAlignment="1" applyProtection="1">
      <alignment vertical="top"/>
      <protection locked="0"/>
    </xf>
    <xf numFmtId="0" fontId="20" fillId="0" borderId="21" xfId="46" applyFont="1" applyBorder="1" applyAlignment="1" applyProtection="1">
      <alignment wrapText="1"/>
      <protection locked="0"/>
    </xf>
    <xf numFmtId="0" fontId="20" fillId="6" borderId="21" xfId="46" applyFont="1" applyFill="1" applyBorder="1" applyAlignment="1" applyProtection="1">
      <alignment wrapText="1"/>
      <protection locked="0"/>
    </xf>
    <xf numFmtId="0" fontId="0" fillId="0" borderId="21" xfId="0" applyFont="1" applyBorder="1" applyAlignment="1" applyProtection="1">
      <alignment wrapText="1"/>
      <protection locked="0"/>
    </xf>
    <xf numFmtId="0" fontId="0" fillId="0" borderId="24" xfId="0" applyFont="1" applyBorder="1" applyAlignment="1" applyProtection="1">
      <alignment wrapText="1"/>
      <protection locked="0"/>
    </xf>
    <xf numFmtId="0" fontId="20" fillId="0" borderId="3" xfId="42" applyFont="1" applyBorder="1" applyAlignment="1" applyProtection="1">
      <alignment wrapText="1"/>
      <protection locked="0"/>
    </xf>
    <xf numFmtId="1" fontId="20" fillId="0" borderId="0" xfId="46" applyNumberFormat="1" applyFont="1" applyFill="1" applyBorder="1" applyAlignment="1" applyProtection="1">
      <alignment vertical="top" wrapText="1"/>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0" borderId="0" xfId="46" applyNumberFormat="1" applyFont="1" applyFill="1" applyBorder="1" applyAlignment="1" applyProtection="1">
      <alignment horizontal="left" vertical="top"/>
    </xf>
    <xf numFmtId="1" fontId="20" fillId="0" borderId="0" xfId="46" applyNumberFormat="1" applyFont="1" applyFill="1" applyBorder="1" applyAlignment="1" applyProtection="1">
      <alignment vertical="top" wrapText="1"/>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0" borderId="0" xfId="46" applyNumberFormat="1" applyFont="1" applyFill="1" applyBorder="1" applyAlignment="1" applyProtection="1">
      <alignment horizontal="left" vertical="top"/>
    </xf>
    <xf numFmtId="1" fontId="20" fillId="0" borderId="0" xfId="46" applyNumberFormat="1" applyFont="1" applyFill="1" applyBorder="1" applyAlignment="1" applyProtection="1">
      <alignment horizontal="left" vertical="top"/>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0" borderId="0" xfId="46" applyNumberFormat="1" applyFont="1" applyFill="1" applyBorder="1" applyAlignment="1" applyProtection="1">
      <alignment vertical="top" wrapText="1"/>
    </xf>
    <xf numFmtId="0" fontId="17" fillId="0" borderId="3" xfId="42" applyFont="1" applyBorder="1" applyAlignment="1" applyProtection="1">
      <alignment horizontal="right" wrapText="1"/>
      <protection locked="0"/>
    </xf>
    <xf numFmtId="0" fontId="34" fillId="0" borderId="0" xfId="0" applyFont="1" applyAlignment="1">
      <alignment vertical="center"/>
    </xf>
    <xf numFmtId="0" fontId="31" fillId="0" borderId="3" xfId="0" applyFont="1" applyBorder="1" applyAlignment="1" applyProtection="1">
      <alignment horizontal="right" wrapText="1"/>
      <protection locked="0"/>
    </xf>
    <xf numFmtId="0" fontId="17" fillId="0" borderId="3" xfId="42" applyFont="1" applyBorder="1" applyProtection="1">
      <protection locked="0"/>
    </xf>
    <xf numFmtId="0" fontId="17" fillId="0" borderId="3" xfId="42" applyFont="1" applyBorder="1" applyAlignment="1" applyProtection="1">
      <alignment wrapText="1"/>
      <protection locked="0"/>
    </xf>
    <xf numFmtId="0" fontId="25" fillId="0" borderId="3" xfId="42" applyFont="1" applyBorder="1" applyProtection="1">
      <protection locked="0"/>
    </xf>
    <xf numFmtId="0" fontId="34" fillId="0" borderId="0" xfId="0" applyFont="1" applyAlignment="1">
      <alignment horizontal="center" vertical="center"/>
    </xf>
    <xf numFmtId="181" fontId="20" fillId="8" borderId="10" xfId="46" applyNumberFormat="1" applyFont="1" applyFill="1" applyBorder="1" applyAlignment="1" applyProtection="1">
      <alignment vertical="top" wrapText="1"/>
      <protection locked="0"/>
    </xf>
    <xf numFmtId="0" fontId="34" fillId="0" borderId="0" xfId="0" applyFont="1"/>
    <xf numFmtId="181" fontId="20" fillId="7" borderId="10" xfId="46" applyNumberFormat="1" applyFont="1" applyFill="1" applyBorder="1" applyAlignment="1" applyProtection="1">
      <alignment horizontal="left" vertical="top"/>
      <protection locked="0"/>
    </xf>
    <xf numFmtId="181" fontId="20" fillId="7" borderId="10" xfId="46" applyNumberFormat="1" applyFont="1" applyFill="1" applyBorder="1" applyAlignment="1" applyProtection="1">
      <alignment horizontal="right" vertical="top"/>
      <protection locked="0"/>
    </xf>
    <xf numFmtId="181" fontId="20" fillId="8" borderId="10" xfId="46" applyNumberFormat="1" applyFont="1" applyFill="1" applyBorder="1" applyAlignment="1" applyProtection="1">
      <alignment horizontal="right" vertical="top"/>
      <protection locked="0"/>
    </xf>
    <xf numFmtId="181" fontId="30" fillId="8" borderId="10" xfId="46" applyNumberFormat="1" applyFont="1" applyFill="1" applyBorder="1" applyAlignment="1" applyProtection="1">
      <alignment vertical="top"/>
      <protection locked="0"/>
    </xf>
    <xf numFmtId="181" fontId="30" fillId="9" borderId="10" xfId="46" applyNumberFormat="1" applyFont="1" applyFill="1" applyBorder="1" applyAlignment="1" applyProtection="1">
      <alignment vertical="top"/>
      <protection locked="0"/>
    </xf>
    <xf numFmtId="0" fontId="15" fillId="6" borderId="0" xfId="42" applyFont="1" applyFill="1" applyBorder="1" applyAlignment="1" applyProtection="1">
      <alignment vertical="top"/>
      <protection hidden="1"/>
    </xf>
    <xf numFmtId="0" fontId="0" fillId="13" borderId="0" xfId="0" applyFont="1" applyFill="1"/>
    <xf numFmtId="1" fontId="35" fillId="0" borderId="0" xfId="33" applyNumberFormat="1" applyFont="1" applyBorder="1" applyAlignment="1" applyProtection="1">
      <alignment horizontal="left" vertical="top"/>
      <protection hidden="1"/>
    </xf>
    <xf numFmtId="0" fontId="36" fillId="0" borderId="0" xfId="42" applyFont="1" applyFill="1" applyBorder="1" applyAlignment="1" applyProtection="1">
      <alignment horizontal="right" vertical="top"/>
      <protection hidden="1"/>
    </xf>
    <xf numFmtId="0" fontId="37" fillId="0" borderId="0" xfId="0" applyFont="1" applyAlignment="1">
      <alignment horizontal="right" vertical="top"/>
    </xf>
    <xf numFmtId="0" fontId="38" fillId="0" borderId="0" xfId="42" applyNumberFormat="1" applyFont="1" applyFill="1" applyBorder="1" applyAlignment="1" applyProtection="1">
      <alignment horizontal="left" vertical="top"/>
      <protection hidden="1"/>
    </xf>
    <xf numFmtId="1" fontId="39" fillId="0" borderId="0" xfId="42" applyNumberFormat="1" applyFont="1" applyFill="1" applyBorder="1" applyAlignment="1" applyProtection="1">
      <alignment horizontal="left" vertical="top"/>
      <protection hidden="1"/>
    </xf>
    <xf numFmtId="0" fontId="36" fillId="0" borderId="0" xfId="42" applyFont="1" applyBorder="1" applyAlignment="1">
      <alignment horizontal="right" vertical="top"/>
    </xf>
    <xf numFmtId="0" fontId="40" fillId="0" borderId="0" xfId="33" applyFont="1" applyFill="1" applyBorder="1" applyAlignment="1" applyProtection="1">
      <alignment horizontal="right" vertical="top"/>
      <protection hidden="1"/>
    </xf>
    <xf numFmtId="0" fontId="37" fillId="0" borderId="0" xfId="0" applyFont="1" applyAlignment="1">
      <alignment horizontal="left" vertical="top"/>
    </xf>
    <xf numFmtId="0" fontId="41" fillId="0" borderId="3" xfId="0" applyFont="1" applyBorder="1" applyAlignment="1">
      <alignment horizontal="right" vertical="top"/>
    </xf>
    <xf numFmtId="0" fontId="36" fillId="0" borderId="0" xfId="0" applyFont="1" applyAlignment="1">
      <alignment horizontal="left" vertical="top"/>
    </xf>
    <xf numFmtId="0" fontId="36" fillId="0" borderId="3" xfId="42" applyFont="1" applyBorder="1" applyAlignment="1" applyProtection="1">
      <alignment horizontal="right" vertical="top"/>
      <protection locked="0"/>
    </xf>
    <xf numFmtId="0" fontId="42" fillId="0" borderId="0" xfId="0" applyFont="1" applyAlignment="1">
      <alignment horizontal="right" vertical="top"/>
    </xf>
    <xf numFmtId="0" fontId="42" fillId="0" borderId="0" xfId="33" applyFont="1" applyFill="1" applyBorder="1" applyAlignment="1" applyProtection="1">
      <alignment horizontal="right" vertical="top"/>
      <protection hidden="1"/>
    </xf>
    <xf numFmtId="0" fontId="39" fillId="0" borderId="0" xfId="42" applyNumberFormat="1" applyFont="1" applyFill="1" applyBorder="1" applyAlignment="1" applyProtection="1">
      <alignment horizontal="left" vertical="top"/>
      <protection hidden="1"/>
    </xf>
    <xf numFmtId="1" fontId="36" fillId="0" borderId="0" xfId="42" applyNumberFormat="1" applyFont="1" applyFill="1" applyBorder="1" applyAlignment="1" applyProtection="1">
      <alignment horizontal="left" vertical="top"/>
      <protection hidden="1"/>
    </xf>
    <xf numFmtId="1" fontId="36" fillId="0" borderId="0" xfId="46" applyNumberFormat="1" applyFont="1" applyFill="1" applyBorder="1" applyAlignment="1" applyProtection="1">
      <alignment horizontal="left" vertical="top"/>
    </xf>
    <xf numFmtId="1" fontId="36" fillId="6" borderId="0" xfId="42" applyNumberFormat="1" applyFont="1" applyFill="1" applyBorder="1" applyAlignment="1" applyProtection="1">
      <alignment horizontal="left" vertical="top"/>
      <protection hidden="1"/>
    </xf>
    <xf numFmtId="0" fontId="39" fillId="0" borderId="3" xfId="42" applyFont="1" applyFill="1" applyBorder="1" applyAlignment="1" applyProtection="1">
      <alignment horizontal="right" vertical="top" wrapText="1"/>
    </xf>
    <xf numFmtId="0" fontId="39" fillId="0" borderId="7" xfId="42" applyFont="1" applyFill="1" applyBorder="1" applyAlignment="1" applyProtection="1">
      <alignment horizontal="right" vertical="top" wrapText="1"/>
    </xf>
    <xf numFmtId="0" fontId="39" fillId="0" borderId="5" xfId="42" applyFont="1" applyFill="1" applyBorder="1" applyAlignment="1" applyProtection="1">
      <alignment horizontal="right" vertical="top" wrapText="1"/>
    </xf>
    <xf numFmtId="0" fontId="39" fillId="0" borderId="6" xfId="42" applyFont="1" applyFill="1" applyBorder="1" applyAlignment="1" applyProtection="1">
      <alignment horizontal="right" vertical="top" wrapText="1"/>
    </xf>
    <xf numFmtId="0" fontId="39" fillId="0" borderId="2" xfId="42" applyFont="1" applyFill="1" applyBorder="1" applyAlignment="1" applyProtection="1">
      <alignment horizontal="right" vertical="top" wrapText="1"/>
    </xf>
    <xf numFmtId="0" fontId="39" fillId="0" borderId="8" xfId="42" applyFont="1" applyFill="1" applyBorder="1" applyAlignment="1" applyProtection="1">
      <alignment horizontal="right" vertical="top" wrapText="1"/>
    </xf>
    <xf numFmtId="0" fontId="36" fillId="0" borderId="0" xfId="42" applyFont="1" applyFill="1" applyBorder="1" applyAlignment="1" applyProtection="1">
      <alignment horizontal="right" vertical="top" wrapText="1"/>
      <protection hidden="1"/>
    </xf>
    <xf numFmtId="0" fontId="37" fillId="0" borderId="0" xfId="0" applyFont="1" applyAlignment="1">
      <alignment horizontal="right" vertical="top" wrapText="1"/>
    </xf>
    <xf numFmtId="0" fontId="39" fillId="0" borderId="4" xfId="42" applyFont="1" applyFill="1" applyBorder="1" applyAlignment="1" applyProtection="1">
      <alignment horizontal="left" vertical="top"/>
    </xf>
    <xf numFmtId="0" fontId="39" fillId="0" borderId="2" xfId="42" applyFont="1" applyFill="1" applyBorder="1" applyAlignment="1" applyProtection="1">
      <alignment horizontal="left" vertical="top"/>
    </xf>
    <xf numFmtId="0" fontId="39" fillId="0" borderId="3" xfId="42" applyFont="1" applyFill="1" applyBorder="1" applyAlignment="1" applyProtection="1">
      <alignment horizontal="right" vertical="top"/>
    </xf>
    <xf numFmtId="0" fontId="39" fillId="0" borderId="7" xfId="42" applyFont="1" applyFill="1" applyBorder="1" applyAlignment="1" applyProtection="1">
      <alignment horizontal="right" vertical="top"/>
    </xf>
    <xf numFmtId="0" fontId="39" fillId="0" borderId="5" xfId="42" applyFont="1" applyFill="1" applyBorder="1" applyAlignment="1" applyProtection="1">
      <alignment horizontal="right" vertical="top"/>
    </xf>
    <xf numFmtId="0" fontId="39" fillId="0" borderId="6" xfId="42" applyFont="1" applyFill="1" applyBorder="1" applyAlignment="1" applyProtection="1">
      <alignment horizontal="right" vertical="top"/>
    </xf>
    <xf numFmtId="0" fontId="39" fillId="0" borderId="2" xfId="42" applyFont="1" applyFill="1" applyBorder="1" applyAlignment="1" applyProtection="1">
      <alignment horizontal="right" vertical="top"/>
    </xf>
    <xf numFmtId="0" fontId="39" fillId="0" borderId="8" xfId="42" applyFont="1" applyFill="1" applyBorder="1" applyAlignment="1" applyProtection="1">
      <alignment horizontal="right" vertical="top"/>
    </xf>
    <xf numFmtId="0" fontId="36" fillId="0" borderId="21" xfId="42" applyFont="1" applyFill="1" applyBorder="1" applyAlignment="1" applyProtection="1">
      <alignment horizontal="right" vertical="top"/>
      <protection hidden="1"/>
    </xf>
    <xf numFmtId="0" fontId="39" fillId="0" borderId="8" xfId="42" applyFont="1" applyFill="1" applyBorder="1" applyAlignment="1" applyProtection="1">
      <alignment horizontal="left" vertical="top"/>
    </xf>
    <xf numFmtId="1" fontId="43" fillId="5" borderId="4" xfId="33" applyNumberFormat="1" applyFont="1" applyFill="1" applyBorder="1" applyAlignment="1" applyProtection="1">
      <alignment horizontal="left" vertical="top"/>
    </xf>
    <xf numFmtId="0" fontId="43" fillId="5" borderId="2" xfId="46" applyFont="1" applyFill="1" applyBorder="1" applyAlignment="1" applyProtection="1">
      <alignment horizontal="left" vertical="top"/>
    </xf>
    <xf numFmtId="41" fontId="43" fillId="5" borderId="8" xfId="46" applyNumberFormat="1" applyFont="1" applyFill="1" applyBorder="1" applyAlignment="1" applyProtection="1">
      <alignment horizontal="right" vertical="top"/>
    </xf>
    <xf numFmtId="41" fontId="43" fillId="5" borderId="7" xfId="46" applyNumberFormat="1" applyFont="1" applyFill="1" applyBorder="1" applyAlignment="1" applyProtection="1">
      <alignment horizontal="right" vertical="top"/>
    </xf>
    <xf numFmtId="41" fontId="43" fillId="5" borderId="5" xfId="46" applyNumberFormat="1" applyFont="1" applyFill="1" applyBorder="1" applyAlignment="1" applyProtection="1">
      <alignment horizontal="right" vertical="top"/>
    </xf>
    <xf numFmtId="41" fontId="43" fillId="5" borderId="6" xfId="46" applyNumberFormat="1" applyFont="1" applyFill="1" applyBorder="1" applyAlignment="1" applyProtection="1">
      <alignment horizontal="right" vertical="top"/>
    </xf>
    <xf numFmtId="41" fontId="43" fillId="5" borderId="2" xfId="46" applyNumberFormat="1" applyFont="1" applyFill="1" applyBorder="1" applyAlignment="1" applyProtection="1">
      <alignment horizontal="right" vertical="top"/>
    </xf>
    <xf numFmtId="41" fontId="43" fillId="5" borderId="3" xfId="46" applyNumberFormat="1" applyFont="1" applyFill="1" applyBorder="1" applyAlignment="1" applyProtection="1">
      <alignment horizontal="right" vertical="top"/>
    </xf>
    <xf numFmtId="0" fontId="36" fillId="0" borderId="0" xfId="46" applyFont="1" applyAlignment="1">
      <alignment horizontal="right" vertical="top"/>
    </xf>
    <xf numFmtId="0" fontId="36" fillId="0" borderId="21" xfId="46" applyFont="1" applyBorder="1" applyAlignment="1">
      <alignment horizontal="right" vertical="top"/>
    </xf>
    <xf numFmtId="41" fontId="39" fillId="0" borderId="21" xfId="46" applyNumberFormat="1" applyFont="1" applyFill="1" applyBorder="1" applyAlignment="1" applyProtection="1">
      <alignment horizontal="right" vertical="top"/>
    </xf>
    <xf numFmtId="41" fontId="39" fillId="0" borderId="22" xfId="46" applyNumberFormat="1" applyFont="1" applyFill="1" applyBorder="1" applyAlignment="1" applyProtection="1">
      <alignment horizontal="right" vertical="top"/>
    </xf>
    <xf numFmtId="41" fontId="39" fillId="0" borderId="11" xfId="46" applyNumberFormat="1" applyFont="1" applyFill="1" applyBorder="1" applyAlignment="1" applyProtection="1">
      <alignment horizontal="right" vertical="top"/>
    </xf>
    <xf numFmtId="41" fontId="39" fillId="0" borderId="12" xfId="46" applyNumberFormat="1" applyFont="1" applyFill="1" applyBorder="1" applyAlignment="1" applyProtection="1">
      <alignment horizontal="right" vertical="top"/>
    </xf>
    <xf numFmtId="41" fontId="39" fillId="0" borderId="10" xfId="46" applyNumberFormat="1" applyFont="1" applyFill="1" applyBorder="1" applyAlignment="1" applyProtection="1">
      <alignment horizontal="right" vertical="top"/>
    </xf>
    <xf numFmtId="41" fontId="39" fillId="0" borderId="13" xfId="46" applyNumberFormat="1" applyFont="1" applyFill="1" applyBorder="1" applyAlignment="1" applyProtection="1">
      <alignment horizontal="right" vertical="top"/>
    </xf>
    <xf numFmtId="41" fontId="39" fillId="0" borderId="25" xfId="46" applyNumberFormat="1" applyFont="1" applyFill="1" applyBorder="1" applyAlignment="1" applyProtection="1">
      <alignment horizontal="right" vertical="top"/>
    </xf>
    <xf numFmtId="41" fontId="39" fillId="0" borderId="14" xfId="46" applyNumberFormat="1" applyFont="1" applyFill="1" applyBorder="1" applyAlignment="1" applyProtection="1">
      <alignment horizontal="right" vertical="top"/>
    </xf>
    <xf numFmtId="41" fontId="39" fillId="0" borderId="20" xfId="46" applyNumberFormat="1" applyFont="1" applyFill="1" applyBorder="1" applyAlignment="1" applyProtection="1">
      <alignment horizontal="right" vertical="top"/>
    </xf>
    <xf numFmtId="1" fontId="39" fillId="0" borderId="9" xfId="46" applyNumberFormat="1" applyFont="1" applyFill="1" applyBorder="1" applyAlignment="1" applyProtection="1">
      <alignment horizontal="left" vertical="top"/>
    </xf>
    <xf numFmtId="1" fontId="39" fillId="0" borderId="0" xfId="46" applyNumberFormat="1" applyFont="1" applyFill="1" applyBorder="1" applyAlignment="1" applyProtection="1">
      <alignment horizontal="left" vertical="top"/>
    </xf>
    <xf numFmtId="41" fontId="39" fillId="0" borderId="0" xfId="46" applyNumberFormat="1" applyFont="1" applyFill="1" applyBorder="1" applyAlignment="1" applyProtection="1">
      <alignment horizontal="right" vertical="top"/>
    </xf>
    <xf numFmtId="41" fontId="39" fillId="0" borderId="15" xfId="46" applyNumberFormat="1" applyFont="1" applyFill="1" applyBorder="1" applyAlignment="1" applyProtection="1">
      <alignment horizontal="right" vertical="top"/>
    </xf>
    <xf numFmtId="1" fontId="39" fillId="0" borderId="9" xfId="46" applyNumberFormat="1" applyFont="1" applyFill="1" applyBorder="1" applyAlignment="1" applyProtection="1">
      <alignment horizontal="left" vertical="top" wrapText="1"/>
    </xf>
    <xf numFmtId="181" fontId="36" fillId="8" borderId="10" xfId="46" applyNumberFormat="1" applyFont="1" applyFill="1" applyBorder="1" applyAlignment="1" applyProtection="1">
      <alignment horizontal="right" vertical="top" wrapText="1"/>
      <protection locked="0"/>
    </xf>
    <xf numFmtId="181" fontId="36" fillId="9" borderId="10" xfId="46" applyNumberFormat="1" applyFont="1" applyFill="1" applyBorder="1" applyAlignment="1" applyProtection="1">
      <alignment horizontal="right" vertical="top" wrapText="1"/>
      <protection locked="0"/>
    </xf>
    <xf numFmtId="181" fontId="36" fillId="7" borderId="10" xfId="46" applyNumberFormat="1" applyFont="1" applyFill="1" applyBorder="1" applyAlignment="1" applyProtection="1">
      <alignment horizontal="right" vertical="top" wrapText="1"/>
      <protection locked="0"/>
    </xf>
    <xf numFmtId="181" fontId="36" fillId="10" borderId="22" xfId="46" applyNumberFormat="1" applyFont="1" applyFill="1" applyBorder="1" applyAlignment="1" applyProtection="1">
      <alignment horizontal="right" vertical="top" wrapText="1"/>
      <protection locked="0"/>
    </xf>
    <xf numFmtId="181" fontId="36" fillId="10" borderId="22" xfId="46" applyNumberFormat="1" applyFont="1" applyFill="1" applyBorder="1" applyAlignment="1" applyProtection="1">
      <alignment horizontal="right" vertical="top"/>
      <protection locked="0"/>
    </xf>
    <xf numFmtId="181" fontId="36" fillId="0" borderId="10" xfId="46" applyNumberFormat="1" applyFont="1" applyFill="1" applyBorder="1" applyAlignment="1" applyProtection="1">
      <alignment horizontal="right" vertical="top" wrapText="1"/>
    </xf>
    <xf numFmtId="181" fontId="36" fillId="0" borderId="13" xfId="46" applyNumberFormat="1" applyFont="1" applyFill="1" applyBorder="1" applyAlignment="1" applyProtection="1">
      <alignment horizontal="right" vertical="top" wrapText="1"/>
    </xf>
    <xf numFmtId="181" fontId="36" fillId="11" borderId="22" xfId="46" applyNumberFormat="1" applyFont="1" applyFill="1" applyBorder="1" applyAlignment="1" applyProtection="1">
      <alignment horizontal="right" vertical="top" wrapText="1"/>
      <protection locked="0"/>
    </xf>
    <xf numFmtId="181" fontId="36" fillId="6" borderId="21" xfId="46" applyNumberFormat="1" applyFont="1" applyFill="1" applyBorder="1" applyAlignment="1" applyProtection="1">
      <alignment horizontal="right" vertical="top" wrapText="1"/>
    </xf>
    <xf numFmtId="0" fontId="36" fillId="0" borderId="0" xfId="46" applyFont="1" applyAlignment="1">
      <alignment horizontal="right" vertical="top" wrapText="1"/>
    </xf>
    <xf numFmtId="0" fontId="36" fillId="0" borderId="21" xfId="46" applyFont="1" applyBorder="1" applyAlignment="1" applyProtection="1">
      <alignment horizontal="right" vertical="top" wrapText="1"/>
      <protection locked="0"/>
    </xf>
    <xf numFmtId="181" fontId="36" fillId="8" borderId="10" xfId="46" applyNumberFormat="1" applyFont="1" applyFill="1" applyBorder="1" applyAlignment="1" applyProtection="1">
      <alignment horizontal="right" vertical="top"/>
      <protection locked="0"/>
    </xf>
    <xf numFmtId="181" fontId="36" fillId="9" borderId="10" xfId="46" applyNumberFormat="1" applyFont="1" applyFill="1" applyBorder="1" applyAlignment="1" applyProtection="1">
      <alignment horizontal="right" vertical="top"/>
      <protection locked="0"/>
    </xf>
    <xf numFmtId="181" fontId="36" fillId="7" borderId="10" xfId="46" applyNumberFormat="1" applyFont="1" applyFill="1" applyBorder="1" applyAlignment="1" applyProtection="1">
      <alignment horizontal="right" vertical="top"/>
      <protection locked="0"/>
    </xf>
    <xf numFmtId="181" fontId="36" fillId="0" borderId="10" xfId="46" applyNumberFormat="1" applyFont="1" applyFill="1" applyBorder="1" applyAlignment="1" applyProtection="1">
      <alignment horizontal="right" vertical="top"/>
    </xf>
    <xf numFmtId="181" fontId="36" fillId="0" borderId="13" xfId="46" applyNumberFormat="1" applyFont="1" applyFill="1" applyBorder="1" applyAlignment="1" applyProtection="1">
      <alignment horizontal="right" vertical="top"/>
    </xf>
    <xf numFmtId="181" fontId="36" fillId="11" borderId="22" xfId="46" applyNumberFormat="1" applyFont="1" applyFill="1" applyBorder="1" applyAlignment="1" applyProtection="1">
      <alignment horizontal="right" vertical="top"/>
      <protection locked="0"/>
    </xf>
    <xf numFmtId="181" fontId="36" fillId="6" borderId="21" xfId="46" applyNumberFormat="1" applyFont="1" applyFill="1" applyBorder="1" applyAlignment="1" applyProtection="1">
      <alignment horizontal="right" vertical="top"/>
    </xf>
    <xf numFmtId="0" fontId="36" fillId="0" borderId="21" xfId="46" applyFont="1" applyBorder="1" applyAlignment="1" applyProtection="1">
      <alignment horizontal="right" vertical="top"/>
      <protection locked="0"/>
    </xf>
    <xf numFmtId="1" fontId="36" fillId="0" borderId="15" xfId="46" applyNumberFormat="1" applyFont="1" applyFill="1" applyBorder="1" applyAlignment="1" applyProtection="1">
      <alignment horizontal="left" vertical="top"/>
    </xf>
    <xf numFmtId="1" fontId="36" fillId="6" borderId="9" xfId="46" applyNumberFormat="1" applyFont="1" applyFill="1" applyBorder="1" applyAlignment="1" applyProtection="1">
      <alignment horizontal="left" vertical="top"/>
    </xf>
    <xf numFmtId="181" fontId="36" fillId="6" borderId="10" xfId="46" applyNumberFormat="1" applyFont="1" applyFill="1" applyBorder="1" applyAlignment="1" applyProtection="1">
      <alignment horizontal="right" vertical="top"/>
      <protection locked="0"/>
    </xf>
    <xf numFmtId="181" fontId="36" fillId="6" borderId="22" xfId="46" applyNumberFormat="1" applyFont="1" applyFill="1" applyBorder="1" applyAlignment="1" applyProtection="1">
      <alignment horizontal="right" vertical="top"/>
      <protection locked="0"/>
    </xf>
    <xf numFmtId="181" fontId="36" fillId="6" borderId="10" xfId="46" applyNumberFormat="1" applyFont="1" applyFill="1" applyBorder="1" applyAlignment="1" applyProtection="1">
      <alignment horizontal="right" vertical="top"/>
    </xf>
    <xf numFmtId="181" fontId="36" fillId="6" borderId="22" xfId="46" applyNumberFormat="1" applyFont="1" applyFill="1" applyBorder="1" applyAlignment="1" applyProtection="1">
      <alignment horizontal="right" vertical="top"/>
    </xf>
    <xf numFmtId="0" fontId="36" fillId="6" borderId="0" xfId="46" applyFont="1" applyFill="1" applyAlignment="1">
      <alignment horizontal="right" vertical="top"/>
    </xf>
    <xf numFmtId="0" fontId="36" fillId="6" borderId="21" xfId="46" applyFont="1" applyFill="1" applyBorder="1" applyAlignment="1" applyProtection="1">
      <alignment horizontal="right" vertical="top"/>
      <protection locked="0"/>
    </xf>
    <xf numFmtId="0" fontId="37" fillId="6" borderId="0" xfId="0" applyFont="1" applyFill="1" applyAlignment="1">
      <alignment horizontal="right" vertical="top"/>
    </xf>
    <xf numFmtId="1" fontId="44" fillId="0" borderId="9" xfId="33" applyNumberFormat="1" applyFont="1" applyFill="1" applyBorder="1" applyAlignment="1" applyProtection="1">
      <alignment horizontal="left" vertical="top"/>
    </xf>
    <xf numFmtId="1" fontId="44" fillId="0" borderId="0" xfId="33" applyNumberFormat="1" applyFont="1" applyFill="1" applyBorder="1" applyAlignment="1" applyProtection="1">
      <alignment horizontal="left" vertical="top"/>
    </xf>
    <xf numFmtId="1" fontId="44" fillId="0" borderId="15" xfId="33" applyNumberFormat="1" applyFont="1" applyFill="1" applyBorder="1" applyAlignment="1" applyProtection="1">
      <alignment horizontal="left" vertical="top"/>
    </xf>
    <xf numFmtId="1" fontId="36" fillId="0" borderId="9" xfId="46" applyNumberFormat="1" applyFont="1" applyFill="1" applyBorder="1" applyAlignment="1" applyProtection="1">
      <alignment horizontal="left" vertical="top"/>
    </xf>
    <xf numFmtId="0" fontId="36" fillId="0" borderId="0" xfId="46" applyFont="1" applyBorder="1" applyAlignment="1">
      <alignment horizontal="right" vertical="top"/>
    </xf>
    <xf numFmtId="181" fontId="36" fillId="0" borderId="10" xfId="46" applyNumberFormat="1" applyFont="1" applyFill="1" applyBorder="1" applyAlignment="1" applyProtection="1">
      <alignment horizontal="right" vertical="top"/>
      <protection locked="0"/>
    </xf>
    <xf numFmtId="181" fontId="36" fillId="0" borderId="22" xfId="46" applyNumberFormat="1" applyFont="1" applyFill="1" applyBorder="1" applyAlignment="1" applyProtection="1">
      <alignment horizontal="right" vertical="top"/>
      <protection locked="0"/>
    </xf>
    <xf numFmtId="0" fontId="37" fillId="0" borderId="21" xfId="0" applyFont="1" applyBorder="1" applyAlignment="1" applyProtection="1">
      <alignment horizontal="right" vertical="top"/>
      <protection locked="0"/>
    </xf>
    <xf numFmtId="1" fontId="46" fillId="0" borderId="9" xfId="33" applyNumberFormat="1" applyFont="1" applyFill="1" applyBorder="1" applyAlignment="1" applyProtection="1">
      <alignment horizontal="left" vertical="top"/>
    </xf>
    <xf numFmtId="1" fontId="47" fillId="0" borderId="0" xfId="46" applyNumberFormat="1" applyFont="1" applyFill="1" applyBorder="1" applyAlignment="1" applyProtection="1">
      <alignment horizontal="left" vertical="top"/>
    </xf>
    <xf numFmtId="181" fontId="36" fillId="10" borderId="10" xfId="46" applyNumberFormat="1" applyFont="1" applyFill="1" applyBorder="1" applyAlignment="1" applyProtection="1">
      <alignment horizontal="right" vertical="top"/>
      <protection locked="0"/>
    </xf>
    <xf numFmtId="1" fontId="36" fillId="0" borderId="16" xfId="46" applyNumberFormat="1" applyFont="1" applyFill="1" applyBorder="1" applyAlignment="1" applyProtection="1">
      <alignment horizontal="left" vertical="top"/>
    </xf>
    <xf numFmtId="1" fontId="36" fillId="0" borderId="17" xfId="46" applyNumberFormat="1" applyFont="1" applyFill="1" applyBorder="1" applyAlignment="1" applyProtection="1">
      <alignment horizontal="left" vertical="top"/>
    </xf>
    <xf numFmtId="1" fontId="36" fillId="0" borderId="18" xfId="46" applyNumberFormat="1" applyFont="1" applyFill="1" applyBorder="1" applyAlignment="1" applyProtection="1">
      <alignment horizontal="left" vertical="top"/>
    </xf>
    <xf numFmtId="181" fontId="36" fillId="6" borderId="19" xfId="46" applyNumberFormat="1" applyFont="1" applyFill="1" applyBorder="1" applyAlignment="1" applyProtection="1">
      <alignment horizontal="right" vertical="top"/>
      <protection locked="0"/>
    </xf>
    <xf numFmtId="181" fontId="36" fillId="6" borderId="23" xfId="46" applyNumberFormat="1" applyFont="1" applyFill="1" applyBorder="1" applyAlignment="1" applyProtection="1">
      <alignment horizontal="right" vertical="top"/>
      <protection locked="0"/>
    </xf>
    <xf numFmtId="181" fontId="36" fillId="6" borderId="19" xfId="46" applyNumberFormat="1" applyFont="1" applyFill="1" applyBorder="1" applyAlignment="1" applyProtection="1">
      <alignment horizontal="right" vertical="top"/>
    </xf>
    <xf numFmtId="181" fontId="36" fillId="6" borderId="23" xfId="46" applyNumberFormat="1" applyFont="1" applyFill="1" applyBorder="1" applyAlignment="1" applyProtection="1">
      <alignment horizontal="right" vertical="top"/>
    </xf>
    <xf numFmtId="181" fontId="36" fillId="6" borderId="24" xfId="46" applyNumberFormat="1" applyFont="1" applyFill="1" applyBorder="1" applyAlignment="1" applyProtection="1">
      <alignment horizontal="right" vertical="top"/>
    </xf>
    <xf numFmtId="0" fontId="37" fillId="0" borderId="24" xfId="0" applyFont="1" applyBorder="1" applyAlignment="1" applyProtection="1">
      <alignment horizontal="right" vertical="top"/>
      <protection locked="0"/>
    </xf>
    <xf numFmtId="0" fontId="45" fillId="0" borderId="0" xfId="0" applyFont="1" applyAlignment="1">
      <alignment horizontal="left" vertical="top"/>
    </xf>
    <xf numFmtId="0" fontId="48" fillId="0" borderId="30" xfId="0" applyFont="1" applyBorder="1" applyAlignment="1" applyProtection="1">
      <alignment horizontal="right" vertical="top"/>
      <protection locked="0"/>
    </xf>
    <xf numFmtId="0" fontId="49" fillId="0" borderId="21" xfId="46" applyFont="1" applyBorder="1" applyAlignment="1" applyProtection="1">
      <alignment wrapText="1"/>
      <protection locked="0"/>
    </xf>
    <xf numFmtId="0" fontId="34" fillId="0" borderId="0" xfId="0" applyFont="1" applyAlignment="1">
      <alignment wrapText="1"/>
    </xf>
    <xf numFmtId="0" fontId="20" fillId="0" borderId="21" xfId="46" applyFont="1" applyBorder="1" applyAlignment="1">
      <alignment horizontal="center" wrapText="1"/>
    </xf>
    <xf numFmtId="181" fontId="20" fillId="7" borderId="10" xfId="46" applyNumberFormat="1" applyFont="1" applyFill="1" applyBorder="1" applyAlignment="1" applyProtection="1">
      <alignment vertical="top" wrapText="1"/>
      <protection locked="0"/>
    </xf>
    <xf numFmtId="181" fontId="20" fillId="10" borderId="22" xfId="46" applyNumberFormat="1" applyFont="1" applyFill="1" applyBorder="1" applyAlignment="1" applyProtection="1">
      <alignment horizontal="left" vertical="top"/>
      <protection locked="0"/>
    </xf>
    <xf numFmtId="181" fontId="20" fillId="10" borderId="22" xfId="46" applyNumberFormat="1" applyFont="1" applyFill="1" applyBorder="1" applyAlignment="1" applyProtection="1">
      <alignment vertical="top" wrapText="1"/>
      <protection locked="0"/>
    </xf>
    <xf numFmtId="0" fontId="0" fillId="0" borderId="3" xfId="0" applyFont="1" applyBorder="1"/>
    <xf numFmtId="0" fontId="20" fillId="6" borderId="3" xfId="42" applyFont="1" applyFill="1" applyBorder="1" applyProtection="1">
      <protection locked="0"/>
    </xf>
    <xf numFmtId="0" fontId="20" fillId="0" borderId="3" xfId="42" applyFont="1" applyBorder="1" applyAlignment="1" applyProtection="1">
      <alignment horizontal="right" wrapText="1"/>
      <protection locked="0"/>
    </xf>
    <xf numFmtId="0" fontId="32" fillId="0" borderId="3" xfId="0" applyFont="1" applyBorder="1" applyAlignment="1" applyProtection="1">
      <alignment horizontal="right" wrapText="1"/>
      <protection locked="0"/>
    </xf>
    <xf numFmtId="0" fontId="20" fillId="0" borderId="3" xfId="42" applyFont="1" applyBorder="1" applyAlignment="1" applyProtection="1">
      <alignment horizontal="right"/>
      <protection locked="0"/>
    </xf>
    <xf numFmtId="181" fontId="20" fillId="6" borderId="10" xfId="46" applyNumberFormat="1" applyFont="1" applyFill="1" applyBorder="1" applyAlignment="1" applyProtection="1">
      <alignment vertical="top" wrapText="1"/>
      <protection locked="0"/>
    </xf>
    <xf numFmtId="1" fontId="20" fillId="0" borderId="0" xfId="46" applyNumberFormat="1" applyFont="1" applyFill="1" applyBorder="1" applyAlignment="1" applyProtection="1">
      <alignment vertical="top" wrapText="1"/>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0" borderId="0" xfId="46" applyNumberFormat="1" applyFont="1" applyFill="1" applyBorder="1" applyAlignment="1" applyProtection="1">
      <alignment horizontal="left" vertical="top"/>
    </xf>
    <xf numFmtId="0" fontId="0" fillId="0" borderId="21" xfId="0" applyFont="1" applyBorder="1" applyAlignment="1" applyProtection="1">
      <alignment horizontal="left" vertical="top" wrapText="1"/>
      <protection locked="0"/>
    </xf>
    <xf numFmtId="1" fontId="20" fillId="0" borderId="0" xfId="46" applyNumberFormat="1" applyFont="1" applyFill="1" applyBorder="1" applyAlignment="1" applyProtection="1">
      <alignment horizontal="left" vertical="top"/>
    </xf>
    <xf numFmtId="1" fontId="20" fillId="0" borderId="15" xfId="46" applyNumberFormat="1" applyFont="1" applyFill="1" applyBorder="1" applyAlignment="1" applyProtection="1">
      <alignment horizontal="left" vertical="top"/>
    </xf>
    <xf numFmtId="1" fontId="33" fillId="0" borderId="0" xfId="46" applyNumberFormat="1" applyFont="1" applyFill="1" applyBorder="1" applyAlignment="1" applyProtection="1">
      <alignment horizontal="left" vertical="top" wrapText="1"/>
    </xf>
    <xf numFmtId="1" fontId="33" fillId="0" borderId="15" xfId="46" applyNumberFormat="1" applyFont="1" applyFill="1" applyBorder="1" applyAlignment="1" applyProtection="1">
      <alignment horizontal="left" vertical="top" wrapText="1"/>
    </xf>
    <xf numFmtId="1" fontId="20" fillId="0" borderId="0" xfId="46" applyNumberFormat="1" applyFont="1" applyFill="1" applyBorder="1" applyAlignment="1" applyProtection="1">
      <alignment horizontal="left" vertical="top" wrapText="1"/>
    </xf>
    <xf numFmtId="1" fontId="20" fillId="0" borderId="15" xfId="46" applyNumberFormat="1" applyFont="1" applyFill="1" applyBorder="1" applyAlignment="1" applyProtection="1">
      <alignment horizontal="left" vertical="top" wrapText="1"/>
    </xf>
    <xf numFmtId="1" fontId="21" fillId="0" borderId="29" xfId="33" applyNumberFormat="1" applyFont="1" applyFill="1" applyBorder="1" applyAlignment="1" applyProtection="1">
      <alignment horizontal="left" vertical="top"/>
    </xf>
    <xf numFmtId="1" fontId="21" fillId="0" borderId="25" xfId="33" applyNumberFormat="1" applyFont="1" applyFill="1" applyBorder="1" applyAlignment="1" applyProtection="1">
      <alignment horizontal="left" vertical="top"/>
    </xf>
    <xf numFmtId="1" fontId="21" fillId="0" borderId="14" xfId="33" applyNumberFormat="1" applyFont="1" applyFill="1" applyBorder="1" applyAlignment="1" applyProtection="1">
      <alignment horizontal="left" vertical="top"/>
    </xf>
    <xf numFmtId="1" fontId="21" fillId="0" borderId="9" xfId="33" applyNumberFormat="1" applyFont="1" applyFill="1" applyBorder="1" applyAlignment="1" applyProtection="1">
      <alignment horizontal="left" vertical="top"/>
    </xf>
    <xf numFmtId="1" fontId="21" fillId="0" borderId="0" xfId="33" applyNumberFormat="1" applyFont="1" applyFill="1" applyBorder="1" applyAlignment="1" applyProtection="1">
      <alignment horizontal="left" vertical="top"/>
    </xf>
    <xf numFmtId="1" fontId="21" fillId="0" borderId="15" xfId="33" applyNumberFormat="1" applyFont="1" applyFill="1" applyBorder="1" applyAlignment="1" applyProtection="1">
      <alignment horizontal="left" vertical="top"/>
    </xf>
    <xf numFmtId="1" fontId="20" fillId="12" borderId="0" xfId="46" applyNumberFormat="1" applyFont="1" applyFill="1" applyBorder="1" applyAlignment="1" applyProtection="1">
      <alignment horizontal="left" vertical="top" wrapText="1"/>
    </xf>
    <xf numFmtId="1" fontId="20" fillId="12" borderId="15" xfId="46" applyNumberFormat="1" applyFont="1" applyFill="1" applyBorder="1" applyAlignment="1" applyProtection="1">
      <alignment horizontal="left" vertical="top" wrapText="1"/>
    </xf>
    <xf numFmtId="1" fontId="20" fillId="0" borderId="0" xfId="46" applyNumberFormat="1" applyFont="1" applyFill="1" applyBorder="1" applyAlignment="1" applyProtection="1">
      <alignment vertical="top" wrapText="1"/>
    </xf>
    <xf numFmtId="0" fontId="0" fillId="0" borderId="15" xfId="0" applyBorder="1" applyAlignment="1">
      <alignment vertical="top"/>
    </xf>
    <xf numFmtId="1" fontId="33" fillId="6" borderId="0" xfId="46" applyNumberFormat="1" applyFont="1" applyFill="1" applyBorder="1" applyAlignment="1" applyProtection="1">
      <alignment horizontal="left" vertical="top" wrapText="1"/>
    </xf>
    <xf numFmtId="1" fontId="33" fillId="6" borderId="15" xfId="46" applyNumberFormat="1" applyFont="1" applyFill="1" applyBorder="1" applyAlignment="1" applyProtection="1">
      <alignment horizontal="left" vertical="top" wrapText="1"/>
    </xf>
    <xf numFmtId="1" fontId="36" fillId="0" borderId="0" xfId="46" applyNumberFormat="1" applyFont="1" applyFill="1" applyBorder="1" applyAlignment="1" applyProtection="1">
      <alignment horizontal="left" vertical="top"/>
    </xf>
    <xf numFmtId="1" fontId="36" fillId="0" borderId="15" xfId="46" applyNumberFormat="1" applyFont="1" applyFill="1" applyBorder="1" applyAlignment="1" applyProtection="1">
      <alignment horizontal="left" vertical="top"/>
    </xf>
    <xf numFmtId="1" fontId="45" fillId="0" borderId="0" xfId="46" applyNumberFormat="1" applyFont="1" applyFill="1" applyBorder="1" applyAlignment="1" applyProtection="1">
      <alignment horizontal="left" vertical="top"/>
    </xf>
    <xf numFmtId="1" fontId="45" fillId="0" borderId="15" xfId="46" applyNumberFormat="1" applyFont="1" applyFill="1" applyBorder="1" applyAlignment="1" applyProtection="1">
      <alignment horizontal="left" vertical="top"/>
    </xf>
    <xf numFmtId="0" fontId="37" fillId="0" borderId="15" xfId="0" applyFont="1" applyBorder="1" applyAlignment="1">
      <alignment horizontal="left" vertical="top"/>
    </xf>
    <xf numFmtId="1" fontId="36" fillId="0" borderId="0" xfId="46" applyNumberFormat="1" applyFont="1" applyFill="1" applyBorder="1" applyAlignment="1" applyProtection="1">
      <alignment horizontal="left" vertical="top" wrapText="1"/>
    </xf>
    <xf numFmtId="0" fontId="37" fillId="0" borderId="15" xfId="0" applyFont="1" applyBorder="1" applyAlignment="1">
      <alignment horizontal="left" vertical="top" wrapText="1"/>
    </xf>
    <xf numFmtId="1" fontId="36" fillId="0" borderId="15" xfId="46" applyNumberFormat="1" applyFont="1" applyFill="1" applyBorder="1" applyAlignment="1" applyProtection="1">
      <alignment horizontal="left" vertical="top" wrapText="1"/>
    </xf>
    <xf numFmtId="1" fontId="44" fillId="0" borderId="9" xfId="33" applyNumberFormat="1" applyFont="1" applyFill="1" applyBorder="1" applyAlignment="1" applyProtection="1">
      <alignment horizontal="left" vertical="top"/>
    </xf>
    <xf numFmtId="1" fontId="44" fillId="0" borderId="0" xfId="33" applyNumberFormat="1" applyFont="1" applyFill="1" applyBorder="1" applyAlignment="1" applyProtection="1">
      <alignment horizontal="left" vertical="top"/>
    </xf>
    <xf numFmtId="1" fontId="44" fillId="0" borderId="15" xfId="33" applyNumberFormat="1" applyFont="1" applyFill="1" applyBorder="1" applyAlignment="1" applyProtection="1">
      <alignment horizontal="left" vertical="top"/>
    </xf>
    <xf numFmtId="1" fontId="36" fillId="12" borderId="0" xfId="46" applyNumberFormat="1" applyFont="1" applyFill="1" applyBorder="1" applyAlignment="1" applyProtection="1">
      <alignment horizontal="left" vertical="top" wrapText="1"/>
    </xf>
    <xf numFmtId="1" fontId="36" fillId="12" borderId="15" xfId="46" applyNumberFormat="1" applyFont="1" applyFill="1" applyBorder="1" applyAlignment="1" applyProtection="1">
      <alignment horizontal="left" vertical="top" wrapText="1"/>
    </xf>
    <xf numFmtId="1" fontId="45" fillId="6" borderId="0" xfId="46" applyNumberFormat="1" applyFont="1" applyFill="1" applyBorder="1" applyAlignment="1" applyProtection="1">
      <alignment horizontal="left" vertical="top"/>
    </xf>
    <xf numFmtId="1" fontId="45" fillId="6" borderId="15" xfId="46" applyNumberFormat="1" applyFont="1" applyFill="1" applyBorder="1" applyAlignment="1" applyProtection="1">
      <alignment horizontal="left" vertical="top"/>
    </xf>
    <xf numFmtId="0" fontId="39" fillId="0" borderId="4" xfId="42" applyFont="1" applyFill="1" applyBorder="1" applyAlignment="1" applyProtection="1">
      <alignment horizontal="center" vertical="top" wrapText="1"/>
    </xf>
    <xf numFmtId="0" fontId="39" fillId="0" borderId="2" xfId="42" applyFont="1" applyFill="1" applyBorder="1" applyAlignment="1" applyProtection="1">
      <alignment horizontal="center" vertical="top" wrapText="1"/>
    </xf>
    <xf numFmtId="0" fontId="39" fillId="0" borderId="8" xfId="42" applyFont="1" applyFill="1" applyBorder="1" applyAlignment="1" applyProtection="1">
      <alignment horizontal="center" vertical="top" wrapText="1"/>
    </xf>
    <xf numFmtId="1" fontId="44" fillId="0" borderId="29" xfId="33" applyNumberFormat="1" applyFont="1" applyFill="1" applyBorder="1" applyAlignment="1" applyProtection="1">
      <alignment horizontal="left" vertical="top"/>
    </xf>
    <xf numFmtId="1" fontId="44" fillId="0" borderId="25" xfId="33" applyNumberFormat="1" applyFont="1" applyFill="1" applyBorder="1" applyAlignment="1" applyProtection="1">
      <alignment horizontal="left" vertical="top"/>
    </xf>
    <xf numFmtId="1" fontId="44" fillId="0" borderId="14" xfId="33" applyNumberFormat="1" applyFont="1" applyFill="1" applyBorder="1" applyAlignment="1" applyProtection="1">
      <alignment horizontal="left" vertical="top"/>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1" fontId="20" fillId="10" borderId="0" xfId="46" applyNumberFormat="1" applyFont="1" applyFill="1" applyBorder="1" applyAlignment="1" applyProtection="1">
      <alignment horizontal="left" vertical="top"/>
    </xf>
    <xf numFmtId="1" fontId="20" fillId="10" borderId="15" xfId="46" applyNumberFormat="1" applyFont="1" applyFill="1" applyBorder="1" applyAlignment="1" applyProtection="1">
      <alignment horizontal="left" vertical="top"/>
    </xf>
    <xf numFmtId="1" fontId="20" fillId="10" borderId="0" xfId="46" applyNumberFormat="1" applyFont="1" applyFill="1" applyBorder="1" applyAlignment="1" applyProtection="1">
      <alignment horizontal="left" vertical="top" wrapText="1"/>
    </xf>
    <xf numFmtId="1" fontId="20" fillId="10" borderId="15" xfId="46" applyNumberFormat="1" applyFont="1" applyFill="1" applyBorder="1" applyAlignment="1" applyProtection="1">
      <alignment horizontal="left" vertical="top" wrapText="1"/>
    </xf>
    <xf numFmtId="0" fontId="0" fillId="14" borderId="0" xfId="0" applyFont="1" applyFill="1" applyAlignment="1">
      <alignment horizontal="center" vertical="top" wrapText="1"/>
    </xf>
    <xf numFmtId="0" fontId="0" fillId="0" borderId="0" xfId="0" applyFont="1" applyAlignment="1">
      <alignment vertical="top" wrapText="1"/>
    </xf>
    <xf numFmtId="3" fontId="50" fillId="0" borderId="3" xfId="0" applyNumberFormat="1" applyFont="1" applyBorder="1" applyAlignment="1" applyProtection="1">
      <alignment horizontal="right" wrapText="1"/>
      <protection locked="0"/>
    </xf>
    <xf numFmtId="3" fontId="20" fillId="0" borderId="3" xfId="42" applyNumberFormat="1" applyFont="1" applyBorder="1" applyAlignment="1" applyProtection="1">
      <alignment horizontal="right"/>
      <protection locked="0"/>
    </xf>
    <xf numFmtId="3" fontId="20" fillId="0" borderId="3" xfId="42" applyNumberFormat="1" applyFont="1" applyBorder="1" applyAlignment="1" applyProtection="1">
      <alignment horizontal="right" wrapText="1"/>
      <protection locked="0"/>
    </xf>
    <xf numFmtId="0" fontId="24" fillId="14" borderId="21" xfId="42" applyFont="1" applyFill="1" applyBorder="1" applyAlignment="1" applyProtection="1">
      <alignment horizontal="center" vertical="top" wrapText="1"/>
    </xf>
    <xf numFmtId="0" fontId="23" fillId="14" borderId="0" xfId="0" applyFont="1" applyFill="1" applyAlignment="1">
      <alignment horizontal="center" vertical="top" wrapText="1"/>
    </xf>
    <xf numFmtId="0" fontId="20" fillId="0" borderId="21" xfId="46" applyFont="1" applyBorder="1" applyAlignment="1">
      <alignment vertical="top" wrapText="1"/>
    </xf>
    <xf numFmtId="0" fontId="20" fillId="0" borderId="21" xfId="46" applyFont="1" applyBorder="1" applyAlignment="1" applyProtection="1">
      <alignment vertical="top" wrapText="1"/>
      <protection locked="0"/>
    </xf>
    <xf numFmtId="0" fontId="20" fillId="6" borderId="21" xfId="46" applyFont="1" applyFill="1" applyBorder="1" applyAlignment="1" applyProtection="1">
      <alignment vertical="top" wrapText="1"/>
      <protection locked="0"/>
    </xf>
    <xf numFmtId="0" fontId="0" fillId="0" borderId="21" xfId="0" applyFont="1" applyBorder="1" applyAlignment="1" applyProtection="1">
      <alignment vertical="top" wrapText="1"/>
      <protection locked="0"/>
    </xf>
    <xf numFmtId="0" fontId="0" fillId="0" borderId="21" xfId="0" quotePrefix="1"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1" fontId="17" fillId="6" borderId="9" xfId="46" applyNumberFormat="1" applyFont="1" applyFill="1" applyBorder="1" applyAlignment="1" applyProtection="1">
      <alignment vertical="top"/>
    </xf>
    <xf numFmtId="1" fontId="20" fillId="6" borderId="0" xfId="46" applyNumberFormat="1" applyFont="1" applyFill="1" applyBorder="1" applyAlignment="1" applyProtection="1">
      <alignment horizontal="left" vertical="top" wrapText="1"/>
    </xf>
    <xf numFmtId="1" fontId="20" fillId="6" borderId="15" xfId="46" applyNumberFormat="1" applyFont="1" applyFill="1" applyBorder="1" applyAlignment="1" applyProtection="1">
      <alignment horizontal="left" vertical="top" wrapText="1"/>
    </xf>
    <xf numFmtId="1" fontId="17" fillId="10" borderId="9" xfId="46" applyNumberFormat="1" applyFont="1" applyFill="1" applyBorder="1" applyAlignment="1" applyProtection="1">
      <alignment vertical="top"/>
    </xf>
    <xf numFmtId="181" fontId="20" fillId="10" borderId="10" xfId="46" applyNumberFormat="1" applyFont="1" applyFill="1" applyBorder="1" applyAlignment="1" applyProtection="1">
      <alignment vertical="top"/>
      <protection locked="0"/>
    </xf>
    <xf numFmtId="181" fontId="15" fillId="10" borderId="10" xfId="46" applyNumberFormat="1" applyFont="1" applyFill="1" applyBorder="1" applyAlignment="1" applyProtection="1">
      <alignment vertical="top" wrapText="1"/>
    </xf>
    <xf numFmtId="181" fontId="15" fillId="10" borderId="13" xfId="46" applyNumberFormat="1" applyFont="1" applyFill="1" applyBorder="1" applyAlignment="1" applyProtection="1">
      <alignment vertical="top" wrapText="1"/>
    </xf>
    <xf numFmtId="181" fontId="20" fillId="10" borderId="21" xfId="46" applyNumberFormat="1" applyFont="1" applyFill="1" applyBorder="1" applyAlignment="1" applyProtection="1">
      <alignment vertical="top"/>
    </xf>
    <xf numFmtId="0" fontId="20" fillId="10" borderId="0" xfId="46" applyFont="1" applyFill="1"/>
    <xf numFmtId="0" fontId="20" fillId="10" borderId="21" xfId="46" applyFont="1" applyFill="1" applyBorder="1" applyAlignment="1" applyProtection="1">
      <alignment wrapText="1"/>
      <protection locked="0"/>
    </xf>
    <xf numFmtId="0" fontId="0" fillId="10" borderId="0" xfId="0" applyFont="1" applyFill="1"/>
    <xf numFmtId="1" fontId="20" fillId="10" borderId="9" xfId="46" applyNumberFormat="1" applyFont="1" applyFill="1" applyBorder="1" applyAlignment="1" applyProtection="1">
      <alignment vertical="top" wrapText="1"/>
    </xf>
    <xf numFmtId="0" fontId="0" fillId="10" borderId="21" xfId="0" applyFont="1" applyFill="1" applyBorder="1" applyAlignment="1" applyProtection="1">
      <alignment wrapText="1"/>
      <protection locked="0"/>
    </xf>
    <xf numFmtId="1" fontId="20" fillId="10" borderId="0" xfId="46" applyNumberFormat="1" applyFont="1" applyFill="1" applyBorder="1" applyAlignment="1" applyProtection="1">
      <alignment vertical="top"/>
    </xf>
    <xf numFmtId="1" fontId="20" fillId="10" borderId="15" xfId="46" applyNumberFormat="1" applyFont="1" applyFill="1" applyBorder="1" applyAlignment="1" applyProtection="1">
      <alignment vertical="top"/>
    </xf>
    <xf numFmtId="181" fontId="20" fillId="0" borderId="21" xfId="46" applyNumberFormat="1" applyFont="1" applyFill="1" applyBorder="1" applyAlignment="1" applyProtection="1">
      <alignment vertical="top"/>
    </xf>
    <xf numFmtId="0" fontId="20" fillId="0" borderId="0" xfId="46" applyFont="1" applyFill="1"/>
    <xf numFmtId="0" fontId="0" fillId="0" borderId="21" xfId="0" applyFont="1" applyFill="1" applyBorder="1" applyAlignment="1" applyProtection="1">
      <alignment wrapText="1"/>
      <protection locked="0"/>
    </xf>
    <xf numFmtId="0" fontId="0" fillId="0" borderId="0" xfId="0" applyFont="1" applyFill="1"/>
    <xf numFmtId="1" fontId="20" fillId="10" borderId="0" xfId="46" applyNumberFormat="1" applyFont="1" applyFill="1" applyBorder="1" applyAlignment="1" applyProtection="1">
      <alignment vertical="top" wrapText="1"/>
    </xf>
    <xf numFmtId="0" fontId="0" fillId="10" borderId="15" xfId="0" applyFill="1" applyBorder="1" applyAlignment="1">
      <alignment vertical="top"/>
    </xf>
    <xf numFmtId="182" fontId="20" fillId="10" borderId="22" xfId="46" applyNumberFormat="1" applyFont="1" applyFill="1" applyBorder="1" applyAlignment="1" applyProtection="1">
      <alignment vertical="top"/>
      <protection locked="0"/>
    </xf>
    <xf numFmtId="181" fontId="20" fillId="10" borderId="22" xfId="46" applyNumberFormat="1" applyFont="1" applyFill="1" applyBorder="1" applyAlignment="1" applyProtection="1">
      <alignment horizontal="right" vertical="top"/>
      <protection locked="0"/>
    </xf>
  </cellXfs>
  <cellStyles count="69">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00]" xfId="9"/>
    <cellStyle name="Comma 2" xfId="10"/>
    <cellStyle name="Comma 2 2" xfId="62"/>
    <cellStyle name="Comma 3" xfId="11"/>
    <cellStyle name="Comma 3 2" xfId="63"/>
    <cellStyle name="Comma 4" xfId="12"/>
    <cellStyle name="Comma 4 2" xfId="64"/>
    <cellStyle name="Comma 5" xfId="13"/>
    <cellStyle name="Comma 5 2" xfId="65"/>
    <cellStyle name="Comma 6" xfId="14"/>
    <cellStyle name="Comma 6 2" xfId="66"/>
    <cellStyle name="Comma 7" xfId="15"/>
    <cellStyle name="Comma 7 2" xfId="67"/>
    <cellStyle name="Comma0" xfId="16"/>
    <cellStyle name="Currency [00]" xfId="17"/>
    <cellStyle name="Currency 2" xfId="18"/>
    <cellStyle name="Currency0" xfId="19"/>
    <cellStyle name="Date" xfId="20"/>
    <cellStyle name="Date Short" xfId="21"/>
    <cellStyle name="Dezimal [0]_Compiling Utility Macros" xfId="22"/>
    <cellStyle name="Dezimal_Compiling Utility Macros" xfId="23"/>
    <cellStyle name="Enter Currency (0)" xfId="24"/>
    <cellStyle name="Enter Currency (2)" xfId="25"/>
    <cellStyle name="Enter Units (0)" xfId="26"/>
    <cellStyle name="Enter Units (1)" xfId="27"/>
    <cellStyle name="Enter Units (2)" xfId="28"/>
    <cellStyle name="Fixed" xfId="29"/>
    <cellStyle name="Grey" xfId="30"/>
    <cellStyle name="Header1" xfId="31"/>
    <cellStyle name="Header2" xfId="32"/>
    <cellStyle name="Hyperlink" xfId="33" builtinId="8"/>
    <cellStyle name="Input [yellow]" xfId="34"/>
    <cellStyle name="Link Currency (0)" xfId="35"/>
    <cellStyle name="Link Currency (2)" xfId="36"/>
    <cellStyle name="Link Units (0)" xfId="37"/>
    <cellStyle name="Link Units (1)" xfId="38"/>
    <cellStyle name="Link Units (2)" xfId="39"/>
    <cellStyle name="Normal" xfId="0" builtinId="0"/>
    <cellStyle name="Normal - Style1" xfId="40"/>
    <cellStyle name="Normal 10" xfId="41"/>
    <cellStyle name="Normal 2" xfId="42"/>
    <cellStyle name="Normal 2 2 10 2" xfId="43"/>
    <cellStyle name="Normal 3" xfId="44"/>
    <cellStyle name="Normal 3 2" xfId="45"/>
    <cellStyle name="Normal 4" xfId="46"/>
    <cellStyle name="Normal 6 2 2 2" xfId="68"/>
    <cellStyle name="Percent [0]" xfId="47"/>
    <cellStyle name="Percent [00]" xfId="48"/>
    <cellStyle name="Percent [2]" xfId="49"/>
    <cellStyle name="PrePop Currency (0)" xfId="50"/>
    <cellStyle name="PrePop Currency (2)" xfId="51"/>
    <cellStyle name="PrePop Units (0)" xfId="52"/>
    <cellStyle name="PrePop Units (1)" xfId="53"/>
    <cellStyle name="PrePop Units (2)" xfId="54"/>
    <cellStyle name="Standard_Anpassen der Amortisation" xfId="55"/>
    <cellStyle name="Style 1" xfId="56"/>
    <cellStyle name="Text Indent A" xfId="57"/>
    <cellStyle name="Text Indent B" xfId="58"/>
    <cellStyle name="Text Indent C" xfId="59"/>
    <cellStyle name="Währung [0]_Compiling Utility Macros" xfId="60"/>
    <cellStyle name="Währung_Compiling Utility Macros"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68" Type="http://schemas.openxmlformats.org/officeDocument/2006/relationships/externalLink" Target="externalLinks/externalLink11.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externalLink" Target="externalLinks/externalLink9.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73" Type="http://schemas.openxmlformats.org/officeDocument/2006/relationships/externalLink" Target="externalLinks/externalLink16.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externalLink" Target="externalLinks/externalLink12.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5.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externalLink" Target="externalLinks/externalLink13.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Q3%20Performance%20Indicators%20Master%20File%20-%20NT%20-%202016_17%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Copy%20of%2004%20%20KZ%20Q4%20Performance%20Indicators%20Master%20File%20-%20NT%20-%202016_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KZ%20Q4%20Performance%20Indicators%20Master%20File%20-%20NT%20-%202016_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04.%20KZ%20Q2%20Performance%20Indicators%20Master%20File%20-%20NT%20-%202016_17-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KZN291_Q4%20Perfomance%20Indicators%20Master%20File%20NT%202016_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QUARTER%204%20-%20KZ292%20Q1%20Performance%20Indicators%20Master%20File%20-%20NT%20-%202016_17%20-%2020%20JULY%20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04.%20KZ%20Q4%20Performance%20Indicators%20Master%20File%20-%20NT%20-%202016_17%20%202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KZN435%20Q4%20Performance%20Indicators%20Master%20File%20-%20NT%20-%202016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Copy%20of%2004%20%20KZ%20Q3%20Performance%20Indicators%20Master%20File%20-%20NT%20-%202016_17%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Quarter%203%20Treasury%20SDBIP%202016-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Copy%20of%2004%20%20KZ%20Q2%20Performance%20Indicators%20Master%20File%20-%20NT%20-%202016_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04.%20KZ%20Q3%20Performance%20IndicatorsMaster%20File%20-%20NT%20-%202016_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DC29_Q2%20Performance%20Indicators%20Master%20File%20-%20NT%20-%202016_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04._KZ_Q2_Performance_Indicators_Master_File_-_NT_-_2016_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KZN436%20Q2%20Performance%20Indicators%20Master%20File%20-%20NT%20-%202016_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KZN_Q4_Performance%20Indicators%20Master%20File%20-%20NT%20-%202016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7">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8">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9">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1">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2">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7">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8">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19">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1">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2">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7">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8">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29">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1">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2">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7">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8">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39">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1">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2">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7">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8">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49">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1">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2">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3">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4">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5">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 sheetId="56">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40">
          <cell r="P40">
            <v>0</v>
          </cell>
        </row>
        <row r="41">
          <cell r="P41">
            <v>0</v>
          </cell>
        </row>
        <row r="42">
          <cell r="P42">
            <v>0</v>
          </cell>
        </row>
        <row r="43">
          <cell r="P43">
            <v>0</v>
          </cell>
        </row>
        <row r="47">
          <cell r="P47">
            <v>0</v>
          </cell>
        </row>
        <row r="48">
          <cell r="P48">
            <v>0</v>
          </cell>
        </row>
        <row r="49">
          <cell r="P49">
            <v>0</v>
          </cell>
        </row>
        <row r="53">
          <cell r="P53">
            <v>0</v>
          </cell>
        </row>
        <row r="54">
          <cell r="P54">
            <v>0</v>
          </cell>
        </row>
        <row r="57">
          <cell r="P57">
            <v>0</v>
          </cell>
        </row>
        <row r="58">
          <cell r="P58">
            <v>0</v>
          </cell>
        </row>
        <row r="61">
          <cell r="P61">
            <v>0</v>
          </cell>
        </row>
        <row r="62">
          <cell r="P62">
            <v>0</v>
          </cell>
        </row>
        <row r="63">
          <cell r="P63">
            <v>0</v>
          </cell>
        </row>
        <row r="66">
          <cell r="P66">
            <v>0</v>
          </cell>
        </row>
        <row r="67">
          <cell r="P67">
            <v>0</v>
          </cell>
        </row>
        <row r="68">
          <cell r="P68">
            <v>0</v>
          </cell>
        </row>
        <row r="69">
          <cell r="P69">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6">
          <cell r="P86">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KZN292"/>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D63"/>
  <sheetViews>
    <sheetView topLeftCell="A16" workbookViewId="0">
      <selection sqref="A1:T88"/>
    </sheetView>
  </sheetViews>
  <sheetFormatPr defaultColWidth="104.7109375" defaultRowHeight="15" x14ac:dyDescent="0.25"/>
  <cols>
    <col min="1" max="1" width="11.140625" bestFit="1" customWidth="1"/>
    <col min="2" max="2" width="8.42578125" customWidth="1"/>
    <col min="3" max="3" width="20.85546875" customWidth="1"/>
    <col min="4" max="4" width="7.28515625" bestFit="1" customWidth="1"/>
  </cols>
  <sheetData>
    <row r="1" spans="1:4" ht="25.5" thickBot="1" x14ac:dyDescent="0.3">
      <c r="A1" s="117" t="s">
        <v>22</v>
      </c>
      <c r="B1" s="117" t="s">
        <v>23</v>
      </c>
      <c r="C1" s="117" t="s">
        <v>24</v>
      </c>
      <c r="D1" s="78" t="s">
        <v>25</v>
      </c>
    </row>
    <row r="2" spans="1:4" ht="15.75" thickBot="1" x14ac:dyDescent="0.3">
      <c r="A2" s="117" t="s">
        <v>209</v>
      </c>
      <c r="B2" s="117"/>
      <c r="C2" s="117" t="s">
        <v>210</v>
      </c>
      <c r="D2" s="78"/>
    </row>
    <row r="3" spans="1:4" x14ac:dyDescent="0.25">
      <c r="A3" s="75" t="s">
        <v>95</v>
      </c>
      <c r="B3" s="75" t="s">
        <v>95</v>
      </c>
      <c r="C3" s="75" t="s">
        <v>96</v>
      </c>
      <c r="D3" s="79">
        <v>1</v>
      </c>
    </row>
    <row r="4" spans="1:4" x14ac:dyDescent="0.25">
      <c r="A4" s="75" t="s">
        <v>97</v>
      </c>
      <c r="B4" s="75" t="s">
        <v>97</v>
      </c>
      <c r="C4" s="75" t="s">
        <v>98</v>
      </c>
      <c r="D4" s="76">
        <v>2</v>
      </c>
    </row>
    <row r="5" spans="1:4" x14ac:dyDescent="0.25">
      <c r="A5" s="75" t="s">
        <v>99</v>
      </c>
      <c r="B5" s="75" t="s">
        <v>99</v>
      </c>
      <c r="C5" s="75" t="s">
        <v>100</v>
      </c>
      <c r="D5" s="76">
        <v>3</v>
      </c>
    </row>
    <row r="6" spans="1:4" x14ac:dyDescent="0.25">
      <c r="A6" s="75" t="s">
        <v>101</v>
      </c>
      <c r="B6" s="75" t="s">
        <v>101</v>
      </c>
      <c r="C6" s="75" t="s">
        <v>102</v>
      </c>
      <c r="D6" s="76">
        <v>4</v>
      </c>
    </row>
    <row r="7" spans="1:4" x14ac:dyDescent="0.25">
      <c r="A7" s="75" t="s">
        <v>103</v>
      </c>
      <c r="B7" s="75" t="s">
        <v>103</v>
      </c>
      <c r="C7" s="75" t="s">
        <v>206</v>
      </c>
      <c r="D7" s="76">
        <v>5</v>
      </c>
    </row>
    <row r="8" spans="1:4" x14ac:dyDescent="0.25">
      <c r="A8" s="75" t="s">
        <v>104</v>
      </c>
      <c r="B8" s="75" t="s">
        <v>104</v>
      </c>
      <c r="C8" s="75" t="s">
        <v>105</v>
      </c>
      <c r="D8" s="76">
        <v>6</v>
      </c>
    </row>
    <row r="9" spans="1:4" x14ac:dyDescent="0.25">
      <c r="A9" s="75" t="s">
        <v>106</v>
      </c>
      <c r="B9" s="75" t="s">
        <v>106</v>
      </c>
      <c r="C9" s="75" t="s">
        <v>107</v>
      </c>
      <c r="D9" s="76">
        <v>7</v>
      </c>
    </row>
    <row r="10" spans="1:4" x14ac:dyDescent="0.25">
      <c r="A10" s="75" t="s">
        <v>108</v>
      </c>
      <c r="B10" s="75" t="s">
        <v>108</v>
      </c>
      <c r="C10" s="75" t="s">
        <v>109</v>
      </c>
      <c r="D10" s="76">
        <v>8</v>
      </c>
    </row>
    <row r="11" spans="1:4" x14ac:dyDescent="0.25">
      <c r="A11" s="75" t="s">
        <v>110</v>
      </c>
      <c r="B11" s="75" t="s">
        <v>110</v>
      </c>
      <c r="C11" s="75" t="s">
        <v>111</v>
      </c>
      <c r="D11" s="76">
        <v>9</v>
      </c>
    </row>
    <row r="12" spans="1:4" x14ac:dyDescent="0.25">
      <c r="A12" s="75" t="s">
        <v>112</v>
      </c>
      <c r="B12" s="75" t="s">
        <v>112</v>
      </c>
      <c r="C12" s="75" t="s">
        <v>113</v>
      </c>
      <c r="D12" s="76">
        <v>10</v>
      </c>
    </row>
    <row r="13" spans="1:4" x14ac:dyDescent="0.25">
      <c r="A13" s="75" t="s">
        <v>114</v>
      </c>
      <c r="B13" s="75" t="s">
        <v>114</v>
      </c>
      <c r="C13" s="75" t="s">
        <v>115</v>
      </c>
      <c r="D13" s="76">
        <v>11</v>
      </c>
    </row>
    <row r="14" spans="1:4" x14ac:dyDescent="0.25">
      <c r="A14" s="75" t="s">
        <v>116</v>
      </c>
      <c r="B14" s="75" t="s">
        <v>116</v>
      </c>
      <c r="C14" s="75" t="s">
        <v>117</v>
      </c>
      <c r="D14" s="76">
        <v>12</v>
      </c>
    </row>
    <row r="15" spans="1:4" x14ac:dyDescent="0.25">
      <c r="A15" s="75" t="s">
        <v>118</v>
      </c>
      <c r="B15" s="75" t="s">
        <v>118</v>
      </c>
      <c r="C15" s="75" t="s">
        <v>119</v>
      </c>
      <c r="D15" s="76">
        <v>13</v>
      </c>
    </row>
    <row r="16" spans="1:4" x14ac:dyDescent="0.25">
      <c r="A16" s="75" t="s">
        <v>120</v>
      </c>
      <c r="B16" s="75" t="s">
        <v>120</v>
      </c>
      <c r="C16" s="75" t="s">
        <v>121</v>
      </c>
      <c r="D16" s="76">
        <v>14</v>
      </c>
    </row>
    <row r="17" spans="1:4" x14ac:dyDescent="0.25">
      <c r="A17" s="75" t="s">
        <v>122</v>
      </c>
      <c r="B17" s="75" t="s">
        <v>122</v>
      </c>
      <c r="C17" s="75" t="s">
        <v>123</v>
      </c>
      <c r="D17" s="76">
        <v>15</v>
      </c>
    </row>
    <row r="18" spans="1:4" x14ac:dyDescent="0.25">
      <c r="A18" s="75" t="s">
        <v>201</v>
      </c>
      <c r="B18" s="75" t="s">
        <v>201</v>
      </c>
      <c r="C18" s="75" t="s">
        <v>202</v>
      </c>
      <c r="D18" s="76">
        <v>16</v>
      </c>
    </row>
    <row r="19" spans="1:4" x14ac:dyDescent="0.25">
      <c r="A19" s="75" t="s">
        <v>203</v>
      </c>
      <c r="B19" s="75" t="s">
        <v>203</v>
      </c>
      <c r="C19" s="75" t="s">
        <v>207</v>
      </c>
      <c r="D19" s="76">
        <v>17</v>
      </c>
    </row>
    <row r="20" spans="1:4" x14ac:dyDescent="0.25">
      <c r="A20" s="75" t="s">
        <v>124</v>
      </c>
      <c r="B20" s="75" t="s">
        <v>124</v>
      </c>
      <c r="C20" s="75" t="s">
        <v>125</v>
      </c>
      <c r="D20" s="76">
        <v>18</v>
      </c>
    </row>
    <row r="21" spans="1:4" x14ac:dyDescent="0.25">
      <c r="A21" s="75" t="s">
        <v>126</v>
      </c>
      <c r="B21" s="75" t="s">
        <v>126</v>
      </c>
      <c r="C21" s="75" t="s">
        <v>127</v>
      </c>
      <c r="D21" s="76">
        <v>19</v>
      </c>
    </row>
    <row r="22" spans="1:4" x14ac:dyDescent="0.25">
      <c r="A22" s="75" t="s">
        <v>128</v>
      </c>
      <c r="B22" s="75" t="s">
        <v>128</v>
      </c>
      <c r="C22" s="75" t="s">
        <v>129</v>
      </c>
      <c r="D22" s="76">
        <v>20</v>
      </c>
    </row>
    <row r="23" spans="1:4" x14ac:dyDescent="0.25">
      <c r="A23" s="75" t="s">
        <v>130</v>
      </c>
      <c r="B23" s="75" t="s">
        <v>130</v>
      </c>
      <c r="C23" s="75" t="s">
        <v>131</v>
      </c>
      <c r="D23" s="76">
        <v>21</v>
      </c>
    </row>
    <row r="24" spans="1:4" x14ac:dyDescent="0.25">
      <c r="A24" s="75" t="s">
        <v>132</v>
      </c>
      <c r="B24" s="75" t="s">
        <v>132</v>
      </c>
      <c r="C24" s="75" t="s">
        <v>133</v>
      </c>
      <c r="D24" s="76">
        <v>22</v>
      </c>
    </row>
    <row r="25" spans="1:4" x14ac:dyDescent="0.25">
      <c r="A25" s="75" t="s">
        <v>134</v>
      </c>
      <c r="B25" s="75" t="s">
        <v>134</v>
      </c>
      <c r="C25" s="75" t="s">
        <v>135</v>
      </c>
      <c r="D25" s="76">
        <v>23</v>
      </c>
    </row>
    <row r="26" spans="1:4" x14ac:dyDescent="0.25">
      <c r="A26" s="75" t="s">
        <v>136</v>
      </c>
      <c r="B26" s="75" t="s">
        <v>136</v>
      </c>
      <c r="C26" s="75" t="s">
        <v>137</v>
      </c>
      <c r="D26" s="76">
        <v>24</v>
      </c>
    </row>
    <row r="27" spans="1:4" x14ac:dyDescent="0.25">
      <c r="A27" s="75" t="s">
        <v>138</v>
      </c>
      <c r="B27" s="75" t="s">
        <v>138</v>
      </c>
      <c r="C27" s="75" t="s">
        <v>139</v>
      </c>
      <c r="D27" s="76">
        <v>25</v>
      </c>
    </row>
    <row r="28" spans="1:4" x14ac:dyDescent="0.25">
      <c r="A28" s="75" t="s">
        <v>140</v>
      </c>
      <c r="B28" s="75" t="s">
        <v>140</v>
      </c>
      <c r="C28" s="75" t="s">
        <v>141</v>
      </c>
      <c r="D28" s="76">
        <v>26</v>
      </c>
    </row>
    <row r="29" spans="1:4" x14ac:dyDescent="0.25">
      <c r="A29" s="75" t="s">
        <v>142</v>
      </c>
      <c r="B29" s="75" t="s">
        <v>142</v>
      </c>
      <c r="C29" s="75" t="s">
        <v>143</v>
      </c>
      <c r="D29" s="76">
        <v>27</v>
      </c>
    </row>
    <row r="30" spans="1:4" x14ac:dyDescent="0.25">
      <c r="A30" s="75" t="s">
        <v>144</v>
      </c>
      <c r="B30" s="75" t="s">
        <v>144</v>
      </c>
      <c r="C30" s="75" t="s">
        <v>145</v>
      </c>
      <c r="D30" s="76">
        <v>28</v>
      </c>
    </row>
    <row r="31" spans="1:4" x14ac:dyDescent="0.25">
      <c r="A31" s="75" t="s">
        <v>146</v>
      </c>
      <c r="B31" s="75" t="s">
        <v>146</v>
      </c>
      <c r="C31" s="75" t="s">
        <v>147</v>
      </c>
      <c r="D31" s="76">
        <v>29</v>
      </c>
    </row>
    <row r="32" spans="1:4" x14ac:dyDescent="0.25">
      <c r="A32" s="75" t="s">
        <v>148</v>
      </c>
      <c r="B32" s="75" t="s">
        <v>148</v>
      </c>
      <c r="C32" s="75" t="s">
        <v>149</v>
      </c>
      <c r="D32" s="76">
        <v>30</v>
      </c>
    </row>
    <row r="33" spans="1:4" x14ac:dyDescent="0.25">
      <c r="A33" s="75" t="s">
        <v>150</v>
      </c>
      <c r="B33" s="75" t="s">
        <v>150</v>
      </c>
      <c r="C33" s="75" t="s">
        <v>151</v>
      </c>
      <c r="D33" s="76">
        <v>31</v>
      </c>
    </row>
    <row r="34" spans="1:4" x14ac:dyDescent="0.25">
      <c r="A34" s="75" t="s">
        <v>152</v>
      </c>
      <c r="B34" s="75" t="s">
        <v>152</v>
      </c>
      <c r="C34" s="75" t="s">
        <v>153</v>
      </c>
      <c r="D34" s="76">
        <v>32</v>
      </c>
    </row>
    <row r="35" spans="1:4" x14ac:dyDescent="0.25">
      <c r="A35" s="75" t="s">
        <v>154</v>
      </c>
      <c r="B35" s="75" t="s">
        <v>154</v>
      </c>
      <c r="C35" s="75" t="s">
        <v>155</v>
      </c>
      <c r="D35" s="76">
        <v>33</v>
      </c>
    </row>
    <row r="36" spans="1:4" x14ac:dyDescent="0.25">
      <c r="A36" s="75" t="s">
        <v>156</v>
      </c>
      <c r="B36" s="75" t="s">
        <v>156</v>
      </c>
      <c r="C36" s="75" t="s">
        <v>157</v>
      </c>
      <c r="D36" s="76">
        <v>34</v>
      </c>
    </row>
    <row r="37" spans="1:4" x14ac:dyDescent="0.25">
      <c r="A37" s="75" t="s">
        <v>158</v>
      </c>
      <c r="B37" s="75" t="s">
        <v>158</v>
      </c>
      <c r="C37" s="75" t="s">
        <v>159</v>
      </c>
      <c r="D37" s="76">
        <v>35</v>
      </c>
    </row>
    <row r="38" spans="1:4" x14ac:dyDescent="0.25">
      <c r="A38" s="75" t="s">
        <v>160</v>
      </c>
      <c r="B38" s="75" t="s">
        <v>160</v>
      </c>
      <c r="C38" s="75" t="s">
        <v>161</v>
      </c>
      <c r="D38" s="76">
        <v>36</v>
      </c>
    </row>
    <row r="39" spans="1:4" x14ac:dyDescent="0.25">
      <c r="A39" s="75" t="s">
        <v>204</v>
      </c>
      <c r="B39" s="75" t="s">
        <v>204</v>
      </c>
      <c r="C39" s="75" t="s">
        <v>212</v>
      </c>
      <c r="D39" s="76">
        <v>37</v>
      </c>
    </row>
    <row r="40" spans="1:4" x14ac:dyDescent="0.25">
      <c r="A40" s="75" t="s">
        <v>162</v>
      </c>
      <c r="B40" s="75" t="s">
        <v>162</v>
      </c>
      <c r="C40" s="75" t="s">
        <v>163</v>
      </c>
      <c r="D40" s="76">
        <v>38</v>
      </c>
    </row>
    <row r="41" spans="1:4" x14ac:dyDescent="0.25">
      <c r="A41" s="75" t="s">
        <v>164</v>
      </c>
      <c r="B41" s="75" t="s">
        <v>164</v>
      </c>
      <c r="C41" s="75" t="s">
        <v>165</v>
      </c>
      <c r="D41" s="76">
        <v>39</v>
      </c>
    </row>
    <row r="42" spans="1:4" x14ac:dyDescent="0.25">
      <c r="A42" s="75" t="s">
        <v>166</v>
      </c>
      <c r="B42" s="75" t="s">
        <v>166</v>
      </c>
      <c r="C42" s="75" t="s">
        <v>167</v>
      </c>
      <c r="D42" s="76">
        <v>40</v>
      </c>
    </row>
    <row r="43" spans="1:4" x14ac:dyDescent="0.25">
      <c r="A43" s="75" t="s">
        <v>168</v>
      </c>
      <c r="B43" s="75" t="s">
        <v>168</v>
      </c>
      <c r="C43" s="75" t="s">
        <v>169</v>
      </c>
      <c r="D43" s="76">
        <v>41</v>
      </c>
    </row>
    <row r="44" spans="1:4" x14ac:dyDescent="0.25">
      <c r="A44" s="75" t="s">
        <v>170</v>
      </c>
      <c r="B44" s="75" t="s">
        <v>170</v>
      </c>
      <c r="C44" s="75" t="s">
        <v>171</v>
      </c>
      <c r="D44" s="76">
        <v>42</v>
      </c>
    </row>
    <row r="45" spans="1:4" x14ac:dyDescent="0.25">
      <c r="A45" s="75" t="s">
        <v>172</v>
      </c>
      <c r="B45" s="75" t="s">
        <v>172</v>
      </c>
      <c r="C45" s="75" t="s">
        <v>173</v>
      </c>
      <c r="D45" s="76">
        <v>43</v>
      </c>
    </row>
    <row r="46" spans="1:4" x14ac:dyDescent="0.25">
      <c r="A46" s="75" t="s">
        <v>174</v>
      </c>
      <c r="B46" s="75" t="s">
        <v>174</v>
      </c>
      <c r="C46" s="75" t="s">
        <v>213</v>
      </c>
      <c r="D46" s="76">
        <v>44</v>
      </c>
    </row>
    <row r="47" spans="1:4" x14ac:dyDescent="0.25">
      <c r="A47" s="75" t="s">
        <v>175</v>
      </c>
      <c r="B47" s="75" t="s">
        <v>175</v>
      </c>
      <c r="C47" s="75" t="s">
        <v>176</v>
      </c>
      <c r="D47" s="76">
        <v>45</v>
      </c>
    </row>
    <row r="48" spans="1:4" x14ac:dyDescent="0.25">
      <c r="A48" s="75" t="s">
        <v>177</v>
      </c>
      <c r="B48" s="75" t="s">
        <v>177</v>
      </c>
      <c r="C48" s="75" t="s">
        <v>178</v>
      </c>
      <c r="D48" s="76">
        <v>46</v>
      </c>
    </row>
    <row r="49" spans="1:4" x14ac:dyDescent="0.25">
      <c r="A49" s="75" t="s">
        <v>179</v>
      </c>
      <c r="B49" s="75" t="s">
        <v>179</v>
      </c>
      <c r="C49" s="75" t="s">
        <v>180</v>
      </c>
      <c r="D49" s="76">
        <v>47</v>
      </c>
    </row>
    <row r="50" spans="1:4" x14ac:dyDescent="0.25">
      <c r="A50" s="75" t="s">
        <v>181</v>
      </c>
      <c r="B50" s="75" t="s">
        <v>181</v>
      </c>
      <c r="C50" s="75" t="s">
        <v>182</v>
      </c>
      <c r="D50" s="76">
        <v>48</v>
      </c>
    </row>
    <row r="51" spans="1:4" x14ac:dyDescent="0.25">
      <c r="A51" s="75" t="s">
        <v>183</v>
      </c>
      <c r="B51" s="75" t="s">
        <v>183</v>
      </c>
      <c r="C51" s="75" t="s">
        <v>184</v>
      </c>
      <c r="D51" s="76">
        <v>49</v>
      </c>
    </row>
    <row r="52" spans="1:4" x14ac:dyDescent="0.25">
      <c r="A52" s="75" t="s">
        <v>185</v>
      </c>
      <c r="B52" s="75" t="s">
        <v>185</v>
      </c>
      <c r="C52" s="75" t="s">
        <v>186</v>
      </c>
      <c r="D52" s="76">
        <v>50</v>
      </c>
    </row>
    <row r="53" spans="1:4" x14ac:dyDescent="0.25">
      <c r="A53" s="75" t="s">
        <v>187</v>
      </c>
      <c r="B53" s="75" t="s">
        <v>187</v>
      </c>
      <c r="C53" s="75" t="s">
        <v>188</v>
      </c>
      <c r="D53" s="76">
        <v>51</v>
      </c>
    </row>
    <row r="54" spans="1:4" x14ac:dyDescent="0.25">
      <c r="A54" s="75" t="s">
        <v>189</v>
      </c>
      <c r="B54" s="75" t="s">
        <v>189</v>
      </c>
      <c r="C54" s="75" t="s">
        <v>190</v>
      </c>
      <c r="D54" s="76">
        <v>52</v>
      </c>
    </row>
    <row r="55" spans="1:4" x14ac:dyDescent="0.25">
      <c r="A55" s="75" t="s">
        <v>205</v>
      </c>
      <c r="B55" s="75" t="s">
        <v>205</v>
      </c>
      <c r="C55" s="75" t="s">
        <v>208</v>
      </c>
      <c r="D55" s="76">
        <v>53</v>
      </c>
    </row>
    <row r="56" spans="1:4" x14ac:dyDescent="0.25">
      <c r="A56" s="75" t="s">
        <v>191</v>
      </c>
      <c r="B56" s="75" t="s">
        <v>191</v>
      </c>
      <c r="C56" s="75" t="s">
        <v>192</v>
      </c>
      <c r="D56" s="76">
        <v>54</v>
      </c>
    </row>
    <row r="57" spans="1:4" x14ac:dyDescent="0.25">
      <c r="A57" s="75"/>
      <c r="B57" s="75"/>
      <c r="C57" s="75"/>
      <c r="D57" s="76"/>
    </row>
    <row r="58" spans="1:4" x14ac:dyDescent="0.25">
      <c r="A58" s="75"/>
      <c r="B58" s="75"/>
      <c r="C58" s="75"/>
      <c r="D58" s="76"/>
    </row>
    <row r="59" spans="1:4" x14ac:dyDescent="0.25">
      <c r="A59" s="75"/>
      <c r="B59" s="75"/>
      <c r="C59" s="75"/>
      <c r="D59" s="76"/>
    </row>
    <row r="60" spans="1:4" x14ac:dyDescent="0.25">
      <c r="A60" s="75"/>
      <c r="B60" s="75"/>
      <c r="C60" s="75"/>
      <c r="D60" s="76"/>
    </row>
    <row r="61" spans="1:4" x14ac:dyDescent="0.25">
      <c r="A61" s="75"/>
      <c r="B61" s="75"/>
      <c r="C61" s="75"/>
      <c r="D61" s="76"/>
    </row>
    <row r="62" spans="1:4" x14ac:dyDescent="0.25">
      <c r="A62" s="75"/>
      <c r="B62" s="75"/>
      <c r="C62" s="75"/>
      <c r="D62" s="76"/>
    </row>
    <row r="63" spans="1:4" x14ac:dyDescent="0.25">
      <c r="A63" s="75"/>
      <c r="B63" s="75"/>
      <c r="C63" s="75"/>
      <c r="D63" s="7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249977111117893"/>
    <pageSetUpPr fitToPage="1"/>
  </sheetPr>
  <dimension ref="A1:T88"/>
  <sheetViews>
    <sheetView showGridLines="0" topLeftCell="A64"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KZN221 - uMshwathi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SheetNames!A9</f>
        <v>KZN221</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249977111117893"/>
    <pageSetUpPr fitToPage="1"/>
  </sheetPr>
  <dimension ref="A1:T88"/>
  <sheetViews>
    <sheetView showGridLines="0" topLeftCell="A7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KZN222 - uMngeni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SheetNames!A10</f>
        <v>KZN222</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KZN223 - Mpofana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SheetNames!A11</f>
        <v>KZN223</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249977111117893"/>
    <pageSetUpPr fitToPage="1"/>
  </sheetPr>
  <dimension ref="A1:T88"/>
  <sheetViews>
    <sheetView showGridLines="0" topLeftCell="A64"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KZN224 - Impendle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SheetNames!A12</f>
        <v>KZN224</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88"/>
  <sheetViews>
    <sheetView showGridLines="0" view="pageBreakPreview" topLeftCell="B19" zoomScale="60" zoomScaleNormal="80" workbookViewId="0">
      <selection activeCell="E48" sqref="E48"/>
    </sheetView>
  </sheetViews>
  <sheetFormatPr defaultColWidth="16.5703125" defaultRowHeight="15" x14ac:dyDescent="0.25"/>
  <cols>
    <col min="1" max="1" width="22.28515625" style="2" hidden="1" customWidth="1"/>
    <col min="2" max="2" width="3.7109375" style="2" customWidth="1"/>
    <col min="3" max="3" width="5.7109375" style="2" customWidth="1"/>
    <col min="4" max="4" width="74" style="2" customWidth="1"/>
    <col min="5" max="5" width="13.28515625" style="2" customWidth="1"/>
    <col min="6" max="6" width="14.85546875" style="2" customWidth="1"/>
    <col min="7" max="18" width="10.7109375" style="2" customWidth="1"/>
    <col min="19" max="19" width="0" style="2" hidden="1" customWidth="1"/>
    <col min="20" max="20" width="36.140625" style="100" customWidth="1"/>
    <col min="21" max="21" width="35" style="100" customWidth="1"/>
    <col min="22" max="16384" width="16.5703125" style="2"/>
  </cols>
  <sheetData>
    <row r="1" spans="1:21" x14ac:dyDescent="0.25">
      <c r="B1" s="65" t="str">
        <f>B88&amp;" - "&amp;VLOOKUP(B88,[11]SheetNames!A2:C56,3,FALSE)</f>
        <v>KZN225 - Msunduzi</v>
      </c>
      <c r="C1" s="65"/>
      <c r="D1" s="66"/>
      <c r="E1" s="1"/>
      <c r="F1" s="1"/>
      <c r="G1" s="1"/>
      <c r="H1" s="1"/>
      <c r="I1" s="1"/>
      <c r="J1" s="1"/>
      <c r="K1" s="1"/>
      <c r="L1" s="1"/>
      <c r="M1" s="1"/>
      <c r="N1" s="1"/>
      <c r="O1" s="1"/>
      <c r="P1" s="1"/>
      <c r="Q1" s="1"/>
      <c r="R1" s="1"/>
      <c r="S1" s="1"/>
      <c r="T1" s="106"/>
      <c r="U1" s="106"/>
    </row>
    <row r="3" spans="1:21" ht="21.75" customHeight="1" x14ac:dyDescent="0.25">
      <c r="B3" s="103" t="s">
        <v>193</v>
      </c>
      <c r="C3" s="62"/>
      <c r="D3" s="63"/>
      <c r="E3" s="64"/>
      <c r="F3" s="3"/>
      <c r="G3" s="1"/>
      <c r="H3" s="1"/>
      <c r="I3" s="1"/>
      <c r="J3" s="1"/>
      <c r="K3" s="1"/>
      <c r="L3" s="1"/>
      <c r="M3" s="1"/>
      <c r="N3" s="1"/>
      <c r="O3" s="1"/>
      <c r="P3" s="1"/>
      <c r="Q3" s="1"/>
      <c r="R3" s="1"/>
      <c r="S3" s="1"/>
      <c r="T3" s="106"/>
      <c r="U3" s="106"/>
    </row>
    <row r="4" spans="1:21" ht="33" x14ac:dyDescent="0.3">
      <c r="E4" s="102" t="s">
        <v>36</v>
      </c>
    </row>
    <row r="5" spans="1:21" ht="30" x14ac:dyDescent="0.25">
      <c r="D5" s="107" t="s">
        <v>69</v>
      </c>
      <c r="E5" s="148">
        <v>81617</v>
      </c>
      <c r="F5" s="105" t="s">
        <v>39</v>
      </c>
    </row>
    <row r="6" spans="1:21" ht="16.149999999999999" customHeight="1" x14ac:dyDescent="0.3">
      <c r="A6" s="149" t="s">
        <v>241</v>
      </c>
      <c r="D6" s="107" t="s">
        <v>30</v>
      </c>
      <c r="E6" s="150">
        <v>20000</v>
      </c>
      <c r="F6" s="104" t="s">
        <v>35</v>
      </c>
    </row>
    <row r="7" spans="1:21" ht="30" x14ac:dyDescent="0.25">
      <c r="A7" s="149" t="s">
        <v>242</v>
      </c>
      <c r="B7" s="67"/>
      <c r="C7" s="62"/>
      <c r="D7" s="108" t="s">
        <v>70</v>
      </c>
      <c r="E7" s="148">
        <v>7144</v>
      </c>
      <c r="F7" s="104" t="s">
        <v>34</v>
      </c>
      <c r="G7" s="1"/>
      <c r="H7" s="1"/>
      <c r="I7" s="1"/>
      <c r="J7" s="1"/>
      <c r="K7" s="1"/>
      <c r="L7" s="1"/>
      <c r="M7" s="1"/>
      <c r="N7" s="1"/>
      <c r="O7" s="1"/>
      <c r="P7" s="1"/>
      <c r="Q7" s="1"/>
      <c r="R7" s="1"/>
      <c r="S7" s="1"/>
      <c r="T7" s="106"/>
      <c r="U7" s="106"/>
    </row>
    <row r="8" spans="1:21" x14ac:dyDescent="0.25">
      <c r="A8" s="149" t="s">
        <v>243</v>
      </c>
      <c r="B8" s="67"/>
      <c r="C8" s="62"/>
      <c r="D8" s="285" t="s">
        <v>71</v>
      </c>
      <c r="E8" s="151">
        <v>67032</v>
      </c>
      <c r="F8" s="104" t="s">
        <v>35</v>
      </c>
      <c r="G8" s="1"/>
      <c r="H8" s="1"/>
      <c r="I8" s="1"/>
      <c r="J8" s="1"/>
      <c r="K8" s="1"/>
      <c r="L8" s="1"/>
      <c r="M8" s="1"/>
      <c r="N8" s="1"/>
      <c r="O8" s="1"/>
      <c r="P8" s="1"/>
      <c r="Q8" s="1"/>
      <c r="R8" s="1"/>
      <c r="S8" s="1"/>
      <c r="T8" s="106"/>
      <c r="U8" s="106"/>
    </row>
    <row r="9" spans="1:21" ht="15.75" customHeight="1" x14ac:dyDescent="0.25">
      <c r="A9" s="149" t="s">
        <v>244</v>
      </c>
      <c r="B9" s="67"/>
      <c r="C9" s="62"/>
      <c r="D9" s="109" t="s">
        <v>72</v>
      </c>
      <c r="E9" s="151">
        <v>3563</v>
      </c>
      <c r="F9" s="104" t="s">
        <v>35</v>
      </c>
      <c r="G9" s="1"/>
      <c r="H9" s="1"/>
      <c r="I9" s="1"/>
      <c r="J9" s="1"/>
      <c r="K9" s="1"/>
      <c r="L9" s="1"/>
      <c r="M9" s="1"/>
      <c r="N9" s="1"/>
      <c r="O9" s="1"/>
      <c r="P9" s="1"/>
      <c r="Q9" s="1"/>
      <c r="R9" s="1"/>
      <c r="S9" s="1"/>
      <c r="T9" s="106"/>
      <c r="U9" s="106"/>
    </row>
    <row r="10" spans="1:21" x14ac:dyDescent="0.25">
      <c r="A10" s="149" t="s">
        <v>245</v>
      </c>
      <c r="B10" s="67"/>
      <c r="C10" s="62"/>
      <c r="D10" s="108" t="s">
        <v>73</v>
      </c>
      <c r="E10" s="151">
        <v>81617</v>
      </c>
      <c r="F10" s="104" t="s">
        <v>35</v>
      </c>
      <c r="G10" s="1"/>
      <c r="H10" s="1"/>
      <c r="I10" s="1"/>
      <c r="J10" s="1"/>
      <c r="K10" s="1"/>
      <c r="L10" s="1"/>
      <c r="M10" s="1"/>
      <c r="N10" s="1"/>
      <c r="O10" s="1"/>
      <c r="P10" s="1"/>
      <c r="Q10" s="1"/>
      <c r="R10" s="1"/>
      <c r="S10" s="1"/>
      <c r="T10" s="106"/>
      <c r="U10" s="106"/>
    </row>
    <row r="11" spans="1:21" x14ac:dyDescent="0.25">
      <c r="A11" s="149" t="s">
        <v>246</v>
      </c>
      <c r="B11" s="67"/>
      <c r="C11" s="62"/>
      <c r="D11" s="108" t="s">
        <v>74</v>
      </c>
      <c r="E11" s="152">
        <v>417</v>
      </c>
      <c r="F11" s="104" t="s">
        <v>35</v>
      </c>
      <c r="G11" s="1"/>
      <c r="H11" s="1"/>
      <c r="I11" s="1"/>
      <c r="J11" s="1"/>
      <c r="K11" s="1"/>
      <c r="L11" s="1"/>
      <c r="M11" s="1"/>
      <c r="N11" s="1"/>
      <c r="O11" s="1"/>
      <c r="P11" s="1"/>
      <c r="Q11" s="1"/>
      <c r="R11" s="1"/>
      <c r="S11" s="1"/>
      <c r="T11" s="106"/>
      <c r="U11" s="106"/>
    </row>
    <row r="12" spans="1:21" x14ac:dyDescent="0.25">
      <c r="A12" s="149" t="s">
        <v>247</v>
      </c>
      <c r="B12" s="67"/>
      <c r="C12" s="62"/>
      <c r="D12" s="108" t="s">
        <v>75</v>
      </c>
      <c r="E12" s="151">
        <v>85315</v>
      </c>
      <c r="F12" s="104" t="s">
        <v>35</v>
      </c>
      <c r="G12" s="1"/>
      <c r="H12" s="1"/>
      <c r="I12" s="1"/>
      <c r="J12" s="1"/>
      <c r="K12" s="1"/>
      <c r="L12" s="1"/>
      <c r="M12" s="1"/>
      <c r="N12" s="1"/>
      <c r="O12" s="1"/>
      <c r="P12" s="1"/>
      <c r="Q12" s="1"/>
      <c r="R12" s="1"/>
      <c r="S12" s="1"/>
      <c r="T12" s="106"/>
      <c r="U12" s="106"/>
    </row>
    <row r="13" spans="1:21" x14ac:dyDescent="0.25">
      <c r="A13" s="149" t="s">
        <v>248</v>
      </c>
      <c r="B13" s="67"/>
      <c r="C13" s="62"/>
      <c r="D13" s="108" t="s">
        <v>76</v>
      </c>
      <c r="E13" s="151">
        <v>58827</v>
      </c>
      <c r="F13" s="104" t="s">
        <v>35</v>
      </c>
      <c r="G13" s="1"/>
      <c r="H13" s="1"/>
      <c r="I13" s="1"/>
      <c r="J13" s="1"/>
      <c r="K13" s="1"/>
      <c r="L13" s="1"/>
      <c r="M13" s="1"/>
      <c r="N13" s="1"/>
      <c r="O13" s="1"/>
      <c r="P13" s="1"/>
      <c r="Q13" s="1"/>
      <c r="R13" s="1"/>
      <c r="S13" s="1"/>
      <c r="T13" s="106"/>
      <c r="U13" s="106"/>
    </row>
    <row r="14" spans="1:21" ht="30" x14ac:dyDescent="0.25">
      <c r="A14" s="149" t="s">
        <v>249</v>
      </c>
      <c r="B14" s="67"/>
      <c r="C14" s="62"/>
      <c r="D14" s="108" t="s">
        <v>77</v>
      </c>
      <c r="E14" s="153">
        <v>109840</v>
      </c>
      <c r="F14" s="104" t="s">
        <v>35</v>
      </c>
      <c r="G14" s="1"/>
      <c r="H14" s="1"/>
      <c r="I14" s="1"/>
      <c r="J14" s="1"/>
      <c r="K14" s="1"/>
      <c r="L14" s="1"/>
      <c r="M14" s="1"/>
      <c r="N14" s="1"/>
      <c r="O14" s="1"/>
      <c r="P14" s="1"/>
      <c r="Q14" s="1"/>
      <c r="R14" s="1"/>
      <c r="S14" s="1"/>
      <c r="T14" s="106"/>
      <c r="U14" s="106"/>
    </row>
    <row r="15" spans="1:21" x14ac:dyDescent="0.25">
      <c r="A15" s="149" t="s">
        <v>250</v>
      </c>
      <c r="B15" s="67"/>
      <c r="C15" s="62"/>
      <c r="D15" s="107" t="s">
        <v>78</v>
      </c>
      <c r="E15" s="153">
        <v>10160</v>
      </c>
      <c r="F15" s="104" t="s">
        <v>35</v>
      </c>
      <c r="G15" s="1"/>
      <c r="H15" s="1"/>
      <c r="I15" s="1"/>
      <c r="J15" s="1"/>
      <c r="K15" s="1"/>
      <c r="L15" s="1"/>
      <c r="M15" s="1"/>
      <c r="N15" s="1"/>
      <c r="O15" s="1"/>
      <c r="P15" s="1"/>
      <c r="Q15" s="1"/>
      <c r="R15" s="1"/>
      <c r="S15" s="1"/>
      <c r="T15" s="106"/>
      <c r="U15" s="106"/>
    </row>
    <row r="16" spans="1:21" x14ac:dyDescent="0.25">
      <c r="B16" s="67"/>
      <c r="C16" s="62"/>
      <c r="D16" s="99"/>
      <c r="E16" s="64"/>
      <c r="F16" s="3"/>
      <c r="G16" s="1"/>
      <c r="H16" s="1"/>
      <c r="I16" s="1"/>
      <c r="J16" s="1"/>
      <c r="K16" s="1"/>
      <c r="L16" s="1"/>
      <c r="M16" s="1"/>
      <c r="N16" s="1"/>
      <c r="O16" s="1"/>
      <c r="P16" s="1"/>
      <c r="Q16" s="1"/>
      <c r="R16" s="1"/>
      <c r="S16" s="1"/>
      <c r="T16" s="106"/>
      <c r="U16" s="106"/>
    </row>
    <row r="17" spans="1:21" x14ac:dyDescent="0.25">
      <c r="B17" s="67" t="s">
        <v>194</v>
      </c>
      <c r="C17" s="62"/>
      <c r="D17" s="63"/>
      <c r="E17" s="64"/>
      <c r="F17" s="3"/>
      <c r="G17" s="1"/>
      <c r="H17" s="1"/>
      <c r="I17" s="1"/>
      <c r="J17" s="1"/>
      <c r="K17" s="1"/>
      <c r="L17" s="1"/>
      <c r="M17" s="1"/>
      <c r="N17" s="1"/>
      <c r="O17" s="1"/>
      <c r="P17" s="1"/>
      <c r="Q17" s="1"/>
      <c r="R17" s="1"/>
      <c r="S17" s="1"/>
      <c r="T17" s="106"/>
      <c r="U17" s="106"/>
    </row>
    <row r="18" spans="1:21" ht="76.5" x14ac:dyDescent="0.25">
      <c r="B18" s="4" t="s">
        <v>0</v>
      </c>
      <c r="C18" s="5"/>
      <c r="D18" s="5"/>
      <c r="E18" s="46" t="s">
        <v>195</v>
      </c>
      <c r="F18" s="8" t="s">
        <v>196</v>
      </c>
      <c r="G18" s="6" t="s">
        <v>2</v>
      </c>
      <c r="H18" s="7" t="s">
        <v>6</v>
      </c>
      <c r="I18" s="6" t="s">
        <v>3</v>
      </c>
      <c r="J18" s="7" t="s">
        <v>7</v>
      </c>
      <c r="K18" s="6" t="s">
        <v>4</v>
      </c>
      <c r="L18" s="7" t="s">
        <v>8</v>
      </c>
      <c r="M18" s="6" t="s">
        <v>5</v>
      </c>
      <c r="N18" s="56" t="s">
        <v>9</v>
      </c>
      <c r="O18" s="6" t="s">
        <v>10</v>
      </c>
      <c r="P18" s="44" t="s">
        <v>197</v>
      </c>
      <c r="Q18" s="7" t="s">
        <v>198</v>
      </c>
      <c r="R18" s="46" t="s">
        <v>11</v>
      </c>
      <c r="S18" s="1"/>
      <c r="T18" s="46" t="s">
        <v>65</v>
      </c>
      <c r="U18" s="46" t="s">
        <v>66</v>
      </c>
    </row>
    <row r="19" spans="1:21" s="36" customFormat="1" ht="11.25" x14ac:dyDescent="0.2">
      <c r="B19" s="30"/>
      <c r="C19" s="31"/>
      <c r="D19" s="31"/>
      <c r="E19" s="47"/>
      <c r="F19" s="41"/>
      <c r="G19" s="32"/>
      <c r="H19" s="33"/>
      <c r="I19" s="32"/>
      <c r="J19" s="33"/>
      <c r="K19" s="32"/>
      <c r="L19" s="33"/>
      <c r="M19" s="32"/>
      <c r="N19" s="34"/>
      <c r="O19" s="32" t="s">
        <v>12</v>
      </c>
      <c r="P19" s="35" t="s">
        <v>14</v>
      </c>
      <c r="Q19" s="33"/>
      <c r="R19" s="47" t="s">
        <v>13</v>
      </c>
      <c r="S19" s="1"/>
      <c r="T19" s="112"/>
      <c r="U19" s="112"/>
    </row>
    <row r="20" spans="1:21" x14ac:dyDescent="0.25">
      <c r="B20" s="4"/>
      <c r="C20" s="5"/>
      <c r="D20" s="29"/>
      <c r="E20" s="35">
        <v>1</v>
      </c>
      <c r="F20" s="41">
        <f t="shared" ref="F20:R20" si="0">E20+1</f>
        <v>2</v>
      </c>
      <c r="G20" s="32">
        <f t="shared" si="0"/>
        <v>3</v>
      </c>
      <c r="H20" s="33">
        <f t="shared" si="0"/>
        <v>4</v>
      </c>
      <c r="I20" s="32">
        <f t="shared" si="0"/>
        <v>5</v>
      </c>
      <c r="J20" s="33">
        <f t="shared" si="0"/>
        <v>6</v>
      </c>
      <c r="K20" s="32">
        <f t="shared" si="0"/>
        <v>7</v>
      </c>
      <c r="L20" s="33">
        <f t="shared" si="0"/>
        <v>8</v>
      </c>
      <c r="M20" s="32">
        <f t="shared" si="0"/>
        <v>9</v>
      </c>
      <c r="N20" s="34">
        <f t="shared" si="0"/>
        <v>10</v>
      </c>
      <c r="O20" s="32">
        <f t="shared" si="0"/>
        <v>11</v>
      </c>
      <c r="P20" s="35">
        <f t="shared" si="0"/>
        <v>12</v>
      </c>
      <c r="Q20" s="33">
        <f t="shared" si="0"/>
        <v>13</v>
      </c>
      <c r="R20" s="47">
        <f t="shared" si="0"/>
        <v>14</v>
      </c>
      <c r="S20" s="1"/>
      <c r="T20" s="112"/>
      <c r="U20" s="112"/>
    </row>
    <row r="21" spans="1:21" x14ac:dyDescent="0.25">
      <c r="B21" s="9" t="s">
        <v>1</v>
      </c>
      <c r="C21" s="10"/>
      <c r="D21" s="10"/>
      <c r="E21" s="15"/>
      <c r="F21" s="11"/>
      <c r="G21" s="12"/>
      <c r="H21" s="13"/>
      <c r="I21" s="12"/>
      <c r="J21" s="13"/>
      <c r="K21" s="12"/>
      <c r="L21" s="13"/>
      <c r="M21" s="12"/>
      <c r="N21" s="14"/>
      <c r="O21" s="12"/>
      <c r="P21" s="15"/>
      <c r="Q21" s="13"/>
      <c r="R21" s="48"/>
      <c r="S21" s="16"/>
      <c r="T21" s="113"/>
      <c r="U21" s="113"/>
    </row>
    <row r="22" spans="1:21" x14ac:dyDescent="0.25">
      <c r="B22" s="299" t="s">
        <v>19</v>
      </c>
      <c r="C22" s="300"/>
      <c r="D22" s="301"/>
      <c r="E22" s="50"/>
      <c r="F22" s="69"/>
      <c r="G22" s="19"/>
      <c r="H22" s="20"/>
      <c r="I22" s="18"/>
      <c r="J22" s="21"/>
      <c r="K22" s="18"/>
      <c r="L22" s="21"/>
      <c r="M22" s="19"/>
      <c r="N22" s="57"/>
      <c r="O22" s="18"/>
      <c r="P22" s="22"/>
      <c r="Q22" s="20"/>
      <c r="R22" s="49"/>
      <c r="S22" s="16"/>
      <c r="T22" s="113"/>
      <c r="U22" s="113"/>
    </row>
    <row r="23" spans="1:21" ht="8.1" customHeight="1" x14ac:dyDescent="0.25">
      <c r="B23" s="23"/>
      <c r="C23" s="24"/>
      <c r="D23" s="25"/>
      <c r="E23" s="50"/>
      <c r="F23" s="69"/>
      <c r="G23" s="18"/>
      <c r="H23" s="21"/>
      <c r="I23" s="18"/>
      <c r="J23" s="21"/>
      <c r="K23" s="18"/>
      <c r="L23" s="21"/>
      <c r="M23" s="18"/>
      <c r="N23" s="58"/>
      <c r="O23" s="18"/>
      <c r="P23" s="26"/>
      <c r="Q23" s="21"/>
      <c r="R23" s="50"/>
      <c r="S23" s="16"/>
      <c r="T23" s="113"/>
      <c r="U23" s="113"/>
    </row>
    <row r="24" spans="1:21" ht="87" customHeight="1" x14ac:dyDescent="0.25">
      <c r="A24" s="154" t="s">
        <v>263</v>
      </c>
      <c r="B24" s="23"/>
      <c r="C24" s="297" t="s">
        <v>79</v>
      </c>
      <c r="D24" s="298">
        <v>0</v>
      </c>
      <c r="E24" s="155"/>
      <c r="F24" s="60">
        <v>10000</v>
      </c>
      <c r="G24" s="55">
        <v>0</v>
      </c>
      <c r="H24" s="61">
        <v>0</v>
      </c>
      <c r="I24" s="55">
        <v>0</v>
      </c>
      <c r="J24" s="61">
        <v>0</v>
      </c>
      <c r="K24" s="55">
        <v>0</v>
      </c>
      <c r="L24" s="61">
        <v>0</v>
      </c>
      <c r="M24" s="55">
        <v>0</v>
      </c>
      <c r="N24" s="61">
        <v>0</v>
      </c>
      <c r="O24" s="73">
        <f t="shared" ref="O24:O36" si="1">IF(ISERROR(M24+K24+I24+G24),"Invalid Input",M24+K24+I24+G24)</f>
        <v>0</v>
      </c>
      <c r="P24" s="74">
        <f t="shared" ref="P24:P36" si="2">IF(ISERROR(H24+J24+L24+N24),"Invalid Input",H24+J24+L24+N24)</f>
        <v>0</v>
      </c>
      <c r="Q24" s="68">
        <v>0</v>
      </c>
      <c r="R24" s="53">
        <f t="shared" ref="R24:R36" si="3">IF(ISERROR(Q24-P24),"Invalid Input",(Q24-P24))</f>
        <v>0</v>
      </c>
      <c r="S24" s="16" t="b">
        <v>1</v>
      </c>
      <c r="T24" s="273"/>
      <c r="U24" s="122"/>
    </row>
    <row r="25" spans="1:21" ht="47.45" customHeight="1" x14ac:dyDescent="0.25">
      <c r="B25" s="23"/>
      <c r="C25" s="297" t="s">
        <v>80</v>
      </c>
      <c r="D25" s="298">
        <v>0</v>
      </c>
      <c r="E25" s="155"/>
      <c r="F25" s="60">
        <v>10000</v>
      </c>
      <c r="G25" s="55">
        <v>0</v>
      </c>
      <c r="H25" s="61">
        <v>0</v>
      </c>
      <c r="I25" s="55">
        <v>0</v>
      </c>
      <c r="J25" s="61">
        <v>0</v>
      </c>
      <c r="K25" s="55">
        <v>0</v>
      </c>
      <c r="L25" s="61">
        <v>0</v>
      </c>
      <c r="M25" s="55">
        <v>0</v>
      </c>
      <c r="N25" s="61">
        <v>0</v>
      </c>
      <c r="O25" s="73">
        <f t="shared" si="1"/>
        <v>0</v>
      </c>
      <c r="P25" s="74">
        <f t="shared" si="2"/>
        <v>0</v>
      </c>
      <c r="Q25" s="68">
        <v>0</v>
      </c>
      <c r="R25" s="53">
        <f t="shared" si="3"/>
        <v>0</v>
      </c>
      <c r="S25" s="16" t="b">
        <v>1</v>
      </c>
      <c r="T25" s="122" t="s">
        <v>251</v>
      </c>
      <c r="U25" s="122"/>
    </row>
    <row r="26" spans="1:21" ht="19.899999999999999" customHeight="1" x14ac:dyDescent="0.25">
      <c r="A26" s="156" t="s">
        <v>252</v>
      </c>
      <c r="B26" s="23"/>
      <c r="C26" s="297" t="s">
        <v>28</v>
      </c>
      <c r="D26" s="298">
        <v>0</v>
      </c>
      <c r="E26" s="59">
        <v>0</v>
      </c>
      <c r="F26" s="60"/>
      <c r="G26" s="55">
        <v>0</v>
      </c>
      <c r="H26" s="61">
        <v>0</v>
      </c>
      <c r="I26" s="55">
        <v>0</v>
      </c>
      <c r="J26" s="61">
        <v>0</v>
      </c>
      <c r="K26" s="55">
        <v>0</v>
      </c>
      <c r="L26" s="61">
        <v>0</v>
      </c>
      <c r="M26" s="55">
        <v>0</v>
      </c>
      <c r="N26" s="61">
        <v>0</v>
      </c>
      <c r="O26" s="73">
        <f t="shared" si="1"/>
        <v>0</v>
      </c>
      <c r="P26" s="74">
        <f t="shared" si="2"/>
        <v>0</v>
      </c>
      <c r="Q26" s="68">
        <v>0</v>
      </c>
      <c r="R26" s="53">
        <f t="shared" si="3"/>
        <v>0</v>
      </c>
      <c r="S26" s="16" t="b">
        <v>1</v>
      </c>
      <c r="T26" s="122"/>
      <c r="U26" s="122"/>
    </row>
    <row r="27" spans="1:21" ht="15" customHeight="1" x14ac:dyDescent="0.25">
      <c r="A27" s="156" t="s">
        <v>252</v>
      </c>
      <c r="B27" s="23"/>
      <c r="C27" s="297" t="s">
        <v>29</v>
      </c>
      <c r="D27" s="298">
        <v>0</v>
      </c>
      <c r="E27" s="59">
        <v>0</v>
      </c>
      <c r="F27" s="60"/>
      <c r="G27" s="55">
        <v>0</v>
      </c>
      <c r="H27" s="61">
        <v>0</v>
      </c>
      <c r="I27" s="55">
        <v>0</v>
      </c>
      <c r="J27" s="61">
        <v>0</v>
      </c>
      <c r="K27" s="55">
        <v>0</v>
      </c>
      <c r="L27" s="61">
        <v>0</v>
      </c>
      <c r="M27" s="55">
        <v>0</v>
      </c>
      <c r="N27" s="61">
        <v>0</v>
      </c>
      <c r="O27" s="73">
        <f t="shared" si="1"/>
        <v>0</v>
      </c>
      <c r="P27" s="74">
        <f t="shared" si="2"/>
        <v>0</v>
      </c>
      <c r="Q27" s="68">
        <v>0</v>
      </c>
      <c r="R27" s="53">
        <f t="shared" si="3"/>
        <v>0</v>
      </c>
      <c r="S27" s="16" t="b">
        <v>1</v>
      </c>
      <c r="T27" s="122"/>
      <c r="U27" s="122"/>
    </row>
    <row r="28" spans="1:21" ht="15" customHeight="1" x14ac:dyDescent="0.25">
      <c r="A28" s="156" t="s">
        <v>252</v>
      </c>
      <c r="B28" s="23"/>
      <c r="C28" s="305" t="s">
        <v>211</v>
      </c>
      <c r="D28" s="306"/>
      <c r="E28" s="59">
        <v>70</v>
      </c>
      <c r="F28" s="60">
        <v>25</v>
      </c>
      <c r="G28" s="55">
        <v>0</v>
      </c>
      <c r="H28" s="61">
        <v>0</v>
      </c>
      <c r="I28" s="55">
        <v>0</v>
      </c>
      <c r="J28" s="61">
        <v>0</v>
      </c>
      <c r="K28" s="55">
        <v>0</v>
      </c>
      <c r="L28" s="61">
        <v>0</v>
      </c>
      <c r="M28" s="55">
        <v>0</v>
      </c>
      <c r="N28" s="61">
        <v>0</v>
      </c>
      <c r="O28" s="73">
        <f t="shared" si="1"/>
        <v>0</v>
      </c>
      <c r="P28" s="74">
        <f t="shared" si="2"/>
        <v>0</v>
      </c>
      <c r="Q28" s="68">
        <v>0</v>
      </c>
      <c r="R28" s="53">
        <f t="shared" si="3"/>
        <v>0</v>
      </c>
      <c r="S28" s="16" t="b">
        <v>1</v>
      </c>
      <c r="T28" s="122"/>
      <c r="U28" s="122"/>
    </row>
    <row r="29" spans="1:21" ht="15" customHeight="1" x14ac:dyDescent="0.25">
      <c r="A29" s="156" t="s">
        <v>252</v>
      </c>
      <c r="B29" s="23"/>
      <c r="C29" s="297" t="s">
        <v>37</v>
      </c>
      <c r="D29" s="298">
        <v>0</v>
      </c>
      <c r="E29" s="59">
        <v>20000</v>
      </c>
      <c r="F29" s="60">
        <v>3213</v>
      </c>
      <c r="G29" s="55">
        <v>0</v>
      </c>
      <c r="H29" s="61">
        <v>0</v>
      </c>
      <c r="I29" s="55">
        <v>0</v>
      </c>
      <c r="J29" s="61">
        <v>0</v>
      </c>
      <c r="K29" s="55">
        <v>0</v>
      </c>
      <c r="L29" s="61">
        <v>0</v>
      </c>
      <c r="M29" s="55">
        <v>0</v>
      </c>
      <c r="N29" s="61">
        <v>0</v>
      </c>
      <c r="O29" s="73">
        <f t="shared" si="1"/>
        <v>0</v>
      </c>
      <c r="P29" s="74">
        <f t="shared" si="2"/>
        <v>0</v>
      </c>
      <c r="Q29" s="68">
        <v>0</v>
      </c>
      <c r="R29" s="53">
        <f t="shared" si="3"/>
        <v>0</v>
      </c>
      <c r="S29" s="16" t="b">
        <v>1</v>
      </c>
      <c r="T29" s="124" t="s">
        <v>222</v>
      </c>
      <c r="U29" s="122"/>
    </row>
    <row r="30" spans="1:21" ht="15" customHeight="1" x14ac:dyDescent="0.25">
      <c r="A30" s="156" t="s">
        <v>252</v>
      </c>
      <c r="B30" s="23"/>
      <c r="C30" s="297" t="s">
        <v>38</v>
      </c>
      <c r="D30" s="298"/>
      <c r="E30" s="59">
        <v>70</v>
      </c>
      <c r="F30" s="60">
        <v>0</v>
      </c>
      <c r="G30" s="55">
        <v>0</v>
      </c>
      <c r="H30" s="61">
        <v>0</v>
      </c>
      <c r="I30" s="55">
        <v>0</v>
      </c>
      <c r="J30" s="61">
        <v>0</v>
      </c>
      <c r="K30" s="55">
        <v>0</v>
      </c>
      <c r="L30" s="61">
        <v>0</v>
      </c>
      <c r="M30" s="55">
        <v>0</v>
      </c>
      <c r="N30" s="61">
        <v>0</v>
      </c>
      <c r="O30" s="73">
        <f t="shared" si="1"/>
        <v>0</v>
      </c>
      <c r="P30" s="74">
        <f t="shared" si="2"/>
        <v>0</v>
      </c>
      <c r="Q30" s="68">
        <v>0</v>
      </c>
      <c r="R30" s="53">
        <f t="shared" si="3"/>
        <v>0</v>
      </c>
      <c r="S30" s="16" t="b">
        <v>1</v>
      </c>
      <c r="T30" s="124" t="s">
        <v>222</v>
      </c>
      <c r="U30" s="122"/>
    </row>
    <row r="31" spans="1:21" ht="15" customHeight="1" x14ac:dyDescent="0.25">
      <c r="A31" s="156" t="s">
        <v>252</v>
      </c>
      <c r="B31" s="23"/>
      <c r="C31" s="291" t="s">
        <v>199</v>
      </c>
      <c r="D31" s="287"/>
      <c r="E31" s="59">
        <v>0</v>
      </c>
      <c r="F31" s="60">
        <v>0</v>
      </c>
      <c r="G31" s="55">
        <v>0</v>
      </c>
      <c r="H31" s="61">
        <v>0</v>
      </c>
      <c r="I31" s="55">
        <v>0</v>
      </c>
      <c r="J31" s="61">
        <v>0</v>
      </c>
      <c r="K31" s="55">
        <v>0</v>
      </c>
      <c r="L31" s="61">
        <v>0</v>
      </c>
      <c r="M31" s="55">
        <v>0</v>
      </c>
      <c r="N31" s="61">
        <v>0</v>
      </c>
      <c r="O31" s="73">
        <f t="shared" si="1"/>
        <v>0</v>
      </c>
      <c r="P31" s="74">
        <f t="shared" si="2"/>
        <v>0</v>
      </c>
      <c r="Q31" s="68">
        <v>0</v>
      </c>
      <c r="R31" s="53">
        <f t="shared" si="3"/>
        <v>0</v>
      </c>
      <c r="S31" s="16" t="b">
        <v>1</v>
      </c>
      <c r="T31" s="124" t="s">
        <v>222</v>
      </c>
      <c r="U31" s="122"/>
    </row>
    <row r="32" spans="1:21" ht="15" customHeight="1" x14ac:dyDescent="0.25">
      <c r="A32" s="156" t="s">
        <v>252</v>
      </c>
      <c r="B32" s="23"/>
      <c r="C32" s="297" t="s">
        <v>31</v>
      </c>
      <c r="D32" s="298">
        <v>0</v>
      </c>
      <c r="E32" s="59">
        <v>0</v>
      </c>
      <c r="F32" s="60">
        <v>0</v>
      </c>
      <c r="G32" s="55">
        <v>0</v>
      </c>
      <c r="H32" s="61">
        <v>0</v>
      </c>
      <c r="I32" s="55">
        <v>0</v>
      </c>
      <c r="J32" s="61">
        <v>0</v>
      </c>
      <c r="K32" s="55">
        <v>0</v>
      </c>
      <c r="L32" s="61">
        <v>0</v>
      </c>
      <c r="M32" s="55">
        <v>0</v>
      </c>
      <c r="N32" s="61">
        <v>0</v>
      </c>
      <c r="O32" s="73">
        <f t="shared" si="1"/>
        <v>0</v>
      </c>
      <c r="P32" s="74">
        <f t="shared" si="2"/>
        <v>0</v>
      </c>
      <c r="Q32" s="68">
        <v>0</v>
      </c>
      <c r="R32" s="53">
        <f t="shared" si="3"/>
        <v>0</v>
      </c>
      <c r="S32" s="16"/>
      <c r="T32" s="124" t="s">
        <v>223</v>
      </c>
      <c r="U32" s="122"/>
    </row>
    <row r="33" spans="1:21" x14ac:dyDescent="0.25">
      <c r="A33" s="156" t="s">
        <v>252</v>
      </c>
      <c r="B33" s="23"/>
      <c r="C33" s="297" t="s">
        <v>81</v>
      </c>
      <c r="D33" s="298">
        <v>0</v>
      </c>
      <c r="E33" s="59">
        <v>0</v>
      </c>
      <c r="F33" s="60">
        <v>0</v>
      </c>
      <c r="G33" s="55">
        <v>0</v>
      </c>
      <c r="H33" s="61">
        <v>0</v>
      </c>
      <c r="I33" s="55">
        <v>0</v>
      </c>
      <c r="J33" s="61">
        <v>0</v>
      </c>
      <c r="K33" s="55">
        <v>0</v>
      </c>
      <c r="L33" s="61">
        <v>0</v>
      </c>
      <c r="M33" s="55">
        <v>0</v>
      </c>
      <c r="N33" s="61">
        <v>0</v>
      </c>
      <c r="O33" s="73">
        <f t="shared" si="1"/>
        <v>0</v>
      </c>
      <c r="P33" s="74">
        <f t="shared" si="2"/>
        <v>0</v>
      </c>
      <c r="Q33" s="68">
        <v>0</v>
      </c>
      <c r="R33" s="53">
        <f t="shared" si="3"/>
        <v>0</v>
      </c>
      <c r="S33" s="16"/>
      <c r="T33" s="124" t="s">
        <v>224</v>
      </c>
      <c r="U33" s="122"/>
    </row>
    <row r="34" spans="1:21" ht="30" x14ac:dyDescent="0.25">
      <c r="A34" s="156" t="s">
        <v>252</v>
      </c>
      <c r="B34" s="23"/>
      <c r="C34" s="297" t="s">
        <v>83</v>
      </c>
      <c r="D34" s="298"/>
      <c r="E34" s="59">
        <v>0</v>
      </c>
      <c r="F34" s="60">
        <v>0</v>
      </c>
      <c r="G34" s="55">
        <v>0</v>
      </c>
      <c r="H34" s="61">
        <v>0</v>
      </c>
      <c r="I34" s="55">
        <v>0</v>
      </c>
      <c r="J34" s="61">
        <v>0</v>
      </c>
      <c r="K34" s="55">
        <v>0</v>
      </c>
      <c r="L34" s="61">
        <v>0</v>
      </c>
      <c r="M34" s="55">
        <v>0</v>
      </c>
      <c r="N34" s="61">
        <v>0</v>
      </c>
      <c r="O34" s="73">
        <f t="shared" si="1"/>
        <v>0</v>
      </c>
      <c r="P34" s="74">
        <f t="shared" si="2"/>
        <v>0</v>
      </c>
      <c r="Q34" s="68">
        <v>0</v>
      </c>
      <c r="R34" s="53">
        <f t="shared" si="3"/>
        <v>0</v>
      </c>
      <c r="S34" s="16" t="b">
        <v>1</v>
      </c>
      <c r="T34" s="124" t="s">
        <v>225</v>
      </c>
      <c r="U34" s="122"/>
    </row>
    <row r="35" spans="1:21" x14ac:dyDescent="0.25">
      <c r="A35" s="156" t="s">
        <v>252</v>
      </c>
      <c r="B35" s="23"/>
      <c r="C35" s="291" t="s">
        <v>200</v>
      </c>
      <c r="D35" s="287"/>
      <c r="E35" s="59">
        <v>0</v>
      </c>
      <c r="F35" s="60"/>
      <c r="G35" s="55">
        <v>0</v>
      </c>
      <c r="H35" s="61">
        <v>0</v>
      </c>
      <c r="I35" s="55">
        <v>0</v>
      </c>
      <c r="J35" s="61">
        <v>0</v>
      </c>
      <c r="K35" s="55">
        <v>0</v>
      </c>
      <c r="L35" s="61">
        <v>0</v>
      </c>
      <c r="M35" s="55">
        <v>0</v>
      </c>
      <c r="N35" s="61">
        <v>0</v>
      </c>
      <c r="O35" s="73">
        <f t="shared" si="1"/>
        <v>0</v>
      </c>
      <c r="P35" s="74">
        <f t="shared" si="2"/>
        <v>0</v>
      </c>
      <c r="Q35" s="68">
        <v>0</v>
      </c>
      <c r="R35" s="53">
        <f t="shared" si="3"/>
        <v>0</v>
      </c>
      <c r="S35" s="16"/>
      <c r="T35" s="122"/>
      <c r="U35" s="122"/>
    </row>
    <row r="36" spans="1:21" x14ac:dyDescent="0.25">
      <c r="A36" s="156" t="s">
        <v>252</v>
      </c>
      <c r="B36" s="23"/>
      <c r="C36" s="297" t="s">
        <v>84</v>
      </c>
      <c r="D36" s="298"/>
      <c r="E36" s="59">
        <v>0</v>
      </c>
      <c r="F36" s="60"/>
      <c r="G36" s="55">
        <v>0</v>
      </c>
      <c r="H36" s="61">
        <v>0</v>
      </c>
      <c r="I36" s="55">
        <v>0</v>
      </c>
      <c r="J36" s="61">
        <v>0</v>
      </c>
      <c r="K36" s="55">
        <v>0</v>
      </c>
      <c r="L36" s="61">
        <v>0</v>
      </c>
      <c r="M36" s="55">
        <v>0</v>
      </c>
      <c r="N36" s="61">
        <v>0</v>
      </c>
      <c r="O36" s="73">
        <f t="shared" si="1"/>
        <v>0</v>
      </c>
      <c r="P36" s="74">
        <f t="shared" si="2"/>
        <v>0</v>
      </c>
      <c r="Q36" s="68">
        <v>0</v>
      </c>
      <c r="R36" s="53">
        <f t="shared" si="3"/>
        <v>0</v>
      </c>
      <c r="S36" s="16" t="b">
        <v>1</v>
      </c>
      <c r="T36" s="122"/>
      <c r="U36" s="122"/>
    </row>
    <row r="37" spans="1:21" s="90" customFormat="1" ht="8.1" customHeight="1" x14ac:dyDescent="0.25">
      <c r="B37" s="86"/>
      <c r="C37" s="309">
        <f>COUNTA(C24:C36)</f>
        <v>13</v>
      </c>
      <c r="D37" s="310"/>
      <c r="E37" s="87"/>
      <c r="F37" s="87"/>
      <c r="G37" s="87"/>
      <c r="H37" s="88"/>
      <c r="I37" s="87"/>
      <c r="J37" s="88"/>
      <c r="K37" s="87"/>
      <c r="L37" s="88"/>
      <c r="M37" s="87"/>
      <c r="N37" s="88"/>
      <c r="O37" s="42"/>
      <c r="P37" s="51"/>
      <c r="Q37" s="87"/>
      <c r="R37" s="53"/>
      <c r="S37" s="89" t="b">
        <v>1</v>
      </c>
      <c r="T37" s="123"/>
      <c r="U37" s="123"/>
    </row>
    <row r="38" spans="1:21" x14ac:dyDescent="0.25">
      <c r="B38" s="302" t="s">
        <v>40</v>
      </c>
      <c r="C38" s="303"/>
      <c r="D38" s="304"/>
      <c r="E38" s="87"/>
      <c r="F38" s="87"/>
      <c r="G38" s="87"/>
      <c r="H38" s="88"/>
      <c r="I38" s="87"/>
      <c r="J38" s="88"/>
      <c r="K38" s="87"/>
      <c r="L38" s="88"/>
      <c r="M38" s="87"/>
      <c r="N38" s="88"/>
      <c r="O38" s="42"/>
      <c r="P38" s="51"/>
      <c r="Q38" s="87"/>
      <c r="R38" s="53"/>
      <c r="S38" s="16" t="b">
        <v>1</v>
      </c>
      <c r="T38" s="122"/>
      <c r="U38" s="122"/>
    </row>
    <row r="39" spans="1:21" ht="8.1" customHeight="1" x14ac:dyDescent="0.25">
      <c r="B39" s="288"/>
      <c r="C39" s="289"/>
      <c r="D39" s="290"/>
      <c r="E39" s="87"/>
      <c r="F39" s="87"/>
      <c r="G39" s="87"/>
      <c r="H39" s="88"/>
      <c r="I39" s="87"/>
      <c r="J39" s="88"/>
      <c r="K39" s="87"/>
      <c r="L39" s="88"/>
      <c r="M39" s="87"/>
      <c r="N39" s="88"/>
      <c r="O39" s="42"/>
      <c r="P39" s="51"/>
      <c r="Q39" s="87"/>
      <c r="R39" s="53"/>
      <c r="S39" s="16" t="b">
        <v>1</v>
      </c>
      <c r="T39" s="122"/>
      <c r="U39" s="122"/>
    </row>
    <row r="40" spans="1:21" x14ac:dyDescent="0.25">
      <c r="A40" s="156" t="s">
        <v>253</v>
      </c>
      <c r="B40" s="27"/>
      <c r="C40" s="297" t="s">
        <v>46</v>
      </c>
      <c r="D40" s="298">
        <v>0</v>
      </c>
      <c r="E40" s="59">
        <v>616</v>
      </c>
      <c r="F40" s="60">
        <v>15</v>
      </c>
      <c r="G40" s="55">
        <v>0</v>
      </c>
      <c r="H40" s="61">
        <v>0</v>
      </c>
      <c r="I40" s="55">
        <v>0</v>
      </c>
      <c r="J40" s="61">
        <v>0</v>
      </c>
      <c r="K40" s="55">
        <v>0</v>
      </c>
      <c r="L40" s="61">
        <v>0</v>
      </c>
      <c r="M40" s="55">
        <v>0</v>
      </c>
      <c r="N40" s="372">
        <v>17.350000000000001</v>
      </c>
      <c r="O40" s="73">
        <f>IF(ISERROR(M40+K40+I40+G40),"Invalid Input",M40+K40+I40+G40)</f>
        <v>0</v>
      </c>
      <c r="P40" s="74">
        <f>IF(ISERROR(H40+J40+L40+N40),"Invalid Input",H40+J40+L40+N40)</f>
        <v>17.350000000000001</v>
      </c>
      <c r="Q40" s="68">
        <v>0</v>
      </c>
      <c r="R40" s="53">
        <f>IF(ISERROR(Q40-P40),"Invalid Input",(Q40-P40))</f>
        <v>-17.350000000000001</v>
      </c>
      <c r="S40" s="16" t="b">
        <v>1</v>
      </c>
      <c r="T40" s="122"/>
      <c r="U40" s="122"/>
    </row>
    <row r="41" spans="1:21" x14ac:dyDescent="0.25">
      <c r="A41" s="156" t="s">
        <v>253</v>
      </c>
      <c r="B41" s="27"/>
      <c r="C41" s="297" t="s">
        <v>45</v>
      </c>
      <c r="D41" s="298">
        <v>0</v>
      </c>
      <c r="E41" s="59">
        <v>0</v>
      </c>
      <c r="F41" s="60">
        <v>0</v>
      </c>
      <c r="G41" s="55">
        <v>0</v>
      </c>
      <c r="H41" s="61">
        <v>0</v>
      </c>
      <c r="I41" s="55">
        <v>0</v>
      </c>
      <c r="J41" s="61">
        <v>0</v>
      </c>
      <c r="K41" s="55">
        <v>0</v>
      </c>
      <c r="L41" s="61">
        <v>0</v>
      </c>
      <c r="M41" s="55">
        <v>0</v>
      </c>
      <c r="N41" s="61">
        <v>0</v>
      </c>
      <c r="O41" s="73">
        <f>IF(ISERROR(M41+K41+I41+G41),"Invalid Input",M41+K41+I41+G41)</f>
        <v>0</v>
      </c>
      <c r="P41" s="74">
        <f>IF(ISERROR(H41+J41+L41+N41),"Invalid Input",H41+J41+L41+N41)</f>
        <v>0</v>
      </c>
      <c r="Q41" s="68">
        <v>0</v>
      </c>
      <c r="R41" s="53">
        <f>IF(ISERROR(Q41-P41),"Invalid Input",(Q41-P41))</f>
        <v>0</v>
      </c>
      <c r="S41" s="16" t="b">
        <v>1</v>
      </c>
      <c r="T41" s="122"/>
      <c r="U41" s="122"/>
    </row>
    <row r="42" spans="1:21" ht="15" customHeight="1" x14ac:dyDescent="0.25">
      <c r="A42" s="156" t="s">
        <v>253</v>
      </c>
      <c r="B42" s="27"/>
      <c r="C42" s="297" t="s">
        <v>85</v>
      </c>
      <c r="D42" s="298">
        <v>0</v>
      </c>
      <c r="E42" s="59">
        <v>0</v>
      </c>
      <c r="F42" s="60">
        <v>30000</v>
      </c>
      <c r="G42" s="157">
        <v>10000</v>
      </c>
      <c r="H42" s="61">
        <v>38850</v>
      </c>
      <c r="I42" s="55">
        <v>0</v>
      </c>
      <c r="J42" s="61">
        <v>0</v>
      </c>
      <c r="K42" s="55">
        <v>0</v>
      </c>
      <c r="L42" s="61">
        <v>0</v>
      </c>
      <c r="M42" s="55">
        <v>0</v>
      </c>
      <c r="N42" s="61">
        <v>0</v>
      </c>
      <c r="O42" s="73">
        <f>IF(ISERROR(M42+K42+I42+G42),"Invalid Input",M42+K42+I42+G42)</f>
        <v>10000</v>
      </c>
      <c r="P42" s="74">
        <f>IF(ISERROR(H42+J42+L42+N42),"Invalid Input",H42+J42+L42+N42)</f>
        <v>38850</v>
      </c>
      <c r="Q42" s="68">
        <v>0</v>
      </c>
      <c r="R42" s="53">
        <f>IF(ISERROR(Q42-P42),"Invalid Input",(Q42-P42))</f>
        <v>-38850</v>
      </c>
      <c r="S42" s="16" t="b">
        <v>1</v>
      </c>
      <c r="T42" s="122" t="s">
        <v>226</v>
      </c>
      <c r="U42" s="122"/>
    </row>
    <row r="43" spans="1:21" ht="15" customHeight="1" x14ac:dyDescent="0.25">
      <c r="A43" s="156" t="s">
        <v>253</v>
      </c>
      <c r="B43" s="27"/>
      <c r="C43" s="297" t="s">
        <v>86</v>
      </c>
      <c r="D43" s="298">
        <v>0</v>
      </c>
      <c r="E43" s="59">
        <v>0</v>
      </c>
      <c r="F43" s="60">
        <v>1</v>
      </c>
      <c r="G43" s="158" t="s">
        <v>227</v>
      </c>
      <c r="H43" s="61">
        <v>0</v>
      </c>
      <c r="I43" s="55">
        <v>0</v>
      </c>
      <c r="J43" s="61">
        <v>0</v>
      </c>
      <c r="K43" s="55">
        <v>0</v>
      </c>
      <c r="L43" s="61">
        <v>0</v>
      </c>
      <c r="M43" s="55">
        <v>0</v>
      </c>
      <c r="N43" s="61">
        <v>0</v>
      </c>
      <c r="O43" s="73">
        <f>IF(ISERROR(M43+K43+I43+G43),"Invalid Input",M43+K43+I43+G43)</f>
        <v>0.4</v>
      </c>
      <c r="P43" s="74">
        <f>IF(ISERROR(H43+J43+L43+N43),"Invalid Input",H43+J43+L43+N43)</f>
        <v>0</v>
      </c>
      <c r="Q43" s="68">
        <v>0</v>
      </c>
      <c r="R43" s="53">
        <f>IF(ISERROR(Q43-P43),"Invalid Input",(Q43-P43))</f>
        <v>0</v>
      </c>
      <c r="S43" s="116" t="b">
        <v>1</v>
      </c>
      <c r="T43" s="122"/>
      <c r="U43" s="122"/>
    </row>
    <row r="44" spans="1:21" x14ac:dyDescent="0.25">
      <c r="A44" s="156" t="s">
        <v>253</v>
      </c>
      <c r="B44" s="27"/>
      <c r="C44" s="286"/>
      <c r="D44" s="287"/>
      <c r="E44" s="120"/>
      <c r="F44" s="120"/>
      <c r="G44" s="120"/>
      <c r="H44" s="121"/>
      <c r="I44" s="120"/>
      <c r="J44" s="121"/>
      <c r="K44" s="120"/>
      <c r="L44" s="121"/>
      <c r="M44" s="120"/>
      <c r="N44" s="121"/>
      <c r="O44" s="73"/>
      <c r="P44" s="74"/>
      <c r="Q44" s="121"/>
      <c r="R44" s="53"/>
      <c r="S44" s="16"/>
      <c r="T44" s="122"/>
      <c r="U44" s="122"/>
    </row>
    <row r="45" spans="1:21" ht="14.1" customHeight="1" x14ac:dyDescent="0.25">
      <c r="A45" s="156" t="s">
        <v>253</v>
      </c>
      <c r="B45" s="302" t="s">
        <v>26</v>
      </c>
      <c r="C45" s="303"/>
      <c r="D45" s="304"/>
      <c r="E45" s="120"/>
      <c r="F45" s="120"/>
      <c r="G45" s="120"/>
      <c r="H45" s="121"/>
      <c r="I45" s="120"/>
      <c r="J45" s="121"/>
      <c r="K45" s="120"/>
      <c r="L45" s="121"/>
      <c r="M45" s="120"/>
      <c r="N45" s="121"/>
      <c r="O45" s="73"/>
      <c r="P45" s="74"/>
      <c r="Q45" s="121"/>
      <c r="R45" s="53"/>
      <c r="S45" s="16"/>
      <c r="T45" s="122"/>
      <c r="U45" s="122"/>
    </row>
    <row r="46" spans="1:21" ht="7.15" customHeight="1" x14ac:dyDescent="0.25">
      <c r="A46" s="156" t="s">
        <v>253</v>
      </c>
      <c r="B46" s="288"/>
      <c r="C46" s="289"/>
      <c r="D46" s="290"/>
      <c r="E46" s="120"/>
      <c r="F46" s="120"/>
      <c r="G46" s="120"/>
      <c r="H46" s="121"/>
      <c r="I46" s="120"/>
      <c r="J46" s="121"/>
      <c r="K46" s="120"/>
      <c r="L46" s="121"/>
      <c r="M46" s="120"/>
      <c r="N46" s="121"/>
      <c r="O46" s="73"/>
      <c r="P46" s="74"/>
      <c r="Q46" s="121"/>
      <c r="R46" s="53"/>
      <c r="S46" s="16"/>
      <c r="T46" s="122"/>
      <c r="U46" s="122"/>
    </row>
    <row r="47" spans="1:21" ht="26.25" x14ac:dyDescent="0.25">
      <c r="A47" s="156" t="s">
        <v>253</v>
      </c>
      <c r="B47" s="27"/>
      <c r="C47" s="297" t="s">
        <v>42</v>
      </c>
      <c r="D47" s="298">
        <v>0</v>
      </c>
      <c r="E47" s="159">
        <v>45</v>
      </c>
      <c r="F47" s="60">
        <v>0</v>
      </c>
      <c r="G47" s="55">
        <v>0</v>
      </c>
      <c r="H47" s="61">
        <v>0</v>
      </c>
      <c r="I47" s="55">
        <v>0</v>
      </c>
      <c r="J47" s="61">
        <v>0</v>
      </c>
      <c r="K47" s="55">
        <v>0</v>
      </c>
      <c r="L47" s="61">
        <v>0</v>
      </c>
      <c r="M47" s="55">
        <v>0</v>
      </c>
      <c r="N47" s="61">
        <v>0</v>
      </c>
      <c r="O47" s="73">
        <f>IF(ISERROR(M47+K47+I47+G47),"Invalid Input",M47+K47+I47+G47)</f>
        <v>0</v>
      </c>
      <c r="P47" s="74">
        <f>IF(ISERROR(H47+J47+L47+N47),"Invalid Input",H47+J47+L47+N47)</f>
        <v>0</v>
      </c>
      <c r="Q47" s="68">
        <v>0</v>
      </c>
      <c r="R47" s="53">
        <f>IF(ISERROR(Q47-P47),"Invalid Input",(Q47-P47))</f>
        <v>0</v>
      </c>
      <c r="S47" s="16" t="b">
        <v>1</v>
      </c>
      <c r="T47" s="122" t="s">
        <v>228</v>
      </c>
      <c r="U47" s="122"/>
    </row>
    <row r="48" spans="1:21" ht="20.45" customHeight="1" x14ac:dyDescent="0.25">
      <c r="A48" s="156" t="s">
        <v>253</v>
      </c>
      <c r="B48" s="27"/>
      <c r="C48" s="297" t="s">
        <v>43</v>
      </c>
      <c r="D48" s="298">
        <v>0</v>
      </c>
      <c r="E48" s="59">
        <v>0</v>
      </c>
      <c r="F48" s="60"/>
      <c r="G48" s="55"/>
      <c r="H48" s="61">
        <v>0</v>
      </c>
      <c r="I48" s="55">
        <v>0</v>
      </c>
      <c r="J48" s="61">
        <v>0</v>
      </c>
      <c r="K48" s="55">
        <v>0</v>
      </c>
      <c r="L48" s="61">
        <v>0</v>
      </c>
      <c r="M48" s="55">
        <v>0</v>
      </c>
      <c r="N48" s="61">
        <v>0</v>
      </c>
      <c r="O48" s="73">
        <f>IF(ISERROR(M48+K48+I48+G48),"Invalid Input",M48+K48+I48+G48)</f>
        <v>0</v>
      </c>
      <c r="P48" s="74">
        <f>IF(ISERROR(H48+J48+L48+N48),"Invalid Input",H48+J48+L48+N48)</f>
        <v>0</v>
      </c>
      <c r="Q48" s="68">
        <v>0</v>
      </c>
      <c r="R48" s="53">
        <f>IF(ISERROR(Q48-P48),"Invalid Input",(Q48-P48))</f>
        <v>0</v>
      </c>
      <c r="S48" s="16" t="b">
        <v>1</v>
      </c>
      <c r="U48" s="122"/>
    </row>
    <row r="49" spans="1:21" ht="15.6" customHeight="1" x14ac:dyDescent="0.25">
      <c r="B49" s="17"/>
      <c r="C49" s="297" t="s">
        <v>44</v>
      </c>
      <c r="D49" s="298">
        <v>0</v>
      </c>
      <c r="E49" s="60">
        <v>40</v>
      </c>
      <c r="F49" s="55">
        <v>10</v>
      </c>
      <c r="G49" s="61">
        <v>8</v>
      </c>
      <c r="H49" s="55">
        <v>15</v>
      </c>
      <c r="I49" s="61">
        <v>15</v>
      </c>
      <c r="J49" s="55">
        <v>15</v>
      </c>
      <c r="K49" s="61">
        <v>17</v>
      </c>
      <c r="L49" s="61"/>
      <c r="M49" s="55">
        <v>0</v>
      </c>
      <c r="N49" s="61">
        <v>0</v>
      </c>
      <c r="O49" s="73">
        <f>IF(ISERROR(M49+K49+I49+G49),"Invalid Input",M49+K49+I49+G49)</f>
        <v>40</v>
      </c>
      <c r="P49" s="74">
        <f>IF(ISERROR(H49+J49+L49+N49),"Invalid Input",H49+J49+L49+N49)</f>
        <v>30</v>
      </c>
      <c r="Q49" s="68">
        <v>0</v>
      </c>
      <c r="R49" s="53">
        <f>IF(ISERROR(Q49-P49),"Invalid Input",(Q49-P49))</f>
        <v>-30</v>
      </c>
      <c r="S49" s="16" t="b">
        <v>1</v>
      </c>
      <c r="T49" s="124"/>
      <c r="U49" s="124"/>
    </row>
    <row r="50" spans="1:21" ht="8.1" customHeight="1" x14ac:dyDescent="0.25">
      <c r="B50" s="23"/>
      <c r="C50" s="295">
        <f>COUNTA(C40:C49)</f>
        <v>7</v>
      </c>
      <c r="D50" s="296"/>
      <c r="E50" s="87"/>
      <c r="F50" s="87"/>
      <c r="G50" s="87"/>
      <c r="H50" s="88"/>
      <c r="I50" s="87"/>
      <c r="J50" s="88"/>
      <c r="K50" s="87"/>
      <c r="L50" s="88"/>
      <c r="M50" s="87"/>
      <c r="N50" s="88"/>
      <c r="O50" s="42"/>
      <c r="P50" s="51"/>
      <c r="Q50" s="87"/>
      <c r="R50" s="53"/>
      <c r="S50" s="16" t="b">
        <v>1</v>
      </c>
      <c r="T50" s="124"/>
      <c r="U50" s="124"/>
    </row>
    <row r="51" spans="1:21" x14ac:dyDescent="0.25">
      <c r="B51" s="302" t="s">
        <v>20</v>
      </c>
      <c r="C51" s="303"/>
      <c r="D51" s="304"/>
      <c r="E51" s="87"/>
      <c r="F51" s="87"/>
      <c r="G51" s="87"/>
      <c r="H51" s="88"/>
      <c r="I51" s="87"/>
      <c r="J51" s="88"/>
      <c r="K51" s="87"/>
      <c r="L51" s="88"/>
      <c r="M51" s="87"/>
      <c r="N51" s="88"/>
      <c r="O51" s="42"/>
      <c r="P51" s="51"/>
      <c r="Q51" s="87"/>
      <c r="R51" s="53"/>
      <c r="S51" s="16"/>
      <c r="T51" s="124"/>
      <c r="U51" s="124"/>
    </row>
    <row r="52" spans="1:21" x14ac:dyDescent="0.25">
      <c r="A52" s="156" t="s">
        <v>254</v>
      </c>
      <c r="B52" s="85" t="s">
        <v>15</v>
      </c>
      <c r="C52" s="289"/>
      <c r="D52" s="290"/>
      <c r="E52" s="87"/>
      <c r="F52" s="87"/>
      <c r="G52" s="87"/>
      <c r="H52" s="88"/>
      <c r="I52" s="87"/>
      <c r="J52" s="88"/>
      <c r="K52" s="87"/>
      <c r="L52" s="88"/>
      <c r="M52" s="87"/>
      <c r="N52" s="88"/>
      <c r="O52" s="42"/>
      <c r="P52" s="51"/>
      <c r="Q52" s="87"/>
      <c r="R52" s="53"/>
      <c r="S52" s="16" t="b">
        <v>1</v>
      </c>
      <c r="T52" s="124"/>
      <c r="U52" s="124"/>
    </row>
    <row r="53" spans="1:21" ht="26.25" customHeight="1" x14ac:dyDescent="0.25">
      <c r="A53" s="156" t="s">
        <v>254</v>
      </c>
      <c r="B53" s="23"/>
      <c r="C53" s="297" t="s">
        <v>41</v>
      </c>
      <c r="D53" s="298">
        <v>0</v>
      </c>
      <c r="E53" s="59">
        <v>0</v>
      </c>
      <c r="F53" s="60"/>
      <c r="G53" s="55"/>
      <c r="H53" s="61"/>
      <c r="I53" s="55">
        <v>0</v>
      </c>
      <c r="J53" s="61">
        <v>0</v>
      </c>
      <c r="K53" s="55">
        <v>0</v>
      </c>
      <c r="L53" s="61">
        <v>0</v>
      </c>
      <c r="M53" s="55">
        <v>0</v>
      </c>
      <c r="N53" s="61">
        <v>0</v>
      </c>
      <c r="O53" s="73">
        <f>IF(ISERROR(M53+K53+I53+G53),"Invalid Input",M53+K53+I53+G53)</f>
        <v>0</v>
      </c>
      <c r="P53" s="74">
        <f>IF(ISERROR(H53+J53+L53+N53),"Invalid Input",H53+J53+L53+N53)</f>
        <v>0</v>
      </c>
      <c r="Q53" s="68">
        <v>0</v>
      </c>
      <c r="R53" s="53">
        <f>IF(ISERROR(Q53-P53),"Invalid Input",(Q53-P53))</f>
        <v>0</v>
      </c>
      <c r="S53" s="16" t="b">
        <v>1</v>
      </c>
      <c r="T53" s="124"/>
      <c r="U53" s="124"/>
    </row>
    <row r="54" spans="1:21" ht="23.45" customHeight="1" x14ac:dyDescent="0.25">
      <c r="A54" s="156" t="s">
        <v>254</v>
      </c>
      <c r="B54" s="27"/>
      <c r="C54" s="297" t="s">
        <v>47</v>
      </c>
      <c r="D54" s="298">
        <v>0</v>
      </c>
      <c r="E54" s="59">
        <v>0</v>
      </c>
      <c r="F54" s="60">
        <v>100</v>
      </c>
      <c r="G54" s="55">
        <v>10</v>
      </c>
      <c r="H54" s="61">
        <v>30</v>
      </c>
      <c r="I54" s="55">
        <v>40</v>
      </c>
      <c r="J54" s="61">
        <v>65</v>
      </c>
      <c r="K54" s="55">
        <v>0</v>
      </c>
      <c r="L54" s="61">
        <v>0</v>
      </c>
      <c r="M54" s="55">
        <v>0</v>
      </c>
      <c r="N54" s="61">
        <v>44</v>
      </c>
      <c r="O54" s="73">
        <f>IF(ISERROR(M54+K54+I54+G54),"Invalid Input",M54+K54+I54+G54)</f>
        <v>50</v>
      </c>
      <c r="P54" s="74">
        <f>IF(ISERROR(H54+J54+L54+N54),"Invalid Input",H54+J54+L54+N54)</f>
        <v>139</v>
      </c>
      <c r="Q54" s="68">
        <v>0</v>
      </c>
      <c r="R54" s="53">
        <f>IF(ISERROR(Q54-P54),"Invalid Input",(Q54-P54))</f>
        <v>-139</v>
      </c>
      <c r="S54" s="16" t="b">
        <v>1</v>
      </c>
      <c r="T54" s="124"/>
      <c r="U54" s="124"/>
    </row>
    <row r="55" spans="1:21" ht="16.149999999999999" customHeight="1" x14ac:dyDescent="0.25">
      <c r="A55" s="156" t="s">
        <v>254</v>
      </c>
      <c r="B55" s="17"/>
      <c r="C55" s="295">
        <f>COUNTA(C53:C54)</f>
        <v>2</v>
      </c>
      <c r="D55" s="296"/>
      <c r="E55" s="87"/>
      <c r="F55" s="87"/>
      <c r="G55" s="87"/>
      <c r="H55" s="88"/>
      <c r="I55" s="87"/>
      <c r="J55" s="88"/>
      <c r="K55" s="87"/>
      <c r="L55" s="88"/>
      <c r="M55" s="87"/>
      <c r="N55" s="88"/>
      <c r="O55" s="42"/>
      <c r="P55" s="51"/>
      <c r="Q55" s="87"/>
      <c r="R55" s="53"/>
      <c r="S55" s="16" t="b">
        <v>1</v>
      </c>
      <c r="T55" s="124"/>
      <c r="U55" s="124"/>
    </row>
    <row r="56" spans="1:21" ht="0.6" customHeight="1" x14ac:dyDescent="0.25">
      <c r="A56" s="156" t="s">
        <v>254</v>
      </c>
      <c r="B56" s="85" t="s">
        <v>16</v>
      </c>
      <c r="C56" s="37"/>
      <c r="D56" s="38"/>
      <c r="E56" s="87"/>
      <c r="F56" s="87"/>
      <c r="G56" s="87"/>
      <c r="H56" s="88"/>
      <c r="I56" s="87"/>
      <c r="J56" s="88"/>
      <c r="K56" s="87"/>
      <c r="L56" s="88"/>
      <c r="M56" s="87"/>
      <c r="N56" s="88"/>
      <c r="O56" s="42"/>
      <c r="P56" s="51"/>
      <c r="Q56" s="87"/>
      <c r="R56" s="53"/>
      <c r="S56" s="16" t="b">
        <v>1</v>
      </c>
      <c r="T56" s="124"/>
      <c r="U56" s="124"/>
    </row>
    <row r="57" spans="1:21" ht="25.5" customHeight="1" x14ac:dyDescent="0.25">
      <c r="A57" s="156" t="s">
        <v>254</v>
      </c>
      <c r="B57" s="27"/>
      <c r="C57" s="307" t="s">
        <v>48</v>
      </c>
      <c r="D57" s="308"/>
      <c r="E57" s="59">
        <v>0</v>
      </c>
      <c r="F57" s="60"/>
      <c r="G57" s="55"/>
      <c r="H57" s="61"/>
      <c r="I57" s="55">
        <v>0</v>
      </c>
      <c r="J57" s="61">
        <v>0</v>
      </c>
      <c r="K57" s="55">
        <v>0</v>
      </c>
      <c r="L57" s="61">
        <v>0</v>
      </c>
      <c r="M57" s="55">
        <v>0</v>
      </c>
      <c r="N57" s="61">
        <v>0</v>
      </c>
      <c r="O57" s="73">
        <f>IF(ISERROR(M57+K57+I57+G57),"Invalid Input",M57+K57+I57+G57)</f>
        <v>0</v>
      </c>
      <c r="P57" s="74">
        <f>IF(ISERROR(H57+J57+L57+N57),"Invalid Input",H57+J57+L57+N57)</f>
        <v>0</v>
      </c>
      <c r="Q57" s="68">
        <v>0</v>
      </c>
      <c r="R57" s="53">
        <f>IF(ISERROR(Q57-P57),"Invalid Input",(Q57-P57))</f>
        <v>0</v>
      </c>
      <c r="S57" s="16" t="b">
        <v>1</v>
      </c>
      <c r="T57" s="124"/>
      <c r="U57" s="124"/>
    </row>
    <row r="58" spans="1:21" x14ac:dyDescent="0.25">
      <c r="A58" s="156" t="s">
        <v>254</v>
      </c>
      <c r="B58" s="27"/>
      <c r="C58" s="307" t="s">
        <v>49</v>
      </c>
      <c r="D58" s="308"/>
      <c r="E58" s="59">
        <v>0</v>
      </c>
      <c r="F58" s="60">
        <v>100</v>
      </c>
      <c r="G58" s="55">
        <v>10</v>
      </c>
      <c r="H58" s="61">
        <v>101</v>
      </c>
      <c r="I58" s="55">
        <v>50</v>
      </c>
      <c r="J58" s="61">
        <v>194</v>
      </c>
      <c r="K58" s="55"/>
      <c r="L58" s="61"/>
      <c r="M58" s="55">
        <v>100</v>
      </c>
      <c r="N58" s="61">
        <v>288</v>
      </c>
      <c r="O58" s="73">
        <f>IF(ISERROR(M58+K58+I58+G58),"Invalid Input",M58+K58+I58+G58)</f>
        <v>160</v>
      </c>
      <c r="P58" s="74">
        <f>IF(ISERROR(H58+J58+L58+N58),"Invalid Input",H58+J58+L58+N58)</f>
        <v>583</v>
      </c>
      <c r="Q58" s="68">
        <v>0</v>
      </c>
      <c r="R58" s="53">
        <f>IF(ISERROR(Q58-P58),"Invalid Input",(Q58-P58))</f>
        <v>-583</v>
      </c>
      <c r="S58" s="16" t="b">
        <v>1</v>
      </c>
      <c r="T58" s="124" t="s">
        <v>284</v>
      </c>
      <c r="U58" s="124"/>
    </row>
    <row r="59" spans="1:21" ht="0.6" customHeight="1" x14ac:dyDescent="0.25">
      <c r="B59" s="17"/>
      <c r="C59" s="295">
        <f>COUNTA(C57:D58)</f>
        <v>2</v>
      </c>
      <c r="D59" s="296"/>
      <c r="E59" s="42"/>
      <c r="F59" s="42"/>
      <c r="G59" s="42"/>
      <c r="H59" s="51"/>
      <c r="I59" s="42"/>
      <c r="J59" s="51"/>
      <c r="K59" s="42"/>
      <c r="L59" s="51"/>
      <c r="M59" s="42"/>
      <c r="N59" s="51"/>
      <c r="O59" s="42"/>
      <c r="P59" s="51"/>
      <c r="Q59" s="42"/>
      <c r="R59" s="53"/>
      <c r="S59" s="16" t="b">
        <v>1</v>
      </c>
      <c r="T59" s="124"/>
      <c r="U59" s="124"/>
    </row>
    <row r="60" spans="1:21" x14ac:dyDescent="0.25">
      <c r="B60" s="85" t="s">
        <v>17</v>
      </c>
      <c r="C60" s="45"/>
      <c r="D60" s="38"/>
      <c r="E60" s="42"/>
      <c r="F60" s="42"/>
      <c r="G60" s="42"/>
      <c r="H60" s="51"/>
      <c r="I60" s="42"/>
      <c r="J60" s="51"/>
      <c r="K60" s="42"/>
      <c r="L60" s="51"/>
      <c r="M60" s="42"/>
      <c r="N60" s="51"/>
      <c r="O60" s="42"/>
      <c r="P60" s="51"/>
      <c r="Q60" s="42"/>
      <c r="R60" s="53"/>
      <c r="S60" s="16" t="b">
        <v>1</v>
      </c>
      <c r="T60" s="124"/>
      <c r="U60" s="124"/>
    </row>
    <row r="61" spans="1:21" x14ac:dyDescent="0.25">
      <c r="A61" s="156" t="s">
        <v>255</v>
      </c>
      <c r="B61" s="27"/>
      <c r="C61" s="293" t="s">
        <v>88</v>
      </c>
      <c r="D61" s="294"/>
      <c r="E61" s="160">
        <v>43000</v>
      </c>
      <c r="F61" s="161">
        <v>43000</v>
      </c>
      <c r="G61" s="55">
        <v>0</v>
      </c>
      <c r="H61" s="55">
        <v>0</v>
      </c>
      <c r="I61" s="55">
        <v>0</v>
      </c>
      <c r="J61" s="61">
        <v>0</v>
      </c>
      <c r="K61" s="55">
        <v>0</v>
      </c>
      <c r="L61" s="61">
        <v>0</v>
      </c>
      <c r="M61" s="55">
        <v>0</v>
      </c>
      <c r="N61" s="61">
        <v>0</v>
      </c>
      <c r="O61" s="73">
        <f>IF(ISERROR(M61+K61+I61+G61),"Invalid Input",M61+K61+I61+G61)</f>
        <v>0</v>
      </c>
      <c r="P61" s="74">
        <f>IF(ISERROR(H61+J61+L61+N61),"Invalid Input",H61+J61+L61+N61)</f>
        <v>0</v>
      </c>
      <c r="Q61" s="68">
        <v>0</v>
      </c>
      <c r="R61" s="53">
        <f>IF(ISERROR(Q61-P61),"Invalid Input",(Q61-P61))</f>
        <v>0</v>
      </c>
      <c r="S61" s="16" t="b">
        <v>1</v>
      </c>
      <c r="T61" s="124"/>
      <c r="U61" s="124"/>
    </row>
    <row r="62" spans="1:21" x14ac:dyDescent="0.25">
      <c r="A62" s="156" t="s">
        <v>255</v>
      </c>
      <c r="B62" s="27"/>
      <c r="C62" s="293" t="s">
        <v>87</v>
      </c>
      <c r="D62" s="294"/>
      <c r="E62" s="160">
        <v>0</v>
      </c>
      <c r="F62" s="161"/>
      <c r="G62" s="55">
        <v>0</v>
      </c>
      <c r="H62" s="55">
        <v>0</v>
      </c>
      <c r="I62" s="55">
        <v>0</v>
      </c>
      <c r="J62" s="61">
        <v>0</v>
      </c>
      <c r="K62" s="55">
        <v>0</v>
      </c>
      <c r="L62" s="61">
        <v>0</v>
      </c>
      <c r="M62" s="55">
        <v>0</v>
      </c>
      <c r="N62" s="61">
        <v>0</v>
      </c>
      <c r="O62" s="55">
        <v>0</v>
      </c>
      <c r="P62" s="55">
        <v>0</v>
      </c>
      <c r="Q62" s="68">
        <v>0</v>
      </c>
      <c r="R62" s="55">
        <v>0</v>
      </c>
      <c r="S62" s="16" t="b">
        <v>1</v>
      </c>
      <c r="T62" s="124"/>
      <c r="U62" s="124"/>
    </row>
    <row r="63" spans="1:21" x14ac:dyDescent="0.25">
      <c r="A63" s="156" t="s">
        <v>255</v>
      </c>
      <c r="B63" s="27"/>
      <c r="C63" s="293" t="s">
        <v>89</v>
      </c>
      <c r="D63" s="294"/>
      <c r="E63" s="160">
        <v>43000</v>
      </c>
      <c r="F63" s="161">
        <v>43000</v>
      </c>
      <c r="G63" s="55">
        <v>0</v>
      </c>
      <c r="H63" s="55">
        <v>0</v>
      </c>
      <c r="I63" s="55">
        <v>0</v>
      </c>
      <c r="J63" s="61">
        <v>0</v>
      </c>
      <c r="K63" s="55">
        <v>0</v>
      </c>
      <c r="L63" s="61">
        <v>0</v>
      </c>
      <c r="M63" s="55">
        <v>0</v>
      </c>
      <c r="N63" s="61">
        <v>0</v>
      </c>
      <c r="O63" s="73">
        <f>IF(ISERROR(M63+K63+I63+G63),"Invalid Input",M63+K63+I63+G63)</f>
        <v>0</v>
      </c>
      <c r="P63" s="74">
        <f>IF(ISERROR(H63+J63+L63+N63),"Invalid Input",H63+J63+L63+N63)</f>
        <v>0</v>
      </c>
      <c r="Q63" s="68">
        <v>0</v>
      </c>
      <c r="R63" s="53">
        <f>IF(ISERROR(Q63-P63),"Invalid Input",(Q63-P63))</f>
        <v>0</v>
      </c>
      <c r="S63" s="16"/>
      <c r="T63" s="124"/>
      <c r="U63" s="124"/>
    </row>
    <row r="64" spans="1:21" ht="15" customHeight="1" x14ac:dyDescent="0.25">
      <c r="B64" s="27"/>
      <c r="C64" s="295">
        <f>COUNTA(C61:D62)</f>
        <v>2</v>
      </c>
      <c r="D64" s="296"/>
      <c r="E64" s="42"/>
      <c r="F64" s="42"/>
      <c r="G64" s="42"/>
      <c r="H64" s="51"/>
      <c r="I64" s="42"/>
      <c r="J64" s="51"/>
      <c r="K64" s="42"/>
      <c r="L64" s="51"/>
      <c r="M64" s="42"/>
      <c r="N64" s="51"/>
      <c r="O64" s="42"/>
      <c r="P64" s="51"/>
      <c r="Q64" s="42"/>
      <c r="R64" s="53"/>
      <c r="S64" s="16" t="b">
        <v>1</v>
      </c>
      <c r="T64" s="124"/>
      <c r="U64" s="124"/>
    </row>
    <row r="65" spans="1:21" x14ac:dyDescent="0.25">
      <c r="B65" s="85" t="s">
        <v>18</v>
      </c>
      <c r="C65" s="37"/>
      <c r="D65" s="38"/>
      <c r="E65" s="87"/>
      <c r="F65" s="87"/>
      <c r="G65" s="87"/>
      <c r="H65" s="88"/>
      <c r="I65" s="87"/>
      <c r="J65" s="88"/>
      <c r="K65" s="87"/>
      <c r="L65" s="88"/>
      <c r="M65" s="87"/>
      <c r="N65" s="88"/>
      <c r="O65" s="42"/>
      <c r="P65" s="51"/>
      <c r="Q65" s="87"/>
      <c r="R65" s="53"/>
      <c r="S65" s="16" t="b">
        <v>1</v>
      </c>
      <c r="T65" s="124"/>
      <c r="U65" s="124"/>
    </row>
    <row r="66" spans="1:21" x14ac:dyDescent="0.25">
      <c r="A66" s="156" t="s">
        <v>264</v>
      </c>
      <c r="B66" s="27"/>
      <c r="C66" s="37" t="s">
        <v>93</v>
      </c>
      <c r="D66" s="38"/>
      <c r="E66" s="59">
        <v>0</v>
      </c>
      <c r="F66" s="60">
        <v>0</v>
      </c>
      <c r="G66" s="55">
        <v>31</v>
      </c>
      <c r="H66" s="61"/>
      <c r="I66" s="55">
        <v>0</v>
      </c>
      <c r="J66" s="61">
        <v>50</v>
      </c>
      <c r="K66" s="55">
        <v>0</v>
      </c>
      <c r="L66" s="61">
        <v>0</v>
      </c>
      <c r="M66" s="55">
        <v>0</v>
      </c>
      <c r="N66" s="61">
        <v>193</v>
      </c>
      <c r="O66" s="73">
        <f>IF(ISERROR(M66+K66+I66+G66),"Invalid Input",M66+K66+I66+G66)</f>
        <v>31</v>
      </c>
      <c r="P66" s="74">
        <f>IF(ISERROR(H66+J66+L66+N66),"Invalid Input",H66+J66+L66+N66)</f>
        <v>243</v>
      </c>
      <c r="Q66" s="68">
        <v>0</v>
      </c>
      <c r="R66" s="53">
        <f>IF(ISERROR(Q66-P66),"Invalid Input",(Q66-P66))</f>
        <v>-243</v>
      </c>
      <c r="S66" s="16" t="b">
        <v>1</v>
      </c>
      <c r="T66" s="124"/>
      <c r="U66" s="124"/>
    </row>
    <row r="67" spans="1:21" ht="45" x14ac:dyDescent="0.25">
      <c r="B67" s="27"/>
      <c r="C67" s="37" t="s">
        <v>90</v>
      </c>
      <c r="D67" s="38"/>
      <c r="E67" s="59">
        <v>0</v>
      </c>
      <c r="F67" s="60">
        <v>37</v>
      </c>
      <c r="G67" s="55"/>
      <c r="H67" s="61"/>
      <c r="I67" s="55">
        <v>11</v>
      </c>
      <c r="J67" s="61">
        <v>0</v>
      </c>
      <c r="K67" s="55">
        <v>0</v>
      </c>
      <c r="L67" s="61">
        <v>0</v>
      </c>
      <c r="M67" s="55">
        <v>0</v>
      </c>
      <c r="N67" s="61">
        <v>0</v>
      </c>
      <c r="O67" s="73">
        <f>IF(ISERROR(M67+K67+I67+G67),"Invalid Input",M67+K67+I67+G67)</f>
        <v>11</v>
      </c>
      <c r="P67" s="74">
        <f>IF(ISERROR(H67+J67+L67+N67),"Invalid Input",H67+J67+L67+N67)</f>
        <v>0</v>
      </c>
      <c r="Q67" s="68">
        <v>0</v>
      </c>
      <c r="R67" s="53">
        <f>IF(ISERROR(Q67-P67),"Invalid Input",(Q67-P67))</f>
        <v>0</v>
      </c>
      <c r="S67" s="16" t="b">
        <v>1</v>
      </c>
      <c r="T67" s="348" t="s">
        <v>285</v>
      </c>
      <c r="U67" s="348" t="s">
        <v>286</v>
      </c>
    </row>
    <row r="68" spans="1:21" ht="45" x14ac:dyDescent="0.25">
      <c r="A68" s="274" t="s">
        <v>265</v>
      </c>
      <c r="B68" s="23"/>
      <c r="C68" s="37" t="s">
        <v>91</v>
      </c>
      <c r="D68" s="38"/>
      <c r="E68" s="59">
        <v>0</v>
      </c>
      <c r="F68" s="60">
        <v>552</v>
      </c>
      <c r="G68" s="55"/>
      <c r="H68" s="61"/>
      <c r="I68" s="55">
        <v>0</v>
      </c>
      <c r="J68" s="61">
        <v>4340</v>
      </c>
      <c r="K68" s="55">
        <v>0</v>
      </c>
      <c r="L68" s="61">
        <v>0</v>
      </c>
      <c r="M68" s="55">
        <v>0</v>
      </c>
      <c r="N68" s="61">
        <v>2486</v>
      </c>
      <c r="O68" s="73">
        <f>IF(ISERROR(M68+K68+I68+G68),"Invalid Input",M68+K68+I68+G68)</f>
        <v>0</v>
      </c>
      <c r="P68" s="74">
        <f>IF(ISERROR(H68+J68+L68+N68),"Invalid Input",H68+J68+L68+N68)</f>
        <v>6826</v>
      </c>
      <c r="Q68" s="68">
        <v>0</v>
      </c>
      <c r="R68" s="53">
        <f>IF(ISERROR(Q68-P68),"Invalid Input",(Q68-P68))</f>
        <v>-6826</v>
      </c>
      <c r="S68" s="16" t="b">
        <v>1</v>
      </c>
      <c r="T68" s="124"/>
      <c r="U68" s="124"/>
    </row>
    <row r="69" spans="1:21" ht="46.15" customHeight="1" x14ac:dyDescent="0.25">
      <c r="A69" s="156" t="s">
        <v>264</v>
      </c>
      <c r="B69" s="17"/>
      <c r="C69" s="37" t="s">
        <v>92</v>
      </c>
      <c r="D69" s="38"/>
      <c r="E69" s="59">
        <v>0</v>
      </c>
      <c r="F69" s="60"/>
      <c r="G69" s="55"/>
      <c r="H69" s="61"/>
      <c r="I69" s="55">
        <v>0</v>
      </c>
      <c r="J69" s="61">
        <v>0</v>
      </c>
      <c r="K69" s="55">
        <v>0</v>
      </c>
      <c r="L69" s="61">
        <v>0</v>
      </c>
      <c r="M69" s="55">
        <v>0</v>
      </c>
      <c r="N69" s="61">
        <v>0</v>
      </c>
      <c r="O69" s="73">
        <f>IF(ISERROR(M69+K69+I69+G69),"Invalid Input",M69+K69+I69+G69)</f>
        <v>0</v>
      </c>
      <c r="P69" s="74">
        <f>IF(ISERROR(H69+J69+L69+N69),"Invalid Input",H69+J69+L69+N69)</f>
        <v>0</v>
      </c>
      <c r="Q69" s="68">
        <v>0</v>
      </c>
      <c r="R69" s="53">
        <f>IF(ISERROR(Q69-P69),"Invalid Input",(Q69-P69))</f>
        <v>0</v>
      </c>
      <c r="S69" s="16" t="b">
        <v>1</v>
      </c>
      <c r="U69" s="124"/>
    </row>
    <row r="70" spans="1:21" x14ac:dyDescent="0.25">
      <c r="E70" s="42"/>
      <c r="F70" s="42"/>
      <c r="G70" s="42"/>
      <c r="H70" s="51"/>
      <c r="I70" s="42"/>
      <c r="J70" s="51"/>
      <c r="K70" s="42"/>
      <c r="L70" s="51"/>
      <c r="M70" s="42"/>
      <c r="N70" s="51"/>
      <c r="O70" s="42"/>
      <c r="P70" s="51"/>
      <c r="Q70" s="42"/>
      <c r="R70" s="53"/>
      <c r="S70" s="16"/>
      <c r="T70" s="124"/>
      <c r="U70" s="124"/>
    </row>
    <row r="71" spans="1:21" x14ac:dyDescent="0.25">
      <c r="B71" s="85" t="s">
        <v>27</v>
      </c>
      <c r="C71" s="37"/>
      <c r="D71" s="38"/>
      <c r="E71" s="87"/>
      <c r="F71" s="87"/>
      <c r="G71" s="87"/>
      <c r="H71" s="88"/>
      <c r="I71" s="87"/>
      <c r="J71" s="88"/>
      <c r="K71" s="87"/>
      <c r="L71" s="88"/>
      <c r="M71" s="87"/>
      <c r="N71" s="88"/>
      <c r="O71" s="42"/>
      <c r="P71" s="51"/>
      <c r="Q71" s="87"/>
      <c r="R71" s="53"/>
      <c r="S71" s="16" t="b">
        <v>1</v>
      </c>
      <c r="T71" s="124"/>
      <c r="U71" s="124"/>
    </row>
    <row r="72" spans="1:21" ht="14.1" customHeight="1" x14ac:dyDescent="0.25">
      <c r="A72" s="156" t="s">
        <v>256</v>
      </c>
      <c r="B72" s="23"/>
      <c r="C72" s="293" t="s">
        <v>50</v>
      </c>
      <c r="D72" s="294"/>
      <c r="E72" s="59">
        <v>4</v>
      </c>
      <c r="F72" s="60">
        <v>4</v>
      </c>
      <c r="G72" s="55">
        <v>1</v>
      </c>
      <c r="H72" s="61">
        <v>0</v>
      </c>
      <c r="I72" s="55">
        <v>5</v>
      </c>
      <c r="J72" s="61">
        <v>0</v>
      </c>
      <c r="K72" s="55">
        <v>0</v>
      </c>
      <c r="L72" s="61">
        <v>0</v>
      </c>
      <c r="M72" s="55">
        <v>0</v>
      </c>
      <c r="N72" s="61">
        <v>0</v>
      </c>
      <c r="O72" s="73">
        <f t="shared" ref="O72:O83" si="4">IF(ISERROR(M72+K72+I72+G72),"Invalid Input",M72+K72+I72+G72)</f>
        <v>6</v>
      </c>
      <c r="P72" s="74">
        <f t="shared" ref="P72:P83" si="5">IF(ISERROR(H72+J72+L72+N72),"Invalid Input",H72+J72+L72+N72)</f>
        <v>0</v>
      </c>
      <c r="Q72" s="68">
        <v>0</v>
      </c>
      <c r="R72" s="53">
        <f t="shared" ref="R72:R83" si="6">IF(ISERROR(Q72-P72),"Invalid Input",(Q72-P72))</f>
        <v>0</v>
      </c>
      <c r="S72" s="16" t="b">
        <v>1</v>
      </c>
      <c r="T72" s="124" t="s">
        <v>257</v>
      </c>
      <c r="U72" s="124"/>
    </row>
    <row r="73" spans="1:21" x14ac:dyDescent="0.25">
      <c r="A73" s="156" t="s">
        <v>258</v>
      </c>
      <c r="B73" s="27"/>
      <c r="C73" s="293" t="s">
        <v>51</v>
      </c>
      <c r="D73" s="294"/>
      <c r="E73" s="59">
        <v>1</v>
      </c>
      <c r="F73" s="60">
        <v>1</v>
      </c>
      <c r="G73" s="55">
        <v>1</v>
      </c>
      <c r="H73" s="61">
        <v>0</v>
      </c>
      <c r="I73" s="55">
        <v>1</v>
      </c>
      <c r="J73" s="61">
        <v>1</v>
      </c>
      <c r="K73" s="55">
        <v>0</v>
      </c>
      <c r="L73" s="61">
        <v>0</v>
      </c>
      <c r="M73" s="55">
        <v>1</v>
      </c>
      <c r="N73" s="61">
        <v>1</v>
      </c>
      <c r="O73" s="73">
        <f t="shared" si="4"/>
        <v>3</v>
      </c>
      <c r="P73" s="74">
        <f t="shared" si="5"/>
        <v>2</v>
      </c>
      <c r="Q73" s="68">
        <v>0</v>
      </c>
      <c r="R73" s="53">
        <f t="shared" si="6"/>
        <v>-2</v>
      </c>
      <c r="S73" s="16" t="b">
        <v>1</v>
      </c>
      <c r="T73" s="124"/>
      <c r="U73" s="124"/>
    </row>
    <row r="74" spans="1:21" x14ac:dyDescent="0.25">
      <c r="A74" s="156" t="s">
        <v>258</v>
      </c>
      <c r="B74" s="27"/>
      <c r="C74" s="293" t="s">
        <v>52</v>
      </c>
      <c r="D74" s="294"/>
      <c r="E74" s="59">
        <v>1</v>
      </c>
      <c r="F74" s="60">
        <v>1</v>
      </c>
      <c r="G74" s="55">
        <v>1</v>
      </c>
      <c r="H74" s="61">
        <v>1</v>
      </c>
      <c r="I74" s="55">
        <v>1</v>
      </c>
      <c r="J74" s="61">
        <v>1</v>
      </c>
      <c r="K74" s="55">
        <v>0</v>
      </c>
      <c r="L74" s="61">
        <v>0</v>
      </c>
      <c r="M74" s="55">
        <v>1</v>
      </c>
      <c r="N74" s="61">
        <v>1</v>
      </c>
      <c r="O74" s="73">
        <f t="shared" si="4"/>
        <v>3</v>
      </c>
      <c r="P74" s="74">
        <f t="shared" si="5"/>
        <v>3</v>
      </c>
      <c r="Q74" s="68">
        <v>0</v>
      </c>
      <c r="R74" s="53">
        <f t="shared" si="6"/>
        <v>-3</v>
      </c>
      <c r="S74" s="16" t="b">
        <v>1</v>
      </c>
      <c r="T74" s="124"/>
      <c r="U74" s="124"/>
    </row>
    <row r="75" spans="1:21" x14ac:dyDescent="0.25">
      <c r="A75" s="156"/>
      <c r="B75" s="27"/>
      <c r="C75" s="293" t="s">
        <v>53</v>
      </c>
      <c r="D75" s="294"/>
      <c r="E75" s="59">
        <v>0</v>
      </c>
      <c r="F75" s="60">
        <v>3</v>
      </c>
      <c r="G75" s="55"/>
      <c r="H75" s="61"/>
      <c r="I75" s="55">
        <v>0</v>
      </c>
      <c r="J75" s="61">
        <v>0</v>
      </c>
      <c r="K75" s="55">
        <v>0</v>
      </c>
      <c r="L75" s="61">
        <v>0</v>
      </c>
      <c r="M75" s="55">
        <v>0</v>
      </c>
      <c r="N75" s="61">
        <v>0</v>
      </c>
      <c r="O75" s="73">
        <f t="shared" si="4"/>
        <v>0</v>
      </c>
      <c r="P75" s="74">
        <f t="shared" si="5"/>
        <v>0</v>
      </c>
      <c r="Q75" s="68">
        <v>0</v>
      </c>
      <c r="R75" s="53">
        <f t="shared" si="6"/>
        <v>0</v>
      </c>
      <c r="S75" s="16" t="b">
        <v>1</v>
      </c>
      <c r="T75" s="124"/>
      <c r="U75" s="124"/>
    </row>
    <row r="76" spans="1:21" ht="26.25" customHeight="1" x14ac:dyDescent="0.25">
      <c r="A76" s="156" t="s">
        <v>258</v>
      </c>
      <c r="B76" s="17"/>
      <c r="C76" s="297" t="s">
        <v>54</v>
      </c>
      <c r="D76" s="298"/>
      <c r="E76" s="59">
        <v>0</v>
      </c>
      <c r="F76" s="60"/>
      <c r="G76" s="55"/>
      <c r="H76" s="61"/>
      <c r="I76" s="55">
        <v>0</v>
      </c>
      <c r="J76" s="61">
        <v>0</v>
      </c>
      <c r="K76" s="55">
        <v>0</v>
      </c>
      <c r="L76" s="61">
        <v>0</v>
      </c>
      <c r="M76" s="55">
        <v>0</v>
      </c>
      <c r="N76" s="61">
        <v>0</v>
      </c>
      <c r="O76" s="73">
        <f t="shared" si="4"/>
        <v>0</v>
      </c>
      <c r="P76" s="74">
        <f t="shared" si="5"/>
        <v>0</v>
      </c>
      <c r="Q76" s="68">
        <v>0</v>
      </c>
      <c r="R76" s="53">
        <f t="shared" si="6"/>
        <v>0</v>
      </c>
      <c r="S76" s="16" t="b">
        <v>1</v>
      </c>
      <c r="T76" s="124"/>
      <c r="U76" s="124"/>
    </row>
    <row r="77" spans="1:21" x14ac:dyDescent="0.25">
      <c r="A77" s="156" t="s">
        <v>258</v>
      </c>
      <c r="B77" s="27"/>
      <c r="C77" s="293" t="s">
        <v>55</v>
      </c>
      <c r="D77" s="294"/>
      <c r="E77" s="59">
        <v>4</v>
      </c>
      <c r="F77" s="60">
        <v>4</v>
      </c>
      <c r="G77" s="55">
        <v>2</v>
      </c>
      <c r="H77" s="61">
        <v>3</v>
      </c>
      <c r="I77" s="55">
        <v>1</v>
      </c>
      <c r="J77" s="61">
        <v>1</v>
      </c>
      <c r="K77" s="55">
        <v>0</v>
      </c>
      <c r="L77" s="61">
        <v>0</v>
      </c>
      <c r="M77" s="55">
        <v>1</v>
      </c>
      <c r="N77" s="61">
        <v>1</v>
      </c>
      <c r="O77" s="73">
        <f t="shared" si="4"/>
        <v>4</v>
      </c>
      <c r="P77" s="74">
        <f t="shared" si="5"/>
        <v>5</v>
      </c>
      <c r="Q77" s="68">
        <v>0</v>
      </c>
      <c r="R77" s="53">
        <f t="shared" si="6"/>
        <v>-5</v>
      </c>
      <c r="S77" s="16" t="b">
        <v>1</v>
      </c>
      <c r="T77" s="124" t="s">
        <v>259</v>
      </c>
      <c r="U77" s="124"/>
    </row>
    <row r="78" spans="1:21" x14ac:dyDescent="0.25">
      <c r="A78" s="156" t="s">
        <v>258</v>
      </c>
      <c r="B78" s="27"/>
      <c r="C78" s="293" t="s">
        <v>56</v>
      </c>
      <c r="D78" s="294"/>
      <c r="E78" s="59">
        <v>0</v>
      </c>
      <c r="F78" s="60"/>
      <c r="G78" s="55"/>
      <c r="H78" s="61"/>
      <c r="I78" s="55">
        <v>3</v>
      </c>
      <c r="J78" s="61">
        <v>3</v>
      </c>
      <c r="K78" s="55">
        <v>0</v>
      </c>
      <c r="L78" s="61">
        <v>0</v>
      </c>
      <c r="M78" s="55">
        <v>0</v>
      </c>
      <c r="N78" s="61">
        <v>0</v>
      </c>
      <c r="O78" s="73">
        <f t="shared" si="4"/>
        <v>3</v>
      </c>
      <c r="P78" s="74">
        <f t="shared" si="5"/>
        <v>3</v>
      </c>
      <c r="Q78" s="68">
        <v>0</v>
      </c>
      <c r="R78" s="53">
        <f t="shared" si="6"/>
        <v>-3</v>
      </c>
      <c r="S78" s="16" t="b">
        <v>1</v>
      </c>
      <c r="T78" s="124"/>
      <c r="U78" s="124"/>
    </row>
    <row r="79" spans="1:21" x14ac:dyDescent="0.25">
      <c r="A79" s="156" t="s">
        <v>258</v>
      </c>
      <c r="B79" s="17"/>
      <c r="C79" s="293" t="s">
        <v>57</v>
      </c>
      <c r="D79" s="294"/>
      <c r="E79" s="59">
        <v>0</v>
      </c>
      <c r="F79" s="60"/>
      <c r="G79" s="55"/>
      <c r="H79" s="61"/>
      <c r="I79" s="55">
        <v>0</v>
      </c>
      <c r="J79" s="61">
        <v>0</v>
      </c>
      <c r="K79" s="55">
        <v>0</v>
      </c>
      <c r="L79" s="61">
        <v>0</v>
      </c>
      <c r="M79" s="55">
        <v>0</v>
      </c>
      <c r="N79" s="61">
        <v>0</v>
      </c>
      <c r="O79" s="73">
        <f t="shared" si="4"/>
        <v>0</v>
      </c>
      <c r="P79" s="74">
        <f t="shared" si="5"/>
        <v>0</v>
      </c>
      <c r="Q79" s="68">
        <v>0</v>
      </c>
      <c r="R79" s="53">
        <f t="shared" si="6"/>
        <v>0</v>
      </c>
      <c r="S79" s="16" t="b">
        <v>1</v>
      </c>
      <c r="T79" s="124"/>
      <c r="U79" s="124"/>
    </row>
    <row r="80" spans="1:21" x14ac:dyDescent="0.25">
      <c r="A80" s="156" t="s">
        <v>258</v>
      </c>
      <c r="B80" s="27"/>
      <c r="C80" s="293" t="s">
        <v>58</v>
      </c>
      <c r="D80" s="294"/>
      <c r="E80" s="59">
        <v>2</v>
      </c>
      <c r="F80" s="60">
        <v>2</v>
      </c>
      <c r="G80" s="55">
        <v>1</v>
      </c>
      <c r="H80" s="61">
        <v>1</v>
      </c>
      <c r="I80" s="55">
        <v>2</v>
      </c>
      <c r="J80" s="61">
        <v>2</v>
      </c>
      <c r="K80" s="55">
        <v>0</v>
      </c>
      <c r="L80" s="61">
        <v>0</v>
      </c>
      <c r="M80" s="55">
        <v>0</v>
      </c>
      <c r="N80" s="61">
        <v>0</v>
      </c>
      <c r="O80" s="73">
        <f t="shared" si="4"/>
        <v>3</v>
      </c>
      <c r="P80" s="74">
        <f t="shared" si="5"/>
        <v>3</v>
      </c>
      <c r="Q80" s="68">
        <v>0</v>
      </c>
      <c r="R80" s="53">
        <f t="shared" si="6"/>
        <v>-3</v>
      </c>
      <c r="S80" s="16" t="b">
        <v>1</v>
      </c>
      <c r="T80" s="124"/>
      <c r="U80" s="124"/>
    </row>
    <row r="81" spans="1:21" ht="33.75" customHeight="1" x14ac:dyDescent="0.25">
      <c r="B81" s="27"/>
      <c r="C81" s="293" t="s">
        <v>59</v>
      </c>
      <c r="D81" s="294"/>
      <c r="E81" s="59">
        <v>0</v>
      </c>
      <c r="F81" s="60">
        <v>0</v>
      </c>
      <c r="G81" s="55">
        <v>0</v>
      </c>
      <c r="H81" s="61">
        <v>0</v>
      </c>
      <c r="I81" s="55">
        <v>0</v>
      </c>
      <c r="J81" s="61">
        <v>0</v>
      </c>
      <c r="K81" s="55">
        <v>0</v>
      </c>
      <c r="L81" s="61">
        <v>0</v>
      </c>
      <c r="M81" s="55">
        <v>0</v>
      </c>
      <c r="N81" s="61">
        <v>0</v>
      </c>
      <c r="O81" s="73">
        <f t="shared" si="4"/>
        <v>0</v>
      </c>
      <c r="P81" s="74">
        <f t="shared" si="5"/>
        <v>0</v>
      </c>
      <c r="Q81" s="68">
        <v>0</v>
      </c>
      <c r="R81" s="53">
        <f t="shared" si="6"/>
        <v>0</v>
      </c>
      <c r="S81" s="16" t="b">
        <v>1</v>
      </c>
      <c r="U81" s="124"/>
    </row>
    <row r="82" spans="1:21" x14ac:dyDescent="0.25">
      <c r="A82" s="156" t="s">
        <v>260</v>
      </c>
      <c r="B82" s="27"/>
      <c r="C82" s="293" t="s">
        <v>60</v>
      </c>
      <c r="D82" s="294"/>
      <c r="E82" s="59">
        <v>0</v>
      </c>
      <c r="F82" s="60">
        <v>1</v>
      </c>
      <c r="G82" s="55">
        <v>1</v>
      </c>
      <c r="H82" s="61"/>
      <c r="I82" s="55">
        <v>1</v>
      </c>
      <c r="J82" s="61">
        <v>0</v>
      </c>
      <c r="K82" s="55">
        <v>0</v>
      </c>
      <c r="L82" s="61">
        <v>0</v>
      </c>
      <c r="M82" s="55">
        <v>1</v>
      </c>
      <c r="N82" s="61">
        <v>1</v>
      </c>
      <c r="O82" s="73">
        <f t="shared" si="4"/>
        <v>3</v>
      </c>
      <c r="P82" s="74">
        <f t="shared" si="5"/>
        <v>1</v>
      </c>
      <c r="Q82" s="68">
        <v>0</v>
      </c>
      <c r="R82" s="53">
        <f t="shared" si="6"/>
        <v>-1</v>
      </c>
      <c r="S82" s="16" t="b">
        <v>1</v>
      </c>
      <c r="T82" s="124" t="s">
        <v>287</v>
      </c>
      <c r="U82" s="124"/>
    </row>
    <row r="83" spans="1:21" x14ac:dyDescent="0.25">
      <c r="A83" s="156"/>
      <c r="B83" s="27"/>
      <c r="C83" s="293" t="s">
        <v>61</v>
      </c>
      <c r="D83" s="294"/>
      <c r="E83" s="59">
        <v>0</v>
      </c>
      <c r="F83" s="60"/>
      <c r="G83" s="55"/>
      <c r="H83" s="61"/>
      <c r="I83" s="55">
        <v>0</v>
      </c>
      <c r="J83" s="61">
        <v>0</v>
      </c>
      <c r="K83" s="55">
        <v>0</v>
      </c>
      <c r="L83" s="61">
        <v>0</v>
      </c>
      <c r="M83" s="55">
        <v>0</v>
      </c>
      <c r="N83" s="61">
        <v>0</v>
      </c>
      <c r="O83" s="73">
        <f t="shared" si="4"/>
        <v>0</v>
      </c>
      <c r="P83" s="74">
        <f t="shared" si="5"/>
        <v>0</v>
      </c>
      <c r="Q83" s="68">
        <v>0</v>
      </c>
      <c r="R83" s="53">
        <f t="shared" si="6"/>
        <v>0</v>
      </c>
      <c r="S83" s="16" t="b">
        <v>1</v>
      </c>
      <c r="T83" s="124"/>
      <c r="U83" s="124"/>
    </row>
    <row r="84" spans="1:21" ht="12" customHeight="1" x14ac:dyDescent="0.25">
      <c r="B84" s="27"/>
      <c r="C84" s="295">
        <f>COUNTA(C72:D83)</f>
        <v>12</v>
      </c>
      <c r="D84" s="296"/>
      <c r="E84" s="42"/>
      <c r="F84" s="42"/>
      <c r="G84" s="42"/>
      <c r="H84" s="51"/>
      <c r="I84" s="42"/>
      <c r="J84" s="51"/>
      <c r="K84" s="42"/>
      <c r="L84" s="51"/>
      <c r="M84" s="42"/>
      <c r="N84" s="51"/>
      <c r="O84" s="42"/>
      <c r="P84" s="51"/>
      <c r="Q84" s="42"/>
      <c r="R84" s="53"/>
      <c r="S84" s="16" t="b">
        <v>1</v>
      </c>
      <c r="T84" s="124"/>
      <c r="U84" s="124"/>
    </row>
    <row r="85" spans="1:21" x14ac:dyDescent="0.25">
      <c r="B85" s="85" t="s">
        <v>21</v>
      </c>
      <c r="C85" s="37"/>
      <c r="D85" s="38"/>
      <c r="E85" s="42"/>
      <c r="F85" s="42"/>
      <c r="G85" s="42"/>
      <c r="H85" s="51"/>
      <c r="I85" s="42"/>
      <c r="J85" s="51"/>
      <c r="K85" s="42"/>
      <c r="L85" s="51"/>
      <c r="M85" s="42"/>
      <c r="N85" s="51"/>
      <c r="O85" s="42"/>
      <c r="P85" s="51"/>
      <c r="Q85" s="42"/>
      <c r="R85" s="53"/>
      <c r="S85" s="16" t="b">
        <v>1</v>
      </c>
      <c r="T85" s="124"/>
      <c r="U85" s="124"/>
    </row>
    <row r="86" spans="1:21" ht="30" customHeight="1" x14ac:dyDescent="0.25">
      <c r="A86" s="156" t="s">
        <v>260</v>
      </c>
      <c r="B86" s="27"/>
      <c r="C86" s="307" t="s">
        <v>62</v>
      </c>
      <c r="D86" s="308"/>
      <c r="E86" s="59">
        <v>0</v>
      </c>
      <c r="F86" s="60">
        <v>2600</v>
      </c>
      <c r="G86" s="55">
        <v>2600</v>
      </c>
      <c r="H86" s="61">
        <v>1463</v>
      </c>
      <c r="I86" s="55">
        <v>2600</v>
      </c>
      <c r="J86" s="61">
        <v>2031</v>
      </c>
      <c r="K86" s="55">
        <v>0</v>
      </c>
      <c r="L86" s="61">
        <v>0</v>
      </c>
      <c r="M86" s="55">
        <v>0</v>
      </c>
      <c r="N86" s="61">
        <v>1034</v>
      </c>
      <c r="O86" s="73">
        <v>5200</v>
      </c>
      <c r="P86" s="74">
        <v>3494</v>
      </c>
      <c r="Q86" s="68">
        <v>0</v>
      </c>
      <c r="R86" s="53">
        <v>-3494</v>
      </c>
      <c r="S86" s="16" t="b">
        <v>1</v>
      </c>
      <c r="T86" s="332" t="s">
        <v>288</v>
      </c>
      <c r="U86" s="292"/>
    </row>
    <row r="87" spans="1:21" ht="12.75" customHeight="1" x14ac:dyDescent="0.25">
      <c r="B87" s="28"/>
      <c r="C87" s="39"/>
      <c r="D87" s="40"/>
      <c r="E87" s="91"/>
      <c r="F87" s="91"/>
      <c r="G87" s="91"/>
      <c r="H87" s="92"/>
      <c r="I87" s="91"/>
      <c r="J87" s="92"/>
      <c r="K87" s="91"/>
      <c r="L87" s="92"/>
      <c r="M87" s="91"/>
      <c r="N87" s="92"/>
      <c r="O87" s="43"/>
      <c r="P87" s="52"/>
      <c r="Q87" s="91"/>
      <c r="R87" s="54"/>
      <c r="S87" s="16" t="b">
        <v>1</v>
      </c>
      <c r="T87" s="333"/>
      <c r="U87"/>
    </row>
    <row r="88" spans="1:21" x14ac:dyDescent="0.25">
      <c r="B88" s="77" t="str">
        <f>[11]SheetNames!A13</f>
        <v>KZN225</v>
      </c>
    </row>
  </sheetData>
  <mergeCells count="49">
    <mergeCell ref="T86:T87"/>
    <mergeCell ref="C80:D80"/>
    <mergeCell ref="C81:D81"/>
    <mergeCell ref="C82:D82"/>
    <mergeCell ref="C83:D83"/>
    <mergeCell ref="C84:D84"/>
    <mergeCell ref="C86:D86"/>
    <mergeCell ref="C74:D74"/>
    <mergeCell ref="C75:D75"/>
    <mergeCell ref="C76:D76"/>
    <mergeCell ref="C77:D77"/>
    <mergeCell ref="C78:D78"/>
    <mergeCell ref="C79:D79"/>
    <mergeCell ref="C61:D61"/>
    <mergeCell ref="C62:D62"/>
    <mergeCell ref="C63:D63"/>
    <mergeCell ref="C64:D64"/>
    <mergeCell ref="C72:D72"/>
    <mergeCell ref="C73:D73"/>
    <mergeCell ref="C53:D53"/>
    <mergeCell ref="C54:D54"/>
    <mergeCell ref="C55:D55"/>
    <mergeCell ref="C57:D57"/>
    <mergeCell ref="C58:D58"/>
    <mergeCell ref="C59:D59"/>
    <mergeCell ref="B45:D45"/>
    <mergeCell ref="C47:D47"/>
    <mergeCell ref="C48:D48"/>
    <mergeCell ref="C49:D49"/>
    <mergeCell ref="C50:D50"/>
    <mergeCell ref="B51:D51"/>
    <mergeCell ref="C37:D37"/>
    <mergeCell ref="B38:D38"/>
    <mergeCell ref="C40:D40"/>
    <mergeCell ref="C41:D41"/>
    <mergeCell ref="C42:D42"/>
    <mergeCell ref="C43:D43"/>
    <mergeCell ref="C29:D29"/>
    <mergeCell ref="C30:D30"/>
    <mergeCell ref="C32:D32"/>
    <mergeCell ref="C33:D33"/>
    <mergeCell ref="C34:D34"/>
    <mergeCell ref="C36:D36"/>
    <mergeCell ref="B22:D22"/>
    <mergeCell ref="C24:D24"/>
    <mergeCell ref="C25:D25"/>
    <mergeCell ref="C26:D26"/>
    <mergeCell ref="C27:D27"/>
    <mergeCell ref="C28:D28"/>
  </mergeCells>
  <pageMargins left="0.23622047244094491" right="0.23622047244094491" top="0.74803149606299213" bottom="0.74803149606299213" header="0.31496062992125984" footer="0.31496062992125984"/>
  <pageSetup paperSize="9" scale="44" fitToHeight="0" orientation="landscape"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topLeftCell="A72" zoomScale="73" zoomScaleNormal="73" workbookViewId="0">
      <selection activeCell="M86" sqref="M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"&amp;VLOOKUP(A88,[10]SheetNames!A2:C56,3,FALSE)</f>
        <v>KZN226 - Mkhambathini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13500</v>
      </c>
      <c r="E5" s="105" t="s">
        <v>39</v>
      </c>
    </row>
    <row r="6" spans="1:20" ht="16.5" x14ac:dyDescent="0.3">
      <c r="C6" s="107" t="s">
        <v>30</v>
      </c>
      <c r="D6" s="118"/>
      <c r="E6" s="104" t="s">
        <v>35</v>
      </c>
    </row>
    <row r="7" spans="1:20" ht="30" x14ac:dyDescent="0.25">
      <c r="A7" s="67"/>
      <c r="B7" s="62"/>
      <c r="C7" s="108" t="s">
        <v>70</v>
      </c>
      <c r="D7" s="119">
        <v>25</v>
      </c>
      <c r="E7" s="104" t="s">
        <v>34</v>
      </c>
      <c r="F7" s="1"/>
      <c r="G7" s="1"/>
      <c r="H7" s="1"/>
      <c r="I7" s="1"/>
      <c r="J7" s="1"/>
      <c r="K7" s="1"/>
      <c r="L7" s="1"/>
      <c r="M7" s="1"/>
      <c r="N7" s="1"/>
      <c r="O7" s="1"/>
      <c r="P7" s="1"/>
      <c r="Q7" s="1"/>
      <c r="R7" s="1"/>
      <c r="S7" s="106"/>
      <c r="T7" s="106"/>
    </row>
    <row r="8" spans="1:20" x14ac:dyDescent="0.25">
      <c r="A8" s="67"/>
      <c r="B8" s="62"/>
      <c r="C8" s="285"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v>380</v>
      </c>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v>36</v>
      </c>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480</v>
      </c>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v>0</v>
      </c>
      <c r="O24" s="74">
        <v>0</v>
      </c>
      <c r="P24" s="68">
        <v>0</v>
      </c>
      <c r="Q24" s="53">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v>0</v>
      </c>
      <c r="O25" s="74">
        <v>0</v>
      </c>
      <c r="P25" s="68">
        <v>0</v>
      </c>
      <c r="Q25" s="5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v>0</v>
      </c>
      <c r="O26" s="74">
        <v>0</v>
      </c>
      <c r="P26" s="68">
        <v>0</v>
      </c>
      <c r="Q26" s="5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v>0</v>
      </c>
      <c r="O27" s="74">
        <v>0</v>
      </c>
      <c r="P27" s="68">
        <v>0</v>
      </c>
      <c r="Q27" s="5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v>0</v>
      </c>
      <c r="O28" s="74">
        <v>0</v>
      </c>
      <c r="P28" s="68">
        <v>0</v>
      </c>
      <c r="Q28" s="53">
        <v>0</v>
      </c>
      <c r="R28" s="16" t="b">
        <v>1</v>
      </c>
      <c r="S28" s="122"/>
      <c r="T28" s="122"/>
    </row>
    <row r="29" spans="1:20" ht="15" customHeight="1" x14ac:dyDescent="0.25">
      <c r="A29" s="23"/>
      <c r="B29" s="297" t="s">
        <v>37</v>
      </c>
      <c r="C29" s="298">
        <v>0</v>
      </c>
      <c r="D29" s="59">
        <v>0</v>
      </c>
      <c r="E29" s="60">
        <v>5</v>
      </c>
      <c r="F29" s="55">
        <v>0</v>
      </c>
      <c r="G29" s="61">
        <v>0</v>
      </c>
      <c r="H29" s="55">
        <v>0</v>
      </c>
      <c r="I29" s="61">
        <v>0</v>
      </c>
      <c r="J29" s="55">
        <v>0</v>
      </c>
      <c r="K29" s="61">
        <v>0</v>
      </c>
      <c r="L29" s="55">
        <v>5</v>
      </c>
      <c r="M29" s="61">
        <v>5</v>
      </c>
      <c r="N29" s="73">
        <v>0</v>
      </c>
      <c r="O29" s="74">
        <v>0</v>
      </c>
      <c r="P29" s="68">
        <v>0</v>
      </c>
      <c r="Q29" s="5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v>0</v>
      </c>
      <c r="O30" s="74">
        <v>0</v>
      </c>
      <c r="P30" s="68">
        <v>0</v>
      </c>
      <c r="Q30" s="53">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v>0</v>
      </c>
      <c r="O31" s="74">
        <v>0</v>
      </c>
      <c r="P31" s="68">
        <v>0</v>
      </c>
      <c r="Q31" s="5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v>0</v>
      </c>
      <c r="O32" s="74">
        <v>0</v>
      </c>
      <c r="P32" s="68">
        <v>0</v>
      </c>
      <c r="Q32" s="5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v>0</v>
      </c>
      <c r="O33" s="74">
        <v>0</v>
      </c>
      <c r="P33" s="68">
        <v>0</v>
      </c>
      <c r="Q33" s="5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v>0</v>
      </c>
      <c r="O34" s="74">
        <v>0</v>
      </c>
      <c r="P34" s="68">
        <v>0</v>
      </c>
      <c r="Q34" s="53">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v>0</v>
      </c>
      <c r="O35" s="74">
        <v>0</v>
      </c>
      <c r="P35" s="68">
        <v>0</v>
      </c>
      <c r="Q35" s="5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v>0</v>
      </c>
      <c r="O36" s="74">
        <v>0</v>
      </c>
      <c r="P36" s="68">
        <v>0</v>
      </c>
      <c r="Q36" s="5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v>0</v>
      </c>
      <c r="O40" s="74">
        <v>0</v>
      </c>
      <c r="P40" s="68">
        <v>0</v>
      </c>
      <c r="Q40" s="53">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v>0</v>
      </c>
      <c r="O41" s="74">
        <v>0</v>
      </c>
      <c r="P41" s="68">
        <v>0</v>
      </c>
      <c r="Q41" s="53">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v>0</v>
      </c>
      <c r="O42" s="74">
        <v>0</v>
      </c>
      <c r="P42" s="68">
        <v>0</v>
      </c>
      <c r="Q42" s="53">
        <v>0</v>
      </c>
      <c r="R42" s="16" t="b">
        <v>1</v>
      </c>
      <c r="S42" s="122"/>
      <c r="T42" s="122"/>
    </row>
    <row r="43" spans="1:20" ht="15" customHeight="1" x14ac:dyDescent="0.25">
      <c r="A43" s="27"/>
      <c r="B43" s="297" t="s">
        <v>86</v>
      </c>
      <c r="C43" s="298">
        <v>0</v>
      </c>
      <c r="D43" s="59">
        <v>0</v>
      </c>
      <c r="E43" s="60">
        <v>1</v>
      </c>
      <c r="F43" s="55"/>
      <c r="G43" s="61"/>
      <c r="H43" s="55">
        <v>0</v>
      </c>
      <c r="I43" s="61">
        <v>0</v>
      </c>
      <c r="J43" s="55">
        <v>0</v>
      </c>
      <c r="K43" s="61">
        <v>0</v>
      </c>
      <c r="L43" s="55">
        <v>1</v>
      </c>
      <c r="M43" s="61">
        <v>1</v>
      </c>
      <c r="N43" s="73">
        <v>0</v>
      </c>
      <c r="O43" s="74">
        <v>0</v>
      </c>
      <c r="P43" s="68">
        <v>0</v>
      </c>
      <c r="Q43" s="53">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v>0</v>
      </c>
      <c r="O47" s="74">
        <v>0</v>
      </c>
      <c r="P47" s="68">
        <v>0</v>
      </c>
      <c r="Q47" s="53">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v>0</v>
      </c>
      <c r="O48" s="74">
        <v>0</v>
      </c>
      <c r="P48" s="68">
        <v>0</v>
      </c>
      <c r="Q48" s="53">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v>0</v>
      </c>
      <c r="O49" s="74">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v>0</v>
      </c>
      <c r="F53" s="55"/>
      <c r="G53" s="61"/>
      <c r="H53" s="55">
        <v>0</v>
      </c>
      <c r="I53" s="61">
        <v>0</v>
      </c>
      <c r="J53" s="55">
        <v>0</v>
      </c>
      <c r="K53" s="61">
        <v>0</v>
      </c>
      <c r="L53" s="55">
        <v>0</v>
      </c>
      <c r="M53" s="61">
        <v>0</v>
      </c>
      <c r="N53" s="73">
        <v>0</v>
      </c>
      <c r="O53" s="74">
        <v>0</v>
      </c>
      <c r="P53" s="68">
        <v>0</v>
      </c>
      <c r="Q53" s="53">
        <v>0</v>
      </c>
      <c r="R53" s="16" t="b">
        <v>1</v>
      </c>
      <c r="S53" s="124"/>
      <c r="T53" s="124"/>
    </row>
    <row r="54" spans="1:20" x14ac:dyDescent="0.25">
      <c r="A54" s="27"/>
      <c r="B54" s="297" t="s">
        <v>47</v>
      </c>
      <c r="C54" s="298">
        <v>0</v>
      </c>
      <c r="D54" s="59">
        <v>0</v>
      </c>
      <c r="E54" s="60">
        <v>0</v>
      </c>
      <c r="F54" s="55"/>
      <c r="G54" s="61"/>
      <c r="H54" s="55">
        <v>0</v>
      </c>
      <c r="I54" s="61">
        <v>0</v>
      </c>
      <c r="J54" s="55">
        <v>0</v>
      </c>
      <c r="K54" s="61">
        <v>0</v>
      </c>
      <c r="L54" s="55">
        <v>0</v>
      </c>
      <c r="M54" s="61">
        <v>0</v>
      </c>
      <c r="N54" s="73">
        <v>0</v>
      </c>
      <c r="O54" s="74">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v>0</v>
      </c>
      <c r="F57" s="55"/>
      <c r="G57" s="61"/>
      <c r="H57" s="55">
        <v>0</v>
      </c>
      <c r="I57" s="61">
        <v>0</v>
      </c>
      <c r="J57" s="55">
        <v>0</v>
      </c>
      <c r="K57" s="61">
        <v>0</v>
      </c>
      <c r="L57" s="55">
        <v>0</v>
      </c>
      <c r="M57" s="61">
        <v>0</v>
      </c>
      <c r="N57" s="73">
        <v>0</v>
      </c>
      <c r="O57" s="74">
        <v>0</v>
      </c>
      <c r="P57" s="68">
        <v>0</v>
      </c>
      <c r="Q57" s="53">
        <v>0</v>
      </c>
      <c r="R57" s="16" t="b">
        <v>1</v>
      </c>
      <c r="S57" s="124"/>
      <c r="T57" s="124"/>
    </row>
    <row r="58" spans="1:20" x14ac:dyDescent="0.25">
      <c r="A58" s="27"/>
      <c r="B58" s="307" t="s">
        <v>49</v>
      </c>
      <c r="C58" s="308"/>
      <c r="D58" s="59">
        <v>0</v>
      </c>
      <c r="E58" s="60">
        <v>0</v>
      </c>
      <c r="F58" s="55"/>
      <c r="G58" s="61"/>
      <c r="H58" s="55">
        <v>0</v>
      </c>
      <c r="I58" s="61">
        <v>0</v>
      </c>
      <c r="J58" s="55">
        <v>0</v>
      </c>
      <c r="K58" s="61">
        <v>0</v>
      </c>
      <c r="L58" s="55">
        <v>0</v>
      </c>
      <c r="M58" s="61">
        <v>0</v>
      </c>
      <c r="N58" s="73">
        <v>0</v>
      </c>
      <c r="O58" s="74">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480</v>
      </c>
      <c r="F61" s="55"/>
      <c r="G61" s="61"/>
      <c r="H61" s="55">
        <v>0</v>
      </c>
      <c r="I61" s="61">
        <v>0</v>
      </c>
      <c r="J61" s="55">
        <v>0</v>
      </c>
      <c r="K61" s="61">
        <v>0</v>
      </c>
      <c r="L61" s="55">
        <v>480</v>
      </c>
      <c r="M61" s="61">
        <v>480</v>
      </c>
      <c r="N61" s="73">
        <v>0</v>
      </c>
      <c r="O61" s="74">
        <v>0</v>
      </c>
      <c r="P61" s="68">
        <v>0</v>
      </c>
      <c r="Q61" s="53">
        <v>0</v>
      </c>
      <c r="R61" s="16" t="b">
        <v>1</v>
      </c>
      <c r="S61" s="124"/>
      <c r="T61" s="124"/>
    </row>
    <row r="62" spans="1:20" x14ac:dyDescent="0.25">
      <c r="A62" s="27"/>
      <c r="B62" s="293" t="s">
        <v>87</v>
      </c>
      <c r="C62" s="294"/>
      <c r="D62" s="59">
        <v>0</v>
      </c>
      <c r="E62" s="60">
        <v>2</v>
      </c>
      <c r="F62" s="55"/>
      <c r="G62" s="61"/>
      <c r="H62" s="55">
        <v>0</v>
      </c>
      <c r="I62" s="61">
        <v>0</v>
      </c>
      <c r="J62" s="55">
        <v>0</v>
      </c>
      <c r="K62" s="61">
        <v>0</v>
      </c>
      <c r="L62" s="55">
        <v>2</v>
      </c>
      <c r="M62" s="61">
        <v>2</v>
      </c>
      <c r="N62" s="73">
        <v>0</v>
      </c>
      <c r="O62" s="74">
        <v>0</v>
      </c>
      <c r="P62" s="68">
        <v>0</v>
      </c>
      <c r="Q62" s="53">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v>0</v>
      </c>
      <c r="O63" s="7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13500</v>
      </c>
      <c r="F66" s="55"/>
      <c r="G66" s="61"/>
      <c r="H66" s="55">
        <v>0</v>
      </c>
      <c r="I66" s="61">
        <v>0</v>
      </c>
      <c r="J66" s="55">
        <v>0</v>
      </c>
      <c r="K66" s="61">
        <v>0</v>
      </c>
      <c r="L66" s="55">
        <v>13500</v>
      </c>
      <c r="M66" s="61">
        <v>13500</v>
      </c>
      <c r="N66" s="73">
        <v>0</v>
      </c>
      <c r="O66" s="74">
        <v>0</v>
      </c>
      <c r="P66" s="68">
        <v>0</v>
      </c>
      <c r="Q66" s="53">
        <v>0</v>
      </c>
      <c r="R66" s="16" t="b">
        <v>1</v>
      </c>
      <c r="S66" s="124"/>
      <c r="T66" s="124"/>
    </row>
    <row r="67" spans="1:20" x14ac:dyDescent="0.25">
      <c r="A67" s="27"/>
      <c r="B67" s="37" t="s">
        <v>90</v>
      </c>
      <c r="C67" s="38"/>
      <c r="D67" s="59">
        <v>0</v>
      </c>
      <c r="E67" s="60">
        <v>0</v>
      </c>
      <c r="F67" s="55"/>
      <c r="G67" s="61"/>
      <c r="H67" s="55">
        <v>0</v>
      </c>
      <c r="I67" s="61">
        <v>0</v>
      </c>
      <c r="J67" s="55">
        <v>0</v>
      </c>
      <c r="K67" s="61">
        <v>0</v>
      </c>
      <c r="L67" s="55">
        <v>0</v>
      </c>
      <c r="M67" s="61">
        <v>0</v>
      </c>
      <c r="N67" s="73">
        <v>0</v>
      </c>
      <c r="O67" s="74">
        <v>0</v>
      </c>
      <c r="P67" s="68">
        <v>0</v>
      </c>
      <c r="Q67" s="53">
        <v>0</v>
      </c>
      <c r="R67" s="16" t="b">
        <v>1</v>
      </c>
      <c r="S67" s="124"/>
      <c r="T67" s="124"/>
    </row>
    <row r="68" spans="1:20" x14ac:dyDescent="0.25">
      <c r="A68" s="23"/>
      <c r="B68" s="37" t="s">
        <v>91</v>
      </c>
      <c r="C68" s="38"/>
      <c r="D68" s="59">
        <v>0</v>
      </c>
      <c r="E68" s="60">
        <v>380</v>
      </c>
      <c r="F68" s="55"/>
      <c r="G68" s="61"/>
      <c r="H68" s="55">
        <v>0</v>
      </c>
      <c r="I68" s="61">
        <v>0</v>
      </c>
      <c r="J68" s="55">
        <v>0</v>
      </c>
      <c r="K68" s="61">
        <v>0</v>
      </c>
      <c r="L68" s="55">
        <v>380</v>
      </c>
      <c r="M68" s="61">
        <v>380</v>
      </c>
      <c r="N68" s="73">
        <v>0</v>
      </c>
      <c r="O68" s="74">
        <v>0</v>
      </c>
      <c r="P68" s="68">
        <v>0</v>
      </c>
      <c r="Q68" s="53">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v>0</v>
      </c>
      <c r="O69" s="74">
        <v>0</v>
      </c>
      <c r="P69" s="68">
        <v>0</v>
      </c>
      <c r="Q69" s="53">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v>3</v>
      </c>
      <c r="F72" s="55"/>
      <c r="G72" s="61"/>
      <c r="H72" s="55">
        <v>0</v>
      </c>
      <c r="I72" s="61">
        <v>0</v>
      </c>
      <c r="J72" s="55">
        <v>0</v>
      </c>
      <c r="K72" s="61">
        <v>0</v>
      </c>
      <c r="L72" s="55">
        <v>3</v>
      </c>
      <c r="M72" s="61">
        <v>3</v>
      </c>
      <c r="N72" s="73">
        <v>0</v>
      </c>
      <c r="O72" s="74">
        <v>0</v>
      </c>
      <c r="P72" s="68">
        <v>0</v>
      </c>
      <c r="Q72" s="53">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v>0</v>
      </c>
      <c r="O73" s="74">
        <v>0</v>
      </c>
      <c r="P73" s="68">
        <v>0</v>
      </c>
      <c r="Q73" s="53">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v>0</v>
      </c>
      <c r="O74" s="74">
        <v>0</v>
      </c>
      <c r="P74" s="68">
        <v>0</v>
      </c>
      <c r="Q74" s="53">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v>0</v>
      </c>
      <c r="O75" s="74">
        <v>0</v>
      </c>
      <c r="P75" s="68">
        <v>0</v>
      </c>
      <c r="Q75" s="53">
        <v>0</v>
      </c>
      <c r="R75" s="16" t="b">
        <v>1</v>
      </c>
      <c r="S75" s="124"/>
      <c r="T75" s="124"/>
    </row>
    <row r="76" spans="1:20" ht="26.25" customHeight="1" x14ac:dyDescent="0.25">
      <c r="A76" s="17"/>
      <c r="B76" s="297" t="s">
        <v>54</v>
      </c>
      <c r="C76" s="298"/>
      <c r="D76" s="59">
        <v>0</v>
      </c>
      <c r="E76" s="60">
        <v>1</v>
      </c>
      <c r="F76" s="55"/>
      <c r="G76" s="61"/>
      <c r="H76" s="55">
        <v>0</v>
      </c>
      <c r="I76" s="61">
        <v>0</v>
      </c>
      <c r="J76" s="55">
        <v>0</v>
      </c>
      <c r="K76" s="61">
        <v>0</v>
      </c>
      <c r="L76" s="55">
        <v>1</v>
      </c>
      <c r="M76" s="61">
        <v>1</v>
      </c>
      <c r="N76" s="73">
        <v>0</v>
      </c>
      <c r="O76" s="74">
        <v>0</v>
      </c>
      <c r="P76" s="68">
        <v>0</v>
      </c>
      <c r="Q76" s="53">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v>0</v>
      </c>
      <c r="O77" s="74">
        <v>0</v>
      </c>
      <c r="P77" s="68">
        <v>0</v>
      </c>
      <c r="Q77" s="53">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v>0</v>
      </c>
      <c r="O78" s="74">
        <v>0</v>
      </c>
      <c r="P78" s="68">
        <v>0</v>
      </c>
      <c r="Q78" s="53">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v>0</v>
      </c>
      <c r="O79" s="74">
        <v>0</v>
      </c>
      <c r="P79" s="68">
        <v>0</v>
      </c>
      <c r="Q79" s="53">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v>0</v>
      </c>
      <c r="O80" s="74">
        <v>0</v>
      </c>
      <c r="P80" s="68">
        <v>0</v>
      </c>
      <c r="Q80" s="53">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v>0</v>
      </c>
      <c r="O81" s="74">
        <v>0</v>
      </c>
      <c r="P81" s="68">
        <v>0</v>
      </c>
      <c r="Q81" s="53">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v>0</v>
      </c>
      <c r="O82" s="74">
        <v>0</v>
      </c>
      <c r="P82" s="68">
        <v>0</v>
      </c>
      <c r="Q82" s="53">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v>0</v>
      </c>
      <c r="O83" s="74">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70</v>
      </c>
      <c r="F86" s="55"/>
      <c r="G86" s="61"/>
      <c r="H86" s="55">
        <v>0</v>
      </c>
      <c r="I86" s="61">
        <v>0</v>
      </c>
      <c r="J86" s="55">
        <v>0</v>
      </c>
      <c r="K86" s="61">
        <v>0</v>
      </c>
      <c r="L86" s="55">
        <v>70</v>
      </c>
      <c r="M86" s="61">
        <v>70</v>
      </c>
      <c r="N86" s="73">
        <v>0</v>
      </c>
      <c r="O86" s="74">
        <v>0</v>
      </c>
      <c r="P86" s="68">
        <v>0</v>
      </c>
      <c r="Q86" s="53">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[10]SheetNames!A14</f>
        <v>KZN226</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view="pageBreakPreview" topLeftCell="A4" zoomScale="73" zoomScaleNormal="89" zoomScaleSheetLayoutView="73" workbookViewId="0">
      <pane ySplit="17" topLeftCell="A21" activePane="bottomLeft" state="frozen"/>
      <selection activeCell="P86" sqref="P86"/>
      <selection pane="bottomLeft"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"&amp;VLOOKUP(A88,[3]SheetNames!A2:C56,3,FALSE)</f>
        <v>KZN227 - Richmond</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0</v>
      </c>
      <c r="E5" s="105" t="s">
        <v>39</v>
      </c>
    </row>
    <row r="6" spans="1:20" ht="16.5" x14ac:dyDescent="0.3">
      <c r="C6" s="107" t="s">
        <v>30</v>
      </c>
      <c r="D6" s="118">
        <v>200</v>
      </c>
      <c r="E6" s="104" t="s">
        <v>35</v>
      </c>
    </row>
    <row r="7" spans="1:20" ht="30" x14ac:dyDescent="0.25">
      <c r="A7" s="67"/>
      <c r="B7" s="62"/>
      <c r="C7" s="108" t="s">
        <v>70</v>
      </c>
      <c r="D7" s="119">
        <v>39.072800000000001</v>
      </c>
      <c r="E7" s="104" t="s">
        <v>34</v>
      </c>
      <c r="F7" s="1"/>
      <c r="G7" s="1"/>
      <c r="H7" s="1"/>
      <c r="I7" s="1"/>
      <c r="J7" s="1"/>
      <c r="K7" s="1"/>
      <c r="L7" s="1"/>
      <c r="M7" s="1"/>
      <c r="N7" s="1"/>
      <c r="O7" s="1"/>
      <c r="P7" s="1"/>
      <c r="Q7" s="1"/>
      <c r="R7" s="1"/>
      <c r="S7" s="106"/>
      <c r="T7" s="106"/>
    </row>
    <row r="8" spans="1:20" x14ac:dyDescent="0.25">
      <c r="A8" s="67"/>
      <c r="B8" s="62"/>
      <c r="C8" s="14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v>5000</v>
      </c>
      <c r="E9" s="104" t="s">
        <v>35</v>
      </c>
      <c r="F9" s="1"/>
      <c r="G9" s="1"/>
      <c r="H9" s="1"/>
      <c r="I9" s="1"/>
      <c r="J9" s="1"/>
      <c r="K9" s="1"/>
      <c r="L9" s="1"/>
      <c r="M9" s="1"/>
      <c r="N9" s="1"/>
      <c r="O9" s="1"/>
      <c r="P9" s="1"/>
      <c r="Q9" s="1"/>
      <c r="R9" s="1"/>
      <c r="S9" s="106"/>
      <c r="T9" s="106"/>
    </row>
    <row r="10" spans="1:20" x14ac:dyDescent="0.25">
      <c r="A10" s="67"/>
      <c r="B10" s="62"/>
      <c r="C10" s="108" t="s">
        <v>73</v>
      </c>
      <c r="D10" s="126">
        <v>0</v>
      </c>
      <c r="E10" s="104" t="s">
        <v>35</v>
      </c>
      <c r="F10" s="1"/>
      <c r="G10" s="1"/>
      <c r="H10" s="1"/>
      <c r="I10" s="1"/>
      <c r="J10" s="1"/>
      <c r="K10" s="1"/>
      <c r="L10" s="1"/>
      <c r="M10" s="1"/>
      <c r="N10" s="1"/>
      <c r="O10" s="1"/>
      <c r="P10" s="1"/>
      <c r="Q10" s="1"/>
      <c r="R10" s="1"/>
      <c r="S10" s="106"/>
      <c r="T10" s="106"/>
    </row>
    <row r="11" spans="1:20" x14ac:dyDescent="0.25">
      <c r="A11" s="67"/>
      <c r="B11" s="62"/>
      <c r="C11" s="108" t="s">
        <v>74</v>
      </c>
      <c r="D11" s="126">
        <v>0</v>
      </c>
      <c r="E11" s="104" t="s">
        <v>35</v>
      </c>
      <c r="F11" s="1"/>
      <c r="G11" s="1"/>
      <c r="H11" s="1"/>
      <c r="I11" s="1"/>
      <c r="J11" s="1"/>
      <c r="K11" s="1"/>
      <c r="L11" s="1"/>
      <c r="M11" s="1"/>
      <c r="N11" s="1"/>
      <c r="O11" s="1"/>
      <c r="P11" s="1"/>
      <c r="Q11" s="1"/>
      <c r="R11" s="1"/>
      <c r="S11" s="106"/>
      <c r="T11" s="106"/>
    </row>
    <row r="12" spans="1:20" x14ac:dyDescent="0.25">
      <c r="A12" s="67"/>
      <c r="B12" s="62"/>
      <c r="C12" s="108" t="s">
        <v>75</v>
      </c>
      <c r="D12" s="126">
        <v>0</v>
      </c>
      <c r="E12" s="104" t="s">
        <v>35</v>
      </c>
      <c r="F12" s="1"/>
      <c r="G12" s="1"/>
      <c r="H12" s="1"/>
      <c r="I12" s="1"/>
      <c r="J12" s="1"/>
      <c r="K12" s="1"/>
      <c r="L12" s="1"/>
      <c r="M12" s="1"/>
      <c r="N12" s="1"/>
      <c r="O12" s="1"/>
      <c r="P12" s="1"/>
      <c r="Q12" s="1"/>
      <c r="R12" s="1"/>
      <c r="S12" s="106"/>
      <c r="T12" s="106"/>
    </row>
    <row r="13" spans="1:20" x14ac:dyDescent="0.25">
      <c r="A13" s="67"/>
      <c r="B13" s="62"/>
      <c r="C13" s="108" t="s">
        <v>76</v>
      </c>
      <c r="D13" s="126">
        <v>0</v>
      </c>
      <c r="E13" s="104" t="s">
        <v>35</v>
      </c>
      <c r="F13" s="1"/>
      <c r="G13" s="1"/>
      <c r="H13" s="1"/>
      <c r="I13" s="1"/>
      <c r="J13" s="1"/>
      <c r="K13" s="1"/>
      <c r="L13" s="1"/>
      <c r="M13" s="1"/>
      <c r="N13" s="1"/>
      <c r="O13" s="1"/>
      <c r="P13" s="1"/>
      <c r="Q13" s="1"/>
      <c r="R13" s="1"/>
      <c r="S13" s="106"/>
      <c r="T13" s="106"/>
    </row>
    <row r="14" spans="1:20" ht="30" x14ac:dyDescent="0.25">
      <c r="A14" s="67"/>
      <c r="B14" s="62"/>
      <c r="C14" s="108" t="s">
        <v>77</v>
      </c>
      <c r="D14" s="119">
        <v>1570</v>
      </c>
      <c r="E14" s="104" t="s">
        <v>35</v>
      </c>
      <c r="F14" s="1"/>
      <c r="G14" s="1"/>
      <c r="H14" s="1"/>
      <c r="I14" s="1"/>
      <c r="J14" s="1"/>
      <c r="K14" s="1"/>
      <c r="L14" s="1"/>
      <c r="M14" s="1"/>
      <c r="N14" s="1"/>
      <c r="O14" s="1"/>
      <c r="P14" s="1"/>
      <c r="Q14" s="1"/>
      <c r="R14" s="1"/>
      <c r="S14" s="106"/>
      <c r="T14" s="106"/>
    </row>
    <row r="15" spans="1:20" x14ac:dyDescent="0.25">
      <c r="A15" s="67"/>
      <c r="B15" s="62"/>
      <c r="C15" s="107" t="s">
        <v>78</v>
      </c>
      <c r="D15" s="119">
        <v>780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39</v>
      </c>
      <c r="E24" s="60"/>
      <c r="F24" s="55">
        <v>0</v>
      </c>
      <c r="G24" s="61">
        <v>0</v>
      </c>
      <c r="H24" s="55">
        <v>0</v>
      </c>
      <c r="I24" s="61">
        <v>0</v>
      </c>
      <c r="J24" s="55">
        <v>0</v>
      </c>
      <c r="K24" s="61">
        <v>0</v>
      </c>
      <c r="L24" s="55">
        <v>0</v>
      </c>
      <c r="M24" s="61">
        <v>0</v>
      </c>
      <c r="N24" s="73">
        <v>0</v>
      </c>
      <c r="O24" s="74">
        <v>0</v>
      </c>
      <c r="P24" s="68">
        <v>0</v>
      </c>
      <c r="Q24" s="53">
        <v>0</v>
      </c>
      <c r="R24" s="16" t="b">
        <v>1</v>
      </c>
      <c r="S24" s="122" t="s">
        <v>229</v>
      </c>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v>0</v>
      </c>
      <c r="O25" s="74">
        <v>0</v>
      </c>
      <c r="P25" s="68">
        <v>0</v>
      </c>
      <c r="Q25" s="53">
        <v>0</v>
      </c>
      <c r="R25" s="16" t="b">
        <v>1</v>
      </c>
      <c r="S25" s="122" t="s">
        <v>230</v>
      </c>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v>0</v>
      </c>
      <c r="O26" s="74">
        <v>0</v>
      </c>
      <c r="P26" s="68">
        <v>0</v>
      </c>
      <c r="Q26" s="53">
        <v>0</v>
      </c>
      <c r="R26" s="16" t="b">
        <v>1</v>
      </c>
      <c r="S26" s="122" t="s">
        <v>231</v>
      </c>
      <c r="T26" s="122"/>
    </row>
    <row r="27" spans="1:20" ht="15" customHeight="1" x14ac:dyDescent="0.25">
      <c r="A27" s="23"/>
      <c r="B27" s="297" t="s">
        <v>29</v>
      </c>
      <c r="C27" s="298">
        <v>0</v>
      </c>
      <c r="D27" s="59">
        <v>5</v>
      </c>
      <c r="E27" s="60">
        <v>5</v>
      </c>
      <c r="F27" s="55">
        <v>5</v>
      </c>
      <c r="G27" s="61">
        <v>3</v>
      </c>
      <c r="H27" s="55">
        <v>0</v>
      </c>
      <c r="I27" s="61">
        <v>0</v>
      </c>
      <c r="J27" s="55">
        <v>0</v>
      </c>
      <c r="K27" s="61">
        <v>0</v>
      </c>
      <c r="L27" s="55">
        <v>0</v>
      </c>
      <c r="M27" s="61">
        <v>0</v>
      </c>
      <c r="N27" s="73">
        <v>5</v>
      </c>
      <c r="O27" s="74">
        <v>3</v>
      </c>
      <c r="P27" s="68">
        <v>0</v>
      </c>
      <c r="Q27" s="53">
        <v>-3</v>
      </c>
      <c r="R27" s="16" t="b">
        <v>1</v>
      </c>
      <c r="S27" s="122" t="s">
        <v>232</v>
      </c>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v>0</v>
      </c>
      <c r="O28" s="74">
        <v>0</v>
      </c>
      <c r="P28" s="68">
        <v>0</v>
      </c>
      <c r="Q28" s="53">
        <v>0</v>
      </c>
      <c r="R28" s="16" t="b">
        <v>1</v>
      </c>
      <c r="S28" s="122"/>
      <c r="T28" s="122"/>
    </row>
    <row r="29" spans="1:20" ht="45.75" customHeight="1" x14ac:dyDescent="0.25">
      <c r="A29" s="23"/>
      <c r="B29" s="297" t="s">
        <v>37</v>
      </c>
      <c r="C29" s="298">
        <v>0</v>
      </c>
      <c r="D29" s="59">
        <v>1</v>
      </c>
      <c r="E29" s="60">
        <v>1</v>
      </c>
      <c r="F29" s="55">
        <v>1</v>
      </c>
      <c r="G29" s="61">
        <v>0</v>
      </c>
      <c r="H29" s="55">
        <v>0</v>
      </c>
      <c r="I29" s="61">
        <v>0</v>
      </c>
      <c r="J29" s="55">
        <v>0</v>
      </c>
      <c r="K29" s="61">
        <v>0</v>
      </c>
      <c r="L29" s="55">
        <v>1</v>
      </c>
      <c r="M29" s="61">
        <v>0</v>
      </c>
      <c r="N29" s="73">
        <v>1</v>
      </c>
      <c r="O29" s="74">
        <v>0</v>
      </c>
      <c r="P29" s="68">
        <v>0</v>
      </c>
      <c r="Q29" s="53">
        <v>0</v>
      </c>
      <c r="R29" s="16" t="b">
        <v>1</v>
      </c>
      <c r="S29" s="122" t="s">
        <v>233</v>
      </c>
      <c r="T29" s="122"/>
    </row>
    <row r="30" spans="1:20" ht="33.75" customHeight="1" x14ac:dyDescent="0.25">
      <c r="A30" s="23"/>
      <c r="B30" s="297" t="s">
        <v>38</v>
      </c>
      <c r="C30" s="298"/>
      <c r="D30" s="59">
        <v>200</v>
      </c>
      <c r="E30" s="60">
        <v>200</v>
      </c>
      <c r="F30" s="55">
        <v>200</v>
      </c>
      <c r="G30" s="61">
        <v>0</v>
      </c>
      <c r="H30" s="55">
        <v>0</v>
      </c>
      <c r="I30" s="61">
        <v>0</v>
      </c>
      <c r="J30" s="55">
        <v>0</v>
      </c>
      <c r="K30" s="61">
        <v>0</v>
      </c>
      <c r="L30" s="55">
        <v>0</v>
      </c>
      <c r="M30" s="61">
        <v>0</v>
      </c>
      <c r="N30" s="73">
        <v>200</v>
      </c>
      <c r="O30" s="74">
        <v>0</v>
      </c>
      <c r="P30" s="68">
        <v>0</v>
      </c>
      <c r="Q30" s="53">
        <v>0</v>
      </c>
      <c r="R30" s="16" t="b">
        <v>1</v>
      </c>
      <c r="S30" s="122" t="s">
        <v>233</v>
      </c>
      <c r="T30" s="122"/>
    </row>
    <row r="31" spans="1:20" ht="15" customHeight="1" x14ac:dyDescent="0.25">
      <c r="A31" s="23"/>
      <c r="B31" s="141" t="s">
        <v>199</v>
      </c>
      <c r="C31" s="143"/>
      <c r="D31" s="59">
        <v>1</v>
      </c>
      <c r="E31" s="60">
        <v>1</v>
      </c>
      <c r="F31" s="55">
        <v>0</v>
      </c>
      <c r="G31" s="61">
        <v>0</v>
      </c>
      <c r="H31" s="55">
        <v>0</v>
      </c>
      <c r="I31" s="61">
        <v>0</v>
      </c>
      <c r="J31" s="55">
        <v>0</v>
      </c>
      <c r="K31" s="61">
        <v>0</v>
      </c>
      <c r="L31" s="55">
        <v>0</v>
      </c>
      <c r="M31" s="61">
        <v>0</v>
      </c>
      <c r="N31" s="73">
        <v>0</v>
      </c>
      <c r="O31" s="74">
        <v>0</v>
      </c>
      <c r="P31" s="68">
        <v>0</v>
      </c>
      <c r="Q31" s="53">
        <v>0</v>
      </c>
      <c r="R31" s="16"/>
      <c r="S31" s="122"/>
      <c r="T31" s="122"/>
    </row>
    <row r="32" spans="1:20" ht="36.75" customHeight="1" x14ac:dyDescent="0.25">
      <c r="A32" s="23"/>
      <c r="B32" s="297" t="s">
        <v>31</v>
      </c>
      <c r="C32" s="298">
        <v>0</v>
      </c>
      <c r="D32" s="59">
        <v>1</v>
      </c>
      <c r="E32" s="60">
        <v>420</v>
      </c>
      <c r="F32" s="55">
        <v>105</v>
      </c>
      <c r="G32" s="61">
        <v>123</v>
      </c>
      <c r="H32" s="55">
        <v>0</v>
      </c>
      <c r="I32" s="61">
        <v>0</v>
      </c>
      <c r="J32" s="55">
        <v>0</v>
      </c>
      <c r="K32" s="61">
        <v>0</v>
      </c>
      <c r="L32" s="55">
        <v>0</v>
      </c>
      <c r="M32" s="61">
        <v>0</v>
      </c>
      <c r="N32" s="73">
        <v>105</v>
      </c>
      <c r="O32" s="74">
        <v>123</v>
      </c>
      <c r="P32" s="68">
        <v>0</v>
      </c>
      <c r="Q32" s="53">
        <v>-123</v>
      </c>
      <c r="R32" s="16" t="b">
        <v>1</v>
      </c>
      <c r="S32" s="122" t="s">
        <v>234</v>
      </c>
      <c r="T32" s="122"/>
    </row>
    <row r="33" spans="1:20" ht="39" x14ac:dyDescent="0.25">
      <c r="A33" s="23"/>
      <c r="B33" s="297" t="s">
        <v>81</v>
      </c>
      <c r="C33" s="298">
        <v>0</v>
      </c>
      <c r="D33" s="59">
        <v>1</v>
      </c>
      <c r="E33" s="60">
        <v>1</v>
      </c>
      <c r="F33" s="55">
        <v>1</v>
      </c>
      <c r="G33" s="61">
        <v>0</v>
      </c>
      <c r="H33" s="55">
        <v>0</v>
      </c>
      <c r="I33" s="61">
        <v>0</v>
      </c>
      <c r="J33" s="55">
        <v>0</v>
      </c>
      <c r="K33" s="61">
        <v>0</v>
      </c>
      <c r="L33" s="55">
        <v>0</v>
      </c>
      <c r="M33" s="61">
        <v>0</v>
      </c>
      <c r="N33" s="73">
        <v>1</v>
      </c>
      <c r="O33" s="74">
        <v>0</v>
      </c>
      <c r="P33" s="68">
        <v>0</v>
      </c>
      <c r="Q33" s="53">
        <v>0</v>
      </c>
      <c r="R33" s="16"/>
      <c r="S33" s="122" t="s">
        <v>233</v>
      </c>
      <c r="T33" s="122"/>
    </row>
    <row r="34" spans="1:20" x14ac:dyDescent="0.25">
      <c r="A34" s="23"/>
      <c r="B34" s="297" t="s">
        <v>83</v>
      </c>
      <c r="C34" s="298"/>
      <c r="D34" s="59">
        <v>0</v>
      </c>
      <c r="E34" s="60"/>
      <c r="F34" s="55">
        <v>0</v>
      </c>
      <c r="G34" s="61">
        <v>0</v>
      </c>
      <c r="H34" s="55">
        <v>0</v>
      </c>
      <c r="I34" s="61">
        <v>0</v>
      </c>
      <c r="J34" s="55">
        <v>0</v>
      </c>
      <c r="K34" s="61">
        <v>0</v>
      </c>
      <c r="L34" s="55">
        <v>0</v>
      </c>
      <c r="M34" s="61">
        <v>0</v>
      </c>
      <c r="N34" s="73">
        <v>0</v>
      </c>
      <c r="O34" s="74">
        <v>0</v>
      </c>
      <c r="P34" s="68">
        <v>0</v>
      </c>
      <c r="Q34" s="53">
        <v>0</v>
      </c>
      <c r="R34" s="16"/>
      <c r="S34" s="122"/>
      <c r="T34" s="122"/>
    </row>
    <row r="35" spans="1:20" x14ac:dyDescent="0.25">
      <c r="A35" s="23"/>
      <c r="B35" s="141" t="s">
        <v>200</v>
      </c>
      <c r="C35" s="143"/>
      <c r="D35" s="59">
        <v>0</v>
      </c>
      <c r="E35" s="60"/>
      <c r="F35" s="55">
        <v>0</v>
      </c>
      <c r="G35" s="61">
        <v>0</v>
      </c>
      <c r="H35" s="55">
        <v>0</v>
      </c>
      <c r="I35" s="61">
        <v>0</v>
      </c>
      <c r="J35" s="55">
        <v>0</v>
      </c>
      <c r="K35" s="61">
        <v>0</v>
      </c>
      <c r="L35" s="55">
        <v>0</v>
      </c>
      <c r="M35" s="61">
        <v>0</v>
      </c>
      <c r="N35" s="73">
        <v>0</v>
      </c>
      <c r="O35" s="74">
        <v>0</v>
      </c>
      <c r="P35" s="68">
        <v>0</v>
      </c>
      <c r="Q35" s="53">
        <v>0</v>
      </c>
      <c r="R35" s="16"/>
      <c r="S35" s="122"/>
      <c r="T35" s="122"/>
    </row>
    <row r="36" spans="1:20" ht="77.25" x14ac:dyDescent="0.25">
      <c r="A36" s="23"/>
      <c r="B36" s="297" t="s">
        <v>84</v>
      </c>
      <c r="C36" s="298"/>
      <c r="D36" s="59">
        <v>779</v>
      </c>
      <c r="E36" s="60">
        <v>779</v>
      </c>
      <c r="F36" s="55">
        <v>0</v>
      </c>
      <c r="G36" s="61">
        <v>0</v>
      </c>
      <c r="H36" s="55">
        <v>0</v>
      </c>
      <c r="I36" s="61">
        <v>0</v>
      </c>
      <c r="J36" s="55">
        <v>0</v>
      </c>
      <c r="K36" s="61">
        <v>0</v>
      </c>
      <c r="L36" s="55">
        <v>0</v>
      </c>
      <c r="M36" s="61">
        <v>0</v>
      </c>
      <c r="N36" s="73">
        <v>0</v>
      </c>
      <c r="O36" s="74">
        <v>0</v>
      </c>
      <c r="P36" s="68">
        <v>0</v>
      </c>
      <c r="Q36" s="53">
        <v>0</v>
      </c>
      <c r="R36" s="16" t="b">
        <v>1</v>
      </c>
      <c r="S36" s="122" t="s">
        <v>235</v>
      </c>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44"/>
      <c r="B39" s="145"/>
      <c r="C39" s="146"/>
      <c r="D39" s="87"/>
      <c r="E39" s="87"/>
      <c r="F39" s="87"/>
      <c r="G39" s="88"/>
      <c r="H39" s="87"/>
      <c r="I39" s="88"/>
      <c r="J39" s="87"/>
      <c r="K39" s="88"/>
      <c r="L39" s="87"/>
      <c r="M39" s="88"/>
      <c r="N39" s="42"/>
      <c r="O39" s="51"/>
      <c r="P39" s="87"/>
      <c r="Q39" s="53"/>
      <c r="R39" s="16" t="b">
        <v>1</v>
      </c>
      <c r="S39" s="122"/>
      <c r="T39" s="122"/>
    </row>
    <row r="40" spans="1:20" x14ac:dyDescent="0.25">
      <c r="A40" s="27"/>
      <c r="B40" s="336" t="s">
        <v>46</v>
      </c>
      <c r="C40" s="337">
        <v>0</v>
      </c>
      <c r="D40" s="59">
        <v>0</v>
      </c>
      <c r="E40" s="60"/>
      <c r="F40" s="55"/>
      <c r="G40" s="61"/>
      <c r="H40" s="55">
        <v>0</v>
      </c>
      <c r="I40" s="61">
        <v>0</v>
      </c>
      <c r="J40" s="55">
        <v>0</v>
      </c>
      <c r="K40" s="61">
        <v>0</v>
      </c>
      <c r="L40" s="55">
        <v>0</v>
      </c>
      <c r="M40" s="61">
        <v>0</v>
      </c>
      <c r="N40" s="73">
        <v>0</v>
      </c>
      <c r="O40" s="74">
        <v>0</v>
      </c>
      <c r="P40" s="68">
        <v>0</v>
      </c>
      <c r="Q40" s="53">
        <v>0</v>
      </c>
      <c r="R40" s="16" t="b">
        <v>1</v>
      </c>
      <c r="S40" s="122"/>
      <c r="T40" s="122"/>
    </row>
    <row r="41" spans="1:20" x14ac:dyDescent="0.25">
      <c r="A41" s="27"/>
      <c r="B41" s="297" t="s">
        <v>45</v>
      </c>
      <c r="C41" s="298">
        <v>0</v>
      </c>
      <c r="D41" s="59">
        <v>0</v>
      </c>
      <c r="E41" s="60">
        <v>6</v>
      </c>
      <c r="F41" s="55">
        <v>6</v>
      </c>
      <c r="G41" s="61">
        <v>8</v>
      </c>
      <c r="H41" s="55">
        <v>0</v>
      </c>
      <c r="I41" s="61">
        <v>0</v>
      </c>
      <c r="J41" s="55">
        <v>0</v>
      </c>
      <c r="K41" s="61">
        <v>0</v>
      </c>
      <c r="L41" s="55">
        <v>0</v>
      </c>
      <c r="M41" s="61">
        <v>0</v>
      </c>
      <c r="N41" s="73">
        <v>6</v>
      </c>
      <c r="O41" s="74">
        <v>8</v>
      </c>
      <c r="P41" s="68">
        <v>0</v>
      </c>
      <c r="Q41" s="53">
        <v>-8</v>
      </c>
      <c r="R41" s="16" t="b">
        <v>1</v>
      </c>
      <c r="S41" s="122"/>
      <c r="T41" s="122"/>
    </row>
    <row r="42" spans="1:20" ht="15" customHeight="1" x14ac:dyDescent="0.25">
      <c r="A42" s="27"/>
      <c r="B42" s="297" t="s">
        <v>85</v>
      </c>
      <c r="C42" s="298">
        <v>0</v>
      </c>
      <c r="D42" s="59">
        <v>15</v>
      </c>
      <c r="E42" s="60">
        <v>25</v>
      </c>
      <c r="F42" s="55">
        <v>25</v>
      </c>
      <c r="G42" s="61">
        <v>10</v>
      </c>
      <c r="H42" s="55">
        <v>0</v>
      </c>
      <c r="I42" s="61">
        <v>0</v>
      </c>
      <c r="J42" s="55">
        <v>0</v>
      </c>
      <c r="K42" s="61">
        <v>0</v>
      </c>
      <c r="L42" s="55">
        <v>0</v>
      </c>
      <c r="M42" s="61">
        <v>0</v>
      </c>
      <c r="N42" s="73">
        <v>25</v>
      </c>
      <c r="O42" s="74">
        <v>10</v>
      </c>
      <c r="P42" s="68">
        <v>0</v>
      </c>
      <c r="Q42" s="53">
        <v>-10</v>
      </c>
      <c r="R42" s="16" t="b">
        <v>1</v>
      </c>
      <c r="S42" s="122" t="s">
        <v>236</v>
      </c>
      <c r="T42" s="122"/>
    </row>
    <row r="43" spans="1:20" ht="15" customHeight="1" x14ac:dyDescent="0.25">
      <c r="A43" s="27"/>
      <c r="B43" s="336" t="s">
        <v>86</v>
      </c>
      <c r="C43" s="337">
        <v>0</v>
      </c>
      <c r="D43" s="59">
        <v>0</v>
      </c>
      <c r="E43" s="60"/>
      <c r="F43" s="55"/>
      <c r="G43" s="61"/>
      <c r="H43" s="55">
        <v>0</v>
      </c>
      <c r="I43" s="61">
        <v>0</v>
      </c>
      <c r="J43" s="55">
        <v>0</v>
      </c>
      <c r="K43" s="61">
        <v>0</v>
      </c>
      <c r="L43" s="55">
        <v>0</v>
      </c>
      <c r="M43" s="61">
        <v>0</v>
      </c>
      <c r="N43" s="73">
        <v>0</v>
      </c>
      <c r="O43" s="74">
        <v>0</v>
      </c>
      <c r="P43" s="68">
        <v>0</v>
      </c>
      <c r="Q43" s="53">
        <v>0</v>
      </c>
      <c r="R43" s="116" t="b">
        <v>1</v>
      </c>
      <c r="S43" s="122"/>
      <c r="T43" s="122"/>
    </row>
    <row r="44" spans="1:20" x14ac:dyDescent="0.25">
      <c r="A44" s="27"/>
      <c r="B44" s="142"/>
      <c r="C44" s="143"/>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44"/>
      <c r="B46" s="145"/>
      <c r="C46" s="146"/>
      <c r="D46" s="120"/>
      <c r="E46" s="120"/>
      <c r="F46" s="120"/>
      <c r="G46" s="121"/>
      <c r="H46" s="120"/>
      <c r="I46" s="121"/>
      <c r="J46" s="120"/>
      <c r="K46" s="121"/>
      <c r="L46" s="120"/>
      <c r="M46" s="121"/>
      <c r="N46" s="73"/>
      <c r="O46" s="74"/>
      <c r="P46" s="121"/>
      <c r="Q46" s="53"/>
      <c r="R46" s="16"/>
      <c r="S46" s="122"/>
      <c r="T46" s="122"/>
    </row>
    <row r="47" spans="1:20" x14ac:dyDescent="0.25">
      <c r="A47" s="27"/>
      <c r="B47" s="336" t="s">
        <v>42</v>
      </c>
      <c r="C47" s="337">
        <v>0</v>
      </c>
      <c r="D47" s="59">
        <v>0</v>
      </c>
      <c r="E47" s="60"/>
      <c r="F47" s="55"/>
      <c r="G47" s="61">
        <v>0</v>
      </c>
      <c r="H47" s="55">
        <v>0</v>
      </c>
      <c r="I47" s="61">
        <v>0</v>
      </c>
      <c r="J47" s="55">
        <v>0</v>
      </c>
      <c r="K47" s="61">
        <v>0</v>
      </c>
      <c r="L47" s="55">
        <v>0</v>
      </c>
      <c r="M47" s="61">
        <v>0</v>
      </c>
      <c r="N47" s="73">
        <v>0</v>
      </c>
      <c r="O47" s="74">
        <v>0</v>
      </c>
      <c r="P47" s="68">
        <v>0</v>
      </c>
      <c r="Q47" s="53">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v>0</v>
      </c>
      <c r="O48" s="74">
        <v>0</v>
      </c>
      <c r="P48" s="68">
        <v>0</v>
      </c>
      <c r="Q48" s="53">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v>0</v>
      </c>
      <c r="O49" s="74">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45"/>
      <c r="C52" s="146"/>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v>0</v>
      </c>
      <c r="O53" s="74">
        <v>0</v>
      </c>
      <c r="P53" s="68">
        <v>0</v>
      </c>
      <c r="Q53" s="53">
        <v>0</v>
      </c>
      <c r="R53" s="16" t="b">
        <v>1</v>
      </c>
      <c r="S53" s="124" t="s">
        <v>268</v>
      </c>
      <c r="T53" s="124"/>
    </row>
    <row r="54" spans="1:20" x14ac:dyDescent="0.25">
      <c r="A54" s="27"/>
      <c r="B54" s="297" t="s">
        <v>47</v>
      </c>
      <c r="C54" s="298">
        <v>0</v>
      </c>
      <c r="D54" s="59">
        <v>0</v>
      </c>
      <c r="E54" s="60"/>
      <c r="F54" s="55"/>
      <c r="G54" s="61"/>
      <c r="H54" s="55">
        <v>0</v>
      </c>
      <c r="I54" s="61">
        <v>0</v>
      </c>
      <c r="J54" s="55">
        <v>0</v>
      </c>
      <c r="K54" s="61">
        <v>0</v>
      </c>
      <c r="L54" s="55">
        <v>0</v>
      </c>
      <c r="M54" s="61">
        <v>0</v>
      </c>
      <c r="N54" s="73">
        <v>0</v>
      </c>
      <c r="O54" s="74">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v>0</v>
      </c>
      <c r="O57" s="74">
        <v>0</v>
      </c>
      <c r="P57" s="68">
        <v>0</v>
      </c>
      <c r="Q57" s="53">
        <v>0</v>
      </c>
      <c r="R57" s="16" t="b">
        <v>1</v>
      </c>
      <c r="S57" s="124" t="s">
        <v>268</v>
      </c>
      <c r="T57" s="124"/>
    </row>
    <row r="58" spans="1:20" x14ac:dyDescent="0.25">
      <c r="A58" s="27"/>
      <c r="B58" s="307" t="s">
        <v>49</v>
      </c>
      <c r="C58" s="308"/>
      <c r="D58" s="59">
        <v>0</v>
      </c>
      <c r="E58" s="60"/>
      <c r="F58" s="55"/>
      <c r="G58" s="61"/>
      <c r="H58" s="55">
        <v>0</v>
      </c>
      <c r="I58" s="61">
        <v>0</v>
      </c>
      <c r="J58" s="55">
        <v>0</v>
      </c>
      <c r="K58" s="61">
        <v>0</v>
      </c>
      <c r="L58" s="55">
        <v>0</v>
      </c>
      <c r="M58" s="61">
        <v>0</v>
      </c>
      <c r="N58" s="73">
        <v>0</v>
      </c>
      <c r="O58" s="74">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334" t="s">
        <v>88</v>
      </c>
      <c r="C61" s="335"/>
      <c r="D61" s="59">
        <v>0</v>
      </c>
      <c r="E61" s="60"/>
      <c r="F61" s="55"/>
      <c r="G61" s="61"/>
      <c r="H61" s="55">
        <v>0</v>
      </c>
      <c r="I61" s="61">
        <v>0</v>
      </c>
      <c r="J61" s="55">
        <v>0</v>
      </c>
      <c r="K61" s="61">
        <v>0</v>
      </c>
      <c r="L61" s="55">
        <v>0</v>
      </c>
      <c r="M61" s="61">
        <v>0</v>
      </c>
      <c r="N61" s="73">
        <v>0</v>
      </c>
      <c r="O61" s="74">
        <v>0</v>
      </c>
      <c r="P61" s="68">
        <v>0</v>
      </c>
      <c r="Q61" s="53">
        <v>0</v>
      </c>
      <c r="R61" s="16" t="b">
        <v>1</v>
      </c>
      <c r="S61" s="124"/>
      <c r="T61" s="124"/>
    </row>
    <row r="62" spans="1:20" x14ac:dyDescent="0.25">
      <c r="A62" s="27"/>
      <c r="B62" s="334" t="s">
        <v>87</v>
      </c>
      <c r="C62" s="335"/>
      <c r="D62" s="59">
        <v>0</v>
      </c>
      <c r="E62" s="60"/>
      <c r="F62" s="55"/>
      <c r="G62" s="61"/>
      <c r="H62" s="55">
        <v>0</v>
      </c>
      <c r="I62" s="61">
        <v>0</v>
      </c>
      <c r="J62" s="55">
        <v>0</v>
      </c>
      <c r="K62" s="61">
        <v>0</v>
      </c>
      <c r="L62" s="55">
        <v>0</v>
      </c>
      <c r="M62" s="61">
        <v>0</v>
      </c>
      <c r="N62" s="73">
        <v>0</v>
      </c>
      <c r="O62" s="74">
        <v>0</v>
      </c>
      <c r="P62" s="68">
        <v>0</v>
      </c>
      <c r="Q62" s="53">
        <v>0</v>
      </c>
      <c r="R62" s="16" t="b">
        <v>1</v>
      </c>
      <c r="S62" s="124"/>
      <c r="T62" s="124"/>
    </row>
    <row r="63" spans="1:20" x14ac:dyDescent="0.25">
      <c r="A63" s="27"/>
      <c r="B63" s="334" t="s">
        <v>89</v>
      </c>
      <c r="C63" s="335"/>
      <c r="D63" s="59">
        <v>0</v>
      </c>
      <c r="E63" s="60"/>
      <c r="F63" s="55"/>
      <c r="G63" s="61"/>
      <c r="H63" s="55">
        <v>0</v>
      </c>
      <c r="I63" s="61">
        <v>0</v>
      </c>
      <c r="J63" s="55">
        <v>0</v>
      </c>
      <c r="K63" s="61">
        <v>0</v>
      </c>
      <c r="L63" s="55">
        <v>0</v>
      </c>
      <c r="M63" s="61">
        <v>0</v>
      </c>
      <c r="N63" s="73">
        <v>0</v>
      </c>
      <c r="O63" s="7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c r="E66" s="60"/>
      <c r="F66" s="55">
        <v>550</v>
      </c>
      <c r="G66" s="61">
        <v>550</v>
      </c>
      <c r="H66" s="55"/>
      <c r="I66" s="61"/>
      <c r="J66" s="55"/>
      <c r="K66" s="61"/>
      <c r="L66" s="55"/>
      <c r="M66" s="61"/>
      <c r="N66" s="73">
        <v>550</v>
      </c>
      <c r="O66" s="74">
        <v>550</v>
      </c>
      <c r="P66" s="68">
        <v>0</v>
      </c>
      <c r="Q66" s="53">
        <v>-550</v>
      </c>
      <c r="R66" s="16" t="b">
        <v>1</v>
      </c>
      <c r="S66" s="124" t="s">
        <v>237</v>
      </c>
      <c r="T66" s="124"/>
    </row>
    <row r="67" spans="1:20" x14ac:dyDescent="0.25">
      <c r="A67" s="27"/>
      <c r="B67" s="37" t="s">
        <v>90</v>
      </c>
      <c r="C67" s="38"/>
      <c r="D67" s="59">
        <v>0</v>
      </c>
      <c r="E67" s="60">
        <v>0</v>
      </c>
      <c r="F67" s="55">
        <v>0</v>
      </c>
      <c r="G67" s="61">
        <v>0</v>
      </c>
      <c r="H67" s="55"/>
      <c r="I67" s="61"/>
      <c r="J67" s="55"/>
      <c r="K67" s="61"/>
      <c r="L67" s="55"/>
      <c r="M67" s="61"/>
      <c r="N67" s="73">
        <v>0</v>
      </c>
      <c r="O67" s="74">
        <v>0</v>
      </c>
      <c r="P67" s="68">
        <v>0</v>
      </c>
      <c r="Q67" s="53">
        <v>0</v>
      </c>
      <c r="R67" s="16" t="b">
        <v>1</v>
      </c>
      <c r="S67" s="124"/>
      <c r="T67" s="124"/>
    </row>
    <row r="68" spans="1:20" x14ac:dyDescent="0.25">
      <c r="A68" s="23"/>
      <c r="B68" s="37" t="s">
        <v>91</v>
      </c>
      <c r="C68" s="38"/>
      <c r="D68" s="59">
        <v>1247</v>
      </c>
      <c r="E68" s="60">
        <v>983</v>
      </c>
      <c r="F68" s="55">
        <v>983</v>
      </c>
      <c r="G68" s="61">
        <v>550</v>
      </c>
      <c r="H68" s="55"/>
      <c r="I68" s="61"/>
      <c r="J68" s="55"/>
      <c r="K68" s="61"/>
      <c r="L68" s="55"/>
      <c r="M68" s="61"/>
      <c r="N68" s="73">
        <v>983</v>
      </c>
      <c r="O68" s="74">
        <v>550</v>
      </c>
      <c r="P68" s="68">
        <v>0</v>
      </c>
      <c r="Q68" s="53">
        <v>-550</v>
      </c>
      <c r="R68" s="16" t="b">
        <v>1</v>
      </c>
      <c r="S68" s="124" t="s">
        <v>237</v>
      </c>
      <c r="T68" s="124"/>
    </row>
    <row r="69" spans="1:20" ht="45" x14ac:dyDescent="0.25">
      <c r="A69" s="17"/>
      <c r="B69" s="37" t="s">
        <v>92</v>
      </c>
      <c r="C69" s="38"/>
      <c r="D69" s="59">
        <v>10</v>
      </c>
      <c r="E69" s="60">
        <v>10</v>
      </c>
      <c r="F69" s="55">
        <v>0</v>
      </c>
      <c r="G69" s="61">
        <v>0</v>
      </c>
      <c r="H69" s="55"/>
      <c r="I69" s="61"/>
      <c r="J69" s="55"/>
      <c r="K69" s="61"/>
      <c r="L69" s="55">
        <v>10</v>
      </c>
      <c r="M69" s="61"/>
      <c r="N69" s="73">
        <v>10</v>
      </c>
      <c r="O69" s="74">
        <v>0</v>
      </c>
      <c r="P69" s="68">
        <v>0</v>
      </c>
      <c r="Q69" s="53">
        <v>0</v>
      </c>
      <c r="R69" s="16" t="b">
        <v>1</v>
      </c>
      <c r="S69" s="124" t="s">
        <v>269</v>
      </c>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v>0</v>
      </c>
      <c r="O72" s="74">
        <v>0</v>
      </c>
      <c r="P72" s="68">
        <v>0</v>
      </c>
      <c r="Q72" s="53">
        <v>0</v>
      </c>
      <c r="R72" s="16" t="b">
        <v>1</v>
      </c>
      <c r="S72" s="124"/>
      <c r="T72" s="124"/>
    </row>
    <row r="73" spans="1:20" ht="75" x14ac:dyDescent="0.25">
      <c r="A73" s="27"/>
      <c r="B73" s="293" t="s">
        <v>51</v>
      </c>
      <c r="C73" s="294"/>
      <c r="D73" s="59">
        <v>1</v>
      </c>
      <c r="E73" s="60">
        <v>1</v>
      </c>
      <c r="F73" s="55"/>
      <c r="G73" s="61"/>
      <c r="H73" s="55">
        <v>0</v>
      </c>
      <c r="I73" s="61">
        <v>0</v>
      </c>
      <c r="J73" s="55">
        <v>0</v>
      </c>
      <c r="K73" s="61">
        <v>0</v>
      </c>
      <c r="L73" s="55">
        <v>1</v>
      </c>
      <c r="M73" s="61">
        <v>0</v>
      </c>
      <c r="N73" s="73">
        <v>1</v>
      </c>
      <c r="O73" s="74">
        <v>0</v>
      </c>
      <c r="P73" s="68">
        <v>0</v>
      </c>
      <c r="Q73" s="53">
        <v>0</v>
      </c>
      <c r="R73" s="16" t="b">
        <v>1</v>
      </c>
      <c r="S73" s="124" t="s">
        <v>270</v>
      </c>
      <c r="T73" s="124"/>
    </row>
    <row r="74" spans="1:20" x14ac:dyDescent="0.25">
      <c r="A74" s="27"/>
      <c r="B74" s="293" t="s">
        <v>52</v>
      </c>
      <c r="C74" s="294"/>
      <c r="D74" s="59">
        <v>0</v>
      </c>
      <c r="E74" s="60"/>
      <c r="F74" s="55"/>
      <c r="G74" s="61"/>
      <c r="H74" s="55">
        <v>0</v>
      </c>
      <c r="I74" s="61">
        <v>0</v>
      </c>
      <c r="J74" s="55">
        <v>0</v>
      </c>
      <c r="K74" s="61">
        <v>0</v>
      </c>
      <c r="L74" s="55">
        <v>0</v>
      </c>
      <c r="M74" s="61">
        <v>0</v>
      </c>
      <c r="N74" s="73">
        <v>0</v>
      </c>
      <c r="O74" s="74">
        <v>0</v>
      </c>
      <c r="P74" s="68">
        <v>0</v>
      </c>
      <c r="Q74" s="53">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v>0</v>
      </c>
      <c r="O75" s="74">
        <v>0</v>
      </c>
      <c r="P75" s="68">
        <v>0</v>
      </c>
      <c r="Q75" s="53">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v>0</v>
      </c>
      <c r="O76" s="74">
        <v>0</v>
      </c>
      <c r="P76" s="68">
        <v>0</v>
      </c>
      <c r="Q76" s="53">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v>0</v>
      </c>
      <c r="O77" s="74">
        <v>0</v>
      </c>
      <c r="P77" s="68">
        <v>0</v>
      </c>
      <c r="Q77" s="53">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v>0</v>
      </c>
      <c r="O78" s="74">
        <v>0</v>
      </c>
      <c r="P78" s="68">
        <v>0</v>
      </c>
      <c r="Q78" s="53">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v>0</v>
      </c>
      <c r="O79" s="74">
        <v>0</v>
      </c>
      <c r="P79" s="68">
        <v>0</v>
      </c>
      <c r="Q79" s="53">
        <v>0</v>
      </c>
      <c r="R79" s="16" t="b">
        <v>1</v>
      </c>
      <c r="S79" s="124"/>
      <c r="T79" s="124"/>
    </row>
    <row r="80" spans="1:20" ht="45" x14ac:dyDescent="0.25">
      <c r="A80" s="27"/>
      <c r="B80" s="293" t="s">
        <v>58</v>
      </c>
      <c r="C80" s="294"/>
      <c r="D80" s="59"/>
      <c r="E80" s="60">
        <v>1</v>
      </c>
      <c r="F80" s="55"/>
      <c r="G80" s="61"/>
      <c r="H80" s="55">
        <v>0</v>
      </c>
      <c r="I80" s="61">
        <v>0</v>
      </c>
      <c r="J80" s="55">
        <v>0</v>
      </c>
      <c r="K80" s="61">
        <v>0</v>
      </c>
      <c r="L80" s="55">
        <v>0</v>
      </c>
      <c r="M80" s="61">
        <v>0</v>
      </c>
      <c r="N80" s="73">
        <v>0</v>
      </c>
      <c r="O80" s="74">
        <v>0</v>
      </c>
      <c r="P80" s="68">
        <v>0</v>
      </c>
      <c r="Q80" s="53">
        <v>0</v>
      </c>
      <c r="R80" s="16" t="b">
        <v>1</v>
      </c>
      <c r="S80" s="124" t="s">
        <v>238</v>
      </c>
      <c r="T80" s="124" t="s">
        <v>239</v>
      </c>
    </row>
    <row r="81" spans="1:20" x14ac:dyDescent="0.25">
      <c r="A81" s="27"/>
      <c r="B81" s="293" t="s">
        <v>59</v>
      </c>
      <c r="C81" s="294"/>
      <c r="D81" s="59">
        <v>0</v>
      </c>
      <c r="E81" s="60"/>
      <c r="F81" s="55"/>
      <c r="G81" s="61"/>
      <c r="H81" s="55">
        <v>0</v>
      </c>
      <c r="I81" s="61">
        <v>0</v>
      </c>
      <c r="J81" s="55">
        <v>0</v>
      </c>
      <c r="K81" s="61">
        <v>0</v>
      </c>
      <c r="L81" s="55">
        <v>0</v>
      </c>
      <c r="M81" s="61">
        <v>0</v>
      </c>
      <c r="N81" s="73">
        <v>0</v>
      </c>
      <c r="O81" s="74">
        <v>0</v>
      </c>
      <c r="P81" s="68">
        <v>0</v>
      </c>
      <c r="Q81" s="53">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v>0</v>
      </c>
      <c r="O82" s="74">
        <v>0</v>
      </c>
      <c r="P82" s="68">
        <v>0</v>
      </c>
      <c r="Q82" s="53">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v>0</v>
      </c>
      <c r="O83" s="74">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220</v>
      </c>
      <c r="E86" s="60">
        <v>219</v>
      </c>
      <c r="F86" s="55">
        <v>55</v>
      </c>
      <c r="G86" s="61">
        <v>12</v>
      </c>
      <c r="H86" s="55">
        <v>55</v>
      </c>
      <c r="I86" s="61">
        <v>141</v>
      </c>
      <c r="J86" s="55">
        <v>55</v>
      </c>
      <c r="K86" s="61">
        <v>197</v>
      </c>
      <c r="L86" s="55">
        <v>55</v>
      </c>
      <c r="M86" s="61">
        <v>0</v>
      </c>
      <c r="N86" s="73">
        <v>220</v>
      </c>
      <c r="O86" s="74">
        <v>12</v>
      </c>
      <c r="P86" s="68">
        <v>0</v>
      </c>
      <c r="Q86" s="53" t="s">
        <v>271</v>
      </c>
      <c r="R86" s="16" t="b">
        <v>1</v>
      </c>
      <c r="S86" s="124" t="s">
        <v>272</v>
      </c>
      <c r="T86" s="124" t="s">
        <v>240</v>
      </c>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[3]SheetNames!A15</f>
        <v>KZN227</v>
      </c>
    </row>
  </sheetData>
  <mergeCells count="48">
    <mergeCell ref="B36:C36"/>
    <mergeCell ref="A22:C22"/>
    <mergeCell ref="B24:C24"/>
    <mergeCell ref="B25:C25"/>
    <mergeCell ref="B26:C26"/>
    <mergeCell ref="B27:C27"/>
    <mergeCell ref="B28:C28"/>
    <mergeCell ref="B29:C29"/>
    <mergeCell ref="B30:C30"/>
    <mergeCell ref="B32:C32"/>
    <mergeCell ref="B33:C33"/>
    <mergeCell ref="B34:C34"/>
    <mergeCell ref="A51:C51"/>
    <mergeCell ref="B37:C37"/>
    <mergeCell ref="A38:C38"/>
    <mergeCell ref="B40:C40"/>
    <mergeCell ref="B41:C41"/>
    <mergeCell ref="B42:C42"/>
    <mergeCell ref="B43:C43"/>
    <mergeCell ref="A45:C45"/>
    <mergeCell ref="B47:C47"/>
    <mergeCell ref="B48:C48"/>
    <mergeCell ref="B49:C49"/>
    <mergeCell ref="B50:C50"/>
    <mergeCell ref="B73:C73"/>
    <mergeCell ref="B53:C53"/>
    <mergeCell ref="B54:C54"/>
    <mergeCell ref="B55:C55"/>
    <mergeCell ref="B57:C57"/>
    <mergeCell ref="B58:C58"/>
    <mergeCell ref="B59:C59"/>
    <mergeCell ref="B61:C61"/>
    <mergeCell ref="B62:C62"/>
    <mergeCell ref="B63:C63"/>
    <mergeCell ref="B64:C64"/>
    <mergeCell ref="B72:C72"/>
    <mergeCell ref="B86:C86"/>
    <mergeCell ref="B74:C74"/>
    <mergeCell ref="B75:C75"/>
    <mergeCell ref="B76:C76"/>
    <mergeCell ref="B77:C77"/>
    <mergeCell ref="B78:C78"/>
    <mergeCell ref="B79:C79"/>
    <mergeCell ref="B80:C80"/>
    <mergeCell ref="B81:C81"/>
    <mergeCell ref="B82:C82"/>
    <mergeCell ref="B83:C83"/>
    <mergeCell ref="B84:C84"/>
  </mergeCells>
  <pageMargins left="0.23622047244094491" right="0.23622047244094491" top="0.74803149606299213" bottom="0.74803149606299213" header="0.31496062992125984" footer="0.31496062992125984"/>
  <pageSetup paperSize="9" scale="27" orientation="landscape" r:id="rId1"/>
  <rowBreaks count="2" manualBreakCount="2">
    <brk id="16" max="16383" man="1"/>
    <brk id="6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DC22 - uMgungundlovu</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84528</v>
      </c>
      <c r="E5" s="105" t="s">
        <v>39</v>
      </c>
    </row>
    <row r="6" spans="1:20" ht="16.5" x14ac:dyDescent="0.3">
      <c r="C6" s="107" t="s">
        <v>30</v>
      </c>
      <c r="D6" s="118">
        <v>0</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127" t="s">
        <v>71</v>
      </c>
      <c r="D8" s="119">
        <v>0</v>
      </c>
      <c r="E8" s="104" t="s">
        <v>35</v>
      </c>
      <c r="F8" s="1"/>
      <c r="G8" s="1"/>
      <c r="H8" s="1"/>
      <c r="I8" s="1"/>
      <c r="J8" s="1"/>
      <c r="K8" s="1"/>
      <c r="L8" s="1"/>
      <c r="M8" s="1"/>
      <c r="N8" s="1"/>
      <c r="O8" s="1"/>
      <c r="P8" s="1"/>
      <c r="Q8" s="1"/>
      <c r="R8" s="1"/>
      <c r="S8" s="106"/>
      <c r="T8" s="106"/>
    </row>
    <row r="9" spans="1:20" ht="15.75" customHeight="1" x14ac:dyDescent="0.25">
      <c r="A9" s="67"/>
      <c r="B9" s="62"/>
      <c r="C9" s="109" t="s">
        <v>72</v>
      </c>
      <c r="D9" s="119">
        <v>0</v>
      </c>
      <c r="E9" s="104" t="s">
        <v>35</v>
      </c>
      <c r="F9" s="1"/>
      <c r="G9" s="1"/>
      <c r="H9" s="1"/>
      <c r="I9" s="1"/>
      <c r="J9" s="1"/>
      <c r="K9" s="1"/>
      <c r="L9" s="1"/>
      <c r="M9" s="1"/>
      <c r="N9" s="1"/>
      <c r="O9" s="1"/>
      <c r="P9" s="1"/>
      <c r="Q9" s="1"/>
      <c r="R9" s="1"/>
      <c r="S9" s="106"/>
      <c r="T9" s="106"/>
    </row>
    <row r="10" spans="1:20" x14ac:dyDescent="0.25">
      <c r="A10" s="67"/>
      <c r="B10" s="62"/>
      <c r="C10" s="108" t="s">
        <v>73</v>
      </c>
      <c r="D10" s="119">
        <v>33179</v>
      </c>
      <c r="E10" s="104" t="s">
        <v>35</v>
      </c>
      <c r="F10" s="1"/>
      <c r="G10" s="1"/>
      <c r="H10" s="1"/>
      <c r="I10" s="1"/>
      <c r="J10" s="1"/>
      <c r="K10" s="1"/>
      <c r="L10" s="1"/>
      <c r="M10" s="1"/>
      <c r="N10" s="1"/>
      <c r="O10" s="1"/>
      <c r="P10" s="1"/>
      <c r="Q10" s="1"/>
      <c r="R10" s="1"/>
      <c r="S10" s="106"/>
      <c r="T10" s="106"/>
    </row>
    <row r="11" spans="1:20" x14ac:dyDescent="0.25">
      <c r="A11" s="67"/>
      <c r="B11" s="62"/>
      <c r="C11" s="108" t="s">
        <v>74</v>
      </c>
      <c r="D11" s="126">
        <v>54134</v>
      </c>
      <c r="E11" s="104" t="s">
        <v>35</v>
      </c>
      <c r="F11" s="1"/>
      <c r="G11" s="1"/>
      <c r="H11" s="1"/>
      <c r="I11" s="1"/>
      <c r="J11" s="1"/>
      <c r="K11" s="1"/>
      <c r="L11" s="1"/>
      <c r="M11" s="1"/>
      <c r="N11" s="1"/>
      <c r="O11" s="1"/>
      <c r="P11" s="1"/>
      <c r="Q11" s="1"/>
      <c r="R11" s="1"/>
      <c r="S11" s="106"/>
      <c r="T11" s="106"/>
    </row>
    <row r="12" spans="1:20" x14ac:dyDescent="0.25">
      <c r="A12" s="67"/>
      <c r="B12" s="62"/>
      <c r="C12" s="108" t="s">
        <v>75</v>
      </c>
      <c r="D12" s="119">
        <v>61119</v>
      </c>
      <c r="E12" s="104" t="s">
        <v>35</v>
      </c>
      <c r="F12" s="1"/>
      <c r="G12" s="1"/>
      <c r="H12" s="1"/>
      <c r="I12" s="1"/>
      <c r="J12" s="1"/>
      <c r="K12" s="1"/>
      <c r="L12" s="1"/>
      <c r="M12" s="1"/>
      <c r="N12" s="1"/>
      <c r="O12" s="1"/>
      <c r="P12" s="1"/>
      <c r="Q12" s="1"/>
      <c r="R12" s="1"/>
      <c r="S12" s="106"/>
      <c r="T12" s="106"/>
    </row>
    <row r="13" spans="1:20" x14ac:dyDescent="0.25">
      <c r="A13" s="67"/>
      <c r="B13" s="62"/>
      <c r="C13" s="108" t="s">
        <v>76</v>
      </c>
      <c r="D13" s="119">
        <v>6480</v>
      </c>
      <c r="E13" s="104" t="s">
        <v>35</v>
      </c>
      <c r="F13" s="1"/>
      <c r="G13" s="1"/>
      <c r="H13" s="1"/>
      <c r="I13" s="1"/>
      <c r="J13" s="1"/>
      <c r="K13" s="1"/>
      <c r="L13" s="1"/>
      <c r="M13" s="1"/>
      <c r="N13" s="1"/>
      <c r="O13" s="1"/>
      <c r="P13" s="1"/>
      <c r="Q13" s="1"/>
      <c r="R13" s="1"/>
      <c r="S13" s="106"/>
      <c r="T13" s="106"/>
    </row>
    <row r="14" spans="1:20" ht="30" x14ac:dyDescent="0.25">
      <c r="A14" s="67"/>
      <c r="B14" s="62"/>
      <c r="C14" s="108" t="s">
        <v>77</v>
      </c>
      <c r="D14" s="119">
        <v>0</v>
      </c>
      <c r="E14" s="104" t="s">
        <v>35</v>
      </c>
      <c r="F14" s="1"/>
      <c r="G14" s="1"/>
      <c r="H14" s="1"/>
      <c r="I14" s="1"/>
      <c r="J14" s="1"/>
      <c r="K14" s="1"/>
      <c r="L14" s="1"/>
      <c r="M14" s="1"/>
      <c r="N14" s="1"/>
      <c r="O14" s="1"/>
      <c r="P14" s="1"/>
      <c r="Q14" s="1"/>
      <c r="R14" s="1"/>
      <c r="S14" s="106"/>
      <c r="T14" s="106"/>
    </row>
    <row r="15" spans="1:20" x14ac:dyDescent="0.25">
      <c r="A15" s="67"/>
      <c r="B15" s="62"/>
      <c r="C15" s="107" t="s">
        <v>78</v>
      </c>
      <c r="D15" s="119">
        <v>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v>0</v>
      </c>
      <c r="F24" s="55">
        <v>0</v>
      </c>
      <c r="G24" s="61">
        <v>0</v>
      </c>
      <c r="H24" s="55">
        <v>0</v>
      </c>
      <c r="I24" s="61">
        <v>0</v>
      </c>
      <c r="J24" s="55">
        <v>0</v>
      </c>
      <c r="K24" s="61">
        <v>0</v>
      </c>
      <c r="L24" s="55">
        <v>0</v>
      </c>
      <c r="M24" s="61">
        <v>0</v>
      </c>
      <c r="N24" s="73">
        <v>0</v>
      </c>
      <c r="O24" s="74">
        <v>0</v>
      </c>
      <c r="P24" s="68">
        <v>0</v>
      </c>
      <c r="Q24" s="53">
        <v>0</v>
      </c>
      <c r="R24" s="16" t="b">
        <v>1</v>
      </c>
      <c r="S24" s="122"/>
      <c r="T24" s="122"/>
    </row>
    <row r="25" spans="1:20" ht="15" customHeight="1" x14ac:dyDescent="0.25">
      <c r="A25" s="23"/>
      <c r="B25" s="297" t="s">
        <v>80</v>
      </c>
      <c r="C25" s="298">
        <v>0</v>
      </c>
      <c r="D25" s="59">
        <v>0</v>
      </c>
      <c r="E25" s="60">
        <v>0</v>
      </c>
      <c r="F25" s="55">
        <v>0</v>
      </c>
      <c r="G25" s="61">
        <v>0</v>
      </c>
      <c r="H25" s="55">
        <v>0</v>
      </c>
      <c r="I25" s="61">
        <v>0</v>
      </c>
      <c r="J25" s="55">
        <v>0</v>
      </c>
      <c r="K25" s="61">
        <v>0</v>
      </c>
      <c r="L25" s="55">
        <v>0</v>
      </c>
      <c r="M25" s="61">
        <v>0</v>
      </c>
      <c r="N25" s="73">
        <v>0</v>
      </c>
      <c r="O25" s="74">
        <v>0</v>
      </c>
      <c r="P25" s="68">
        <v>0</v>
      </c>
      <c r="Q25" s="53">
        <v>0</v>
      </c>
      <c r="R25" s="16" t="b">
        <v>1</v>
      </c>
      <c r="S25" s="122"/>
      <c r="T25" s="122"/>
    </row>
    <row r="26" spans="1:20" ht="15" customHeight="1" x14ac:dyDescent="0.25">
      <c r="A26" s="23"/>
      <c r="B26" s="297" t="s">
        <v>28</v>
      </c>
      <c r="C26" s="298">
        <v>0</v>
      </c>
      <c r="D26" s="59">
        <v>0</v>
      </c>
      <c r="E26" s="60">
        <v>0</v>
      </c>
      <c r="F26" s="55">
        <v>0</v>
      </c>
      <c r="G26" s="61">
        <v>0</v>
      </c>
      <c r="H26" s="55">
        <v>0</v>
      </c>
      <c r="I26" s="61">
        <v>0</v>
      </c>
      <c r="J26" s="55">
        <v>0</v>
      </c>
      <c r="K26" s="61">
        <v>0</v>
      </c>
      <c r="L26" s="55">
        <v>0</v>
      </c>
      <c r="M26" s="61">
        <v>0</v>
      </c>
      <c r="N26" s="73">
        <v>0</v>
      </c>
      <c r="O26" s="74">
        <v>0</v>
      </c>
      <c r="P26" s="68">
        <v>0</v>
      </c>
      <c r="Q26" s="53">
        <v>0</v>
      </c>
      <c r="R26" s="16" t="b">
        <v>1</v>
      </c>
      <c r="S26" s="122"/>
      <c r="T26" s="122"/>
    </row>
    <row r="27" spans="1:20" ht="15" customHeight="1" x14ac:dyDescent="0.25">
      <c r="A27" s="23"/>
      <c r="B27" s="297" t="s">
        <v>29</v>
      </c>
      <c r="C27" s="298">
        <v>0</v>
      </c>
      <c r="D27" s="59">
        <v>0</v>
      </c>
      <c r="E27" s="60">
        <v>0</v>
      </c>
      <c r="F27" s="55">
        <v>0</v>
      </c>
      <c r="G27" s="61">
        <v>0</v>
      </c>
      <c r="H27" s="55">
        <v>0</v>
      </c>
      <c r="I27" s="61">
        <v>0</v>
      </c>
      <c r="J27" s="55">
        <v>0</v>
      </c>
      <c r="K27" s="61">
        <v>0</v>
      </c>
      <c r="L27" s="55">
        <v>0</v>
      </c>
      <c r="M27" s="61">
        <v>0</v>
      </c>
      <c r="N27" s="73">
        <v>0</v>
      </c>
      <c r="O27" s="74">
        <v>0</v>
      </c>
      <c r="P27" s="68">
        <v>0</v>
      </c>
      <c r="Q27" s="53">
        <v>0</v>
      </c>
      <c r="R27" s="16" t="b">
        <v>1</v>
      </c>
      <c r="S27" s="122"/>
      <c r="T27" s="122"/>
    </row>
    <row r="28" spans="1:20" ht="15" customHeight="1" x14ac:dyDescent="0.25">
      <c r="A28" s="23"/>
      <c r="B28" s="305" t="s">
        <v>211</v>
      </c>
      <c r="C28" s="306"/>
      <c r="D28" s="59">
        <v>0</v>
      </c>
      <c r="E28" s="60">
        <v>0</v>
      </c>
      <c r="F28" s="55">
        <v>0</v>
      </c>
      <c r="G28" s="61">
        <v>0</v>
      </c>
      <c r="H28" s="55">
        <v>0</v>
      </c>
      <c r="I28" s="61">
        <v>0</v>
      </c>
      <c r="J28" s="55">
        <v>0</v>
      </c>
      <c r="K28" s="61">
        <v>0</v>
      </c>
      <c r="L28" s="55">
        <v>0</v>
      </c>
      <c r="M28" s="61">
        <v>0</v>
      </c>
      <c r="N28" s="73">
        <v>0</v>
      </c>
      <c r="O28" s="74">
        <v>0</v>
      </c>
      <c r="P28" s="68">
        <v>0</v>
      </c>
      <c r="Q28" s="53">
        <v>0</v>
      </c>
      <c r="R28" s="16" t="b">
        <v>1</v>
      </c>
      <c r="S28" s="122"/>
      <c r="T28" s="122"/>
    </row>
    <row r="29" spans="1:20" ht="15" customHeight="1" x14ac:dyDescent="0.25">
      <c r="A29" s="23"/>
      <c r="B29" s="297" t="s">
        <v>37</v>
      </c>
      <c r="C29" s="298">
        <v>0</v>
      </c>
      <c r="D29" s="59">
        <v>0</v>
      </c>
      <c r="E29" s="60">
        <v>0</v>
      </c>
      <c r="F29" s="55">
        <v>0</v>
      </c>
      <c r="G29" s="61">
        <v>0</v>
      </c>
      <c r="H29" s="55">
        <v>0</v>
      </c>
      <c r="I29" s="61">
        <v>0</v>
      </c>
      <c r="J29" s="55">
        <v>0</v>
      </c>
      <c r="K29" s="61">
        <v>0</v>
      </c>
      <c r="L29" s="55">
        <v>0</v>
      </c>
      <c r="M29" s="61">
        <v>0</v>
      </c>
      <c r="N29" s="73">
        <v>0</v>
      </c>
      <c r="O29" s="74">
        <v>0</v>
      </c>
      <c r="P29" s="68">
        <v>0</v>
      </c>
      <c r="Q29" s="53">
        <v>0</v>
      </c>
      <c r="R29" s="16" t="b">
        <v>1</v>
      </c>
      <c r="S29" s="122"/>
      <c r="T29" s="122"/>
    </row>
    <row r="30" spans="1:20" ht="15" customHeight="1" x14ac:dyDescent="0.25">
      <c r="A30" s="23"/>
      <c r="B30" s="297" t="s">
        <v>38</v>
      </c>
      <c r="C30" s="298"/>
      <c r="D30" s="59">
        <v>0</v>
      </c>
      <c r="E30" s="60">
        <v>0</v>
      </c>
      <c r="F30" s="55">
        <v>0</v>
      </c>
      <c r="G30" s="61">
        <v>0</v>
      </c>
      <c r="H30" s="55">
        <v>0</v>
      </c>
      <c r="I30" s="61">
        <v>0</v>
      </c>
      <c r="J30" s="55">
        <v>0</v>
      </c>
      <c r="K30" s="61">
        <v>0</v>
      </c>
      <c r="L30" s="55">
        <v>0</v>
      </c>
      <c r="M30" s="61">
        <v>0</v>
      </c>
      <c r="N30" s="73">
        <v>0</v>
      </c>
      <c r="O30" s="74">
        <v>0</v>
      </c>
      <c r="P30" s="68">
        <v>0</v>
      </c>
      <c r="Q30" s="53">
        <v>0</v>
      </c>
      <c r="R30" s="16" t="b">
        <v>1</v>
      </c>
      <c r="S30" s="122"/>
      <c r="T30" s="122"/>
    </row>
    <row r="31" spans="1:20" ht="15" customHeight="1" x14ac:dyDescent="0.25">
      <c r="A31" s="23"/>
      <c r="B31" s="133" t="s">
        <v>199</v>
      </c>
      <c r="C31" s="129"/>
      <c r="D31" s="59">
        <v>0</v>
      </c>
      <c r="E31" s="60">
        <v>0</v>
      </c>
      <c r="F31" s="55">
        <v>0</v>
      </c>
      <c r="G31" s="61">
        <v>0</v>
      </c>
      <c r="H31" s="55">
        <v>0</v>
      </c>
      <c r="I31" s="61">
        <v>0</v>
      </c>
      <c r="J31" s="55">
        <v>0</v>
      </c>
      <c r="K31" s="61">
        <v>0</v>
      </c>
      <c r="L31" s="55">
        <v>0</v>
      </c>
      <c r="M31" s="61">
        <v>0</v>
      </c>
      <c r="N31" s="73">
        <v>0</v>
      </c>
      <c r="O31" s="74">
        <v>0</v>
      </c>
      <c r="P31" s="68">
        <v>0</v>
      </c>
      <c r="Q31" s="53">
        <v>0</v>
      </c>
      <c r="R31" s="16"/>
      <c r="S31" s="122"/>
      <c r="T31" s="122"/>
    </row>
    <row r="32" spans="1:20" ht="15" customHeight="1" x14ac:dyDescent="0.25">
      <c r="A32" s="23"/>
      <c r="B32" s="297" t="s">
        <v>31</v>
      </c>
      <c r="C32" s="298">
        <v>0</v>
      </c>
      <c r="D32" s="59">
        <v>0</v>
      </c>
      <c r="E32" s="60">
        <v>0</v>
      </c>
      <c r="F32" s="55">
        <v>0</v>
      </c>
      <c r="G32" s="61">
        <v>0</v>
      </c>
      <c r="H32" s="55">
        <v>0</v>
      </c>
      <c r="I32" s="61">
        <v>0</v>
      </c>
      <c r="J32" s="55">
        <v>0</v>
      </c>
      <c r="K32" s="61">
        <v>0</v>
      </c>
      <c r="L32" s="55">
        <v>0</v>
      </c>
      <c r="M32" s="61">
        <v>0</v>
      </c>
      <c r="N32" s="73">
        <v>0</v>
      </c>
      <c r="O32" s="74">
        <v>0</v>
      </c>
      <c r="P32" s="68">
        <v>0</v>
      </c>
      <c r="Q32" s="53">
        <v>0</v>
      </c>
      <c r="R32" s="16" t="b">
        <v>1</v>
      </c>
      <c r="S32" s="122"/>
      <c r="T32" s="122"/>
    </row>
    <row r="33" spans="1:20" x14ac:dyDescent="0.25">
      <c r="A33" s="23"/>
      <c r="B33" s="297" t="s">
        <v>81</v>
      </c>
      <c r="C33" s="298">
        <v>0</v>
      </c>
      <c r="D33" s="59">
        <v>0</v>
      </c>
      <c r="E33" s="60">
        <v>0</v>
      </c>
      <c r="F33" s="55">
        <v>0</v>
      </c>
      <c r="G33" s="61">
        <v>0</v>
      </c>
      <c r="H33" s="55">
        <v>0</v>
      </c>
      <c r="I33" s="61">
        <v>0</v>
      </c>
      <c r="J33" s="55">
        <v>0</v>
      </c>
      <c r="K33" s="61">
        <v>0</v>
      </c>
      <c r="L33" s="55">
        <v>0</v>
      </c>
      <c r="M33" s="61">
        <v>0</v>
      </c>
      <c r="N33" s="73">
        <v>0</v>
      </c>
      <c r="O33" s="74">
        <v>0</v>
      </c>
      <c r="P33" s="68">
        <v>0</v>
      </c>
      <c r="Q33" s="53">
        <v>0</v>
      </c>
      <c r="R33" s="16"/>
      <c r="S33" s="122"/>
      <c r="T33" s="122"/>
    </row>
    <row r="34" spans="1:20" x14ac:dyDescent="0.25">
      <c r="A34" s="23"/>
      <c r="B34" s="297" t="s">
        <v>83</v>
      </c>
      <c r="C34" s="298"/>
      <c r="D34" s="59">
        <v>0</v>
      </c>
      <c r="E34" s="60">
        <v>0</v>
      </c>
      <c r="F34" s="55">
        <v>0</v>
      </c>
      <c r="G34" s="61">
        <v>0</v>
      </c>
      <c r="H34" s="55">
        <v>0</v>
      </c>
      <c r="I34" s="61">
        <v>0</v>
      </c>
      <c r="J34" s="55">
        <v>0</v>
      </c>
      <c r="K34" s="61">
        <v>0</v>
      </c>
      <c r="L34" s="55">
        <v>0</v>
      </c>
      <c r="M34" s="61">
        <v>0</v>
      </c>
      <c r="N34" s="73">
        <v>0</v>
      </c>
      <c r="O34" s="74">
        <v>0</v>
      </c>
      <c r="P34" s="68">
        <v>0</v>
      </c>
      <c r="Q34" s="53">
        <v>0</v>
      </c>
      <c r="R34" s="16"/>
      <c r="S34" s="122"/>
      <c r="T34" s="122"/>
    </row>
    <row r="35" spans="1:20" x14ac:dyDescent="0.25">
      <c r="A35" s="23"/>
      <c r="B35" s="133" t="s">
        <v>200</v>
      </c>
      <c r="C35" s="129"/>
      <c r="D35" s="59">
        <v>0</v>
      </c>
      <c r="E35" s="60">
        <v>0</v>
      </c>
      <c r="F35" s="55">
        <v>0</v>
      </c>
      <c r="G35" s="61">
        <v>0</v>
      </c>
      <c r="H35" s="55">
        <v>0</v>
      </c>
      <c r="I35" s="61">
        <v>0</v>
      </c>
      <c r="J35" s="55">
        <v>0</v>
      </c>
      <c r="K35" s="61">
        <v>0</v>
      </c>
      <c r="L35" s="55">
        <v>0</v>
      </c>
      <c r="M35" s="61">
        <v>0</v>
      </c>
      <c r="N35" s="73">
        <v>0</v>
      </c>
      <c r="O35" s="74">
        <v>0</v>
      </c>
      <c r="P35" s="68">
        <v>0</v>
      </c>
      <c r="Q35" s="53">
        <v>0</v>
      </c>
      <c r="R35" s="16"/>
      <c r="S35" s="122"/>
      <c r="T35" s="122"/>
    </row>
    <row r="36" spans="1:20" x14ac:dyDescent="0.25">
      <c r="A36" s="23"/>
      <c r="B36" s="297" t="s">
        <v>84</v>
      </c>
      <c r="C36" s="298"/>
      <c r="D36" s="59">
        <v>0</v>
      </c>
      <c r="E36" s="60">
        <v>0</v>
      </c>
      <c r="F36" s="55">
        <v>0</v>
      </c>
      <c r="G36" s="61">
        <v>0</v>
      </c>
      <c r="H36" s="55">
        <v>0</v>
      </c>
      <c r="I36" s="61">
        <v>0</v>
      </c>
      <c r="J36" s="55">
        <v>0</v>
      </c>
      <c r="K36" s="61">
        <v>0</v>
      </c>
      <c r="L36" s="55">
        <v>0</v>
      </c>
      <c r="M36" s="61">
        <v>0</v>
      </c>
      <c r="N36" s="73">
        <v>0</v>
      </c>
      <c r="O36" s="74">
        <v>0</v>
      </c>
      <c r="P36" s="68">
        <v>0</v>
      </c>
      <c r="Q36" s="5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v>0</v>
      </c>
      <c r="F40" s="55">
        <v>0</v>
      </c>
      <c r="G40" s="61">
        <v>0</v>
      </c>
      <c r="H40" s="55">
        <v>0</v>
      </c>
      <c r="I40" s="61">
        <v>0</v>
      </c>
      <c r="J40" s="55">
        <v>0</v>
      </c>
      <c r="K40" s="61">
        <v>0</v>
      </c>
      <c r="L40" s="55">
        <v>0</v>
      </c>
      <c r="M40" s="61">
        <v>0</v>
      </c>
      <c r="N40" s="73">
        <v>0</v>
      </c>
      <c r="O40" s="74">
        <v>0</v>
      </c>
      <c r="P40" s="68">
        <v>0</v>
      </c>
      <c r="Q40" s="53">
        <v>0</v>
      </c>
      <c r="R40" s="16" t="b">
        <v>1</v>
      </c>
      <c r="S40" s="122"/>
      <c r="T40" s="122"/>
    </row>
    <row r="41" spans="1:20" x14ac:dyDescent="0.25">
      <c r="A41" s="27"/>
      <c r="B41" s="297" t="s">
        <v>45</v>
      </c>
      <c r="C41" s="298">
        <v>0</v>
      </c>
      <c r="D41" s="59">
        <v>0</v>
      </c>
      <c r="E41" s="60">
        <v>0</v>
      </c>
      <c r="F41" s="55">
        <v>0</v>
      </c>
      <c r="G41" s="61">
        <v>0</v>
      </c>
      <c r="H41" s="55">
        <v>0</v>
      </c>
      <c r="I41" s="61">
        <v>0</v>
      </c>
      <c r="J41" s="55">
        <v>0</v>
      </c>
      <c r="K41" s="61">
        <v>0</v>
      </c>
      <c r="L41" s="55">
        <v>0</v>
      </c>
      <c r="M41" s="61">
        <v>0</v>
      </c>
      <c r="N41" s="73">
        <v>0</v>
      </c>
      <c r="O41" s="74">
        <v>0</v>
      </c>
      <c r="P41" s="68">
        <v>0</v>
      </c>
      <c r="Q41" s="53">
        <v>0</v>
      </c>
      <c r="R41" s="16" t="b">
        <v>1</v>
      </c>
      <c r="S41" s="122"/>
      <c r="T41" s="122"/>
    </row>
    <row r="42" spans="1:20" ht="15" customHeight="1" x14ac:dyDescent="0.25">
      <c r="A42" s="27"/>
      <c r="B42" s="297" t="s">
        <v>85</v>
      </c>
      <c r="C42" s="298">
        <v>0</v>
      </c>
      <c r="D42" s="59">
        <v>0</v>
      </c>
      <c r="E42" s="60">
        <v>0</v>
      </c>
      <c r="F42" s="55">
        <v>0</v>
      </c>
      <c r="G42" s="61">
        <v>0</v>
      </c>
      <c r="H42" s="55">
        <v>0</v>
      </c>
      <c r="I42" s="61">
        <v>0</v>
      </c>
      <c r="J42" s="55">
        <v>0</v>
      </c>
      <c r="K42" s="61">
        <v>0</v>
      </c>
      <c r="L42" s="55">
        <v>0</v>
      </c>
      <c r="M42" s="61">
        <v>0</v>
      </c>
      <c r="N42" s="73">
        <v>0</v>
      </c>
      <c r="O42" s="74">
        <v>0</v>
      </c>
      <c r="P42" s="68">
        <v>0</v>
      </c>
      <c r="Q42" s="53">
        <v>0</v>
      </c>
      <c r="R42" s="16" t="b">
        <v>1</v>
      </c>
      <c r="S42" s="122"/>
      <c r="T42" s="122"/>
    </row>
    <row r="43" spans="1:20" ht="15" customHeight="1" x14ac:dyDescent="0.25">
      <c r="A43" s="27"/>
      <c r="B43" s="297" t="s">
        <v>86</v>
      </c>
      <c r="C43" s="298">
        <v>0</v>
      </c>
      <c r="D43" s="59">
        <v>0</v>
      </c>
      <c r="E43" s="60">
        <v>0</v>
      </c>
      <c r="F43" s="55">
        <v>0</v>
      </c>
      <c r="G43" s="61">
        <v>0</v>
      </c>
      <c r="H43" s="55">
        <v>0</v>
      </c>
      <c r="I43" s="61">
        <v>0</v>
      </c>
      <c r="J43" s="55">
        <v>0</v>
      </c>
      <c r="K43" s="61">
        <v>0</v>
      </c>
      <c r="L43" s="55">
        <v>0</v>
      </c>
      <c r="M43" s="61">
        <v>0</v>
      </c>
      <c r="N43" s="73">
        <v>0</v>
      </c>
      <c r="O43" s="74">
        <v>0</v>
      </c>
      <c r="P43" s="68">
        <v>0</v>
      </c>
      <c r="Q43" s="53">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v>0</v>
      </c>
      <c r="F47" s="55">
        <v>0</v>
      </c>
      <c r="G47" s="61">
        <v>0</v>
      </c>
      <c r="H47" s="55">
        <v>0</v>
      </c>
      <c r="I47" s="61">
        <v>0</v>
      </c>
      <c r="J47" s="55">
        <v>0</v>
      </c>
      <c r="K47" s="61">
        <v>0</v>
      </c>
      <c r="L47" s="55">
        <v>0</v>
      </c>
      <c r="M47" s="61">
        <v>0</v>
      </c>
      <c r="N47" s="73">
        <v>0</v>
      </c>
      <c r="O47" s="74">
        <v>0</v>
      </c>
      <c r="P47" s="68">
        <v>0</v>
      </c>
      <c r="Q47" s="53">
        <v>0</v>
      </c>
      <c r="R47" s="16" t="b">
        <v>1</v>
      </c>
      <c r="S47" s="122"/>
      <c r="T47" s="122"/>
    </row>
    <row r="48" spans="1:20" x14ac:dyDescent="0.25">
      <c r="A48" s="27"/>
      <c r="B48" s="297" t="s">
        <v>43</v>
      </c>
      <c r="C48" s="298">
        <v>0</v>
      </c>
      <c r="D48" s="59">
        <v>0</v>
      </c>
      <c r="E48" s="60">
        <v>0</v>
      </c>
      <c r="F48" s="55">
        <v>0</v>
      </c>
      <c r="G48" s="61">
        <v>0</v>
      </c>
      <c r="H48" s="55">
        <v>0</v>
      </c>
      <c r="I48" s="61">
        <v>0</v>
      </c>
      <c r="J48" s="55">
        <v>0</v>
      </c>
      <c r="K48" s="61">
        <v>0</v>
      </c>
      <c r="L48" s="55">
        <v>0</v>
      </c>
      <c r="M48" s="61">
        <v>0</v>
      </c>
      <c r="N48" s="73">
        <v>0</v>
      </c>
      <c r="O48" s="74">
        <v>0</v>
      </c>
      <c r="P48" s="68">
        <v>0</v>
      </c>
      <c r="Q48" s="53">
        <v>0</v>
      </c>
      <c r="R48" s="16" t="b">
        <v>1</v>
      </c>
      <c r="S48" s="122"/>
      <c r="T48" s="122"/>
    </row>
    <row r="49" spans="1:20" x14ac:dyDescent="0.25">
      <c r="A49" s="17"/>
      <c r="B49" s="297" t="s">
        <v>44</v>
      </c>
      <c r="C49" s="298">
        <v>0</v>
      </c>
      <c r="D49" s="59">
        <v>0</v>
      </c>
      <c r="E49" s="60">
        <v>0</v>
      </c>
      <c r="F49" s="55">
        <v>0</v>
      </c>
      <c r="G49" s="61">
        <v>0</v>
      </c>
      <c r="H49" s="55">
        <v>0</v>
      </c>
      <c r="I49" s="61">
        <v>0</v>
      </c>
      <c r="J49" s="55">
        <v>0</v>
      </c>
      <c r="K49" s="61">
        <v>0</v>
      </c>
      <c r="L49" s="55">
        <v>0</v>
      </c>
      <c r="M49" s="61">
        <v>0</v>
      </c>
      <c r="N49" s="73">
        <v>0</v>
      </c>
      <c r="O49" s="74">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41000</v>
      </c>
      <c r="E53" s="60">
        <v>0</v>
      </c>
      <c r="F53" s="55">
        <v>0</v>
      </c>
      <c r="G53" s="61">
        <v>0</v>
      </c>
      <c r="H53" s="55">
        <v>0</v>
      </c>
      <c r="I53" s="61">
        <v>0</v>
      </c>
      <c r="J53" s="55">
        <v>0</v>
      </c>
      <c r="K53" s="61">
        <v>0</v>
      </c>
      <c r="L53" s="55">
        <v>0</v>
      </c>
      <c r="M53" s="61">
        <v>0</v>
      </c>
      <c r="N53" s="73">
        <v>0</v>
      </c>
      <c r="O53" s="74">
        <v>0</v>
      </c>
      <c r="P53" s="68">
        <v>0</v>
      </c>
      <c r="Q53" s="53">
        <v>0</v>
      </c>
      <c r="R53" s="16" t="b">
        <v>1</v>
      </c>
      <c r="S53" s="124"/>
      <c r="T53" s="124"/>
    </row>
    <row r="54" spans="1:20" x14ac:dyDescent="0.25">
      <c r="A54" s="27"/>
      <c r="B54" s="297" t="s">
        <v>47</v>
      </c>
      <c r="C54" s="298">
        <v>0</v>
      </c>
      <c r="D54" s="59">
        <v>0</v>
      </c>
      <c r="E54" s="60">
        <v>0</v>
      </c>
      <c r="F54" s="55">
        <v>0</v>
      </c>
      <c r="G54" s="61">
        <v>0</v>
      </c>
      <c r="H54" s="55">
        <v>0</v>
      </c>
      <c r="I54" s="61">
        <v>0</v>
      </c>
      <c r="J54" s="55">
        <v>0</v>
      </c>
      <c r="K54" s="61">
        <v>0</v>
      </c>
      <c r="L54" s="55">
        <v>0</v>
      </c>
      <c r="M54" s="61">
        <v>0</v>
      </c>
      <c r="N54" s="73">
        <v>0</v>
      </c>
      <c r="O54" s="74">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v>32</v>
      </c>
      <c r="F57" s="55">
        <v>32</v>
      </c>
      <c r="G57" s="61">
        <v>32</v>
      </c>
      <c r="H57" s="55">
        <v>32</v>
      </c>
      <c r="I57" s="61">
        <v>0</v>
      </c>
      <c r="J57" s="55">
        <v>0</v>
      </c>
      <c r="K57" s="61">
        <v>0</v>
      </c>
      <c r="L57" s="55">
        <v>0</v>
      </c>
      <c r="M57" s="61">
        <v>0</v>
      </c>
      <c r="N57" s="73">
        <v>64</v>
      </c>
      <c r="O57" s="74">
        <v>32</v>
      </c>
      <c r="P57" s="68">
        <v>0</v>
      </c>
      <c r="Q57" s="53">
        <v>-32</v>
      </c>
      <c r="R57" s="16" t="b">
        <v>1</v>
      </c>
      <c r="S57" s="124"/>
      <c r="T57" s="124"/>
    </row>
    <row r="58" spans="1:20" x14ac:dyDescent="0.25">
      <c r="A58" s="27"/>
      <c r="B58" s="307" t="s">
        <v>49</v>
      </c>
      <c r="C58" s="308"/>
      <c r="D58" s="59">
        <v>0</v>
      </c>
      <c r="E58" s="60">
        <v>0</v>
      </c>
      <c r="F58" s="55">
        <v>0</v>
      </c>
      <c r="G58" s="61">
        <v>0</v>
      </c>
      <c r="H58" s="55">
        <v>0</v>
      </c>
      <c r="I58" s="61">
        <v>0</v>
      </c>
      <c r="J58" s="55">
        <v>0</v>
      </c>
      <c r="K58" s="61">
        <v>0</v>
      </c>
      <c r="L58" s="55">
        <v>0</v>
      </c>
      <c r="M58" s="61">
        <v>0</v>
      </c>
      <c r="N58" s="73">
        <v>0</v>
      </c>
      <c r="O58" s="74">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0</v>
      </c>
      <c r="F61" s="55">
        <v>0</v>
      </c>
      <c r="G61" s="61">
        <v>0</v>
      </c>
      <c r="H61" s="55">
        <v>0</v>
      </c>
      <c r="I61" s="61">
        <v>0</v>
      </c>
      <c r="J61" s="55">
        <v>0</v>
      </c>
      <c r="K61" s="61">
        <v>0</v>
      </c>
      <c r="L61" s="55">
        <v>0</v>
      </c>
      <c r="M61" s="61">
        <v>0</v>
      </c>
      <c r="N61" s="73">
        <v>0</v>
      </c>
      <c r="O61" s="74">
        <v>0</v>
      </c>
      <c r="P61" s="68">
        <v>0</v>
      </c>
      <c r="Q61" s="53">
        <v>0</v>
      </c>
      <c r="R61" s="16" t="b">
        <v>1</v>
      </c>
      <c r="S61" s="124"/>
      <c r="T61" s="124"/>
    </row>
    <row r="62" spans="1:20" x14ac:dyDescent="0.25">
      <c r="A62" s="27"/>
      <c r="B62" s="293" t="s">
        <v>87</v>
      </c>
      <c r="C62" s="294"/>
      <c r="D62" s="59">
        <v>0</v>
      </c>
      <c r="E62" s="60">
        <v>0</v>
      </c>
      <c r="F62" s="55">
        <v>0</v>
      </c>
      <c r="G62" s="61">
        <v>0</v>
      </c>
      <c r="H62" s="55">
        <v>0</v>
      </c>
      <c r="I62" s="61">
        <v>0</v>
      </c>
      <c r="J62" s="55">
        <v>0</v>
      </c>
      <c r="K62" s="61">
        <v>0</v>
      </c>
      <c r="L62" s="55">
        <v>0</v>
      </c>
      <c r="M62" s="61">
        <v>0</v>
      </c>
      <c r="N62" s="73">
        <v>0</v>
      </c>
      <c r="O62" s="74">
        <v>0</v>
      </c>
      <c r="P62" s="68">
        <v>0</v>
      </c>
      <c r="Q62" s="53">
        <v>0</v>
      </c>
      <c r="R62" s="16" t="b">
        <v>1</v>
      </c>
      <c r="S62" s="124"/>
      <c r="T62" s="124"/>
    </row>
    <row r="63" spans="1:20" x14ac:dyDescent="0.25">
      <c r="A63" s="27"/>
      <c r="B63" s="293" t="s">
        <v>89</v>
      </c>
      <c r="C63" s="294"/>
      <c r="D63" s="59">
        <v>0</v>
      </c>
      <c r="E63" s="60">
        <v>0</v>
      </c>
      <c r="F63" s="55">
        <v>0</v>
      </c>
      <c r="G63" s="61">
        <v>0</v>
      </c>
      <c r="H63" s="55">
        <v>0</v>
      </c>
      <c r="I63" s="61">
        <v>0</v>
      </c>
      <c r="J63" s="55">
        <v>0</v>
      </c>
      <c r="K63" s="61">
        <v>0</v>
      </c>
      <c r="L63" s="55">
        <v>0</v>
      </c>
      <c r="M63" s="61">
        <v>0</v>
      </c>
      <c r="N63" s="73">
        <v>0</v>
      </c>
      <c r="O63" s="7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0</v>
      </c>
      <c r="F66" s="55">
        <v>0</v>
      </c>
      <c r="G66" s="61">
        <v>0</v>
      </c>
      <c r="H66" s="55">
        <v>0</v>
      </c>
      <c r="I66" s="61">
        <v>0</v>
      </c>
      <c r="J66" s="55">
        <v>0</v>
      </c>
      <c r="K66" s="61">
        <v>0</v>
      </c>
      <c r="L66" s="55">
        <v>0</v>
      </c>
      <c r="M66" s="61">
        <v>0</v>
      </c>
      <c r="N66" s="73">
        <v>0</v>
      </c>
      <c r="O66" s="74">
        <v>0</v>
      </c>
      <c r="P66" s="68">
        <v>0</v>
      </c>
      <c r="Q66" s="53">
        <v>0</v>
      </c>
      <c r="R66" s="16" t="b">
        <v>1</v>
      </c>
      <c r="S66" s="124"/>
      <c r="T66" s="124"/>
    </row>
    <row r="67" spans="1:20" x14ac:dyDescent="0.25">
      <c r="A67" s="27"/>
      <c r="B67" s="37" t="s">
        <v>90</v>
      </c>
      <c r="C67" s="38"/>
      <c r="D67" s="59">
        <v>0</v>
      </c>
      <c r="E67" s="60">
        <v>0</v>
      </c>
      <c r="F67" s="55">
        <v>0</v>
      </c>
      <c r="G67" s="61">
        <v>0</v>
      </c>
      <c r="H67" s="55">
        <v>0</v>
      </c>
      <c r="I67" s="61">
        <v>0</v>
      </c>
      <c r="J67" s="55">
        <v>0</v>
      </c>
      <c r="K67" s="61">
        <v>0</v>
      </c>
      <c r="L67" s="55">
        <v>0</v>
      </c>
      <c r="M67" s="61">
        <v>0</v>
      </c>
      <c r="N67" s="73">
        <v>0</v>
      </c>
      <c r="O67" s="74">
        <v>0</v>
      </c>
      <c r="P67" s="68">
        <v>0</v>
      </c>
      <c r="Q67" s="53">
        <v>0</v>
      </c>
      <c r="R67" s="16" t="b">
        <v>1</v>
      </c>
      <c r="S67" s="124"/>
      <c r="T67" s="124"/>
    </row>
    <row r="68" spans="1:20" x14ac:dyDescent="0.25">
      <c r="A68" s="23"/>
      <c r="B68" s="37" t="s">
        <v>91</v>
      </c>
      <c r="C68" s="38"/>
      <c r="D68" s="59">
        <v>0</v>
      </c>
      <c r="E68" s="60">
        <v>0</v>
      </c>
      <c r="F68" s="55">
        <v>0</v>
      </c>
      <c r="G68" s="61">
        <v>0</v>
      </c>
      <c r="H68" s="55">
        <v>0</v>
      </c>
      <c r="I68" s="61">
        <v>0</v>
      </c>
      <c r="J68" s="55">
        <v>0</v>
      </c>
      <c r="K68" s="61">
        <v>0</v>
      </c>
      <c r="L68" s="55">
        <v>0</v>
      </c>
      <c r="M68" s="61">
        <v>0</v>
      </c>
      <c r="N68" s="73">
        <v>0</v>
      </c>
      <c r="O68" s="74">
        <v>0</v>
      </c>
      <c r="P68" s="68">
        <v>0</v>
      </c>
      <c r="Q68" s="53">
        <v>0</v>
      </c>
      <c r="R68" s="16" t="b">
        <v>1</v>
      </c>
      <c r="S68" s="124"/>
      <c r="T68" s="124"/>
    </row>
    <row r="69" spans="1:20" x14ac:dyDescent="0.25">
      <c r="A69" s="17"/>
      <c r="B69" s="37" t="s">
        <v>92</v>
      </c>
      <c r="C69" s="38"/>
      <c r="D69" s="59">
        <v>0</v>
      </c>
      <c r="E69" s="60">
        <v>0</v>
      </c>
      <c r="F69" s="55">
        <v>0</v>
      </c>
      <c r="G69" s="61">
        <v>0</v>
      </c>
      <c r="H69" s="55">
        <v>0</v>
      </c>
      <c r="I69" s="61">
        <v>0</v>
      </c>
      <c r="J69" s="55">
        <v>0</v>
      </c>
      <c r="K69" s="61">
        <v>0</v>
      </c>
      <c r="L69" s="55">
        <v>0</v>
      </c>
      <c r="M69" s="61">
        <v>0</v>
      </c>
      <c r="N69" s="73">
        <v>0</v>
      </c>
      <c r="O69" s="74">
        <v>0</v>
      </c>
      <c r="P69" s="68">
        <v>0</v>
      </c>
      <c r="Q69" s="53">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v>0</v>
      </c>
      <c r="F72" s="55">
        <v>0</v>
      </c>
      <c r="G72" s="61">
        <v>0</v>
      </c>
      <c r="H72" s="55">
        <v>0</v>
      </c>
      <c r="I72" s="61">
        <v>0</v>
      </c>
      <c r="J72" s="55">
        <v>0</v>
      </c>
      <c r="K72" s="61">
        <v>0</v>
      </c>
      <c r="L72" s="55">
        <v>0</v>
      </c>
      <c r="M72" s="61">
        <v>0</v>
      </c>
      <c r="N72" s="73">
        <v>0</v>
      </c>
      <c r="O72" s="74">
        <v>0</v>
      </c>
      <c r="P72" s="68">
        <v>0</v>
      </c>
      <c r="Q72" s="53">
        <v>0</v>
      </c>
      <c r="R72" s="16" t="b">
        <v>1</v>
      </c>
      <c r="S72" s="124"/>
      <c r="T72" s="124"/>
    </row>
    <row r="73" spans="1:20" x14ac:dyDescent="0.25">
      <c r="A73" s="27"/>
      <c r="B73" s="293" t="s">
        <v>51</v>
      </c>
      <c r="C73" s="294"/>
      <c r="D73" s="59">
        <v>0</v>
      </c>
      <c r="E73" s="60">
        <v>0</v>
      </c>
      <c r="F73" s="55">
        <v>0</v>
      </c>
      <c r="G73" s="61">
        <v>0</v>
      </c>
      <c r="H73" s="55">
        <v>0</v>
      </c>
      <c r="I73" s="61">
        <v>0</v>
      </c>
      <c r="J73" s="55">
        <v>0</v>
      </c>
      <c r="K73" s="61">
        <v>0</v>
      </c>
      <c r="L73" s="55">
        <v>0</v>
      </c>
      <c r="M73" s="61">
        <v>0</v>
      </c>
      <c r="N73" s="73">
        <v>0</v>
      </c>
      <c r="O73" s="74">
        <v>0</v>
      </c>
      <c r="P73" s="68">
        <v>0</v>
      </c>
      <c r="Q73" s="53">
        <v>0</v>
      </c>
      <c r="R73" s="16" t="b">
        <v>1</v>
      </c>
      <c r="S73" s="124"/>
      <c r="T73" s="124"/>
    </row>
    <row r="74" spans="1:20" x14ac:dyDescent="0.25">
      <c r="A74" s="27"/>
      <c r="B74" s="293" t="s">
        <v>52</v>
      </c>
      <c r="C74" s="294"/>
      <c r="D74" s="59">
        <v>0</v>
      </c>
      <c r="E74" s="60">
        <v>0</v>
      </c>
      <c r="F74" s="55">
        <v>0</v>
      </c>
      <c r="G74" s="61">
        <v>0</v>
      </c>
      <c r="H74" s="55">
        <v>0</v>
      </c>
      <c r="I74" s="61">
        <v>0</v>
      </c>
      <c r="J74" s="55">
        <v>0</v>
      </c>
      <c r="K74" s="61">
        <v>0</v>
      </c>
      <c r="L74" s="55">
        <v>0</v>
      </c>
      <c r="M74" s="61">
        <v>0</v>
      </c>
      <c r="N74" s="73">
        <v>0</v>
      </c>
      <c r="O74" s="74">
        <v>0</v>
      </c>
      <c r="P74" s="68">
        <v>0</v>
      </c>
      <c r="Q74" s="53">
        <v>0</v>
      </c>
      <c r="R74" s="16" t="b">
        <v>1</v>
      </c>
      <c r="S74" s="124"/>
      <c r="T74" s="124"/>
    </row>
    <row r="75" spans="1:20" x14ac:dyDescent="0.25">
      <c r="A75" s="27"/>
      <c r="B75" s="293" t="s">
        <v>53</v>
      </c>
      <c r="C75" s="294"/>
      <c r="D75" s="59">
        <v>0</v>
      </c>
      <c r="E75" s="60">
        <v>0</v>
      </c>
      <c r="F75" s="55">
        <v>0</v>
      </c>
      <c r="G75" s="61">
        <v>0</v>
      </c>
      <c r="H75" s="55">
        <v>0</v>
      </c>
      <c r="I75" s="61">
        <v>0</v>
      </c>
      <c r="J75" s="55">
        <v>0</v>
      </c>
      <c r="K75" s="61">
        <v>0</v>
      </c>
      <c r="L75" s="55">
        <v>0</v>
      </c>
      <c r="M75" s="61">
        <v>0</v>
      </c>
      <c r="N75" s="73">
        <v>0</v>
      </c>
      <c r="O75" s="74">
        <v>0</v>
      </c>
      <c r="P75" s="68">
        <v>0</v>
      </c>
      <c r="Q75" s="53">
        <v>0</v>
      </c>
      <c r="R75" s="16" t="b">
        <v>1</v>
      </c>
      <c r="S75" s="124"/>
      <c r="T75" s="124"/>
    </row>
    <row r="76" spans="1:20" ht="26.25" customHeight="1" x14ac:dyDescent="0.25">
      <c r="A76" s="17"/>
      <c r="B76" s="297" t="s">
        <v>54</v>
      </c>
      <c r="C76" s="298"/>
      <c r="D76" s="59">
        <v>0</v>
      </c>
      <c r="E76" s="60">
        <v>0</v>
      </c>
      <c r="F76" s="55">
        <v>0</v>
      </c>
      <c r="G76" s="61">
        <v>0</v>
      </c>
      <c r="H76" s="55">
        <v>0</v>
      </c>
      <c r="I76" s="61">
        <v>0</v>
      </c>
      <c r="J76" s="55">
        <v>0</v>
      </c>
      <c r="K76" s="61">
        <v>0</v>
      </c>
      <c r="L76" s="55">
        <v>0</v>
      </c>
      <c r="M76" s="61">
        <v>0</v>
      </c>
      <c r="N76" s="73">
        <v>0</v>
      </c>
      <c r="O76" s="74">
        <v>0</v>
      </c>
      <c r="P76" s="68">
        <v>0</v>
      </c>
      <c r="Q76" s="53">
        <v>0</v>
      </c>
      <c r="R76" s="16" t="b">
        <v>1</v>
      </c>
      <c r="S76" s="124"/>
      <c r="T76" s="124"/>
    </row>
    <row r="77" spans="1:20" x14ac:dyDescent="0.25">
      <c r="A77" s="27"/>
      <c r="B77" s="293" t="s">
        <v>55</v>
      </c>
      <c r="C77" s="294"/>
      <c r="D77" s="59">
        <v>0</v>
      </c>
      <c r="E77" s="60">
        <v>0</v>
      </c>
      <c r="F77" s="55">
        <v>0</v>
      </c>
      <c r="G77" s="61">
        <v>0</v>
      </c>
      <c r="H77" s="55">
        <v>0</v>
      </c>
      <c r="I77" s="61">
        <v>0</v>
      </c>
      <c r="J77" s="55">
        <v>0</v>
      </c>
      <c r="K77" s="61">
        <v>0</v>
      </c>
      <c r="L77" s="55">
        <v>0</v>
      </c>
      <c r="M77" s="61">
        <v>0</v>
      </c>
      <c r="N77" s="73">
        <v>0</v>
      </c>
      <c r="O77" s="74">
        <v>0</v>
      </c>
      <c r="P77" s="68">
        <v>0</v>
      </c>
      <c r="Q77" s="53">
        <v>0</v>
      </c>
      <c r="R77" s="16" t="b">
        <v>1</v>
      </c>
      <c r="S77" s="124"/>
      <c r="T77" s="124"/>
    </row>
    <row r="78" spans="1:20" x14ac:dyDescent="0.25">
      <c r="A78" s="27"/>
      <c r="B78" s="293" t="s">
        <v>56</v>
      </c>
      <c r="C78" s="294"/>
      <c r="D78" s="59">
        <v>0</v>
      </c>
      <c r="E78" s="60">
        <v>0</v>
      </c>
      <c r="F78" s="55">
        <v>0</v>
      </c>
      <c r="G78" s="61">
        <v>0</v>
      </c>
      <c r="H78" s="55">
        <v>0</v>
      </c>
      <c r="I78" s="61">
        <v>0</v>
      </c>
      <c r="J78" s="55">
        <v>0</v>
      </c>
      <c r="K78" s="61">
        <v>0</v>
      </c>
      <c r="L78" s="55">
        <v>0</v>
      </c>
      <c r="M78" s="61">
        <v>0</v>
      </c>
      <c r="N78" s="73">
        <v>0</v>
      </c>
      <c r="O78" s="74">
        <v>0</v>
      </c>
      <c r="P78" s="68">
        <v>0</v>
      </c>
      <c r="Q78" s="53">
        <v>0</v>
      </c>
      <c r="R78" s="16" t="b">
        <v>1</v>
      </c>
      <c r="S78" s="124"/>
      <c r="T78" s="124"/>
    </row>
    <row r="79" spans="1:20" x14ac:dyDescent="0.25">
      <c r="A79" s="17"/>
      <c r="B79" s="293" t="s">
        <v>57</v>
      </c>
      <c r="C79" s="294"/>
      <c r="D79" s="59">
        <v>0</v>
      </c>
      <c r="E79" s="60">
        <v>0</v>
      </c>
      <c r="F79" s="55">
        <v>0</v>
      </c>
      <c r="G79" s="61">
        <v>0</v>
      </c>
      <c r="H79" s="55">
        <v>0</v>
      </c>
      <c r="I79" s="61">
        <v>0</v>
      </c>
      <c r="J79" s="55">
        <v>0</v>
      </c>
      <c r="K79" s="61">
        <v>0</v>
      </c>
      <c r="L79" s="55">
        <v>0</v>
      </c>
      <c r="M79" s="61">
        <v>0</v>
      </c>
      <c r="N79" s="73">
        <v>0</v>
      </c>
      <c r="O79" s="74">
        <v>0</v>
      </c>
      <c r="P79" s="68">
        <v>0</v>
      </c>
      <c r="Q79" s="53">
        <v>0</v>
      </c>
      <c r="R79" s="16" t="b">
        <v>1</v>
      </c>
      <c r="S79" s="124"/>
      <c r="T79" s="124"/>
    </row>
    <row r="80" spans="1:20" x14ac:dyDescent="0.25">
      <c r="A80" s="27"/>
      <c r="B80" s="293" t="s">
        <v>58</v>
      </c>
      <c r="C80" s="294"/>
      <c r="D80" s="59">
        <v>0</v>
      </c>
      <c r="E80" s="60">
        <v>0</v>
      </c>
      <c r="F80" s="55">
        <v>0</v>
      </c>
      <c r="G80" s="61">
        <v>0</v>
      </c>
      <c r="H80" s="55">
        <v>0</v>
      </c>
      <c r="I80" s="61">
        <v>0</v>
      </c>
      <c r="J80" s="55">
        <v>0</v>
      </c>
      <c r="K80" s="61">
        <v>0</v>
      </c>
      <c r="L80" s="55">
        <v>0</v>
      </c>
      <c r="M80" s="61">
        <v>0</v>
      </c>
      <c r="N80" s="73">
        <v>0</v>
      </c>
      <c r="O80" s="74">
        <v>0</v>
      </c>
      <c r="P80" s="68">
        <v>0</v>
      </c>
      <c r="Q80" s="53">
        <v>0</v>
      </c>
      <c r="R80" s="16" t="b">
        <v>1</v>
      </c>
      <c r="S80" s="124"/>
      <c r="T80" s="124"/>
    </row>
    <row r="81" spans="1:20" x14ac:dyDescent="0.25">
      <c r="A81" s="27"/>
      <c r="B81" s="293" t="s">
        <v>59</v>
      </c>
      <c r="C81" s="294"/>
      <c r="D81" s="59">
        <v>0</v>
      </c>
      <c r="E81" s="60">
        <v>0</v>
      </c>
      <c r="F81" s="55">
        <v>0</v>
      </c>
      <c r="G81" s="61">
        <v>0</v>
      </c>
      <c r="H81" s="55">
        <v>0</v>
      </c>
      <c r="I81" s="61">
        <v>0</v>
      </c>
      <c r="J81" s="55">
        <v>0</v>
      </c>
      <c r="K81" s="61">
        <v>0</v>
      </c>
      <c r="L81" s="55">
        <v>0</v>
      </c>
      <c r="M81" s="61">
        <v>0</v>
      </c>
      <c r="N81" s="73">
        <v>0</v>
      </c>
      <c r="O81" s="74">
        <v>0</v>
      </c>
      <c r="P81" s="68">
        <v>0</v>
      </c>
      <c r="Q81" s="53">
        <v>0</v>
      </c>
      <c r="R81" s="16" t="b">
        <v>1</v>
      </c>
      <c r="S81" s="124"/>
      <c r="T81" s="124"/>
    </row>
    <row r="82" spans="1:20" x14ac:dyDescent="0.25">
      <c r="A82" s="27"/>
      <c r="B82" s="293" t="s">
        <v>60</v>
      </c>
      <c r="C82" s="294"/>
      <c r="D82" s="59">
        <v>0</v>
      </c>
      <c r="E82" s="60">
        <v>0</v>
      </c>
      <c r="F82" s="55">
        <v>0</v>
      </c>
      <c r="G82" s="61">
        <v>0</v>
      </c>
      <c r="H82" s="55">
        <v>0</v>
      </c>
      <c r="I82" s="61">
        <v>0</v>
      </c>
      <c r="J82" s="55">
        <v>0</v>
      </c>
      <c r="K82" s="61">
        <v>0</v>
      </c>
      <c r="L82" s="55">
        <v>0</v>
      </c>
      <c r="M82" s="61">
        <v>0</v>
      </c>
      <c r="N82" s="73">
        <v>0</v>
      </c>
      <c r="O82" s="74">
        <v>0</v>
      </c>
      <c r="P82" s="68">
        <v>0</v>
      </c>
      <c r="Q82" s="53">
        <v>0</v>
      </c>
      <c r="R82" s="16" t="b">
        <v>1</v>
      </c>
      <c r="S82" s="124"/>
      <c r="T82" s="124"/>
    </row>
    <row r="83" spans="1:20" x14ac:dyDescent="0.25">
      <c r="A83" s="27"/>
      <c r="B83" s="293" t="s">
        <v>61</v>
      </c>
      <c r="C83" s="294"/>
      <c r="D83" s="59">
        <v>0</v>
      </c>
      <c r="E83" s="60">
        <v>0</v>
      </c>
      <c r="F83" s="55">
        <v>0</v>
      </c>
      <c r="G83" s="61">
        <v>0</v>
      </c>
      <c r="H83" s="55">
        <v>0</v>
      </c>
      <c r="I83" s="61">
        <v>0</v>
      </c>
      <c r="J83" s="55">
        <v>0</v>
      </c>
      <c r="K83" s="61">
        <v>0</v>
      </c>
      <c r="L83" s="55">
        <v>0</v>
      </c>
      <c r="M83" s="61">
        <v>0</v>
      </c>
      <c r="N83" s="73">
        <v>0</v>
      </c>
      <c r="O83" s="74">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50</v>
      </c>
      <c r="E86" s="60">
        <v>50</v>
      </c>
      <c r="F86" s="55">
        <v>35</v>
      </c>
      <c r="G86" s="61">
        <v>40</v>
      </c>
      <c r="H86" s="55">
        <v>0</v>
      </c>
      <c r="I86" s="61">
        <v>0</v>
      </c>
      <c r="J86" s="55">
        <v>0</v>
      </c>
      <c r="K86" s="61">
        <v>0</v>
      </c>
      <c r="L86" s="55">
        <v>0</v>
      </c>
      <c r="M86" s="61">
        <v>0</v>
      </c>
      <c r="N86" s="73">
        <v>35</v>
      </c>
      <c r="O86" s="74">
        <v>40</v>
      </c>
      <c r="P86" s="68">
        <v>0</v>
      </c>
      <c r="Q86" s="53">
        <v>-40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SheetNames!A16</f>
        <v>DC22</v>
      </c>
    </row>
  </sheetData>
  <mergeCells count="48">
    <mergeCell ref="B86:C86"/>
    <mergeCell ref="B50:C50"/>
    <mergeCell ref="A51:C51"/>
    <mergeCell ref="B54:C54"/>
    <mergeCell ref="B58:C58"/>
    <mergeCell ref="B63:C63"/>
    <mergeCell ref="B81:C81"/>
    <mergeCell ref="B82:C82"/>
    <mergeCell ref="B84:C84"/>
    <mergeCell ref="B75:C75"/>
    <mergeCell ref="B83:C83"/>
    <mergeCell ref="B74:C74"/>
    <mergeCell ref="B62:C62"/>
    <mergeCell ref="B72:C72"/>
    <mergeCell ref="B73:C73"/>
    <mergeCell ref="B64:C64"/>
    <mergeCell ref="B36:C36"/>
    <mergeCell ref="B37:C37"/>
    <mergeCell ref="A38:C38"/>
    <mergeCell ref="B42:C42"/>
    <mergeCell ref="B43:C43"/>
    <mergeCell ref="B76:C76"/>
    <mergeCell ref="B77:C77"/>
    <mergeCell ref="B78:C78"/>
    <mergeCell ref="B79:C79"/>
    <mergeCell ref="B80:C80"/>
    <mergeCell ref="A22:C22"/>
    <mergeCell ref="B25:C25"/>
    <mergeCell ref="B26:C26"/>
    <mergeCell ref="B27:C27"/>
    <mergeCell ref="B28:C28"/>
    <mergeCell ref="B24:C24"/>
    <mergeCell ref="B61:C61"/>
    <mergeCell ref="B30:C30"/>
    <mergeCell ref="B34:C34"/>
    <mergeCell ref="B29:C29"/>
    <mergeCell ref="B40:C40"/>
    <mergeCell ref="B32:C32"/>
    <mergeCell ref="B33:C33"/>
    <mergeCell ref="B41:C41"/>
    <mergeCell ref="A45:C45"/>
    <mergeCell ref="B49:C49"/>
    <mergeCell ref="B53:C53"/>
    <mergeCell ref="B57:C57"/>
    <mergeCell ref="B59:C59"/>
    <mergeCell ref="B55:C55"/>
    <mergeCell ref="B47:C47"/>
    <mergeCell ref="B48:C4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249977111117893"/>
    <pageSetUpPr fitToPage="1"/>
  </sheetPr>
  <dimension ref="A1:T88"/>
  <sheetViews>
    <sheetView showGridLines="0" topLeftCell="A55"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KZN235 - Okhahlamba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SheetNames!A17</f>
        <v>KZN235</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A1:T88"/>
  <sheetViews>
    <sheetView showGridLines="0" topLeftCell="A58"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KZN237 - Inkosi Langalibalele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SheetNames!A18</f>
        <v>KZN237</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T87"/>
  <sheetViews>
    <sheetView showGridLines="0" zoomScale="89" zoomScaleNormal="89" workbookViewId="0">
      <selection sqref="A1:T88"/>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
        <v>94</v>
      </c>
      <c r="B1" s="65"/>
      <c r="C1" s="66"/>
      <c r="D1" s="1"/>
      <c r="E1" s="1"/>
      <c r="F1" s="1"/>
      <c r="G1" s="1"/>
      <c r="H1" s="1"/>
      <c r="I1" s="1"/>
      <c r="J1" s="1"/>
      <c r="K1" s="1"/>
      <c r="L1" s="1"/>
      <c r="M1" s="1"/>
      <c r="N1" s="1"/>
      <c r="O1" s="1"/>
      <c r="P1" s="1"/>
      <c r="Q1" s="1"/>
      <c r="R1" s="1"/>
      <c r="S1" s="106"/>
      <c r="T1" s="106"/>
    </row>
    <row r="3" spans="1:20" ht="21.75" customHeight="1" x14ac:dyDescent="0.25">
      <c r="A3" s="103" t="s">
        <v>33</v>
      </c>
      <c r="B3" s="62"/>
      <c r="C3" s="63"/>
      <c r="D3" s="64"/>
      <c r="E3" s="3"/>
      <c r="F3" s="1"/>
      <c r="G3" s="1"/>
      <c r="H3" s="1"/>
      <c r="I3" s="1"/>
      <c r="J3" s="1"/>
      <c r="K3" s="1"/>
      <c r="L3" s="1"/>
      <c r="M3" s="1"/>
      <c r="N3" s="1"/>
      <c r="O3" s="1"/>
      <c r="P3" s="1"/>
      <c r="Q3" s="1"/>
      <c r="R3" s="1"/>
      <c r="S3" s="106"/>
      <c r="T3" s="106"/>
    </row>
    <row r="4" spans="1:20" ht="33" x14ac:dyDescent="0.3">
      <c r="D4" s="102" t="s">
        <v>36</v>
      </c>
    </row>
    <row r="5" spans="1:20" ht="30.75" x14ac:dyDescent="0.3">
      <c r="C5" s="107" t="s">
        <v>69</v>
      </c>
      <c r="D5" s="102"/>
      <c r="E5" s="110" t="s">
        <v>39</v>
      </c>
    </row>
    <row r="6" spans="1:20" ht="16.5" x14ac:dyDescent="0.3">
      <c r="C6" s="107" t="s">
        <v>30</v>
      </c>
      <c r="D6" s="102"/>
      <c r="E6" s="111" t="s">
        <v>35</v>
      </c>
    </row>
    <row r="7" spans="1:20" ht="30" x14ac:dyDescent="0.25">
      <c r="A7" s="67"/>
      <c r="B7" s="62"/>
      <c r="C7" s="108" t="s">
        <v>70</v>
      </c>
      <c r="D7" s="101"/>
      <c r="E7" s="111" t="s">
        <v>34</v>
      </c>
      <c r="F7" s="1"/>
      <c r="G7" s="1"/>
      <c r="H7" s="1"/>
      <c r="I7" s="1"/>
      <c r="J7" s="1"/>
      <c r="K7" s="1"/>
      <c r="L7" s="1"/>
      <c r="M7" s="1"/>
      <c r="N7" s="1"/>
      <c r="O7" s="1"/>
      <c r="P7" s="1"/>
      <c r="Q7" s="1"/>
      <c r="R7" s="1"/>
      <c r="S7" s="106"/>
      <c r="T7" s="106"/>
    </row>
    <row r="8" spans="1:20" x14ac:dyDescent="0.25">
      <c r="A8" s="67"/>
      <c r="B8" s="62"/>
      <c r="C8" s="98" t="s">
        <v>71</v>
      </c>
      <c r="D8" s="101"/>
      <c r="E8" s="111" t="s">
        <v>35</v>
      </c>
      <c r="F8" s="1"/>
      <c r="G8" s="1"/>
      <c r="H8" s="1"/>
      <c r="I8" s="1"/>
      <c r="J8" s="1"/>
      <c r="K8" s="1"/>
      <c r="L8" s="1"/>
      <c r="M8" s="1"/>
      <c r="N8" s="1"/>
      <c r="O8" s="1"/>
      <c r="P8" s="1"/>
      <c r="Q8" s="1"/>
      <c r="R8" s="1"/>
      <c r="S8" s="106"/>
      <c r="T8" s="106"/>
    </row>
    <row r="9" spans="1:20" ht="15.75" customHeight="1" x14ac:dyDescent="0.25">
      <c r="A9" s="67"/>
      <c r="B9" s="62"/>
      <c r="C9" s="109" t="s">
        <v>72</v>
      </c>
      <c r="D9" s="101"/>
      <c r="E9" s="111" t="s">
        <v>35</v>
      </c>
      <c r="F9" s="1"/>
      <c r="G9" s="1"/>
      <c r="H9" s="1"/>
      <c r="I9" s="1"/>
      <c r="J9" s="1"/>
      <c r="K9" s="1"/>
      <c r="L9" s="1"/>
      <c r="M9" s="1"/>
      <c r="N9" s="1"/>
      <c r="O9" s="1"/>
      <c r="P9" s="1"/>
      <c r="Q9" s="1"/>
      <c r="R9" s="1"/>
      <c r="S9" s="106"/>
      <c r="T9" s="106"/>
    </row>
    <row r="10" spans="1:20" x14ac:dyDescent="0.25">
      <c r="A10" s="67"/>
      <c r="B10" s="62"/>
      <c r="C10" s="108" t="s">
        <v>73</v>
      </c>
      <c r="D10" s="101"/>
      <c r="E10" s="111" t="s">
        <v>35</v>
      </c>
      <c r="F10" s="1"/>
      <c r="G10" s="1"/>
      <c r="H10" s="1"/>
      <c r="I10" s="1"/>
      <c r="J10" s="1"/>
      <c r="K10" s="1"/>
      <c r="L10" s="1"/>
      <c r="M10" s="1"/>
      <c r="N10" s="1"/>
      <c r="O10" s="1"/>
      <c r="P10" s="1"/>
      <c r="Q10" s="1"/>
      <c r="R10" s="1"/>
      <c r="S10" s="106"/>
      <c r="T10" s="106"/>
    </row>
    <row r="11" spans="1:20" x14ac:dyDescent="0.25">
      <c r="A11" s="67"/>
      <c r="B11" s="62"/>
      <c r="C11" s="108" t="s">
        <v>74</v>
      </c>
      <c r="D11" s="101"/>
      <c r="E11" s="111" t="s">
        <v>35</v>
      </c>
      <c r="F11" s="1"/>
      <c r="G11" s="1"/>
      <c r="H11" s="1"/>
      <c r="I11" s="1"/>
      <c r="J11" s="1"/>
      <c r="K11" s="1"/>
      <c r="L11" s="1"/>
      <c r="M11" s="1"/>
      <c r="N11" s="1"/>
      <c r="O11" s="1"/>
      <c r="P11" s="1"/>
      <c r="Q11" s="1"/>
      <c r="R11" s="1"/>
      <c r="S11" s="106"/>
      <c r="T11" s="106"/>
    </row>
    <row r="12" spans="1:20" x14ac:dyDescent="0.25">
      <c r="A12" s="67"/>
      <c r="B12" s="62"/>
      <c r="C12" s="108" t="s">
        <v>75</v>
      </c>
      <c r="D12" s="101"/>
      <c r="E12" s="111" t="s">
        <v>35</v>
      </c>
      <c r="F12" s="1"/>
      <c r="G12" s="1"/>
      <c r="H12" s="1"/>
      <c r="I12" s="1"/>
      <c r="J12" s="1"/>
      <c r="K12" s="1"/>
      <c r="L12" s="1"/>
      <c r="M12" s="1"/>
      <c r="N12" s="1"/>
      <c r="O12" s="1"/>
      <c r="P12" s="1"/>
      <c r="Q12" s="1"/>
      <c r="R12" s="1"/>
      <c r="S12" s="106"/>
      <c r="T12" s="106"/>
    </row>
    <row r="13" spans="1:20" x14ac:dyDescent="0.25">
      <c r="A13" s="67"/>
      <c r="B13" s="62"/>
      <c r="C13" s="108" t="s">
        <v>76</v>
      </c>
      <c r="D13" s="101"/>
      <c r="E13" s="111" t="s">
        <v>35</v>
      </c>
      <c r="F13" s="1"/>
      <c r="G13" s="1"/>
      <c r="H13" s="1"/>
      <c r="I13" s="1"/>
      <c r="J13" s="1"/>
      <c r="K13" s="1"/>
      <c r="L13" s="1"/>
      <c r="M13" s="1"/>
      <c r="N13" s="1"/>
      <c r="O13" s="1"/>
      <c r="P13" s="1"/>
      <c r="Q13" s="1"/>
      <c r="R13" s="1"/>
      <c r="S13" s="106"/>
      <c r="T13" s="106"/>
    </row>
    <row r="14" spans="1:20" ht="30" x14ac:dyDescent="0.25">
      <c r="A14" s="67"/>
      <c r="B14" s="62"/>
      <c r="C14" s="108" t="s">
        <v>77</v>
      </c>
      <c r="D14" s="101"/>
      <c r="E14" s="111" t="s">
        <v>35</v>
      </c>
      <c r="F14" s="1"/>
      <c r="G14" s="1"/>
      <c r="H14" s="1"/>
      <c r="I14" s="1"/>
      <c r="J14" s="1"/>
      <c r="K14" s="1"/>
      <c r="L14" s="1"/>
      <c r="M14" s="1"/>
      <c r="N14" s="1"/>
      <c r="O14" s="1"/>
      <c r="P14" s="1"/>
      <c r="Q14" s="1"/>
      <c r="R14" s="1"/>
      <c r="S14" s="106"/>
      <c r="T14" s="106"/>
    </row>
    <row r="15" spans="1:20" x14ac:dyDescent="0.25">
      <c r="A15" s="67"/>
      <c r="B15" s="62"/>
      <c r="C15" s="107" t="s">
        <v>78</v>
      </c>
      <c r="D15" s="101"/>
      <c r="E15" s="111"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32</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63</v>
      </c>
      <c r="E18" s="8" t="s">
        <v>64</v>
      </c>
      <c r="F18" s="6" t="s">
        <v>2</v>
      </c>
      <c r="G18" s="7" t="s">
        <v>6</v>
      </c>
      <c r="H18" s="6" t="s">
        <v>3</v>
      </c>
      <c r="I18" s="7" t="s">
        <v>7</v>
      </c>
      <c r="J18" s="6" t="s">
        <v>4</v>
      </c>
      <c r="K18" s="7" t="s">
        <v>8</v>
      </c>
      <c r="L18" s="6" t="s">
        <v>5</v>
      </c>
      <c r="M18" s="56" t="s">
        <v>9</v>
      </c>
      <c r="N18" s="6" t="s">
        <v>10</v>
      </c>
      <c r="O18" s="44" t="s">
        <v>67</v>
      </c>
      <c r="P18" s="7" t="s">
        <v>68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D20+1</f>
        <v>2</v>
      </c>
      <c r="F20" s="32">
        <f t="shared" ref="F20:Q20" si="0">E20+1</f>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42" t="e">
        <f>#REF!+#REF!</f>
        <v>#REF!</v>
      </c>
      <c r="E24" s="42" t="e">
        <f>#REF!+#REF!</f>
        <v>#REF!</v>
      </c>
      <c r="F24" s="42" t="e">
        <f>#REF!+#REF!</f>
        <v>#REF!</v>
      </c>
      <c r="G24" s="51" t="e">
        <f>#REF!+#REF!</f>
        <v>#REF!</v>
      </c>
      <c r="H24" s="42" t="e">
        <f>#REF!+#REF!</f>
        <v>#REF!</v>
      </c>
      <c r="I24" s="51" t="e">
        <f>#REF!+#REF!</f>
        <v>#REF!</v>
      </c>
      <c r="J24" s="42" t="e">
        <f>#REF!+#REF!</f>
        <v>#REF!</v>
      </c>
      <c r="K24" s="51" t="e">
        <f>#REF!+#REF!</f>
        <v>#REF!</v>
      </c>
      <c r="L24" s="42" t="e">
        <f>#REF!+#REF!</f>
        <v>#REF!</v>
      </c>
      <c r="M24" s="51" t="e">
        <f>#REF!+#REF!</f>
        <v>#REF!</v>
      </c>
      <c r="N24" s="80" t="e">
        <f>#REF!+#REF!</f>
        <v>#REF!</v>
      </c>
      <c r="O24" s="81" t="e">
        <f>#REF!+#REF!</f>
        <v>#REF!</v>
      </c>
      <c r="P24" s="51" t="e">
        <f>#REF!+#REF!</f>
        <v>#REF!</v>
      </c>
      <c r="Q24" s="53" t="e">
        <f>#REF!+#REF!</f>
        <v>#REF!</v>
      </c>
      <c r="R24" s="16" t="b">
        <v>1</v>
      </c>
      <c r="S24" s="113"/>
      <c r="T24" s="113"/>
    </row>
    <row r="25" spans="1:20" ht="15" customHeight="1" x14ac:dyDescent="0.25">
      <c r="A25" s="23"/>
      <c r="B25" s="297" t="s">
        <v>80</v>
      </c>
      <c r="C25" s="298">
        <v>0</v>
      </c>
      <c r="D25" s="42" t="e">
        <f>#REF!+#REF!</f>
        <v>#REF!</v>
      </c>
      <c r="E25" s="42" t="e">
        <f>#REF!+#REF!</f>
        <v>#REF!</v>
      </c>
      <c r="F25" s="42" t="e">
        <f>#REF!+#REF!</f>
        <v>#REF!</v>
      </c>
      <c r="G25" s="51" t="e">
        <f>#REF!+#REF!</f>
        <v>#REF!</v>
      </c>
      <c r="H25" s="42" t="e">
        <f>#REF!+#REF!</f>
        <v>#REF!</v>
      </c>
      <c r="I25" s="51" t="e">
        <f>#REF!+#REF!</f>
        <v>#REF!</v>
      </c>
      <c r="J25" s="42" t="e">
        <f>#REF!+#REF!</f>
        <v>#REF!</v>
      </c>
      <c r="K25" s="51" t="e">
        <f>#REF!+#REF!</f>
        <v>#REF!</v>
      </c>
      <c r="L25" s="42" t="e">
        <f>#REF!+#REF!</f>
        <v>#REF!</v>
      </c>
      <c r="M25" s="51" t="e">
        <f>#REF!+#REF!</f>
        <v>#REF!</v>
      </c>
      <c r="N25" s="71" t="e">
        <f>#REF!+#REF!</f>
        <v>#REF!</v>
      </c>
      <c r="O25" s="72" t="e">
        <f>#REF!+#REF!</f>
        <v>#REF!</v>
      </c>
      <c r="P25" s="51" t="e">
        <f>#REF!+#REF!</f>
        <v>#REF!</v>
      </c>
      <c r="Q25" s="53" t="e">
        <f>#REF!+#REF!</f>
        <v>#REF!</v>
      </c>
      <c r="R25" s="16" t="b">
        <v>1</v>
      </c>
      <c r="S25" s="113"/>
      <c r="T25" s="113"/>
    </row>
    <row r="26" spans="1:20" ht="15" customHeight="1" x14ac:dyDescent="0.25">
      <c r="A26" s="23"/>
      <c r="B26" s="297" t="s">
        <v>28</v>
      </c>
      <c r="C26" s="298">
        <v>0</v>
      </c>
      <c r="D26" s="42" t="e">
        <f>#REF!+#REF!</f>
        <v>#REF!</v>
      </c>
      <c r="E26" s="42" t="e">
        <f>#REF!+#REF!</f>
        <v>#REF!</v>
      </c>
      <c r="F26" s="42" t="e">
        <f>#REF!+#REF!</f>
        <v>#REF!</v>
      </c>
      <c r="G26" s="51" t="e">
        <f>#REF!+#REF!</f>
        <v>#REF!</v>
      </c>
      <c r="H26" s="42" t="e">
        <f>#REF!+#REF!</f>
        <v>#REF!</v>
      </c>
      <c r="I26" s="51" t="e">
        <f>#REF!+#REF!</f>
        <v>#REF!</v>
      </c>
      <c r="J26" s="42" t="e">
        <f>#REF!+#REF!</f>
        <v>#REF!</v>
      </c>
      <c r="K26" s="51" t="e">
        <f>#REF!+#REF!</f>
        <v>#REF!</v>
      </c>
      <c r="L26" s="42" t="e">
        <f>#REF!+#REF!</f>
        <v>#REF!</v>
      </c>
      <c r="M26" s="51" t="e">
        <f>#REF!+#REF!</f>
        <v>#REF!</v>
      </c>
      <c r="N26" s="71" t="e">
        <f>#REF!+#REF!</f>
        <v>#REF!</v>
      </c>
      <c r="O26" s="72" t="e">
        <f>#REF!+#REF!</f>
        <v>#REF!</v>
      </c>
      <c r="P26" s="51" t="e">
        <f>#REF!+#REF!</f>
        <v>#REF!</v>
      </c>
      <c r="Q26" s="53" t="e">
        <f>#REF!+#REF!</f>
        <v>#REF!</v>
      </c>
      <c r="R26" s="16" t="b">
        <v>1</v>
      </c>
      <c r="S26" s="113"/>
      <c r="T26" s="113"/>
    </row>
    <row r="27" spans="1:20" ht="15" customHeight="1" x14ac:dyDescent="0.25">
      <c r="A27" s="23"/>
      <c r="B27" s="297" t="s">
        <v>29</v>
      </c>
      <c r="C27" s="298">
        <v>0</v>
      </c>
      <c r="D27" s="42" t="e">
        <f>#REF!+#REF!</f>
        <v>#REF!</v>
      </c>
      <c r="E27" s="42" t="e">
        <f>#REF!+#REF!</f>
        <v>#REF!</v>
      </c>
      <c r="F27" s="42" t="e">
        <f>#REF!+#REF!</f>
        <v>#REF!</v>
      </c>
      <c r="G27" s="51" t="e">
        <f>#REF!+#REF!</f>
        <v>#REF!</v>
      </c>
      <c r="H27" s="42" t="e">
        <f>#REF!+#REF!</f>
        <v>#REF!</v>
      </c>
      <c r="I27" s="51" t="e">
        <f>#REF!+#REF!</f>
        <v>#REF!</v>
      </c>
      <c r="J27" s="42" t="e">
        <f>#REF!+#REF!</f>
        <v>#REF!</v>
      </c>
      <c r="K27" s="51" t="e">
        <f>#REF!+#REF!</f>
        <v>#REF!</v>
      </c>
      <c r="L27" s="42" t="e">
        <f>#REF!+#REF!</f>
        <v>#REF!</v>
      </c>
      <c r="M27" s="51" t="e">
        <f>#REF!+#REF!</f>
        <v>#REF!</v>
      </c>
      <c r="N27" s="42" t="e">
        <f>#REF!+#REF!</f>
        <v>#REF!</v>
      </c>
      <c r="O27" s="51" t="e">
        <f>#REF!+#REF!</f>
        <v>#REF!</v>
      </c>
      <c r="P27" s="42" t="e">
        <f>#REF!+#REF!</f>
        <v>#REF!</v>
      </c>
      <c r="Q27" s="53" t="e">
        <f>#REF!+#REF!</f>
        <v>#REF!</v>
      </c>
      <c r="R27" s="16" t="b">
        <v>1</v>
      </c>
      <c r="S27" s="113"/>
      <c r="T27" s="113"/>
    </row>
    <row r="28" spans="1:20" ht="15" customHeight="1" x14ac:dyDescent="0.25">
      <c r="A28" s="23"/>
      <c r="B28" s="305" t="s">
        <v>82</v>
      </c>
      <c r="C28" s="306"/>
      <c r="D28" s="42" t="e">
        <f>#REF!+#REF!</f>
        <v>#REF!</v>
      </c>
      <c r="E28" s="42" t="e">
        <f>#REF!+#REF!</f>
        <v>#REF!</v>
      </c>
      <c r="F28" s="42" t="e">
        <f>#REF!+#REF!</f>
        <v>#REF!</v>
      </c>
      <c r="G28" s="51" t="e">
        <f>#REF!+#REF!</f>
        <v>#REF!</v>
      </c>
      <c r="H28" s="42" t="e">
        <f>#REF!+#REF!</f>
        <v>#REF!</v>
      </c>
      <c r="I28" s="51" t="e">
        <f>#REF!+#REF!</f>
        <v>#REF!</v>
      </c>
      <c r="J28" s="42" t="e">
        <f>#REF!+#REF!</f>
        <v>#REF!</v>
      </c>
      <c r="K28" s="51" t="e">
        <f>#REF!+#REF!</f>
        <v>#REF!</v>
      </c>
      <c r="L28" s="42" t="e">
        <f>#REF!+#REF!</f>
        <v>#REF!</v>
      </c>
      <c r="M28" s="51" t="e">
        <f>#REF!+#REF!</f>
        <v>#REF!</v>
      </c>
      <c r="N28" s="80" t="e">
        <f>#REF!+#REF!</f>
        <v>#REF!</v>
      </c>
      <c r="O28" s="81" t="e">
        <f>#REF!+#REF!</f>
        <v>#REF!</v>
      </c>
      <c r="P28" s="51" t="e">
        <f>#REF!+#REF!</f>
        <v>#REF!</v>
      </c>
      <c r="Q28" s="53" t="e">
        <f>#REF!+#REF!</f>
        <v>#REF!</v>
      </c>
      <c r="R28" s="16" t="b">
        <v>1</v>
      </c>
      <c r="S28" s="113"/>
      <c r="T28" s="113"/>
    </row>
    <row r="29" spans="1:20" ht="15" customHeight="1" x14ac:dyDescent="0.25">
      <c r="A29" s="23"/>
      <c r="B29" s="297" t="s">
        <v>37</v>
      </c>
      <c r="C29" s="298">
        <v>0</v>
      </c>
      <c r="D29" s="42" t="e">
        <f>#REF!+#REF!</f>
        <v>#REF!</v>
      </c>
      <c r="E29" s="42" t="e">
        <f>#REF!+#REF!</f>
        <v>#REF!</v>
      </c>
      <c r="F29" s="42" t="e">
        <f>#REF!+#REF!</f>
        <v>#REF!</v>
      </c>
      <c r="G29" s="51" t="e">
        <f>#REF!+#REF!</f>
        <v>#REF!</v>
      </c>
      <c r="H29" s="42" t="e">
        <f>#REF!+#REF!</f>
        <v>#REF!</v>
      </c>
      <c r="I29" s="51" t="e">
        <f>#REF!+#REF!</f>
        <v>#REF!</v>
      </c>
      <c r="J29" s="42" t="e">
        <f>#REF!+#REF!</f>
        <v>#REF!</v>
      </c>
      <c r="K29" s="51" t="e">
        <f>#REF!+#REF!</f>
        <v>#REF!</v>
      </c>
      <c r="L29" s="42" t="e">
        <f>#REF!+#REF!</f>
        <v>#REF!</v>
      </c>
      <c r="M29" s="51" t="e">
        <f>#REF!+#REF!</f>
        <v>#REF!</v>
      </c>
      <c r="N29" s="80" t="e">
        <f>#REF!+#REF!</f>
        <v>#REF!</v>
      </c>
      <c r="O29" s="81" t="e">
        <f>#REF!+#REF!</f>
        <v>#REF!</v>
      </c>
      <c r="P29" s="51" t="e">
        <f>#REF!+#REF!</f>
        <v>#REF!</v>
      </c>
      <c r="Q29" s="53" t="e">
        <f>#REF!+#REF!</f>
        <v>#REF!</v>
      </c>
      <c r="R29" s="16" t="b">
        <v>1</v>
      </c>
      <c r="S29" s="113"/>
      <c r="T29" s="113"/>
    </row>
    <row r="30" spans="1:20" ht="15" customHeight="1" x14ac:dyDescent="0.25">
      <c r="A30" s="23"/>
      <c r="B30" s="297" t="s">
        <v>38</v>
      </c>
      <c r="C30" s="298"/>
      <c r="D30" s="42" t="e">
        <f>#REF!+#REF!</f>
        <v>#REF!</v>
      </c>
      <c r="E30" s="42" t="e">
        <f>#REF!+#REF!</f>
        <v>#REF!</v>
      </c>
      <c r="F30" s="42" t="e">
        <f>#REF!+#REF!</f>
        <v>#REF!</v>
      </c>
      <c r="G30" s="51" t="e">
        <f>#REF!+#REF!</f>
        <v>#REF!</v>
      </c>
      <c r="H30" s="42" t="e">
        <f>#REF!+#REF!</f>
        <v>#REF!</v>
      </c>
      <c r="I30" s="51" t="e">
        <f>#REF!+#REF!</f>
        <v>#REF!</v>
      </c>
      <c r="J30" s="42" t="e">
        <f>#REF!+#REF!</f>
        <v>#REF!</v>
      </c>
      <c r="K30" s="51" t="e">
        <f>#REF!+#REF!</f>
        <v>#REF!</v>
      </c>
      <c r="L30" s="42" t="e">
        <f>#REF!+#REF!</f>
        <v>#REF!</v>
      </c>
      <c r="M30" s="51" t="e">
        <f>#REF!+#REF!</f>
        <v>#REF!</v>
      </c>
      <c r="N30" s="42" t="e">
        <f>#REF!+#REF!</f>
        <v>#REF!</v>
      </c>
      <c r="O30" s="51" t="e">
        <f>#REF!+#REF!</f>
        <v>#REF!</v>
      </c>
      <c r="P30" s="42" t="e">
        <f>#REF!+#REF!</f>
        <v>#REF!</v>
      </c>
      <c r="Q30" s="53" t="e">
        <f>#REF!+#REF!</f>
        <v>#REF!</v>
      </c>
      <c r="R30" s="16" t="b">
        <v>1</v>
      </c>
      <c r="S30" s="113"/>
      <c r="T30" s="113"/>
    </row>
    <row r="31" spans="1:20" ht="15" customHeight="1" x14ac:dyDescent="0.25">
      <c r="A31" s="23"/>
      <c r="B31" s="297" t="s">
        <v>31</v>
      </c>
      <c r="C31" s="298">
        <v>0</v>
      </c>
      <c r="D31" s="42" t="e">
        <f>#REF!+#REF!</f>
        <v>#REF!</v>
      </c>
      <c r="E31" s="42" t="e">
        <f>#REF!+#REF!</f>
        <v>#REF!</v>
      </c>
      <c r="F31" s="42" t="e">
        <f>#REF!+#REF!</f>
        <v>#REF!</v>
      </c>
      <c r="G31" s="51" t="e">
        <f>#REF!+#REF!</f>
        <v>#REF!</v>
      </c>
      <c r="H31" s="42" t="e">
        <f>#REF!+#REF!</f>
        <v>#REF!</v>
      </c>
      <c r="I31" s="51" t="e">
        <f>#REF!+#REF!</f>
        <v>#REF!</v>
      </c>
      <c r="J31" s="42" t="e">
        <f>#REF!+#REF!</f>
        <v>#REF!</v>
      </c>
      <c r="K31" s="51" t="e">
        <f>#REF!+#REF!</f>
        <v>#REF!</v>
      </c>
      <c r="L31" s="42" t="e">
        <f>#REF!+#REF!</f>
        <v>#REF!</v>
      </c>
      <c r="M31" s="51" t="e">
        <f>#REF!+#REF!</f>
        <v>#REF!</v>
      </c>
      <c r="N31" s="42" t="e">
        <f>#REF!+#REF!</f>
        <v>#REF!</v>
      </c>
      <c r="O31" s="51" t="e">
        <f>#REF!+#REF!</f>
        <v>#REF!</v>
      </c>
      <c r="P31" s="42" t="e">
        <f>#REF!+#REF!</f>
        <v>#REF!</v>
      </c>
      <c r="Q31" s="53" t="e">
        <f>#REF!+#REF!</f>
        <v>#REF!</v>
      </c>
      <c r="R31" s="16" t="b">
        <v>1</v>
      </c>
      <c r="S31" s="113"/>
      <c r="T31" s="113"/>
    </row>
    <row r="32" spans="1:20" ht="15" customHeight="1" x14ac:dyDescent="0.25">
      <c r="A32" s="23"/>
      <c r="B32" s="297" t="s">
        <v>81</v>
      </c>
      <c r="C32" s="298">
        <v>0</v>
      </c>
      <c r="D32" s="42"/>
      <c r="E32" s="42"/>
      <c r="F32" s="42"/>
      <c r="G32" s="51"/>
      <c r="H32" s="42"/>
      <c r="I32" s="51"/>
      <c r="J32" s="42"/>
      <c r="K32" s="51"/>
      <c r="L32" s="42"/>
      <c r="M32" s="51"/>
      <c r="N32" s="42"/>
      <c r="O32" s="51"/>
      <c r="P32" s="42"/>
      <c r="Q32" s="53"/>
      <c r="R32" s="16"/>
      <c r="S32" s="113"/>
      <c r="T32" s="113"/>
    </row>
    <row r="33" spans="1:20" ht="15" customHeight="1" x14ac:dyDescent="0.25">
      <c r="A33" s="23"/>
      <c r="B33" s="297" t="s">
        <v>83</v>
      </c>
      <c r="C33" s="298"/>
      <c r="D33" s="42"/>
      <c r="E33" s="42"/>
      <c r="F33" s="42"/>
      <c r="G33" s="51"/>
      <c r="H33" s="42"/>
      <c r="I33" s="51"/>
      <c r="J33" s="42"/>
      <c r="K33" s="51"/>
      <c r="L33" s="42"/>
      <c r="M33" s="51"/>
      <c r="N33" s="42"/>
      <c r="O33" s="51"/>
      <c r="P33" s="42"/>
      <c r="Q33" s="53"/>
      <c r="R33" s="16"/>
      <c r="S33" s="113"/>
      <c r="T33" s="113"/>
    </row>
    <row r="34" spans="1:20" x14ac:dyDescent="0.25">
      <c r="A34" s="23"/>
      <c r="B34" s="297" t="s">
        <v>84</v>
      </c>
      <c r="C34" s="298"/>
      <c r="D34" s="42" t="e">
        <f>#REF!+#REF!</f>
        <v>#REF!</v>
      </c>
      <c r="E34" s="42" t="e">
        <f>#REF!+#REF!</f>
        <v>#REF!</v>
      </c>
      <c r="F34" s="42" t="e">
        <f>#REF!+#REF!</f>
        <v>#REF!</v>
      </c>
      <c r="G34" s="51" t="e">
        <f>#REF!+#REF!</f>
        <v>#REF!</v>
      </c>
      <c r="H34" s="42" t="e">
        <f>#REF!+#REF!</f>
        <v>#REF!</v>
      </c>
      <c r="I34" s="51" t="e">
        <f>#REF!+#REF!</f>
        <v>#REF!</v>
      </c>
      <c r="J34" s="42" t="e">
        <f>#REF!+#REF!</f>
        <v>#REF!</v>
      </c>
      <c r="K34" s="51" t="e">
        <f>#REF!+#REF!</f>
        <v>#REF!</v>
      </c>
      <c r="L34" s="42" t="e">
        <f>#REF!+#REF!</f>
        <v>#REF!</v>
      </c>
      <c r="M34" s="51" t="e">
        <f>#REF!+#REF!</f>
        <v>#REF!</v>
      </c>
      <c r="N34" s="42" t="e">
        <f>#REF!+#REF!</f>
        <v>#REF!</v>
      </c>
      <c r="O34" s="51" t="e">
        <f>#REF!+#REF!</f>
        <v>#REF!</v>
      </c>
      <c r="P34" s="42" t="e">
        <f>#REF!+#REF!</f>
        <v>#REF!</v>
      </c>
      <c r="Q34" s="53" t="e">
        <f>#REF!+#REF!</f>
        <v>#REF!</v>
      </c>
      <c r="R34" s="16" t="b">
        <v>1</v>
      </c>
      <c r="S34" s="113"/>
      <c r="T34" s="113"/>
    </row>
    <row r="35" spans="1:20" ht="8.1" customHeight="1" x14ac:dyDescent="0.25">
      <c r="A35" s="27"/>
      <c r="B35" s="295">
        <f>COUNTA(B24:B34)</f>
        <v>11</v>
      </c>
      <c r="C35" s="296"/>
      <c r="D35" s="42" t="e">
        <f>#REF!+#REF!</f>
        <v>#REF!</v>
      </c>
      <c r="E35" s="42" t="e">
        <f>#REF!+#REF!</f>
        <v>#REF!</v>
      </c>
      <c r="F35" s="42" t="e">
        <f>#REF!+#REF!</f>
        <v>#REF!</v>
      </c>
      <c r="G35" s="51" t="e">
        <f>#REF!+#REF!</f>
        <v>#REF!</v>
      </c>
      <c r="H35" s="42" t="e">
        <f>#REF!+#REF!</f>
        <v>#REF!</v>
      </c>
      <c r="I35" s="51" t="e">
        <f>#REF!+#REF!</f>
        <v>#REF!</v>
      </c>
      <c r="J35" s="42" t="e">
        <f>#REF!+#REF!</f>
        <v>#REF!</v>
      </c>
      <c r="K35" s="51" t="e">
        <f>#REF!+#REF!</f>
        <v>#REF!</v>
      </c>
      <c r="L35" s="42" t="e">
        <f>#REF!+#REF!</f>
        <v>#REF!</v>
      </c>
      <c r="M35" s="51" t="e">
        <f>#REF!+#REF!</f>
        <v>#REF!</v>
      </c>
      <c r="N35" s="42" t="e">
        <f>#REF!+#REF!</f>
        <v>#REF!</v>
      </c>
      <c r="O35" s="51" t="e">
        <f>#REF!+#REF!</f>
        <v>#REF!</v>
      </c>
      <c r="P35" s="42" t="e">
        <f>#REF!+#REF!</f>
        <v>#REF!</v>
      </c>
      <c r="Q35" s="53" t="e">
        <f>#REF!+#REF!</f>
        <v>#REF!</v>
      </c>
      <c r="R35" s="16" t="b">
        <v>1</v>
      </c>
      <c r="S35" s="113"/>
      <c r="T35" s="113"/>
    </row>
    <row r="36" spans="1:20" ht="15" customHeight="1" x14ac:dyDescent="0.25">
      <c r="A36" s="302" t="s">
        <v>40</v>
      </c>
      <c r="B36" s="303"/>
      <c r="C36" s="304"/>
      <c r="D36" s="42"/>
      <c r="E36" s="42"/>
      <c r="F36" s="42"/>
      <c r="G36" s="51"/>
      <c r="H36" s="42"/>
      <c r="I36" s="51"/>
      <c r="J36" s="42"/>
      <c r="K36" s="51"/>
      <c r="L36" s="42"/>
      <c r="M36" s="51"/>
      <c r="N36" s="42"/>
      <c r="O36" s="51"/>
      <c r="P36" s="42"/>
      <c r="Q36" s="53"/>
      <c r="R36" s="16" t="b">
        <v>1</v>
      </c>
      <c r="S36" s="113"/>
      <c r="T36" s="113"/>
    </row>
    <row r="37" spans="1:20" ht="8.1" customHeight="1" x14ac:dyDescent="0.25">
      <c r="A37" s="82"/>
      <c r="B37" s="83"/>
      <c r="C37" s="84"/>
      <c r="D37" s="42"/>
      <c r="E37" s="42"/>
      <c r="F37" s="42"/>
      <c r="G37" s="51"/>
      <c r="H37" s="42"/>
      <c r="I37" s="51"/>
      <c r="J37" s="42"/>
      <c r="K37" s="51"/>
      <c r="L37" s="42"/>
      <c r="M37" s="51"/>
      <c r="N37" s="42"/>
      <c r="O37" s="51"/>
      <c r="P37" s="42"/>
      <c r="Q37" s="53"/>
      <c r="R37" s="16"/>
      <c r="S37" s="113"/>
      <c r="T37" s="113"/>
    </row>
    <row r="38" spans="1:20" x14ac:dyDescent="0.25">
      <c r="A38" s="27"/>
      <c r="B38" s="297" t="s">
        <v>46</v>
      </c>
      <c r="C38" s="298">
        <v>0</v>
      </c>
      <c r="D38" s="42" t="e">
        <f>#REF!+#REF!</f>
        <v>#REF!</v>
      </c>
      <c r="E38" s="42" t="e">
        <f>#REF!+#REF!</f>
        <v>#REF!</v>
      </c>
      <c r="F38" s="42" t="e">
        <f>#REF!+#REF!</f>
        <v>#REF!</v>
      </c>
      <c r="G38" s="51" t="e">
        <f>#REF!+#REF!</f>
        <v>#REF!</v>
      </c>
      <c r="H38" s="42" t="e">
        <f>#REF!+#REF!</f>
        <v>#REF!</v>
      </c>
      <c r="I38" s="51" t="e">
        <f>#REF!+#REF!</f>
        <v>#REF!</v>
      </c>
      <c r="J38" s="42" t="e">
        <f>#REF!+#REF!</f>
        <v>#REF!</v>
      </c>
      <c r="K38" s="51" t="e">
        <f>#REF!+#REF!</f>
        <v>#REF!</v>
      </c>
      <c r="L38" s="42" t="e">
        <f>#REF!+#REF!</f>
        <v>#REF!</v>
      </c>
      <c r="M38" s="51" t="e">
        <f>#REF!+#REF!</f>
        <v>#REF!</v>
      </c>
      <c r="N38" s="42" t="e">
        <f>#REF!+#REF!</f>
        <v>#REF!</v>
      </c>
      <c r="O38" s="51" t="e">
        <f>#REF!+#REF!</f>
        <v>#REF!</v>
      </c>
      <c r="P38" s="42" t="e">
        <f>#REF!+#REF!</f>
        <v>#REF!</v>
      </c>
      <c r="Q38" s="53" t="e">
        <f>#REF!+#REF!</f>
        <v>#REF!</v>
      </c>
      <c r="R38" s="16" t="b">
        <v>1</v>
      </c>
      <c r="S38" s="113"/>
      <c r="T38" s="113"/>
    </row>
    <row r="39" spans="1:20" x14ac:dyDescent="0.25">
      <c r="A39" s="27"/>
      <c r="B39" s="297" t="s">
        <v>45</v>
      </c>
      <c r="C39" s="298">
        <v>0</v>
      </c>
      <c r="D39" s="42" t="e">
        <f>#REF!+#REF!</f>
        <v>#REF!</v>
      </c>
      <c r="E39" s="42" t="e">
        <f>#REF!+#REF!</f>
        <v>#REF!</v>
      </c>
      <c r="F39" s="42" t="e">
        <f>#REF!+#REF!</f>
        <v>#REF!</v>
      </c>
      <c r="G39" s="51" t="e">
        <f>#REF!+#REF!</f>
        <v>#REF!</v>
      </c>
      <c r="H39" s="42" t="e">
        <f>#REF!+#REF!</f>
        <v>#REF!</v>
      </c>
      <c r="I39" s="51" t="e">
        <f>#REF!+#REF!</f>
        <v>#REF!</v>
      </c>
      <c r="J39" s="42" t="e">
        <f>#REF!+#REF!</f>
        <v>#REF!</v>
      </c>
      <c r="K39" s="51" t="e">
        <f>#REF!+#REF!</f>
        <v>#REF!</v>
      </c>
      <c r="L39" s="42" t="e">
        <f>#REF!+#REF!</f>
        <v>#REF!</v>
      </c>
      <c r="M39" s="51" t="e">
        <f>#REF!+#REF!</f>
        <v>#REF!</v>
      </c>
      <c r="N39" s="42" t="e">
        <f>#REF!+#REF!</f>
        <v>#REF!</v>
      </c>
      <c r="O39" s="51" t="e">
        <f>#REF!+#REF!</f>
        <v>#REF!</v>
      </c>
      <c r="P39" s="42" t="e">
        <f>#REF!+#REF!</f>
        <v>#REF!</v>
      </c>
      <c r="Q39" s="53" t="e">
        <f>#REF!+#REF!</f>
        <v>#REF!</v>
      </c>
      <c r="R39" s="16" t="b">
        <v>1</v>
      </c>
      <c r="S39" s="113"/>
      <c r="T39" s="113"/>
    </row>
    <row r="40" spans="1:20" ht="15" customHeight="1" x14ac:dyDescent="0.25">
      <c r="A40" s="27"/>
      <c r="B40" s="297" t="s">
        <v>85</v>
      </c>
      <c r="C40" s="298">
        <v>0</v>
      </c>
      <c r="D40" s="42" t="e">
        <f>#REF!+#REF!</f>
        <v>#REF!</v>
      </c>
      <c r="E40" s="42" t="e">
        <f>#REF!+#REF!</f>
        <v>#REF!</v>
      </c>
      <c r="F40" s="42" t="e">
        <f>#REF!+#REF!</f>
        <v>#REF!</v>
      </c>
      <c r="G40" s="51" t="e">
        <f>#REF!+#REF!</f>
        <v>#REF!</v>
      </c>
      <c r="H40" s="42" t="e">
        <f>#REF!+#REF!</f>
        <v>#REF!</v>
      </c>
      <c r="I40" s="51" t="e">
        <f>#REF!+#REF!</f>
        <v>#REF!</v>
      </c>
      <c r="J40" s="42" t="e">
        <f>#REF!+#REF!</f>
        <v>#REF!</v>
      </c>
      <c r="K40" s="51" t="e">
        <f>#REF!+#REF!</f>
        <v>#REF!</v>
      </c>
      <c r="L40" s="42" t="e">
        <f>#REF!+#REF!</f>
        <v>#REF!</v>
      </c>
      <c r="M40" s="51" t="e">
        <f>#REF!+#REF!</f>
        <v>#REF!</v>
      </c>
      <c r="N40" s="42" t="e">
        <f>#REF!+#REF!</f>
        <v>#REF!</v>
      </c>
      <c r="O40" s="51" t="e">
        <f>#REF!+#REF!</f>
        <v>#REF!</v>
      </c>
      <c r="P40" s="42" t="e">
        <f>#REF!+#REF!</f>
        <v>#REF!</v>
      </c>
      <c r="Q40" s="53" t="e">
        <f>#REF!+#REF!</f>
        <v>#REF!</v>
      </c>
      <c r="R40" s="16" t="b">
        <v>1</v>
      </c>
      <c r="S40" s="113"/>
      <c r="T40" s="113"/>
    </row>
    <row r="41" spans="1:20" ht="15" customHeight="1" x14ac:dyDescent="0.25">
      <c r="A41" s="27"/>
      <c r="B41" s="297" t="s">
        <v>86</v>
      </c>
      <c r="C41" s="298">
        <v>0</v>
      </c>
      <c r="D41" s="42" t="e">
        <f>#REF!+#REF!</f>
        <v>#REF!</v>
      </c>
      <c r="E41" s="42" t="e">
        <f>#REF!+#REF!</f>
        <v>#REF!</v>
      </c>
      <c r="F41" s="42" t="e">
        <f>#REF!+#REF!</f>
        <v>#REF!</v>
      </c>
      <c r="G41" s="51" t="e">
        <f>#REF!+#REF!</f>
        <v>#REF!</v>
      </c>
      <c r="H41" s="42" t="e">
        <f>#REF!+#REF!</f>
        <v>#REF!</v>
      </c>
      <c r="I41" s="51" t="e">
        <f>#REF!+#REF!</f>
        <v>#REF!</v>
      </c>
      <c r="J41" s="42" t="e">
        <f>#REF!+#REF!</f>
        <v>#REF!</v>
      </c>
      <c r="K41" s="51" t="e">
        <f>#REF!+#REF!</f>
        <v>#REF!</v>
      </c>
      <c r="L41" s="42" t="e">
        <f>#REF!+#REF!</f>
        <v>#REF!</v>
      </c>
      <c r="M41" s="51" t="e">
        <f>#REF!+#REF!</f>
        <v>#REF!</v>
      </c>
      <c r="N41" s="42" t="e">
        <f>#REF!+#REF!</f>
        <v>#REF!</v>
      </c>
      <c r="O41" s="51" t="e">
        <f>#REF!+#REF!</f>
        <v>#REF!</v>
      </c>
      <c r="P41" s="42" t="e">
        <f>#REF!+#REF!</f>
        <v>#REF!</v>
      </c>
      <c r="Q41" s="53" t="e">
        <f>#REF!+#REF!</f>
        <v>#REF!</v>
      </c>
      <c r="R41" s="116" t="b">
        <v>1</v>
      </c>
      <c r="S41" s="113"/>
      <c r="T41" s="113"/>
    </row>
    <row r="42" spans="1:20" x14ac:dyDescent="0.25">
      <c r="A42" s="27"/>
      <c r="B42" s="93"/>
      <c r="C42" s="94"/>
      <c r="D42" s="42"/>
      <c r="E42" s="42"/>
      <c r="F42" s="42"/>
      <c r="G42" s="51"/>
      <c r="H42" s="42"/>
      <c r="I42" s="51"/>
      <c r="J42" s="42"/>
      <c r="K42" s="51"/>
      <c r="L42" s="42"/>
      <c r="M42" s="51"/>
      <c r="N42" s="42"/>
      <c r="O42" s="51"/>
      <c r="P42" s="42"/>
      <c r="Q42" s="53"/>
      <c r="R42" s="16"/>
      <c r="S42" s="113"/>
      <c r="T42" s="113"/>
    </row>
    <row r="43" spans="1:20" x14ac:dyDescent="0.25">
      <c r="A43" s="302" t="s">
        <v>26</v>
      </c>
      <c r="B43" s="303"/>
      <c r="C43" s="304"/>
      <c r="D43" s="42"/>
      <c r="E43" s="42"/>
      <c r="F43" s="42"/>
      <c r="G43" s="51"/>
      <c r="H43" s="42"/>
      <c r="I43" s="51"/>
      <c r="J43" s="42"/>
      <c r="K43" s="51"/>
      <c r="L43" s="42"/>
      <c r="M43" s="51"/>
      <c r="N43" s="42"/>
      <c r="O43" s="51"/>
      <c r="P43" s="42"/>
      <c r="Q43" s="53"/>
      <c r="R43" s="16"/>
      <c r="S43" s="113"/>
      <c r="T43" s="113"/>
    </row>
    <row r="44" spans="1:20" ht="6.75" customHeight="1" x14ac:dyDescent="0.25">
      <c r="A44" s="95"/>
      <c r="B44" s="96"/>
      <c r="C44" s="97"/>
      <c r="D44" s="42"/>
      <c r="E44" s="42"/>
      <c r="F44" s="42"/>
      <c r="G44" s="51"/>
      <c r="H44" s="42"/>
      <c r="I44" s="51"/>
      <c r="J44" s="42"/>
      <c r="K44" s="51"/>
      <c r="L44" s="42"/>
      <c r="M44" s="51"/>
      <c r="N44" s="42"/>
      <c r="O44" s="51"/>
      <c r="P44" s="42"/>
      <c r="Q44" s="53"/>
      <c r="R44" s="16"/>
      <c r="S44" s="113"/>
      <c r="T44" s="113"/>
    </row>
    <row r="45" spans="1:20" x14ac:dyDescent="0.25">
      <c r="A45" s="27"/>
      <c r="B45" s="297" t="s">
        <v>42</v>
      </c>
      <c r="C45" s="298">
        <v>0</v>
      </c>
      <c r="D45" s="42" t="e">
        <f>#REF!+#REF!</f>
        <v>#REF!</v>
      </c>
      <c r="E45" s="42" t="e">
        <f>#REF!+#REF!</f>
        <v>#REF!</v>
      </c>
      <c r="F45" s="42" t="e">
        <f>#REF!+#REF!</f>
        <v>#REF!</v>
      </c>
      <c r="G45" s="51" t="e">
        <f>#REF!+#REF!</f>
        <v>#REF!</v>
      </c>
      <c r="H45" s="42" t="e">
        <f>#REF!+#REF!</f>
        <v>#REF!</v>
      </c>
      <c r="I45" s="51" t="e">
        <f>#REF!+#REF!</f>
        <v>#REF!</v>
      </c>
      <c r="J45" s="42" t="e">
        <f>#REF!+#REF!</f>
        <v>#REF!</v>
      </c>
      <c r="K45" s="51" t="e">
        <f>#REF!+#REF!</f>
        <v>#REF!</v>
      </c>
      <c r="L45" s="42" t="e">
        <f>#REF!+#REF!</f>
        <v>#REF!</v>
      </c>
      <c r="M45" s="51" t="e">
        <f>#REF!+#REF!</f>
        <v>#REF!</v>
      </c>
      <c r="N45" s="42" t="e">
        <f>#REF!+#REF!</f>
        <v>#REF!</v>
      </c>
      <c r="O45" s="51" t="e">
        <f>#REF!+#REF!</f>
        <v>#REF!</v>
      </c>
      <c r="P45" s="42" t="e">
        <f>#REF!+#REF!</f>
        <v>#REF!</v>
      </c>
      <c r="Q45" s="53" t="e">
        <f>#REF!+#REF!</f>
        <v>#REF!</v>
      </c>
      <c r="R45" s="16" t="b">
        <v>1</v>
      </c>
      <c r="S45" s="113"/>
      <c r="T45" s="113"/>
    </row>
    <row r="46" spans="1:20" x14ac:dyDescent="0.25">
      <c r="A46" s="27"/>
      <c r="B46" s="297" t="s">
        <v>43</v>
      </c>
      <c r="C46" s="298">
        <v>0</v>
      </c>
      <c r="D46" s="42" t="e">
        <f>#REF!+#REF!</f>
        <v>#REF!</v>
      </c>
      <c r="E46" s="42" t="e">
        <f>#REF!+#REF!</f>
        <v>#REF!</v>
      </c>
      <c r="F46" s="42" t="e">
        <f>#REF!+#REF!</f>
        <v>#REF!</v>
      </c>
      <c r="G46" s="51" t="e">
        <f>#REF!+#REF!</f>
        <v>#REF!</v>
      </c>
      <c r="H46" s="42" t="e">
        <f>#REF!+#REF!</f>
        <v>#REF!</v>
      </c>
      <c r="I46" s="51" t="e">
        <f>#REF!+#REF!</f>
        <v>#REF!</v>
      </c>
      <c r="J46" s="42" t="e">
        <f>#REF!+#REF!</f>
        <v>#REF!</v>
      </c>
      <c r="K46" s="51" t="e">
        <f>#REF!+#REF!</f>
        <v>#REF!</v>
      </c>
      <c r="L46" s="42" t="e">
        <f>#REF!+#REF!</f>
        <v>#REF!</v>
      </c>
      <c r="M46" s="51" t="e">
        <f>#REF!+#REF!</f>
        <v>#REF!</v>
      </c>
      <c r="N46" s="42" t="e">
        <f>#REF!+#REF!</f>
        <v>#REF!</v>
      </c>
      <c r="O46" s="51" t="e">
        <f>#REF!+#REF!</f>
        <v>#REF!</v>
      </c>
      <c r="P46" s="42" t="e">
        <f>#REF!+#REF!</f>
        <v>#REF!</v>
      </c>
      <c r="Q46" s="53" t="e">
        <f>#REF!+#REF!</f>
        <v>#REF!</v>
      </c>
      <c r="R46" s="16" t="b">
        <v>1</v>
      </c>
      <c r="S46" s="113"/>
      <c r="T46" s="113"/>
    </row>
    <row r="47" spans="1:20" x14ac:dyDescent="0.25">
      <c r="A47" s="17"/>
      <c r="B47" s="297" t="s">
        <v>44</v>
      </c>
      <c r="C47" s="298">
        <v>0</v>
      </c>
      <c r="D47" s="42" t="e">
        <f>#REF!+#REF!</f>
        <v>#REF!</v>
      </c>
      <c r="E47" s="42" t="e">
        <f>#REF!+#REF!</f>
        <v>#REF!</v>
      </c>
      <c r="F47" s="42" t="e">
        <f>#REF!+#REF!</f>
        <v>#REF!</v>
      </c>
      <c r="G47" s="51" t="e">
        <f>#REF!+#REF!</f>
        <v>#REF!</v>
      </c>
      <c r="H47" s="42" t="e">
        <f>#REF!+#REF!</f>
        <v>#REF!</v>
      </c>
      <c r="I47" s="51" t="e">
        <f>#REF!+#REF!</f>
        <v>#REF!</v>
      </c>
      <c r="J47" s="42" t="e">
        <f>#REF!+#REF!</f>
        <v>#REF!</v>
      </c>
      <c r="K47" s="51" t="e">
        <f>#REF!+#REF!</f>
        <v>#REF!</v>
      </c>
      <c r="L47" s="42" t="e">
        <f>#REF!+#REF!</f>
        <v>#REF!</v>
      </c>
      <c r="M47" s="51" t="e">
        <f>#REF!+#REF!</f>
        <v>#REF!</v>
      </c>
      <c r="N47" s="42" t="e">
        <f>#REF!+#REF!</f>
        <v>#REF!</v>
      </c>
      <c r="O47" s="51" t="e">
        <f>#REF!+#REF!</f>
        <v>#REF!</v>
      </c>
      <c r="P47" s="42" t="e">
        <f>#REF!+#REF!</f>
        <v>#REF!</v>
      </c>
      <c r="Q47" s="53" t="e">
        <f>#REF!+#REF!</f>
        <v>#REF!</v>
      </c>
      <c r="R47" s="16" t="b">
        <v>1</v>
      </c>
      <c r="S47" s="113"/>
      <c r="T47" s="113"/>
    </row>
    <row r="48" spans="1:20" ht="8.1" customHeight="1" x14ac:dyDescent="0.25">
      <c r="A48" s="23"/>
      <c r="B48" s="295">
        <f>COUNTA(B38:B47)</f>
        <v>7</v>
      </c>
      <c r="C48" s="296"/>
      <c r="D48" s="42"/>
      <c r="E48" s="42"/>
      <c r="F48" s="42"/>
      <c r="G48" s="51"/>
      <c r="H48" s="42"/>
      <c r="I48" s="51"/>
      <c r="J48" s="42"/>
      <c r="K48" s="51"/>
      <c r="L48" s="42"/>
      <c r="M48" s="51"/>
      <c r="N48" s="42"/>
      <c r="O48" s="51"/>
      <c r="P48" s="42"/>
      <c r="Q48" s="53"/>
      <c r="R48" s="16" t="b">
        <v>1</v>
      </c>
      <c r="S48" s="114"/>
      <c r="T48" s="114"/>
    </row>
    <row r="49" spans="1:20" ht="15" customHeight="1" x14ac:dyDescent="0.25">
      <c r="A49" s="302" t="s">
        <v>20</v>
      </c>
      <c r="B49" s="303"/>
      <c r="C49" s="304"/>
      <c r="D49" s="42"/>
      <c r="E49" s="42"/>
      <c r="F49" s="42"/>
      <c r="G49" s="51"/>
      <c r="H49" s="42"/>
      <c r="I49" s="51"/>
      <c r="J49" s="42"/>
      <c r="K49" s="51"/>
      <c r="L49" s="42"/>
      <c r="M49" s="51"/>
      <c r="N49" s="42"/>
      <c r="O49" s="51"/>
      <c r="P49" s="42"/>
      <c r="Q49" s="53"/>
      <c r="R49" s="16" t="b">
        <v>1</v>
      </c>
      <c r="S49" s="114"/>
      <c r="T49" s="114"/>
    </row>
    <row r="50" spans="1:20" x14ac:dyDescent="0.25">
      <c r="A50" s="85" t="s">
        <v>15</v>
      </c>
      <c r="B50" s="83"/>
      <c r="C50" s="84"/>
      <c r="D50" s="42"/>
      <c r="E50" s="42"/>
      <c r="F50" s="42"/>
      <c r="G50" s="51"/>
      <c r="H50" s="42"/>
      <c r="I50" s="51"/>
      <c r="J50" s="42"/>
      <c r="K50" s="51"/>
      <c r="L50" s="42"/>
      <c r="M50" s="51"/>
      <c r="N50" s="42"/>
      <c r="O50" s="51"/>
      <c r="P50" s="42"/>
      <c r="Q50" s="53"/>
      <c r="R50" s="16"/>
      <c r="S50" s="114"/>
      <c r="T50" s="114"/>
    </row>
    <row r="51" spans="1:20" ht="26.25" customHeight="1" x14ac:dyDescent="0.25">
      <c r="A51" s="23"/>
      <c r="B51" s="297" t="s">
        <v>41</v>
      </c>
      <c r="C51" s="298">
        <v>0</v>
      </c>
      <c r="D51" s="42" t="e">
        <f>#REF!+#REF!</f>
        <v>#REF!</v>
      </c>
      <c r="E51" s="42" t="e">
        <f>#REF!+#REF!</f>
        <v>#REF!</v>
      </c>
      <c r="F51" s="42" t="e">
        <f>#REF!+#REF!</f>
        <v>#REF!</v>
      </c>
      <c r="G51" s="51" t="e">
        <f>#REF!+#REF!</f>
        <v>#REF!</v>
      </c>
      <c r="H51" s="42" t="e">
        <f>#REF!+#REF!</f>
        <v>#REF!</v>
      </c>
      <c r="I51" s="51" t="e">
        <f>#REF!+#REF!</f>
        <v>#REF!</v>
      </c>
      <c r="J51" s="42" t="e">
        <f>#REF!+#REF!</f>
        <v>#REF!</v>
      </c>
      <c r="K51" s="51" t="e">
        <f>#REF!+#REF!</f>
        <v>#REF!</v>
      </c>
      <c r="L51" s="42" t="e">
        <f>#REF!+#REF!</f>
        <v>#REF!</v>
      </c>
      <c r="M51" s="51" t="e">
        <f>#REF!+#REF!</f>
        <v>#REF!</v>
      </c>
      <c r="N51" s="42" t="e">
        <f>#REF!+#REF!</f>
        <v>#REF!</v>
      </c>
      <c r="O51" s="51" t="e">
        <f>#REF!+#REF!</f>
        <v>#REF!</v>
      </c>
      <c r="P51" s="42" t="e">
        <f>#REF!+#REF!</f>
        <v>#REF!</v>
      </c>
      <c r="Q51" s="53" t="e">
        <f>#REF!+#REF!</f>
        <v>#REF!</v>
      </c>
      <c r="R51" s="16" t="b">
        <v>1</v>
      </c>
      <c r="S51" s="114"/>
      <c r="T51" s="114"/>
    </row>
    <row r="52" spans="1:20" x14ac:dyDescent="0.25">
      <c r="A52" s="27"/>
      <c r="B52" s="297" t="s">
        <v>47</v>
      </c>
      <c r="C52" s="298">
        <v>0</v>
      </c>
      <c r="D52" s="42" t="e">
        <f>#REF!+#REF!</f>
        <v>#REF!</v>
      </c>
      <c r="E52" s="42" t="e">
        <f>#REF!+#REF!</f>
        <v>#REF!</v>
      </c>
      <c r="F52" s="42" t="e">
        <f>#REF!+#REF!</f>
        <v>#REF!</v>
      </c>
      <c r="G52" s="51" t="e">
        <f>#REF!+#REF!</f>
        <v>#REF!</v>
      </c>
      <c r="H52" s="42" t="e">
        <f>#REF!+#REF!</f>
        <v>#REF!</v>
      </c>
      <c r="I52" s="51" t="e">
        <f>#REF!+#REF!</f>
        <v>#REF!</v>
      </c>
      <c r="J52" s="42" t="e">
        <f>#REF!+#REF!</f>
        <v>#REF!</v>
      </c>
      <c r="K52" s="51" t="e">
        <f>#REF!+#REF!</f>
        <v>#REF!</v>
      </c>
      <c r="L52" s="42" t="e">
        <f>#REF!+#REF!</f>
        <v>#REF!</v>
      </c>
      <c r="M52" s="51" t="e">
        <f>#REF!+#REF!</f>
        <v>#REF!</v>
      </c>
      <c r="N52" s="42" t="e">
        <f>#REF!+#REF!</f>
        <v>#REF!</v>
      </c>
      <c r="O52" s="51" t="e">
        <f>#REF!+#REF!</f>
        <v>#REF!</v>
      </c>
      <c r="P52" s="42" t="e">
        <f>#REF!+#REF!</f>
        <v>#REF!</v>
      </c>
      <c r="Q52" s="53" t="e">
        <f>#REF!+#REF!</f>
        <v>#REF!</v>
      </c>
      <c r="R52" s="16" t="b">
        <v>1</v>
      </c>
      <c r="S52" s="114"/>
      <c r="T52" s="114"/>
    </row>
    <row r="53" spans="1:20" ht="8.1" customHeight="1" x14ac:dyDescent="0.25">
      <c r="A53" s="17"/>
      <c r="B53" s="295">
        <f>COUNTA(B51:B52)</f>
        <v>2</v>
      </c>
      <c r="C53" s="296"/>
      <c r="D53" s="42"/>
      <c r="E53" s="42"/>
      <c r="F53" s="42"/>
      <c r="G53" s="51"/>
      <c r="H53" s="42"/>
      <c r="I53" s="51"/>
      <c r="J53" s="42"/>
      <c r="K53" s="51"/>
      <c r="L53" s="42"/>
      <c r="M53" s="51"/>
      <c r="N53" s="42"/>
      <c r="O53" s="51"/>
      <c r="P53" s="42"/>
      <c r="Q53" s="53"/>
      <c r="R53" s="16" t="b">
        <v>1</v>
      </c>
      <c r="S53" s="114"/>
      <c r="T53" s="114"/>
    </row>
    <row r="54" spans="1:20" x14ac:dyDescent="0.25">
      <c r="A54" s="85" t="s">
        <v>16</v>
      </c>
      <c r="B54" s="37"/>
      <c r="C54" s="38"/>
      <c r="D54" s="42"/>
      <c r="E54" s="42"/>
      <c r="F54" s="42"/>
      <c r="G54" s="51"/>
      <c r="H54" s="42"/>
      <c r="I54" s="51"/>
      <c r="J54" s="42"/>
      <c r="K54" s="51"/>
      <c r="L54" s="42"/>
      <c r="M54" s="51"/>
      <c r="N54" s="42"/>
      <c r="O54" s="51"/>
      <c r="P54" s="42"/>
      <c r="Q54" s="53"/>
      <c r="R54" s="16" t="b">
        <v>1</v>
      </c>
      <c r="S54" s="114"/>
      <c r="T54" s="114"/>
    </row>
    <row r="55" spans="1:20" ht="25.5" customHeight="1" x14ac:dyDescent="0.25">
      <c r="A55" s="27"/>
      <c r="B55" s="307" t="s">
        <v>48</v>
      </c>
      <c r="C55" s="308"/>
      <c r="D55" s="42" t="e">
        <f>#REF!+#REF!</f>
        <v>#REF!</v>
      </c>
      <c r="E55" s="42" t="e">
        <f>#REF!+#REF!</f>
        <v>#REF!</v>
      </c>
      <c r="F55" s="42" t="e">
        <f>#REF!+#REF!</f>
        <v>#REF!</v>
      </c>
      <c r="G55" s="51" t="e">
        <f>#REF!+#REF!</f>
        <v>#REF!</v>
      </c>
      <c r="H55" s="42" t="e">
        <f>#REF!+#REF!</f>
        <v>#REF!</v>
      </c>
      <c r="I55" s="51" t="e">
        <f>#REF!+#REF!</f>
        <v>#REF!</v>
      </c>
      <c r="J55" s="42" t="e">
        <f>#REF!+#REF!</f>
        <v>#REF!</v>
      </c>
      <c r="K55" s="51" t="e">
        <f>#REF!+#REF!</f>
        <v>#REF!</v>
      </c>
      <c r="L55" s="42" t="e">
        <f>#REF!+#REF!</f>
        <v>#REF!</v>
      </c>
      <c r="M55" s="51" t="e">
        <f>#REF!+#REF!</f>
        <v>#REF!</v>
      </c>
      <c r="N55" s="42" t="e">
        <f>#REF!+#REF!</f>
        <v>#REF!</v>
      </c>
      <c r="O55" s="51" t="e">
        <f>#REF!+#REF!</f>
        <v>#REF!</v>
      </c>
      <c r="P55" s="42" t="e">
        <f>#REF!+#REF!</f>
        <v>#REF!</v>
      </c>
      <c r="Q55" s="53" t="e">
        <f>#REF!+#REF!</f>
        <v>#REF!</v>
      </c>
      <c r="R55" s="16" t="b">
        <v>1</v>
      </c>
      <c r="S55" s="114"/>
      <c r="T55" s="114"/>
    </row>
    <row r="56" spans="1:20" x14ac:dyDescent="0.25">
      <c r="A56" s="27"/>
      <c r="B56" s="307" t="s">
        <v>49</v>
      </c>
      <c r="C56" s="308"/>
      <c r="D56" s="42" t="e">
        <f>#REF!+#REF!</f>
        <v>#REF!</v>
      </c>
      <c r="E56" s="42" t="e">
        <f>#REF!+#REF!</f>
        <v>#REF!</v>
      </c>
      <c r="F56" s="42" t="e">
        <f>#REF!+#REF!</f>
        <v>#REF!</v>
      </c>
      <c r="G56" s="51" t="e">
        <f>#REF!+#REF!</f>
        <v>#REF!</v>
      </c>
      <c r="H56" s="42" t="e">
        <f>#REF!+#REF!</f>
        <v>#REF!</v>
      </c>
      <c r="I56" s="51" t="e">
        <f>#REF!+#REF!</f>
        <v>#REF!</v>
      </c>
      <c r="J56" s="42" t="e">
        <f>#REF!+#REF!</f>
        <v>#REF!</v>
      </c>
      <c r="K56" s="51" t="e">
        <f>#REF!+#REF!</f>
        <v>#REF!</v>
      </c>
      <c r="L56" s="42" t="e">
        <f>#REF!+#REF!</f>
        <v>#REF!</v>
      </c>
      <c r="M56" s="51" t="e">
        <f>#REF!+#REF!</f>
        <v>#REF!</v>
      </c>
      <c r="N56" s="42" t="e">
        <f>#REF!+#REF!</f>
        <v>#REF!</v>
      </c>
      <c r="O56" s="51" t="e">
        <f>#REF!+#REF!</f>
        <v>#REF!</v>
      </c>
      <c r="P56" s="42" t="e">
        <f>#REF!+#REF!</f>
        <v>#REF!</v>
      </c>
      <c r="Q56" s="53" t="e">
        <f>#REF!+#REF!</f>
        <v>#REF!</v>
      </c>
      <c r="R56" s="16" t="b">
        <v>1</v>
      </c>
      <c r="S56" s="114"/>
      <c r="T56" s="114"/>
    </row>
    <row r="57" spans="1:20" ht="12.75" customHeight="1" x14ac:dyDescent="0.25">
      <c r="A57" s="17"/>
      <c r="B57" s="295">
        <f>COUNTA(B55:C56)</f>
        <v>2</v>
      </c>
      <c r="C57" s="296"/>
      <c r="D57" s="42"/>
      <c r="E57" s="42"/>
      <c r="F57" s="42"/>
      <c r="G57" s="51"/>
      <c r="H57" s="42"/>
      <c r="I57" s="51"/>
      <c r="J57" s="42"/>
      <c r="K57" s="51"/>
      <c r="L57" s="42"/>
      <c r="M57" s="51"/>
      <c r="N57" s="42"/>
      <c r="O57" s="51"/>
      <c r="P57" s="42"/>
      <c r="Q57" s="53"/>
      <c r="R57" s="16" t="b">
        <v>1</v>
      </c>
      <c r="S57" s="114"/>
      <c r="T57" s="114"/>
    </row>
    <row r="58" spans="1:20" x14ac:dyDescent="0.25">
      <c r="A58" s="85" t="s">
        <v>17</v>
      </c>
      <c r="B58" s="45"/>
      <c r="C58" s="38"/>
      <c r="D58" s="42"/>
      <c r="E58" s="42"/>
      <c r="F58" s="42"/>
      <c r="G58" s="51"/>
      <c r="H58" s="42"/>
      <c r="I58" s="51"/>
      <c r="J58" s="42"/>
      <c r="K58" s="51"/>
      <c r="L58" s="42"/>
      <c r="M58" s="51"/>
      <c r="N58" s="42"/>
      <c r="O58" s="51"/>
      <c r="P58" s="42"/>
      <c r="Q58" s="53"/>
      <c r="R58" s="16" t="b">
        <v>1</v>
      </c>
      <c r="S58" s="114"/>
      <c r="T58" s="114"/>
    </row>
    <row r="59" spans="1:20" x14ac:dyDescent="0.25">
      <c r="A59" s="27"/>
      <c r="B59" s="293" t="s">
        <v>88</v>
      </c>
      <c r="C59" s="294"/>
      <c r="D59" s="42" t="e">
        <f>#REF!+#REF!</f>
        <v>#REF!</v>
      </c>
      <c r="E59" s="42" t="e">
        <f>#REF!+#REF!</f>
        <v>#REF!</v>
      </c>
      <c r="F59" s="42" t="e">
        <f>#REF!+#REF!</f>
        <v>#REF!</v>
      </c>
      <c r="G59" s="51" t="e">
        <f>#REF!+#REF!</f>
        <v>#REF!</v>
      </c>
      <c r="H59" s="42" t="e">
        <f>#REF!+#REF!</f>
        <v>#REF!</v>
      </c>
      <c r="I59" s="51" t="e">
        <f>#REF!+#REF!</f>
        <v>#REF!</v>
      </c>
      <c r="J59" s="42" t="e">
        <f>#REF!+#REF!</f>
        <v>#REF!</v>
      </c>
      <c r="K59" s="51" t="e">
        <f>#REF!+#REF!</f>
        <v>#REF!</v>
      </c>
      <c r="L59" s="42" t="e">
        <f>#REF!+#REF!</f>
        <v>#REF!</v>
      </c>
      <c r="M59" s="51" t="e">
        <f>#REF!+#REF!</f>
        <v>#REF!</v>
      </c>
      <c r="N59" s="42" t="e">
        <f>#REF!+#REF!</f>
        <v>#REF!</v>
      </c>
      <c r="O59" s="51" t="e">
        <f>#REF!+#REF!</f>
        <v>#REF!</v>
      </c>
      <c r="P59" s="42" t="e">
        <f>#REF!+#REF!</f>
        <v>#REF!</v>
      </c>
      <c r="Q59" s="53" t="e">
        <f>#REF!+#REF!</f>
        <v>#REF!</v>
      </c>
      <c r="R59" s="16" t="b">
        <v>1</v>
      </c>
      <c r="S59" s="114"/>
      <c r="T59" s="114"/>
    </row>
    <row r="60" spans="1:20" x14ac:dyDescent="0.25">
      <c r="A60" s="27"/>
      <c r="B60" s="293" t="s">
        <v>87</v>
      </c>
      <c r="C60" s="294"/>
      <c r="D60" s="42" t="e">
        <f>#REF!+#REF!</f>
        <v>#REF!</v>
      </c>
      <c r="E60" s="42" t="e">
        <f>#REF!+#REF!</f>
        <v>#REF!</v>
      </c>
      <c r="F60" s="42" t="e">
        <f>#REF!+#REF!</f>
        <v>#REF!</v>
      </c>
      <c r="G60" s="51" t="e">
        <f>#REF!+#REF!</f>
        <v>#REF!</v>
      </c>
      <c r="H60" s="42" t="e">
        <f>#REF!+#REF!</f>
        <v>#REF!</v>
      </c>
      <c r="I60" s="51" t="e">
        <f>#REF!+#REF!</f>
        <v>#REF!</v>
      </c>
      <c r="J60" s="42" t="e">
        <f>#REF!+#REF!</f>
        <v>#REF!</v>
      </c>
      <c r="K60" s="51" t="e">
        <f>#REF!+#REF!</f>
        <v>#REF!</v>
      </c>
      <c r="L60" s="42" t="e">
        <f>#REF!+#REF!</f>
        <v>#REF!</v>
      </c>
      <c r="M60" s="51" t="e">
        <f>#REF!+#REF!</f>
        <v>#REF!</v>
      </c>
      <c r="N60" s="42" t="e">
        <f>#REF!+#REF!</f>
        <v>#REF!</v>
      </c>
      <c r="O60" s="51" t="e">
        <f>#REF!+#REF!</f>
        <v>#REF!</v>
      </c>
      <c r="P60" s="42" t="e">
        <f>#REF!+#REF!</f>
        <v>#REF!</v>
      </c>
      <c r="Q60" s="53" t="e">
        <f>#REF!+#REF!</f>
        <v>#REF!</v>
      </c>
      <c r="R60" s="16" t="b">
        <v>1</v>
      </c>
      <c r="S60" s="114"/>
      <c r="T60" s="114"/>
    </row>
    <row r="61" spans="1:20" x14ac:dyDescent="0.25">
      <c r="A61" s="27"/>
      <c r="B61" s="293" t="s">
        <v>89</v>
      </c>
      <c r="C61" s="294"/>
      <c r="D61" s="42"/>
      <c r="E61" s="42"/>
      <c r="F61" s="42"/>
      <c r="G61" s="51"/>
      <c r="H61" s="42"/>
      <c r="I61" s="51"/>
      <c r="J61" s="42"/>
      <c r="K61" s="51"/>
      <c r="L61" s="42"/>
      <c r="M61" s="51"/>
      <c r="N61" s="42"/>
      <c r="O61" s="51"/>
      <c r="P61" s="42"/>
      <c r="Q61" s="53"/>
      <c r="R61" s="16"/>
      <c r="S61" s="114"/>
      <c r="T61" s="114"/>
    </row>
    <row r="62" spans="1:20" ht="15" customHeight="1" x14ac:dyDescent="0.25">
      <c r="A62" s="27"/>
      <c r="B62" s="295">
        <f>COUNTA(B59:C60)</f>
        <v>2</v>
      </c>
      <c r="C62" s="296"/>
      <c r="D62" s="42"/>
      <c r="E62" s="42"/>
      <c r="F62" s="42"/>
      <c r="G62" s="51"/>
      <c r="H62" s="42"/>
      <c r="I62" s="51"/>
      <c r="J62" s="42"/>
      <c r="K62" s="51"/>
      <c r="L62" s="42"/>
      <c r="M62" s="51"/>
      <c r="N62" s="42"/>
      <c r="O62" s="51"/>
      <c r="P62" s="42"/>
      <c r="Q62" s="53"/>
      <c r="R62" s="16" t="b">
        <v>1</v>
      </c>
      <c r="S62" s="114"/>
      <c r="T62" s="114"/>
    </row>
    <row r="63" spans="1:20" x14ac:dyDescent="0.25">
      <c r="A63" s="85" t="s">
        <v>18</v>
      </c>
      <c r="B63" s="37"/>
      <c r="C63" s="38"/>
      <c r="D63" s="42"/>
      <c r="E63" s="42"/>
      <c r="F63" s="42"/>
      <c r="G63" s="51"/>
      <c r="H63" s="42"/>
      <c r="I63" s="51"/>
      <c r="J63" s="42"/>
      <c r="K63" s="51"/>
      <c r="L63" s="42"/>
      <c r="M63" s="51"/>
      <c r="N63" s="42"/>
      <c r="O63" s="51"/>
      <c r="P63" s="42"/>
      <c r="Q63" s="53"/>
      <c r="R63" s="16" t="b">
        <v>1</v>
      </c>
      <c r="S63" s="114"/>
      <c r="T63" s="114"/>
    </row>
    <row r="64" spans="1:20" x14ac:dyDescent="0.25">
      <c r="A64" s="27"/>
      <c r="B64" s="37" t="s">
        <v>93</v>
      </c>
      <c r="C64" s="38"/>
      <c r="D64" s="42" t="e">
        <f>#REF!+#REF!</f>
        <v>#REF!</v>
      </c>
      <c r="E64" s="42" t="e">
        <f>#REF!+#REF!</f>
        <v>#REF!</v>
      </c>
      <c r="F64" s="42" t="e">
        <f>#REF!+#REF!</f>
        <v>#REF!</v>
      </c>
      <c r="G64" s="51" t="e">
        <f>#REF!+#REF!</f>
        <v>#REF!</v>
      </c>
      <c r="H64" s="42" t="e">
        <f>#REF!+#REF!</f>
        <v>#REF!</v>
      </c>
      <c r="I64" s="51" t="e">
        <f>#REF!+#REF!</f>
        <v>#REF!</v>
      </c>
      <c r="J64" s="42" t="e">
        <f>#REF!+#REF!</f>
        <v>#REF!</v>
      </c>
      <c r="K64" s="51" t="e">
        <f>#REF!+#REF!</f>
        <v>#REF!</v>
      </c>
      <c r="L64" s="42" t="e">
        <f>#REF!+#REF!</f>
        <v>#REF!</v>
      </c>
      <c r="M64" s="51" t="e">
        <f>#REF!+#REF!</f>
        <v>#REF!</v>
      </c>
      <c r="N64" s="42" t="e">
        <f>#REF!+#REF!</f>
        <v>#REF!</v>
      </c>
      <c r="O64" s="51" t="e">
        <f>#REF!+#REF!</f>
        <v>#REF!</v>
      </c>
      <c r="P64" s="42" t="e">
        <f>#REF!+#REF!</f>
        <v>#REF!</v>
      </c>
      <c r="Q64" s="53" t="e">
        <f>#REF!+#REF!</f>
        <v>#REF!</v>
      </c>
      <c r="R64" s="16" t="b">
        <v>1</v>
      </c>
      <c r="S64" s="114"/>
      <c r="T64" s="114"/>
    </row>
    <row r="65" spans="1:20" x14ac:dyDescent="0.25">
      <c r="A65" s="27"/>
      <c r="B65" s="37" t="s">
        <v>90</v>
      </c>
      <c r="C65" s="38"/>
      <c r="D65" s="42" t="e">
        <f>#REF!+#REF!</f>
        <v>#REF!</v>
      </c>
      <c r="E65" s="42" t="e">
        <f>#REF!+#REF!</f>
        <v>#REF!</v>
      </c>
      <c r="F65" s="42" t="e">
        <f>#REF!+#REF!</f>
        <v>#REF!</v>
      </c>
      <c r="G65" s="51" t="e">
        <f>#REF!+#REF!</f>
        <v>#REF!</v>
      </c>
      <c r="H65" s="42" t="e">
        <f>#REF!+#REF!</f>
        <v>#REF!</v>
      </c>
      <c r="I65" s="51" t="e">
        <f>#REF!+#REF!</f>
        <v>#REF!</v>
      </c>
      <c r="J65" s="42" t="e">
        <f>#REF!+#REF!</f>
        <v>#REF!</v>
      </c>
      <c r="K65" s="51" t="e">
        <f>#REF!+#REF!</f>
        <v>#REF!</v>
      </c>
      <c r="L65" s="42" t="e">
        <f>#REF!+#REF!</f>
        <v>#REF!</v>
      </c>
      <c r="M65" s="51" t="e">
        <f>#REF!+#REF!</f>
        <v>#REF!</v>
      </c>
      <c r="N65" s="42" t="e">
        <f>#REF!+#REF!</f>
        <v>#REF!</v>
      </c>
      <c r="O65" s="51" t="e">
        <f>#REF!+#REF!</f>
        <v>#REF!</v>
      </c>
      <c r="P65" s="42" t="e">
        <f>#REF!+#REF!</f>
        <v>#REF!</v>
      </c>
      <c r="Q65" s="53" t="e">
        <f>#REF!+#REF!</f>
        <v>#REF!</v>
      </c>
      <c r="R65" s="16" t="b">
        <v>1</v>
      </c>
      <c r="S65" s="114"/>
      <c r="T65" s="114"/>
    </row>
    <row r="66" spans="1:20" x14ac:dyDescent="0.25">
      <c r="A66" s="23"/>
      <c r="B66" s="37" t="s">
        <v>91</v>
      </c>
      <c r="C66" s="38"/>
      <c r="D66" s="42" t="e">
        <f>#REF!+#REF!</f>
        <v>#REF!</v>
      </c>
      <c r="E66" s="42" t="e">
        <f>#REF!+#REF!</f>
        <v>#REF!</v>
      </c>
      <c r="F66" s="42" t="e">
        <f>#REF!+#REF!</f>
        <v>#REF!</v>
      </c>
      <c r="G66" s="51" t="e">
        <f>#REF!+#REF!</f>
        <v>#REF!</v>
      </c>
      <c r="H66" s="42" t="e">
        <f>#REF!+#REF!</f>
        <v>#REF!</v>
      </c>
      <c r="I66" s="51" t="e">
        <f>#REF!+#REF!</f>
        <v>#REF!</v>
      </c>
      <c r="J66" s="42" t="e">
        <f>#REF!+#REF!</f>
        <v>#REF!</v>
      </c>
      <c r="K66" s="51" t="e">
        <f>#REF!+#REF!</f>
        <v>#REF!</v>
      </c>
      <c r="L66" s="42" t="e">
        <f>#REF!+#REF!</f>
        <v>#REF!</v>
      </c>
      <c r="M66" s="51" t="e">
        <f>#REF!+#REF!</f>
        <v>#REF!</v>
      </c>
      <c r="N66" s="42" t="e">
        <f>#REF!+#REF!</f>
        <v>#REF!</v>
      </c>
      <c r="O66" s="51" t="e">
        <f>#REF!+#REF!</f>
        <v>#REF!</v>
      </c>
      <c r="P66" s="42" t="e">
        <f>#REF!+#REF!</f>
        <v>#REF!</v>
      </c>
      <c r="Q66" s="53" t="e">
        <f>#REF!+#REF!</f>
        <v>#REF!</v>
      </c>
      <c r="R66" s="16" t="b">
        <v>1</v>
      </c>
      <c r="S66" s="114"/>
      <c r="T66" s="114"/>
    </row>
    <row r="67" spans="1:20" x14ac:dyDescent="0.25">
      <c r="A67" s="17"/>
      <c r="B67" s="37" t="s">
        <v>92</v>
      </c>
      <c r="C67" s="38"/>
      <c r="D67" s="42" t="e">
        <f>#REF!+#REF!</f>
        <v>#REF!</v>
      </c>
      <c r="E67" s="42" t="e">
        <f>#REF!+#REF!</f>
        <v>#REF!</v>
      </c>
      <c r="F67" s="42" t="e">
        <f>#REF!+#REF!</f>
        <v>#REF!</v>
      </c>
      <c r="G67" s="51" t="e">
        <f>#REF!+#REF!</f>
        <v>#REF!</v>
      </c>
      <c r="H67" s="42" t="e">
        <f>#REF!+#REF!</f>
        <v>#REF!</v>
      </c>
      <c r="I67" s="51" t="e">
        <f>#REF!+#REF!</f>
        <v>#REF!</v>
      </c>
      <c r="J67" s="42" t="e">
        <f>#REF!+#REF!</f>
        <v>#REF!</v>
      </c>
      <c r="K67" s="51" t="e">
        <f>#REF!+#REF!</f>
        <v>#REF!</v>
      </c>
      <c r="L67" s="42" t="e">
        <f>#REF!+#REF!</f>
        <v>#REF!</v>
      </c>
      <c r="M67" s="51" t="e">
        <f>#REF!+#REF!</f>
        <v>#REF!</v>
      </c>
      <c r="N67" s="42" t="e">
        <f>#REF!+#REF!</f>
        <v>#REF!</v>
      </c>
      <c r="O67" s="51" t="e">
        <f>#REF!+#REF!</f>
        <v>#REF!</v>
      </c>
      <c r="P67" s="42" t="e">
        <f>#REF!+#REF!</f>
        <v>#REF!</v>
      </c>
      <c r="Q67" s="53" t="e">
        <f>#REF!+#REF!</f>
        <v>#REF!</v>
      </c>
      <c r="R67" s="16" t="b">
        <v>1</v>
      </c>
      <c r="S67" s="114"/>
      <c r="T67" s="114"/>
    </row>
    <row r="68" spans="1:20" x14ac:dyDescent="0.25">
      <c r="D68" s="42"/>
      <c r="E68" s="42"/>
      <c r="F68" s="42"/>
      <c r="G68" s="51"/>
      <c r="H68" s="42"/>
      <c r="I68" s="51"/>
      <c r="J68" s="42"/>
      <c r="K68" s="51"/>
      <c r="L68" s="42"/>
      <c r="M68" s="51"/>
      <c r="N68" s="42"/>
      <c r="O68" s="51"/>
      <c r="P68" s="42"/>
      <c r="Q68" s="53"/>
      <c r="R68" s="16"/>
      <c r="S68" s="114"/>
      <c r="T68" s="114"/>
    </row>
    <row r="69" spans="1:20" x14ac:dyDescent="0.25">
      <c r="A69" s="85" t="s">
        <v>27</v>
      </c>
      <c r="B69" s="37"/>
      <c r="C69" s="38"/>
      <c r="D69" s="42"/>
      <c r="E69" s="42"/>
      <c r="F69" s="42"/>
      <c r="G69" s="51"/>
      <c r="H69" s="42"/>
      <c r="I69" s="51"/>
      <c r="J69" s="42"/>
      <c r="K69" s="51"/>
      <c r="L69" s="42"/>
      <c r="M69" s="51"/>
      <c r="N69" s="42"/>
      <c r="O69" s="51"/>
      <c r="P69" s="42"/>
      <c r="Q69" s="53"/>
      <c r="R69" s="16" t="b">
        <v>1</v>
      </c>
      <c r="S69" s="114"/>
      <c r="T69" s="114"/>
    </row>
    <row r="70" spans="1:20" x14ac:dyDescent="0.25">
      <c r="A70" s="23"/>
      <c r="B70" s="293" t="s">
        <v>50</v>
      </c>
      <c r="C70" s="294"/>
      <c r="D70" s="42" t="e">
        <f>#REF!+#REF!</f>
        <v>#REF!</v>
      </c>
      <c r="E70" s="42" t="e">
        <f>#REF!+#REF!</f>
        <v>#REF!</v>
      </c>
      <c r="F70" s="42" t="e">
        <f>#REF!+#REF!</f>
        <v>#REF!</v>
      </c>
      <c r="G70" s="51" t="e">
        <f>#REF!+#REF!</f>
        <v>#REF!</v>
      </c>
      <c r="H70" s="42" t="e">
        <f>#REF!+#REF!</f>
        <v>#REF!</v>
      </c>
      <c r="I70" s="51" t="e">
        <f>#REF!+#REF!</f>
        <v>#REF!</v>
      </c>
      <c r="J70" s="42" t="e">
        <f>#REF!+#REF!</f>
        <v>#REF!</v>
      </c>
      <c r="K70" s="51" t="e">
        <f>#REF!+#REF!</f>
        <v>#REF!</v>
      </c>
      <c r="L70" s="42" t="e">
        <f>#REF!+#REF!</f>
        <v>#REF!</v>
      </c>
      <c r="M70" s="51" t="e">
        <f>#REF!+#REF!</f>
        <v>#REF!</v>
      </c>
      <c r="N70" s="42" t="e">
        <f>#REF!+#REF!</f>
        <v>#REF!</v>
      </c>
      <c r="O70" s="51" t="e">
        <f>#REF!+#REF!</f>
        <v>#REF!</v>
      </c>
      <c r="P70" s="42" t="e">
        <f>#REF!+#REF!</f>
        <v>#REF!</v>
      </c>
      <c r="Q70" s="53" t="e">
        <f>#REF!+#REF!</f>
        <v>#REF!</v>
      </c>
      <c r="R70" s="16" t="b">
        <v>1</v>
      </c>
      <c r="S70" s="114"/>
      <c r="T70" s="114"/>
    </row>
    <row r="71" spans="1:20" x14ac:dyDescent="0.25">
      <c r="A71" s="27"/>
      <c r="B71" s="293" t="s">
        <v>51</v>
      </c>
      <c r="C71" s="294"/>
      <c r="D71" s="42" t="e">
        <f>#REF!+#REF!</f>
        <v>#REF!</v>
      </c>
      <c r="E71" s="42" t="e">
        <f>#REF!+#REF!</f>
        <v>#REF!</v>
      </c>
      <c r="F71" s="42" t="e">
        <f>#REF!+#REF!</f>
        <v>#REF!</v>
      </c>
      <c r="G71" s="51" t="e">
        <f>#REF!+#REF!</f>
        <v>#REF!</v>
      </c>
      <c r="H71" s="42" t="e">
        <f>#REF!+#REF!</f>
        <v>#REF!</v>
      </c>
      <c r="I71" s="51" t="e">
        <f>#REF!+#REF!</f>
        <v>#REF!</v>
      </c>
      <c r="J71" s="42" t="e">
        <f>#REF!+#REF!</f>
        <v>#REF!</v>
      </c>
      <c r="K71" s="51" t="e">
        <f>#REF!+#REF!</f>
        <v>#REF!</v>
      </c>
      <c r="L71" s="42" t="e">
        <f>#REF!+#REF!</f>
        <v>#REF!</v>
      </c>
      <c r="M71" s="51" t="e">
        <f>#REF!+#REF!</f>
        <v>#REF!</v>
      </c>
      <c r="N71" s="42" t="e">
        <f>#REF!+#REF!</f>
        <v>#REF!</v>
      </c>
      <c r="O71" s="51" t="e">
        <f>#REF!+#REF!</f>
        <v>#REF!</v>
      </c>
      <c r="P71" s="42" t="e">
        <f>#REF!+#REF!</f>
        <v>#REF!</v>
      </c>
      <c r="Q71" s="53" t="e">
        <f>#REF!+#REF!</f>
        <v>#REF!</v>
      </c>
      <c r="R71" s="16" t="b">
        <v>1</v>
      </c>
      <c r="S71" s="114"/>
      <c r="T71" s="114"/>
    </row>
    <row r="72" spans="1:20" x14ac:dyDescent="0.25">
      <c r="A72" s="27"/>
      <c r="B72" s="293" t="s">
        <v>52</v>
      </c>
      <c r="C72" s="294"/>
      <c r="D72" s="42" t="e">
        <f>#REF!+#REF!</f>
        <v>#REF!</v>
      </c>
      <c r="E72" s="42" t="e">
        <f>#REF!+#REF!</f>
        <v>#REF!</v>
      </c>
      <c r="F72" s="42" t="e">
        <f>#REF!+#REF!</f>
        <v>#REF!</v>
      </c>
      <c r="G72" s="51" t="e">
        <f>#REF!+#REF!</f>
        <v>#REF!</v>
      </c>
      <c r="H72" s="42" t="e">
        <f>#REF!+#REF!</f>
        <v>#REF!</v>
      </c>
      <c r="I72" s="51" t="e">
        <f>#REF!+#REF!</f>
        <v>#REF!</v>
      </c>
      <c r="J72" s="42" t="e">
        <f>#REF!+#REF!</f>
        <v>#REF!</v>
      </c>
      <c r="K72" s="51" t="e">
        <f>#REF!+#REF!</f>
        <v>#REF!</v>
      </c>
      <c r="L72" s="42" t="e">
        <f>#REF!+#REF!</f>
        <v>#REF!</v>
      </c>
      <c r="M72" s="51" t="e">
        <f>#REF!+#REF!</f>
        <v>#REF!</v>
      </c>
      <c r="N72" s="42" t="e">
        <f>#REF!+#REF!</f>
        <v>#REF!</v>
      </c>
      <c r="O72" s="51" t="e">
        <f>#REF!+#REF!</f>
        <v>#REF!</v>
      </c>
      <c r="P72" s="42" t="e">
        <f>#REF!+#REF!</f>
        <v>#REF!</v>
      </c>
      <c r="Q72" s="53" t="e">
        <f>#REF!+#REF!</f>
        <v>#REF!</v>
      </c>
      <c r="R72" s="16" t="b">
        <v>1</v>
      </c>
      <c r="S72" s="114"/>
      <c r="T72" s="114"/>
    </row>
    <row r="73" spans="1:20" x14ac:dyDescent="0.25">
      <c r="A73" s="27"/>
      <c r="B73" s="293" t="s">
        <v>53</v>
      </c>
      <c r="C73" s="294"/>
      <c r="D73" s="42" t="e">
        <f>#REF!+#REF!</f>
        <v>#REF!</v>
      </c>
      <c r="E73" s="42" t="e">
        <f>#REF!+#REF!</f>
        <v>#REF!</v>
      </c>
      <c r="F73" s="42" t="e">
        <f>#REF!+#REF!</f>
        <v>#REF!</v>
      </c>
      <c r="G73" s="51" t="e">
        <f>#REF!+#REF!</f>
        <v>#REF!</v>
      </c>
      <c r="H73" s="42" t="e">
        <f>#REF!+#REF!</f>
        <v>#REF!</v>
      </c>
      <c r="I73" s="51" t="e">
        <f>#REF!+#REF!</f>
        <v>#REF!</v>
      </c>
      <c r="J73" s="42" t="e">
        <f>#REF!+#REF!</f>
        <v>#REF!</v>
      </c>
      <c r="K73" s="51" t="e">
        <f>#REF!+#REF!</f>
        <v>#REF!</v>
      </c>
      <c r="L73" s="42" t="e">
        <f>#REF!+#REF!</f>
        <v>#REF!</v>
      </c>
      <c r="M73" s="51" t="e">
        <f>#REF!+#REF!</f>
        <v>#REF!</v>
      </c>
      <c r="N73" s="42" t="e">
        <f>#REF!+#REF!</f>
        <v>#REF!</v>
      </c>
      <c r="O73" s="51" t="e">
        <f>#REF!+#REF!</f>
        <v>#REF!</v>
      </c>
      <c r="P73" s="42" t="e">
        <f>#REF!+#REF!</f>
        <v>#REF!</v>
      </c>
      <c r="Q73" s="53" t="e">
        <f>#REF!+#REF!</f>
        <v>#REF!</v>
      </c>
      <c r="R73" s="16" t="b">
        <v>1</v>
      </c>
      <c r="S73" s="114"/>
      <c r="T73" s="114"/>
    </row>
    <row r="74" spans="1:20" ht="26.25" customHeight="1" x14ac:dyDescent="0.25">
      <c r="A74" s="17"/>
      <c r="B74" s="297" t="s">
        <v>54</v>
      </c>
      <c r="C74" s="298"/>
      <c r="D74" s="42" t="e">
        <f>#REF!+#REF!</f>
        <v>#REF!</v>
      </c>
      <c r="E74" s="42" t="e">
        <f>#REF!+#REF!</f>
        <v>#REF!</v>
      </c>
      <c r="F74" s="42" t="e">
        <f>#REF!+#REF!</f>
        <v>#REF!</v>
      </c>
      <c r="G74" s="51" t="e">
        <f>#REF!+#REF!</f>
        <v>#REF!</v>
      </c>
      <c r="H74" s="42" t="e">
        <f>#REF!+#REF!</f>
        <v>#REF!</v>
      </c>
      <c r="I74" s="51" t="e">
        <f>#REF!+#REF!</f>
        <v>#REF!</v>
      </c>
      <c r="J74" s="42" t="e">
        <f>#REF!+#REF!</f>
        <v>#REF!</v>
      </c>
      <c r="K74" s="51" t="e">
        <f>#REF!+#REF!</f>
        <v>#REF!</v>
      </c>
      <c r="L74" s="42" t="e">
        <f>#REF!+#REF!</f>
        <v>#REF!</v>
      </c>
      <c r="M74" s="51" t="e">
        <f>#REF!+#REF!</f>
        <v>#REF!</v>
      </c>
      <c r="N74" s="42" t="e">
        <f>#REF!+#REF!</f>
        <v>#REF!</v>
      </c>
      <c r="O74" s="51" t="e">
        <f>#REF!+#REF!</f>
        <v>#REF!</v>
      </c>
      <c r="P74" s="42" t="e">
        <f>#REF!+#REF!</f>
        <v>#REF!</v>
      </c>
      <c r="Q74" s="53" t="e">
        <f>#REF!+#REF!</f>
        <v>#REF!</v>
      </c>
      <c r="R74" s="16" t="b">
        <v>1</v>
      </c>
      <c r="S74" s="114"/>
      <c r="T74" s="114"/>
    </row>
    <row r="75" spans="1:20" x14ac:dyDescent="0.25">
      <c r="A75" s="27"/>
      <c r="B75" s="293" t="s">
        <v>55</v>
      </c>
      <c r="C75" s="294"/>
      <c r="D75" s="42" t="e">
        <f>#REF!+#REF!</f>
        <v>#REF!</v>
      </c>
      <c r="E75" s="42" t="e">
        <f>#REF!+#REF!</f>
        <v>#REF!</v>
      </c>
      <c r="F75" s="42" t="e">
        <f>#REF!+#REF!</f>
        <v>#REF!</v>
      </c>
      <c r="G75" s="51" t="e">
        <f>#REF!+#REF!</f>
        <v>#REF!</v>
      </c>
      <c r="H75" s="42" t="e">
        <f>#REF!+#REF!</f>
        <v>#REF!</v>
      </c>
      <c r="I75" s="51" t="e">
        <f>#REF!+#REF!</f>
        <v>#REF!</v>
      </c>
      <c r="J75" s="42" t="e">
        <f>#REF!+#REF!</f>
        <v>#REF!</v>
      </c>
      <c r="K75" s="51" t="e">
        <f>#REF!+#REF!</f>
        <v>#REF!</v>
      </c>
      <c r="L75" s="42" t="e">
        <f>#REF!+#REF!</f>
        <v>#REF!</v>
      </c>
      <c r="M75" s="51" t="e">
        <f>#REF!+#REF!</f>
        <v>#REF!</v>
      </c>
      <c r="N75" s="42" t="e">
        <f>#REF!+#REF!</f>
        <v>#REF!</v>
      </c>
      <c r="O75" s="51" t="e">
        <f>#REF!+#REF!</f>
        <v>#REF!</v>
      </c>
      <c r="P75" s="42" t="e">
        <f>#REF!+#REF!</f>
        <v>#REF!</v>
      </c>
      <c r="Q75" s="53" t="e">
        <f>#REF!+#REF!</f>
        <v>#REF!</v>
      </c>
      <c r="R75" s="16" t="b">
        <v>1</v>
      </c>
      <c r="S75" s="114"/>
      <c r="T75" s="114"/>
    </row>
    <row r="76" spans="1:20" x14ac:dyDescent="0.25">
      <c r="A76" s="27"/>
      <c r="B76" s="293" t="s">
        <v>56</v>
      </c>
      <c r="C76" s="294"/>
      <c r="D76" s="42" t="e">
        <f>#REF!+#REF!</f>
        <v>#REF!</v>
      </c>
      <c r="E76" s="42" t="e">
        <f>#REF!+#REF!</f>
        <v>#REF!</v>
      </c>
      <c r="F76" s="42" t="e">
        <f>#REF!+#REF!</f>
        <v>#REF!</v>
      </c>
      <c r="G76" s="51" t="e">
        <f>#REF!+#REF!</f>
        <v>#REF!</v>
      </c>
      <c r="H76" s="42" t="e">
        <f>#REF!+#REF!</f>
        <v>#REF!</v>
      </c>
      <c r="I76" s="51" t="e">
        <f>#REF!+#REF!</f>
        <v>#REF!</v>
      </c>
      <c r="J76" s="42" t="e">
        <f>#REF!+#REF!</f>
        <v>#REF!</v>
      </c>
      <c r="K76" s="51" t="e">
        <f>#REF!+#REF!</f>
        <v>#REF!</v>
      </c>
      <c r="L76" s="42" t="e">
        <f>#REF!+#REF!</f>
        <v>#REF!</v>
      </c>
      <c r="M76" s="51" t="e">
        <f>#REF!+#REF!</f>
        <v>#REF!</v>
      </c>
      <c r="N76" s="42" t="e">
        <f>#REF!+#REF!</f>
        <v>#REF!</v>
      </c>
      <c r="O76" s="51" t="e">
        <f>#REF!+#REF!</f>
        <v>#REF!</v>
      </c>
      <c r="P76" s="42" t="e">
        <f>#REF!+#REF!</f>
        <v>#REF!</v>
      </c>
      <c r="Q76" s="53" t="e">
        <f>#REF!+#REF!</f>
        <v>#REF!</v>
      </c>
      <c r="R76" s="16" t="b">
        <v>1</v>
      </c>
      <c r="S76" s="114"/>
      <c r="T76" s="114"/>
    </row>
    <row r="77" spans="1:20" x14ac:dyDescent="0.25">
      <c r="A77" s="17"/>
      <c r="B77" s="293" t="s">
        <v>57</v>
      </c>
      <c r="C77" s="294"/>
      <c r="D77" s="42" t="e">
        <f>#REF!+#REF!</f>
        <v>#REF!</v>
      </c>
      <c r="E77" s="42" t="e">
        <f>#REF!+#REF!</f>
        <v>#REF!</v>
      </c>
      <c r="F77" s="42" t="e">
        <f>#REF!+#REF!</f>
        <v>#REF!</v>
      </c>
      <c r="G77" s="51" t="e">
        <f>#REF!+#REF!</f>
        <v>#REF!</v>
      </c>
      <c r="H77" s="42" t="e">
        <f>#REF!+#REF!</f>
        <v>#REF!</v>
      </c>
      <c r="I77" s="51" t="e">
        <f>#REF!+#REF!</f>
        <v>#REF!</v>
      </c>
      <c r="J77" s="42" t="e">
        <f>#REF!+#REF!</f>
        <v>#REF!</v>
      </c>
      <c r="K77" s="51" t="e">
        <f>#REF!+#REF!</f>
        <v>#REF!</v>
      </c>
      <c r="L77" s="42" t="e">
        <f>#REF!+#REF!</f>
        <v>#REF!</v>
      </c>
      <c r="M77" s="51" t="e">
        <f>#REF!+#REF!</f>
        <v>#REF!</v>
      </c>
      <c r="N77" s="42" t="e">
        <f>#REF!+#REF!</f>
        <v>#REF!</v>
      </c>
      <c r="O77" s="51" t="e">
        <f>#REF!+#REF!</f>
        <v>#REF!</v>
      </c>
      <c r="P77" s="42" t="e">
        <f>#REF!+#REF!</f>
        <v>#REF!</v>
      </c>
      <c r="Q77" s="53" t="e">
        <f>#REF!+#REF!</f>
        <v>#REF!</v>
      </c>
      <c r="R77" s="16" t="b">
        <v>1</v>
      </c>
      <c r="S77" s="114"/>
      <c r="T77" s="114"/>
    </row>
    <row r="78" spans="1:20" x14ac:dyDescent="0.25">
      <c r="A78" s="27"/>
      <c r="B78" s="293" t="s">
        <v>58</v>
      </c>
      <c r="C78" s="294"/>
      <c r="D78" s="42" t="e">
        <f>#REF!+#REF!</f>
        <v>#REF!</v>
      </c>
      <c r="E78" s="42" t="e">
        <f>#REF!+#REF!</f>
        <v>#REF!</v>
      </c>
      <c r="F78" s="42" t="e">
        <f>#REF!+#REF!</f>
        <v>#REF!</v>
      </c>
      <c r="G78" s="51" t="e">
        <f>#REF!+#REF!</f>
        <v>#REF!</v>
      </c>
      <c r="H78" s="42" t="e">
        <f>#REF!+#REF!</f>
        <v>#REF!</v>
      </c>
      <c r="I78" s="51" t="e">
        <f>#REF!+#REF!</f>
        <v>#REF!</v>
      </c>
      <c r="J78" s="42" t="e">
        <f>#REF!+#REF!</f>
        <v>#REF!</v>
      </c>
      <c r="K78" s="51" t="e">
        <f>#REF!+#REF!</f>
        <v>#REF!</v>
      </c>
      <c r="L78" s="42" t="e">
        <f>#REF!+#REF!</f>
        <v>#REF!</v>
      </c>
      <c r="M78" s="51" t="e">
        <f>#REF!+#REF!</f>
        <v>#REF!</v>
      </c>
      <c r="N78" s="42" t="e">
        <f>#REF!+#REF!</f>
        <v>#REF!</v>
      </c>
      <c r="O78" s="51" t="e">
        <f>#REF!+#REF!</f>
        <v>#REF!</v>
      </c>
      <c r="P78" s="42" t="e">
        <f>#REF!+#REF!</f>
        <v>#REF!</v>
      </c>
      <c r="Q78" s="53" t="e">
        <f>#REF!+#REF!</f>
        <v>#REF!</v>
      </c>
      <c r="R78" s="16" t="b">
        <v>1</v>
      </c>
      <c r="S78" s="114"/>
      <c r="T78" s="114"/>
    </row>
    <row r="79" spans="1:20" x14ac:dyDescent="0.25">
      <c r="A79" s="27"/>
      <c r="B79" s="293" t="s">
        <v>59</v>
      </c>
      <c r="C79" s="294"/>
      <c r="D79" s="42" t="e">
        <f>#REF!+#REF!</f>
        <v>#REF!</v>
      </c>
      <c r="E79" s="42" t="e">
        <f>#REF!+#REF!</f>
        <v>#REF!</v>
      </c>
      <c r="F79" s="42" t="e">
        <f>#REF!+#REF!</f>
        <v>#REF!</v>
      </c>
      <c r="G79" s="51" t="e">
        <f>#REF!+#REF!</f>
        <v>#REF!</v>
      </c>
      <c r="H79" s="42" t="e">
        <f>#REF!+#REF!</f>
        <v>#REF!</v>
      </c>
      <c r="I79" s="51" t="e">
        <f>#REF!+#REF!</f>
        <v>#REF!</v>
      </c>
      <c r="J79" s="42" t="e">
        <f>#REF!+#REF!</f>
        <v>#REF!</v>
      </c>
      <c r="K79" s="51" t="e">
        <f>#REF!+#REF!</f>
        <v>#REF!</v>
      </c>
      <c r="L79" s="42" t="e">
        <f>#REF!+#REF!</f>
        <v>#REF!</v>
      </c>
      <c r="M79" s="51" t="e">
        <f>#REF!+#REF!</f>
        <v>#REF!</v>
      </c>
      <c r="N79" s="42" t="e">
        <f>#REF!+#REF!</f>
        <v>#REF!</v>
      </c>
      <c r="O79" s="51" t="e">
        <f>#REF!+#REF!</f>
        <v>#REF!</v>
      </c>
      <c r="P79" s="42" t="e">
        <f>#REF!+#REF!</f>
        <v>#REF!</v>
      </c>
      <c r="Q79" s="53" t="e">
        <f>#REF!+#REF!</f>
        <v>#REF!</v>
      </c>
      <c r="R79" s="16" t="b">
        <v>1</v>
      </c>
      <c r="S79" s="114"/>
      <c r="T79" s="114"/>
    </row>
    <row r="80" spans="1:20" x14ac:dyDescent="0.25">
      <c r="A80" s="27"/>
      <c r="B80" s="293" t="s">
        <v>60</v>
      </c>
      <c r="C80" s="294"/>
      <c r="D80" s="42" t="e">
        <f>#REF!+#REF!</f>
        <v>#REF!</v>
      </c>
      <c r="E80" s="42" t="e">
        <f>#REF!+#REF!</f>
        <v>#REF!</v>
      </c>
      <c r="F80" s="42" t="e">
        <f>#REF!+#REF!</f>
        <v>#REF!</v>
      </c>
      <c r="G80" s="51" t="e">
        <f>#REF!+#REF!</f>
        <v>#REF!</v>
      </c>
      <c r="H80" s="42" t="e">
        <f>#REF!+#REF!</f>
        <v>#REF!</v>
      </c>
      <c r="I80" s="51" t="e">
        <f>#REF!+#REF!</f>
        <v>#REF!</v>
      </c>
      <c r="J80" s="42" t="e">
        <f>#REF!+#REF!</f>
        <v>#REF!</v>
      </c>
      <c r="K80" s="51" t="e">
        <f>#REF!+#REF!</f>
        <v>#REF!</v>
      </c>
      <c r="L80" s="42" t="e">
        <f>#REF!+#REF!</f>
        <v>#REF!</v>
      </c>
      <c r="M80" s="51" t="e">
        <f>#REF!+#REF!</f>
        <v>#REF!</v>
      </c>
      <c r="N80" s="42" t="e">
        <f>#REF!+#REF!</f>
        <v>#REF!</v>
      </c>
      <c r="O80" s="51" t="e">
        <f>#REF!+#REF!</f>
        <v>#REF!</v>
      </c>
      <c r="P80" s="42" t="e">
        <f>#REF!+#REF!</f>
        <v>#REF!</v>
      </c>
      <c r="Q80" s="53" t="e">
        <f>#REF!+#REF!</f>
        <v>#REF!</v>
      </c>
      <c r="R80" s="16" t="b">
        <v>1</v>
      </c>
      <c r="S80" s="114"/>
      <c r="T80" s="114"/>
    </row>
    <row r="81" spans="1:20" x14ac:dyDescent="0.25">
      <c r="A81" s="27"/>
      <c r="B81" s="293" t="s">
        <v>61</v>
      </c>
      <c r="C81" s="294"/>
      <c r="D81" s="42" t="e">
        <f>#REF!+#REF!</f>
        <v>#REF!</v>
      </c>
      <c r="E81" s="42" t="e">
        <f>#REF!+#REF!</f>
        <v>#REF!</v>
      </c>
      <c r="F81" s="42" t="e">
        <f>#REF!+#REF!</f>
        <v>#REF!</v>
      </c>
      <c r="G81" s="51" t="e">
        <f>#REF!+#REF!</f>
        <v>#REF!</v>
      </c>
      <c r="H81" s="42" t="e">
        <f>#REF!+#REF!</f>
        <v>#REF!</v>
      </c>
      <c r="I81" s="51" t="e">
        <f>#REF!+#REF!</f>
        <v>#REF!</v>
      </c>
      <c r="J81" s="42" t="e">
        <f>#REF!+#REF!</f>
        <v>#REF!</v>
      </c>
      <c r="K81" s="51" t="e">
        <f>#REF!+#REF!</f>
        <v>#REF!</v>
      </c>
      <c r="L81" s="42" t="e">
        <f>#REF!+#REF!</f>
        <v>#REF!</v>
      </c>
      <c r="M81" s="51" t="e">
        <f>#REF!+#REF!</f>
        <v>#REF!</v>
      </c>
      <c r="N81" s="42" t="e">
        <f>#REF!+#REF!</f>
        <v>#REF!</v>
      </c>
      <c r="O81" s="51" t="e">
        <f>#REF!+#REF!</f>
        <v>#REF!</v>
      </c>
      <c r="P81" s="42" t="e">
        <f>#REF!+#REF!</f>
        <v>#REF!</v>
      </c>
      <c r="Q81" s="53" t="e">
        <f>#REF!+#REF!</f>
        <v>#REF!</v>
      </c>
      <c r="R81" s="16" t="b">
        <v>1</v>
      </c>
      <c r="S81" s="114"/>
      <c r="T81" s="114"/>
    </row>
    <row r="82" spans="1:20" ht="12" customHeight="1" x14ac:dyDescent="0.25">
      <c r="A82" s="27"/>
      <c r="B82" s="295">
        <f>COUNTA(B70:C81)</f>
        <v>12</v>
      </c>
      <c r="C82" s="296"/>
      <c r="D82" s="42"/>
      <c r="E82" s="42"/>
      <c r="F82" s="42"/>
      <c r="G82" s="51"/>
      <c r="H82" s="42"/>
      <c r="I82" s="51"/>
      <c r="J82" s="42"/>
      <c r="K82" s="51"/>
      <c r="L82" s="42"/>
      <c r="M82" s="51"/>
      <c r="N82" s="42"/>
      <c r="O82" s="51"/>
      <c r="P82" s="42"/>
      <c r="Q82" s="53"/>
      <c r="R82" s="16" t="b">
        <v>1</v>
      </c>
      <c r="S82" s="114"/>
      <c r="T82" s="114"/>
    </row>
    <row r="83" spans="1:20" x14ac:dyDescent="0.25">
      <c r="A83" s="85" t="s">
        <v>21</v>
      </c>
      <c r="B83" s="37"/>
      <c r="C83" s="38"/>
      <c r="D83" s="42"/>
      <c r="E83" s="42"/>
      <c r="F83" s="42"/>
      <c r="G83" s="51"/>
      <c r="H83" s="42"/>
      <c r="I83" s="51"/>
      <c r="J83" s="42"/>
      <c r="K83" s="51"/>
      <c r="L83" s="42"/>
      <c r="M83" s="51"/>
      <c r="N83" s="42"/>
      <c r="O83" s="51"/>
      <c r="P83" s="42"/>
      <c r="Q83" s="53"/>
      <c r="R83" s="16" t="b">
        <v>1</v>
      </c>
      <c r="S83" s="114"/>
      <c r="T83" s="114"/>
    </row>
    <row r="84" spans="1:20" ht="30" customHeight="1" x14ac:dyDescent="0.25">
      <c r="A84" s="27"/>
      <c r="B84" s="307" t="s">
        <v>62</v>
      </c>
      <c r="C84" s="308"/>
      <c r="D84" s="42" t="e">
        <f>#REF!+#REF!</f>
        <v>#REF!</v>
      </c>
      <c r="E84" s="42" t="e">
        <f>#REF!+#REF!</f>
        <v>#REF!</v>
      </c>
      <c r="F84" s="42" t="e">
        <f>#REF!+#REF!</f>
        <v>#REF!</v>
      </c>
      <c r="G84" s="51" t="e">
        <f>#REF!+#REF!</f>
        <v>#REF!</v>
      </c>
      <c r="H84" s="42" t="e">
        <f>#REF!+#REF!</f>
        <v>#REF!</v>
      </c>
      <c r="I84" s="51" t="e">
        <f>#REF!+#REF!</f>
        <v>#REF!</v>
      </c>
      <c r="J84" s="42" t="e">
        <f>#REF!+#REF!</f>
        <v>#REF!</v>
      </c>
      <c r="K84" s="51" t="e">
        <f>#REF!+#REF!</f>
        <v>#REF!</v>
      </c>
      <c r="L84" s="42" t="e">
        <f>#REF!+#REF!</f>
        <v>#REF!</v>
      </c>
      <c r="M84" s="51" t="e">
        <f>#REF!+#REF!</f>
        <v>#REF!</v>
      </c>
      <c r="N84" s="42" t="e">
        <f>#REF!+#REF!</f>
        <v>#REF!</v>
      </c>
      <c r="O84" s="51" t="e">
        <f>#REF!+#REF!</f>
        <v>#REF!</v>
      </c>
      <c r="P84" s="42" t="e">
        <f>#REF!+#REF!</f>
        <v>#REF!</v>
      </c>
      <c r="Q84" s="53" t="e">
        <f>#REF!+#REF!</f>
        <v>#REF!</v>
      </c>
      <c r="R84" s="16" t="b">
        <v>1</v>
      </c>
      <c r="S84" s="114"/>
      <c r="T84" s="114"/>
    </row>
    <row r="85" spans="1:20" ht="12.75" customHeight="1" x14ac:dyDescent="0.25">
      <c r="A85" s="28"/>
      <c r="B85" s="39"/>
      <c r="C85" s="40"/>
      <c r="D85" s="43"/>
      <c r="E85" s="43"/>
      <c r="F85" s="43"/>
      <c r="G85" s="52"/>
      <c r="H85" s="43"/>
      <c r="I85" s="52"/>
      <c r="J85" s="43"/>
      <c r="K85" s="52"/>
      <c r="L85" s="43"/>
      <c r="M85" s="52"/>
      <c r="N85" s="43"/>
      <c r="O85" s="52"/>
      <c r="P85" s="43"/>
      <c r="Q85" s="54"/>
      <c r="R85" s="16" t="b">
        <v>1</v>
      </c>
      <c r="S85" s="115"/>
      <c r="T85" s="115"/>
    </row>
    <row r="86" spans="1:20" x14ac:dyDescent="0.25">
      <c r="D86" s="70"/>
      <c r="E86" s="70"/>
      <c r="F86" s="70"/>
      <c r="G86" s="70"/>
      <c r="H86" s="70"/>
      <c r="I86" s="70"/>
      <c r="J86" s="70"/>
      <c r="K86" s="70"/>
      <c r="L86" s="70"/>
      <c r="M86" s="70"/>
      <c r="N86" s="70"/>
      <c r="O86" s="70"/>
      <c r="P86" s="70"/>
      <c r="Q86" s="70"/>
      <c r="R86" s="70">
        <v>0</v>
      </c>
    </row>
    <row r="87" spans="1:20" x14ac:dyDescent="0.25">
      <c r="A87" s="77"/>
    </row>
  </sheetData>
  <mergeCells count="48">
    <mergeCell ref="B84:C84"/>
    <mergeCell ref="B41:C41"/>
    <mergeCell ref="B45:C45"/>
    <mergeCell ref="A43:C43"/>
    <mergeCell ref="B33:C33"/>
    <mergeCell ref="B35:C35"/>
    <mergeCell ref="B38:C38"/>
    <mergeCell ref="B55:C55"/>
    <mergeCell ref="B56:C56"/>
    <mergeCell ref="B34:C34"/>
    <mergeCell ref="B53:C53"/>
    <mergeCell ref="B59:C59"/>
    <mergeCell ref="B60:C60"/>
    <mergeCell ref="B52:C52"/>
    <mergeCell ref="A36:C36"/>
    <mergeCell ref="B51:C51"/>
    <mergeCell ref="A22:C22"/>
    <mergeCell ref="A49:C49"/>
    <mergeCell ref="B46:C46"/>
    <mergeCell ref="B47:C47"/>
    <mergeCell ref="B48:C48"/>
    <mergeCell ref="B39:C39"/>
    <mergeCell ref="B40:C40"/>
    <mergeCell ref="B28:C28"/>
    <mergeCell ref="B29:C29"/>
    <mergeCell ref="B24:C24"/>
    <mergeCell ref="B25:C25"/>
    <mergeCell ref="B30:C30"/>
    <mergeCell ref="B31:C31"/>
    <mergeCell ref="B32:C32"/>
    <mergeCell ref="B26:C26"/>
    <mergeCell ref="B27:C27"/>
    <mergeCell ref="B61:C61"/>
    <mergeCell ref="B81:C81"/>
    <mergeCell ref="B82:C82"/>
    <mergeCell ref="B57:C57"/>
    <mergeCell ref="B75:C75"/>
    <mergeCell ref="B76:C76"/>
    <mergeCell ref="B77:C77"/>
    <mergeCell ref="B78:C78"/>
    <mergeCell ref="B79:C79"/>
    <mergeCell ref="B80:C80"/>
    <mergeCell ref="B62:C62"/>
    <mergeCell ref="B70:C70"/>
    <mergeCell ref="B71:C71"/>
    <mergeCell ref="B72:C72"/>
    <mergeCell ref="B73:C73"/>
    <mergeCell ref="B74:C74"/>
  </mergeCells>
  <pageMargins left="0.23622047244094491" right="0.23622047244094491" top="0.74803149606299213" bottom="0.74803149606299213" header="0.31496062992125984" footer="0.31496062992125984"/>
  <pageSetup paperSize="9" scale="47" fitToHeight="0" orientation="landscape" r:id="rId1"/>
  <rowBreaks count="3" manualBreakCount="3">
    <brk id="16" max="16383" man="1"/>
    <brk id="57" max="16383" man="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KZN238 - Alfred Duma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v>18689</v>
      </c>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v>0</v>
      </c>
      <c r="O24" s="74">
        <v>0</v>
      </c>
      <c r="P24" s="68">
        <v>0</v>
      </c>
      <c r="Q24" s="53">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v>0</v>
      </c>
      <c r="O25" s="74">
        <v>0</v>
      </c>
      <c r="P25" s="68">
        <v>0</v>
      </c>
      <c r="Q25" s="5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v>0</v>
      </c>
      <c r="O26" s="74">
        <v>0</v>
      </c>
      <c r="P26" s="68">
        <v>0</v>
      </c>
      <c r="Q26" s="5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v>0</v>
      </c>
      <c r="O27" s="74">
        <v>0</v>
      </c>
      <c r="P27" s="68">
        <v>0</v>
      </c>
      <c r="Q27" s="5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v>0</v>
      </c>
      <c r="O28" s="74">
        <v>0</v>
      </c>
      <c r="P28" s="68">
        <v>0</v>
      </c>
      <c r="Q28" s="5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v>0</v>
      </c>
      <c r="O29" s="74">
        <v>0</v>
      </c>
      <c r="P29" s="68">
        <v>0</v>
      </c>
      <c r="Q29" s="5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v>0</v>
      </c>
      <c r="O30" s="74">
        <v>0</v>
      </c>
      <c r="P30" s="68">
        <v>0</v>
      </c>
      <c r="Q30" s="5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v>0</v>
      </c>
      <c r="O31" s="74">
        <v>0</v>
      </c>
      <c r="P31" s="68">
        <v>0</v>
      </c>
      <c r="Q31" s="5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v>0</v>
      </c>
      <c r="O32" s="74">
        <v>0</v>
      </c>
      <c r="P32" s="68">
        <v>0</v>
      </c>
      <c r="Q32" s="5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v>0</v>
      </c>
      <c r="O33" s="74">
        <v>0</v>
      </c>
      <c r="P33" s="68">
        <v>0</v>
      </c>
      <c r="Q33" s="5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v>0</v>
      </c>
      <c r="O34" s="74">
        <v>0</v>
      </c>
      <c r="P34" s="68">
        <v>0</v>
      </c>
      <c r="Q34" s="5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v>0</v>
      </c>
      <c r="O35" s="74">
        <v>0</v>
      </c>
      <c r="P35" s="68">
        <v>0</v>
      </c>
      <c r="Q35" s="5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v>0</v>
      </c>
      <c r="O36" s="74">
        <v>0</v>
      </c>
      <c r="P36" s="68">
        <v>0</v>
      </c>
      <c r="Q36" s="5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v>0</v>
      </c>
      <c r="O40" s="74">
        <v>0</v>
      </c>
      <c r="P40" s="68">
        <v>0</v>
      </c>
      <c r="Q40" s="53">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v>0</v>
      </c>
      <c r="O41" s="74">
        <v>0</v>
      </c>
      <c r="P41" s="68">
        <v>0</v>
      </c>
      <c r="Q41" s="53">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v>0</v>
      </c>
      <c r="O42" s="74">
        <v>0</v>
      </c>
      <c r="P42" s="68">
        <v>0</v>
      </c>
      <c r="Q42" s="53">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v>0</v>
      </c>
      <c r="O43" s="74">
        <v>0</v>
      </c>
      <c r="P43" s="68">
        <v>0</v>
      </c>
      <c r="Q43" s="53">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v>0</v>
      </c>
      <c r="O47" s="74">
        <v>0</v>
      </c>
      <c r="P47" s="68">
        <v>0</v>
      </c>
      <c r="Q47" s="53">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v>0</v>
      </c>
      <c r="O48" s="74">
        <v>0</v>
      </c>
      <c r="P48" s="68">
        <v>0</v>
      </c>
      <c r="Q48" s="53">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v>0</v>
      </c>
      <c r="O49" s="74">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v>0</v>
      </c>
      <c r="O53" s="74">
        <v>0</v>
      </c>
      <c r="P53" s="68">
        <v>0</v>
      </c>
      <c r="Q53" s="53">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v>0</v>
      </c>
      <c r="O54" s="74">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v>0</v>
      </c>
      <c r="O57" s="74">
        <v>0</v>
      </c>
      <c r="P57" s="68">
        <v>0</v>
      </c>
      <c r="Q57" s="53">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v>0</v>
      </c>
      <c r="O58" s="74">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v>0</v>
      </c>
      <c r="O61" s="74">
        <v>0</v>
      </c>
      <c r="P61" s="68">
        <v>0</v>
      </c>
      <c r="Q61" s="53">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v>0</v>
      </c>
      <c r="O62" s="74">
        <v>0</v>
      </c>
      <c r="P62" s="68">
        <v>0</v>
      </c>
      <c r="Q62" s="53">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v>0</v>
      </c>
      <c r="O63" s="7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v>42</v>
      </c>
      <c r="H66" s="55">
        <v>0</v>
      </c>
      <c r="I66" s="61">
        <v>0</v>
      </c>
      <c r="J66" s="55">
        <v>0</v>
      </c>
      <c r="K66" s="61">
        <v>0</v>
      </c>
      <c r="L66" s="55">
        <v>0</v>
      </c>
      <c r="M66" s="61">
        <v>0</v>
      </c>
      <c r="N66" s="73">
        <v>0</v>
      </c>
      <c r="O66" s="74">
        <v>42</v>
      </c>
      <c r="P66" s="68">
        <v>0</v>
      </c>
      <c r="Q66" s="53">
        <v>-42</v>
      </c>
      <c r="R66" s="16" t="b">
        <v>1</v>
      </c>
      <c r="S66" s="124"/>
      <c r="T66" s="124"/>
    </row>
    <row r="67" spans="1:20" x14ac:dyDescent="0.25">
      <c r="A67" s="27"/>
      <c r="B67" s="37" t="s">
        <v>90</v>
      </c>
      <c r="C67" s="38"/>
      <c r="D67" s="59">
        <v>21</v>
      </c>
      <c r="E67" s="60">
        <v>0</v>
      </c>
      <c r="F67" s="55">
        <v>0</v>
      </c>
      <c r="G67" s="61">
        <v>0</v>
      </c>
      <c r="H67" s="55">
        <v>0</v>
      </c>
      <c r="I67" s="61">
        <v>0</v>
      </c>
      <c r="J67" s="55">
        <v>0</v>
      </c>
      <c r="K67" s="61">
        <v>0</v>
      </c>
      <c r="L67" s="55">
        <v>0</v>
      </c>
      <c r="M67" s="61">
        <v>0</v>
      </c>
      <c r="N67" s="73">
        <v>0</v>
      </c>
      <c r="O67" s="74">
        <v>0</v>
      </c>
      <c r="P67" s="68">
        <v>0</v>
      </c>
      <c r="Q67" s="53">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v>0</v>
      </c>
      <c r="O68" s="74">
        <v>0</v>
      </c>
      <c r="P68" s="68">
        <v>0</v>
      </c>
      <c r="Q68" s="53">
        <v>0</v>
      </c>
      <c r="R68" s="16" t="b">
        <v>1</v>
      </c>
      <c r="S68" s="124"/>
      <c r="T68" s="124"/>
    </row>
    <row r="69" spans="1:20" x14ac:dyDescent="0.25">
      <c r="A69" s="17"/>
      <c r="B69" s="37" t="s">
        <v>92</v>
      </c>
      <c r="C69" s="38"/>
      <c r="D69" s="59">
        <v>0</v>
      </c>
      <c r="E69" s="60">
        <v>0</v>
      </c>
      <c r="F69" s="55">
        <v>0</v>
      </c>
      <c r="G69" s="61">
        <v>0</v>
      </c>
      <c r="H69" s="55">
        <v>0</v>
      </c>
      <c r="I69" s="61">
        <v>0</v>
      </c>
      <c r="J69" s="55">
        <v>0</v>
      </c>
      <c r="K69" s="61">
        <v>0</v>
      </c>
      <c r="L69" s="55">
        <v>0</v>
      </c>
      <c r="M69" s="61">
        <v>0</v>
      </c>
      <c r="N69" s="73">
        <v>0</v>
      </c>
      <c r="O69" s="74">
        <v>0</v>
      </c>
      <c r="P69" s="68">
        <v>0</v>
      </c>
      <c r="Q69" s="53">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v>0</v>
      </c>
      <c r="O72" s="74">
        <v>0</v>
      </c>
      <c r="P72" s="68">
        <v>0</v>
      </c>
      <c r="Q72" s="53">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v>0</v>
      </c>
      <c r="O73" s="74">
        <v>0</v>
      </c>
      <c r="P73" s="68">
        <v>0</v>
      </c>
      <c r="Q73" s="53">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v>0</v>
      </c>
      <c r="O74" s="74">
        <v>0</v>
      </c>
      <c r="P74" s="68">
        <v>0</v>
      </c>
      <c r="Q74" s="53">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v>0</v>
      </c>
      <c r="O75" s="74">
        <v>0</v>
      </c>
      <c r="P75" s="68">
        <v>0</v>
      </c>
      <c r="Q75" s="53">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v>0</v>
      </c>
      <c r="O76" s="74">
        <v>0</v>
      </c>
      <c r="P76" s="68">
        <v>0</v>
      </c>
      <c r="Q76" s="53">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v>0</v>
      </c>
      <c r="O77" s="74">
        <v>0</v>
      </c>
      <c r="P77" s="68">
        <v>0</v>
      </c>
      <c r="Q77" s="53">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v>0</v>
      </c>
      <c r="O78" s="74">
        <v>0</v>
      </c>
      <c r="P78" s="68">
        <v>0</v>
      </c>
      <c r="Q78" s="53">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v>0</v>
      </c>
      <c r="O79" s="74">
        <v>0</v>
      </c>
      <c r="P79" s="68">
        <v>0</v>
      </c>
      <c r="Q79" s="53">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v>0</v>
      </c>
      <c r="O80" s="74">
        <v>0</v>
      </c>
      <c r="P80" s="68">
        <v>0</v>
      </c>
      <c r="Q80" s="53">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v>0</v>
      </c>
      <c r="O81" s="74">
        <v>0</v>
      </c>
      <c r="P81" s="68">
        <v>0</v>
      </c>
      <c r="Q81" s="53">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v>0</v>
      </c>
      <c r="O82" s="74">
        <v>0</v>
      </c>
      <c r="P82" s="68">
        <v>0</v>
      </c>
      <c r="Q82" s="53">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v>0</v>
      </c>
      <c r="O83" s="74">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v>0</v>
      </c>
      <c r="O86" s="74">
        <v>0</v>
      </c>
      <c r="P86" s="68">
        <v>0</v>
      </c>
      <c r="Q86" s="53">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SheetNames!A19</f>
        <v>KZN238</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DC23 - Uthukela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SheetNames!A20</f>
        <v>DC23</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zoomScale="73" zoomScaleNormal="73" workbookViewId="0">
      <selection activeCell="D8" sqref="D8"/>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1" width="10.7109375" style="2" customWidth="1"/>
    <col min="12" max="12" width="12.28515625" style="2" customWidth="1"/>
    <col min="13"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"&amp;VLOOKUP(A88,[4]SheetNames!A2:C56,3,FALSE)</f>
        <v>KZN241 - Endumeni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71</v>
      </c>
      <c r="E5" s="105" t="s">
        <v>39</v>
      </c>
    </row>
    <row r="6" spans="1:20" ht="16.5" x14ac:dyDescent="0.3">
      <c r="C6" s="107" t="s">
        <v>30</v>
      </c>
      <c r="D6" s="118">
        <v>600</v>
      </c>
      <c r="E6" s="104" t="s">
        <v>35</v>
      </c>
    </row>
    <row r="7" spans="1:20" ht="30" x14ac:dyDescent="0.25">
      <c r="A7" s="67"/>
      <c r="B7" s="62"/>
      <c r="C7" s="108" t="s">
        <v>70</v>
      </c>
      <c r="D7" s="119">
        <v>21</v>
      </c>
      <c r="E7" s="104" t="s">
        <v>34</v>
      </c>
      <c r="F7" s="1"/>
      <c r="G7" s="1"/>
      <c r="H7" s="1"/>
      <c r="I7" s="1"/>
      <c r="J7" s="1"/>
      <c r="K7" s="1"/>
      <c r="L7" s="1"/>
      <c r="M7" s="1"/>
      <c r="N7" s="1"/>
      <c r="O7" s="1"/>
      <c r="P7" s="1"/>
      <c r="Q7" s="1"/>
      <c r="R7" s="1"/>
      <c r="S7" s="106"/>
      <c r="T7" s="106"/>
    </row>
    <row r="8" spans="1:20" ht="24.75" customHeight="1" x14ac:dyDescent="0.25">
      <c r="A8" s="67"/>
      <c r="B8" s="62"/>
      <c r="C8" s="147" t="s">
        <v>71</v>
      </c>
      <c r="D8" s="119">
        <v>2040</v>
      </c>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26"/>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26"/>
      <c r="E12" s="104" t="s">
        <v>35</v>
      </c>
      <c r="F12" s="1"/>
      <c r="G12" s="1"/>
      <c r="H12" s="1"/>
      <c r="I12" s="1"/>
      <c r="J12" s="1"/>
      <c r="K12" s="1"/>
      <c r="L12" s="1"/>
      <c r="M12" s="1"/>
      <c r="N12" s="1"/>
      <c r="O12" s="1"/>
      <c r="P12" s="1"/>
      <c r="Q12" s="1"/>
      <c r="R12" s="1"/>
      <c r="S12" s="106"/>
      <c r="T12" s="106"/>
    </row>
    <row r="13" spans="1:20" x14ac:dyDescent="0.25">
      <c r="A13" s="67"/>
      <c r="B13" s="62"/>
      <c r="C13" s="108" t="s">
        <v>76</v>
      </c>
      <c r="D13" s="126"/>
      <c r="E13" s="104" t="s">
        <v>35</v>
      </c>
      <c r="F13" s="1"/>
      <c r="G13" s="1"/>
      <c r="H13" s="1"/>
      <c r="I13" s="1"/>
      <c r="J13" s="1"/>
      <c r="K13" s="1"/>
      <c r="L13" s="1"/>
      <c r="M13" s="1"/>
      <c r="N13" s="1"/>
      <c r="O13" s="1"/>
      <c r="P13" s="1"/>
      <c r="Q13" s="1"/>
      <c r="R13" s="1"/>
      <c r="S13" s="106"/>
      <c r="T13" s="106"/>
    </row>
    <row r="14" spans="1:20" ht="30" x14ac:dyDescent="0.25">
      <c r="A14" s="67"/>
      <c r="B14" s="62"/>
      <c r="C14" s="108" t="s">
        <v>77</v>
      </c>
      <c r="D14" s="119">
        <v>14190</v>
      </c>
      <c r="E14" s="104" t="s">
        <v>35</v>
      </c>
      <c r="F14" s="1"/>
      <c r="G14" s="1"/>
      <c r="H14" s="1"/>
      <c r="I14" s="1"/>
      <c r="J14" s="1"/>
      <c r="K14" s="1"/>
      <c r="L14" s="1"/>
      <c r="M14" s="1"/>
      <c r="N14" s="1"/>
      <c r="O14" s="1"/>
      <c r="P14" s="1"/>
      <c r="Q14" s="1"/>
      <c r="R14" s="1"/>
      <c r="S14" s="106"/>
      <c r="T14" s="106"/>
    </row>
    <row r="15" spans="1:20" x14ac:dyDescent="0.25">
      <c r="A15" s="67"/>
      <c r="B15" s="62"/>
      <c r="C15" s="107" t="s">
        <v>78</v>
      </c>
      <c r="D15" s="119">
        <v>600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28.5" customHeight="1" x14ac:dyDescent="0.25">
      <c r="A23" s="23"/>
      <c r="B23" s="24"/>
      <c r="C23" s="25"/>
      <c r="D23" s="50"/>
      <c r="E23" s="69"/>
      <c r="F23" s="18"/>
      <c r="G23" s="21"/>
      <c r="H23" s="18"/>
      <c r="I23" s="21"/>
      <c r="L23" s="18"/>
      <c r="M23" s="58"/>
      <c r="N23" s="18"/>
      <c r="O23" s="26"/>
      <c r="P23" s="21"/>
      <c r="Q23" s="50"/>
      <c r="R23" s="16"/>
      <c r="T23" s="113"/>
    </row>
    <row r="24" spans="1:20" ht="32.25" customHeight="1" x14ac:dyDescent="0.25">
      <c r="A24" s="23"/>
      <c r="B24" s="297" t="s">
        <v>79</v>
      </c>
      <c r="C24" s="298">
        <v>0</v>
      </c>
      <c r="D24" s="59">
        <v>0</v>
      </c>
      <c r="E24" s="60">
        <v>0</v>
      </c>
      <c r="F24" s="55">
        <v>0</v>
      </c>
      <c r="G24" s="61">
        <v>0</v>
      </c>
      <c r="H24" s="55">
        <v>15</v>
      </c>
      <c r="I24" s="61">
        <v>15</v>
      </c>
      <c r="J24" s="18">
        <v>0</v>
      </c>
      <c r="K24" s="21">
        <v>0</v>
      </c>
      <c r="L24" s="55">
        <v>0</v>
      </c>
      <c r="M24" s="61">
        <v>0</v>
      </c>
      <c r="N24" s="73">
        <f t="shared" ref="N24:N36" si="1">IF(ISERROR(L24+J24+H24+F24),"Invalid Input",L24+J24+H24+F24)</f>
        <v>15</v>
      </c>
      <c r="O24" s="74">
        <f t="shared" ref="O24:O36" si="2">IF(ISERROR(G24+I24+K24+M24),"Invalid Input",G24+I24+K24+M24)</f>
        <v>15</v>
      </c>
      <c r="P24" s="68">
        <v>0</v>
      </c>
      <c r="Q24" s="53">
        <f t="shared" ref="Q24:Q36" si="3">IF(ISERROR(P24-O24),"Invalid Input",(P24-O24))</f>
        <v>-15</v>
      </c>
      <c r="R24" s="16" t="b">
        <v>1</v>
      </c>
      <c r="S24" s="275" t="s">
        <v>266</v>
      </c>
      <c r="T24" s="122"/>
    </row>
    <row r="25" spans="1:20" ht="30" customHeight="1" x14ac:dyDescent="0.25">
      <c r="A25" s="23"/>
      <c r="B25" s="297" t="s">
        <v>80</v>
      </c>
      <c r="C25" s="298">
        <v>0</v>
      </c>
      <c r="D25" s="59">
        <v>0</v>
      </c>
      <c r="E25" s="60"/>
      <c r="F25" s="55">
        <v>0</v>
      </c>
      <c r="G25" s="61">
        <v>0</v>
      </c>
      <c r="H25" s="55">
        <v>14</v>
      </c>
      <c r="I25" s="61">
        <v>14</v>
      </c>
      <c r="J25" s="55"/>
      <c r="K25" s="61"/>
      <c r="L25" s="55">
        <v>0</v>
      </c>
      <c r="M25" s="61">
        <v>0</v>
      </c>
      <c r="N25" s="73">
        <f t="shared" si="1"/>
        <v>14</v>
      </c>
      <c r="O25" s="74">
        <f t="shared" si="2"/>
        <v>14</v>
      </c>
      <c r="P25" s="68">
        <v>0</v>
      </c>
      <c r="Q25" s="53">
        <f t="shared" si="3"/>
        <v>-14</v>
      </c>
      <c r="R25" s="16" t="b">
        <v>1</v>
      </c>
      <c r="S25" s="122"/>
      <c r="T25" s="122"/>
    </row>
    <row r="26" spans="1:20" ht="15" customHeight="1" x14ac:dyDescent="0.25">
      <c r="A26" s="23"/>
      <c r="B26" s="297" t="s">
        <v>28</v>
      </c>
      <c r="C26" s="298">
        <v>0</v>
      </c>
      <c r="D26" s="59">
        <v>0</v>
      </c>
      <c r="E26" s="60"/>
      <c r="F26" s="55">
        <v>0</v>
      </c>
      <c r="G26" s="61">
        <v>0</v>
      </c>
      <c r="H26" s="55">
        <v>0</v>
      </c>
      <c r="I26" s="55">
        <v>0</v>
      </c>
      <c r="J26" s="55"/>
      <c r="K26" s="61"/>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55">
        <v>0</v>
      </c>
      <c r="J27" s="55"/>
      <c r="K27" s="61"/>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55">
        <v>0</v>
      </c>
      <c r="J28" s="55"/>
      <c r="K28" s="61"/>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600</v>
      </c>
      <c r="I29" s="55">
        <v>600</v>
      </c>
      <c r="J29" s="55"/>
      <c r="K29" s="61"/>
      <c r="L29" s="55">
        <v>0</v>
      </c>
      <c r="M29" s="61">
        <v>0</v>
      </c>
      <c r="N29" s="73">
        <f t="shared" si="1"/>
        <v>600</v>
      </c>
      <c r="O29" s="74">
        <f t="shared" si="2"/>
        <v>600</v>
      </c>
      <c r="P29" s="68">
        <v>0</v>
      </c>
      <c r="Q29" s="53">
        <f t="shared" si="3"/>
        <v>-600</v>
      </c>
      <c r="R29" s="16" t="b">
        <v>1</v>
      </c>
      <c r="S29" s="122"/>
      <c r="T29" s="122"/>
    </row>
    <row r="30" spans="1:20" ht="15" customHeight="1" x14ac:dyDescent="0.25">
      <c r="A30" s="23"/>
      <c r="B30" s="297" t="s">
        <v>38</v>
      </c>
      <c r="C30" s="298"/>
      <c r="D30" s="59">
        <v>0</v>
      </c>
      <c r="E30" s="60"/>
      <c r="F30" s="55">
        <v>0</v>
      </c>
      <c r="G30" s="61">
        <v>0</v>
      </c>
      <c r="H30" s="55">
        <v>600</v>
      </c>
      <c r="I30" s="55">
        <v>600</v>
      </c>
      <c r="J30" s="55"/>
      <c r="K30" s="61"/>
      <c r="L30" s="55">
        <v>0</v>
      </c>
      <c r="M30" s="61">
        <v>0</v>
      </c>
      <c r="N30" s="73">
        <f t="shared" si="1"/>
        <v>600</v>
      </c>
      <c r="O30" s="74">
        <f t="shared" si="2"/>
        <v>600</v>
      </c>
      <c r="P30" s="68">
        <v>0</v>
      </c>
      <c r="Q30" s="53">
        <f t="shared" si="3"/>
        <v>-600</v>
      </c>
      <c r="R30" s="16" t="b">
        <v>1</v>
      </c>
      <c r="S30" s="122"/>
      <c r="T30" s="122"/>
    </row>
    <row r="31" spans="1:20" ht="15" customHeight="1" x14ac:dyDescent="0.25">
      <c r="A31" s="23"/>
      <c r="B31" s="141" t="s">
        <v>199</v>
      </c>
      <c r="C31" s="143"/>
      <c r="D31" s="59">
        <v>0</v>
      </c>
      <c r="E31" s="60"/>
      <c r="F31" s="55">
        <v>0</v>
      </c>
      <c r="G31" s="61">
        <v>0</v>
      </c>
      <c r="H31" s="55">
        <v>0</v>
      </c>
      <c r="I31" s="55">
        <v>0</v>
      </c>
      <c r="J31" s="55"/>
      <c r="K31" s="61"/>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55">
        <v>0</v>
      </c>
      <c r="J32" s="55"/>
      <c r="K32" s="61"/>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55">
        <v>0</v>
      </c>
      <c r="J33" s="55"/>
      <c r="K33" s="61"/>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41" t="s">
        <v>200</v>
      </c>
      <c r="C35" s="143"/>
      <c r="D35" s="59">
        <v>0</v>
      </c>
      <c r="E35" s="60"/>
      <c r="F35" s="55">
        <v>0</v>
      </c>
      <c r="G35" s="61">
        <v>0</v>
      </c>
      <c r="H35" s="61">
        <v>71</v>
      </c>
      <c r="I35" s="61">
        <v>71</v>
      </c>
      <c r="J35" s="61"/>
      <c r="K35" s="61"/>
      <c r="L35" s="55">
        <v>0</v>
      </c>
      <c r="M35" s="61">
        <v>0</v>
      </c>
      <c r="N35" s="73">
        <f t="shared" si="1"/>
        <v>71</v>
      </c>
      <c r="O35" s="74">
        <f t="shared" si="2"/>
        <v>71</v>
      </c>
      <c r="P35" s="68">
        <v>0</v>
      </c>
      <c r="Q35" s="53">
        <f t="shared" si="3"/>
        <v>-71</v>
      </c>
      <c r="R35" s="16"/>
      <c r="S35" s="122"/>
      <c r="T35" s="122"/>
    </row>
    <row r="36" spans="1:20" x14ac:dyDescent="0.25">
      <c r="A36" s="23"/>
      <c r="B36" s="297" t="s">
        <v>84</v>
      </c>
      <c r="C36" s="298"/>
      <c r="D36" s="59">
        <v>0</v>
      </c>
      <c r="E36" s="60"/>
      <c r="F36" s="55">
        <v>0</v>
      </c>
      <c r="G36" s="61">
        <v>0</v>
      </c>
      <c r="H36" s="55">
        <v>1000</v>
      </c>
      <c r="I36" s="61">
        <v>500</v>
      </c>
      <c r="J36" s="55">
        <v>0</v>
      </c>
      <c r="K36" s="61">
        <v>0</v>
      </c>
      <c r="L36" s="55">
        <v>0</v>
      </c>
      <c r="M36" s="61">
        <v>0</v>
      </c>
      <c r="N36" s="73">
        <f t="shared" si="1"/>
        <v>1000</v>
      </c>
      <c r="O36" s="74">
        <f t="shared" si="2"/>
        <v>500</v>
      </c>
      <c r="P36" s="68">
        <v>0</v>
      </c>
      <c r="Q36" s="53">
        <f t="shared" si="3"/>
        <v>-500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44"/>
      <c r="B39" s="145"/>
      <c r="C39" s="146"/>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 t="shared" ref="N40:N43" si="4">IF(ISERROR(L40+J40+H40+F40),"Invalid Input",L40+J40+H40+F40)</f>
        <v>0</v>
      </c>
      <c r="O40" s="74">
        <f t="shared" ref="O40:O43" si="5">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3.5</v>
      </c>
      <c r="I41" s="61">
        <v>6.9</v>
      </c>
      <c r="J41" s="55">
        <v>0</v>
      </c>
      <c r="K41" s="61">
        <v>0</v>
      </c>
      <c r="L41" s="55">
        <v>0</v>
      </c>
      <c r="M41" s="61">
        <v>0</v>
      </c>
      <c r="N41" s="73">
        <f t="shared" si="4"/>
        <v>3.5</v>
      </c>
      <c r="O41" s="74">
        <f t="shared" si="5"/>
        <v>6.9</v>
      </c>
      <c r="P41" s="68">
        <v>0</v>
      </c>
      <c r="Q41" s="53">
        <f>IF(ISERROR(P41-O41),"Invalid Input",(P41-O41))</f>
        <v>-6.9</v>
      </c>
      <c r="R41" s="16" t="b">
        <v>1</v>
      </c>
      <c r="S41" s="122"/>
      <c r="T41" s="122"/>
    </row>
    <row r="42" spans="1:20" ht="15" customHeight="1" x14ac:dyDescent="0.25">
      <c r="A42" s="27"/>
      <c r="B42" s="297" t="s">
        <v>85</v>
      </c>
      <c r="C42" s="298">
        <v>0</v>
      </c>
      <c r="D42" s="59">
        <v>0</v>
      </c>
      <c r="E42" s="60"/>
      <c r="F42" s="55"/>
      <c r="G42" s="61"/>
      <c r="H42" s="55">
        <v>2</v>
      </c>
      <c r="I42" s="61">
        <v>1</v>
      </c>
      <c r="J42" s="55">
        <v>0</v>
      </c>
      <c r="K42" s="61">
        <v>0</v>
      </c>
      <c r="L42" s="55">
        <v>0</v>
      </c>
      <c r="M42" s="61">
        <v>0</v>
      </c>
      <c r="N42" s="73">
        <f t="shared" si="4"/>
        <v>2</v>
      </c>
      <c r="O42" s="74">
        <f t="shared" si="5"/>
        <v>1</v>
      </c>
      <c r="P42" s="68">
        <v>0</v>
      </c>
      <c r="Q42" s="53">
        <f>IF(ISERROR(P42-O42),"Invalid Input",(P42-O42))</f>
        <v>-1</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 t="shared" si="4"/>
        <v>0</v>
      </c>
      <c r="O43" s="74">
        <f t="shared" si="5"/>
        <v>0</v>
      </c>
      <c r="P43" s="68">
        <v>0</v>
      </c>
      <c r="Q43" s="53">
        <f>IF(ISERROR(P43-O43),"Invalid Input",(P43-O43))</f>
        <v>0</v>
      </c>
      <c r="R43" s="116" t="b">
        <v>1</v>
      </c>
      <c r="S43" s="122"/>
      <c r="T43" s="122"/>
    </row>
    <row r="44" spans="1:20" x14ac:dyDescent="0.25">
      <c r="A44" s="27"/>
      <c r="B44" s="142"/>
      <c r="C44" s="143"/>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44"/>
      <c r="B46" s="145"/>
      <c r="C46" s="146"/>
      <c r="D46" s="120"/>
      <c r="E46" s="120"/>
      <c r="F46" s="120" t="s">
        <v>267</v>
      </c>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 t="shared" ref="N47:N49" si="6">IF(ISERROR(L47+J47+H47+F47),"Invalid Input",L47+J47+H47+F47)</f>
        <v>0</v>
      </c>
      <c r="O47" s="74">
        <f t="shared" ref="O47:O49" si="7">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 t="shared" si="6"/>
        <v>0</v>
      </c>
      <c r="O48" s="74">
        <f t="shared" si="7"/>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 t="shared" si="6"/>
        <v>0</v>
      </c>
      <c r="O49" s="74">
        <f t="shared" si="7"/>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45"/>
      <c r="C52" s="146"/>
      <c r="D52" s="87"/>
      <c r="E52" s="87"/>
      <c r="F52" s="87"/>
      <c r="G52" s="88"/>
      <c r="H52" s="87"/>
      <c r="I52" s="88"/>
      <c r="J52" s="87"/>
      <c r="K52" s="88"/>
      <c r="L52" s="87"/>
      <c r="M52" s="88"/>
      <c r="N52" s="42"/>
      <c r="O52" s="51"/>
      <c r="P52" s="87"/>
      <c r="Q52" s="53"/>
      <c r="R52" s="16" t="b">
        <v>1</v>
      </c>
      <c r="S52" s="124"/>
      <c r="T52" s="124"/>
    </row>
    <row r="53" spans="1:20" ht="40.5" customHeight="1" x14ac:dyDescent="0.25">
      <c r="A53" s="23"/>
      <c r="B53" s="297" t="s">
        <v>41</v>
      </c>
      <c r="C53" s="298">
        <v>0</v>
      </c>
      <c r="D53" s="59">
        <v>0</v>
      </c>
      <c r="E53" s="60"/>
      <c r="F53" s="55"/>
      <c r="G53" s="61"/>
      <c r="H53" s="276">
        <v>0</v>
      </c>
      <c r="I53" s="61">
        <v>0</v>
      </c>
      <c r="J53" s="55">
        <v>0</v>
      </c>
      <c r="K53" s="61">
        <v>0</v>
      </c>
      <c r="L53" s="55">
        <v>0</v>
      </c>
      <c r="M53" s="61">
        <v>0</v>
      </c>
      <c r="N53" s="73">
        <f t="shared" ref="N53:N54" si="8">IF(ISERROR(L53+J53+H53+F53),"Invalid Input",L53+J53+H53+F53)</f>
        <v>0</v>
      </c>
      <c r="O53" s="74">
        <f t="shared" ref="O53:O54" si="9">IF(ISERROR(G53+I53+K53+M53),"Invalid Input",G53+I53+K53+M53)</f>
        <v>0</v>
      </c>
      <c r="P53" s="68">
        <v>0</v>
      </c>
      <c r="Q53" s="53">
        <f>IF(ISERROR(P53-O53),"Invalid Input",(P53-O53))</f>
        <v>0</v>
      </c>
      <c r="R53" s="16" t="b">
        <v>1</v>
      </c>
      <c r="S53" s="124"/>
      <c r="T53" s="124"/>
    </row>
    <row r="54" spans="1:20" ht="36" customHeight="1" x14ac:dyDescent="0.25">
      <c r="A54" s="27"/>
      <c r="B54" s="297" t="s">
        <v>47</v>
      </c>
      <c r="C54" s="298">
        <v>0</v>
      </c>
      <c r="D54" s="59">
        <v>0</v>
      </c>
      <c r="E54" s="60"/>
      <c r="F54" s="55"/>
      <c r="G54" s="61"/>
      <c r="H54" s="276">
        <v>0</v>
      </c>
      <c r="I54" s="61">
        <v>0</v>
      </c>
      <c r="J54" s="55">
        <v>0</v>
      </c>
      <c r="K54" s="61">
        <v>0</v>
      </c>
      <c r="L54" s="55">
        <v>0</v>
      </c>
      <c r="M54" s="61">
        <v>0</v>
      </c>
      <c r="N54" s="73">
        <f t="shared" si="8"/>
        <v>0</v>
      </c>
      <c r="O54" s="74">
        <f t="shared" si="9"/>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37.5" customHeight="1" x14ac:dyDescent="0.25">
      <c r="A57" s="27"/>
      <c r="B57" s="307" t="s">
        <v>48</v>
      </c>
      <c r="C57" s="308"/>
      <c r="D57" s="59">
        <v>0</v>
      </c>
      <c r="E57" s="60"/>
      <c r="F57" s="55"/>
      <c r="G57" s="61"/>
      <c r="H57" s="276">
        <v>0</v>
      </c>
      <c r="I57" s="61">
        <v>0</v>
      </c>
      <c r="J57" s="55">
        <v>0</v>
      </c>
      <c r="K57" s="61">
        <v>0</v>
      </c>
      <c r="L57" s="55">
        <v>0</v>
      </c>
      <c r="M57" s="61">
        <v>0</v>
      </c>
      <c r="N57" s="73">
        <f t="shared" ref="N57:N58" si="10">IF(ISERROR(L57+J57+H57+F57),"Invalid Input",L57+J57+H57+F57)</f>
        <v>0</v>
      </c>
      <c r="O57" s="74">
        <f t="shared" ref="O57:O58" si="11">IF(ISERROR(G57+I57+K57+M57),"Invalid Input",G57+I57+K57+M57)</f>
        <v>0</v>
      </c>
      <c r="P57" s="68">
        <v>0</v>
      </c>
      <c r="Q57" s="53">
        <f>IF(ISERROR(P57-O57),"Invalid Input",(P57-O57))</f>
        <v>0</v>
      </c>
      <c r="R57" s="16" t="b">
        <v>1</v>
      </c>
      <c r="S57" s="124"/>
      <c r="T57" s="124"/>
    </row>
    <row r="58" spans="1:20" ht="31.5" customHeight="1" x14ac:dyDescent="0.25">
      <c r="A58" s="27"/>
      <c r="B58" s="307" t="s">
        <v>49</v>
      </c>
      <c r="C58" s="308"/>
      <c r="D58" s="59">
        <v>0</v>
      </c>
      <c r="E58" s="60"/>
      <c r="F58" s="55"/>
      <c r="G58" s="61"/>
      <c r="H58" s="276">
        <v>0</v>
      </c>
      <c r="I58" s="61">
        <v>0</v>
      </c>
      <c r="J58" s="55">
        <v>0</v>
      </c>
      <c r="K58" s="61">
        <v>0</v>
      </c>
      <c r="L58" s="55">
        <v>0</v>
      </c>
      <c r="M58" s="61">
        <v>0</v>
      </c>
      <c r="N58" s="73">
        <f t="shared" si="10"/>
        <v>0</v>
      </c>
      <c r="O58" s="74">
        <f t="shared" si="11"/>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276">
        <v>0</v>
      </c>
      <c r="I61" s="61">
        <v>0</v>
      </c>
      <c r="J61" s="55">
        <v>0</v>
      </c>
      <c r="K61" s="61">
        <v>0</v>
      </c>
      <c r="L61" s="55">
        <v>0</v>
      </c>
      <c r="M61" s="61">
        <v>0</v>
      </c>
      <c r="N61" s="73">
        <f t="shared" ref="N61:N63" si="12">IF(ISERROR(L61+J61+H61+F61),"Invalid Input",L61+J61+H61+F61)</f>
        <v>0</v>
      </c>
      <c r="O61" s="74">
        <f t="shared" ref="O61:O63" si="13">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276">
        <v>0</v>
      </c>
      <c r="I62" s="61">
        <v>0</v>
      </c>
      <c r="J62" s="55">
        <v>0</v>
      </c>
      <c r="K62" s="61">
        <v>0</v>
      </c>
      <c r="L62" s="55">
        <v>0</v>
      </c>
      <c r="M62" s="61">
        <v>0</v>
      </c>
      <c r="N62" s="73">
        <f t="shared" si="12"/>
        <v>0</v>
      </c>
      <c r="O62" s="74">
        <f t="shared" si="13"/>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 t="shared" si="12"/>
        <v>0</v>
      </c>
      <c r="O63" s="74">
        <f t="shared" si="13"/>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10</v>
      </c>
      <c r="I66" s="277">
        <v>22</v>
      </c>
      <c r="J66" s="55">
        <v>0</v>
      </c>
      <c r="K66" s="61">
        <v>0</v>
      </c>
      <c r="L66" s="55">
        <v>0</v>
      </c>
      <c r="M66" s="61">
        <v>0</v>
      </c>
      <c r="N66" s="73">
        <f t="shared" ref="N66:N69" si="14">IF(ISERROR(L66+J66+H66+F66),"Invalid Input",L66+J66+H66+F66)</f>
        <v>10</v>
      </c>
      <c r="O66" s="74">
        <f t="shared" ref="O66:O69" si="15">IF(ISERROR(G66+I66+K66+M66),"Invalid Input",G66+I66+K66+M66)</f>
        <v>22</v>
      </c>
      <c r="P66" s="68">
        <v>0</v>
      </c>
      <c r="Q66" s="53">
        <f>IF(ISERROR(P66-O66),"Invalid Input",(P66-O66))</f>
        <v>-22</v>
      </c>
      <c r="R66" s="16" t="b">
        <v>1</v>
      </c>
      <c r="S66" s="124"/>
      <c r="T66" s="124"/>
    </row>
    <row r="67" spans="1:20" x14ac:dyDescent="0.25">
      <c r="A67" s="27"/>
      <c r="B67" s="37" t="s">
        <v>90</v>
      </c>
      <c r="C67" s="38"/>
      <c r="D67" s="59">
        <v>0</v>
      </c>
      <c r="E67" s="60"/>
      <c r="F67" s="55"/>
      <c r="G67" s="61"/>
      <c r="H67" s="157">
        <v>0</v>
      </c>
      <c r="I67" s="277">
        <v>0</v>
      </c>
      <c r="J67" s="55">
        <v>0</v>
      </c>
      <c r="K67" s="61">
        <v>0</v>
      </c>
      <c r="L67" s="55">
        <v>0</v>
      </c>
      <c r="M67" s="61">
        <v>0</v>
      </c>
      <c r="N67" s="73">
        <f t="shared" si="14"/>
        <v>0</v>
      </c>
      <c r="O67" s="74">
        <f t="shared" si="15"/>
        <v>0</v>
      </c>
      <c r="P67" s="68">
        <v>0</v>
      </c>
      <c r="Q67" s="53">
        <f>IF(ISERROR(P67-O67),"Invalid Input",(P67-O67))</f>
        <v>0</v>
      </c>
      <c r="R67" s="16" t="b">
        <v>1</v>
      </c>
      <c r="S67" s="124"/>
      <c r="T67" s="124"/>
    </row>
    <row r="68" spans="1:20" x14ac:dyDescent="0.25">
      <c r="A68" s="23"/>
      <c r="B68" s="37" t="s">
        <v>91</v>
      </c>
      <c r="C68" s="38"/>
      <c r="D68" s="59">
        <v>0</v>
      </c>
      <c r="E68" s="60"/>
      <c r="F68" s="55"/>
      <c r="G68" s="61"/>
      <c r="H68" s="55">
        <v>1208</v>
      </c>
      <c r="I68" s="61">
        <v>2040</v>
      </c>
      <c r="J68" s="55">
        <v>0</v>
      </c>
      <c r="K68" s="61">
        <v>0</v>
      </c>
      <c r="L68" s="55">
        <v>0</v>
      </c>
      <c r="M68" s="61">
        <v>0</v>
      </c>
      <c r="N68" s="73">
        <f t="shared" si="14"/>
        <v>1208</v>
      </c>
      <c r="O68" s="74">
        <f t="shared" si="15"/>
        <v>2040</v>
      </c>
      <c r="P68" s="68">
        <v>0</v>
      </c>
      <c r="Q68" s="53">
        <f>IF(ISERROR(P68-O68),"Invalid Input",(P68-O68))</f>
        <v>-2040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 t="shared" si="14"/>
        <v>0</v>
      </c>
      <c r="O69" s="74">
        <f t="shared" si="15"/>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54" customHeight="1" x14ac:dyDescent="0.25">
      <c r="A72" s="23"/>
      <c r="B72" s="293" t="s">
        <v>50</v>
      </c>
      <c r="C72" s="294"/>
      <c r="D72" s="59">
        <v>0</v>
      </c>
      <c r="E72" s="60"/>
      <c r="F72" s="55"/>
      <c r="G72" s="61"/>
      <c r="H72" s="55">
        <v>1</v>
      </c>
      <c r="I72" s="278">
        <v>0</v>
      </c>
      <c r="J72" s="55">
        <v>0</v>
      </c>
      <c r="K72" s="61">
        <v>0</v>
      </c>
      <c r="L72" s="55">
        <v>0</v>
      </c>
      <c r="M72" s="61">
        <v>0</v>
      </c>
      <c r="N72" s="73">
        <f t="shared" ref="N72:N83" si="16">IF(ISERROR(L72+J72+H72+F72),"Invalid Input",L72+J72+H72+F72)</f>
        <v>1</v>
      </c>
      <c r="O72" s="74">
        <f t="shared" ref="O72:O83" si="17">IF(ISERROR(G72+I72+K72+M72),"Invalid Input",G72+I72+K72+M72)</f>
        <v>0</v>
      </c>
      <c r="P72" s="68">
        <v>0</v>
      </c>
      <c r="Q72" s="53">
        <f t="shared" ref="Q72:Q83" si="18">IF(ISERROR(P72-O72),"Invalid Input",(P72-O72))</f>
        <v>0</v>
      </c>
      <c r="R72" s="16" t="b">
        <v>1</v>
      </c>
      <c r="S72" s="124"/>
      <c r="T72" s="124"/>
    </row>
    <row r="73" spans="1:20" x14ac:dyDescent="0.25">
      <c r="A73" s="27"/>
      <c r="B73" s="293" t="s">
        <v>51</v>
      </c>
      <c r="C73" s="294"/>
      <c r="D73" s="59">
        <v>0</v>
      </c>
      <c r="E73" s="60"/>
      <c r="F73" s="55"/>
      <c r="G73" s="61"/>
      <c r="H73" s="55">
        <v>1</v>
      </c>
      <c r="I73" s="61">
        <v>0</v>
      </c>
      <c r="J73" s="55">
        <v>0</v>
      </c>
      <c r="K73" s="61">
        <v>0</v>
      </c>
      <c r="L73" s="55">
        <v>0</v>
      </c>
      <c r="M73" s="61">
        <v>0</v>
      </c>
      <c r="N73" s="73">
        <f t="shared" si="16"/>
        <v>1</v>
      </c>
      <c r="O73" s="74">
        <f t="shared" si="17"/>
        <v>0</v>
      </c>
      <c r="P73" s="68">
        <v>0</v>
      </c>
      <c r="Q73" s="53">
        <f t="shared" si="18"/>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16"/>
        <v>0</v>
      </c>
      <c r="O74" s="74">
        <f t="shared" si="17"/>
        <v>0</v>
      </c>
      <c r="P74" s="68">
        <v>0</v>
      </c>
      <c r="Q74" s="53">
        <f t="shared" si="18"/>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16"/>
        <v>0</v>
      </c>
      <c r="O75" s="74">
        <f t="shared" si="17"/>
        <v>0</v>
      </c>
      <c r="P75" s="68">
        <v>0</v>
      </c>
      <c r="Q75" s="53">
        <f t="shared" si="18"/>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16"/>
        <v>0</v>
      </c>
      <c r="O76" s="74">
        <f t="shared" si="17"/>
        <v>0</v>
      </c>
      <c r="P76" s="68">
        <v>0</v>
      </c>
      <c r="Q76" s="53">
        <f t="shared" si="18"/>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16"/>
        <v>0</v>
      </c>
      <c r="O77" s="74">
        <f t="shared" si="17"/>
        <v>0</v>
      </c>
      <c r="P77" s="68">
        <v>0</v>
      </c>
      <c r="Q77" s="53">
        <f t="shared" si="18"/>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16"/>
        <v>0</v>
      </c>
      <c r="O78" s="74">
        <f t="shared" si="17"/>
        <v>0</v>
      </c>
      <c r="P78" s="68">
        <v>0</v>
      </c>
      <c r="Q78" s="53">
        <f t="shared" si="18"/>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16"/>
        <v>0</v>
      </c>
      <c r="O79" s="74">
        <f t="shared" si="17"/>
        <v>0</v>
      </c>
      <c r="P79" s="68">
        <v>0</v>
      </c>
      <c r="Q79" s="53">
        <f t="shared" si="18"/>
        <v>0</v>
      </c>
      <c r="R79" s="16" t="b">
        <v>1</v>
      </c>
      <c r="S79" s="124"/>
      <c r="T79" s="124"/>
    </row>
    <row r="80" spans="1:20" x14ac:dyDescent="0.25">
      <c r="A80" s="27"/>
      <c r="B80" s="293" t="s">
        <v>58</v>
      </c>
      <c r="C80" s="294"/>
      <c r="D80" s="59">
        <v>0</v>
      </c>
      <c r="E80" s="60"/>
      <c r="F80" s="55"/>
      <c r="G80" s="61"/>
      <c r="H80" s="55">
        <v>2</v>
      </c>
      <c r="I80" s="61">
        <v>2</v>
      </c>
      <c r="J80" s="55">
        <v>0</v>
      </c>
      <c r="K80" s="61">
        <v>0</v>
      </c>
      <c r="L80" s="55">
        <v>0</v>
      </c>
      <c r="M80" s="61">
        <v>0</v>
      </c>
      <c r="N80" s="73">
        <f t="shared" si="16"/>
        <v>2</v>
      </c>
      <c r="O80" s="74">
        <f t="shared" si="17"/>
        <v>2</v>
      </c>
      <c r="P80" s="68">
        <v>0</v>
      </c>
      <c r="Q80" s="53">
        <f t="shared" si="18"/>
        <v>-2</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16"/>
        <v>0</v>
      </c>
      <c r="O81" s="74">
        <f t="shared" si="17"/>
        <v>0</v>
      </c>
      <c r="P81" s="68">
        <v>0</v>
      </c>
      <c r="Q81" s="53">
        <f t="shared" si="18"/>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16"/>
        <v>0</v>
      </c>
      <c r="O82" s="74">
        <f t="shared" si="17"/>
        <v>0</v>
      </c>
      <c r="P82" s="68">
        <v>0</v>
      </c>
      <c r="Q82" s="53">
        <f t="shared" si="18"/>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16"/>
        <v>0</v>
      </c>
      <c r="O83" s="74">
        <f t="shared" si="17"/>
        <v>0</v>
      </c>
      <c r="P83" s="68">
        <v>0</v>
      </c>
      <c r="Q83" s="53">
        <f t="shared" si="18"/>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20</v>
      </c>
      <c r="I86" s="61">
        <v>20</v>
      </c>
      <c r="J86" s="55">
        <v>0</v>
      </c>
      <c r="K86" s="61">
        <v>0</v>
      </c>
      <c r="L86" s="55">
        <v>0</v>
      </c>
      <c r="M86" s="61">
        <v>0</v>
      </c>
      <c r="N86" s="73">
        <f t="shared" ref="N86" si="19">IF(ISERROR(L86+J86+H86+F86),"Invalid Input",L86+J86+H86+F86)</f>
        <v>20</v>
      </c>
      <c r="O86" s="74">
        <f t="shared" ref="O86" si="20">IF(ISERROR(G86+I86+K86+M86),"Invalid Input",G86+I86+K86+M86)</f>
        <v>20</v>
      </c>
      <c r="P86" s="68">
        <v>0</v>
      </c>
      <c r="Q86" s="53">
        <f>IF(ISERROR(P86-O86),"Invalid Input",(P86-O86))</f>
        <v>-20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[4]SheetNames!A21</f>
        <v>KZN241</v>
      </c>
    </row>
  </sheetData>
  <mergeCells count="48">
    <mergeCell ref="B36:C36"/>
    <mergeCell ref="A22:C22"/>
    <mergeCell ref="B24:C24"/>
    <mergeCell ref="B25:C25"/>
    <mergeCell ref="B26:C26"/>
    <mergeCell ref="B27:C27"/>
    <mergeCell ref="B28:C28"/>
    <mergeCell ref="B29:C29"/>
    <mergeCell ref="B30:C30"/>
    <mergeCell ref="B32:C32"/>
    <mergeCell ref="B33:C33"/>
    <mergeCell ref="B34:C34"/>
    <mergeCell ref="A51:C51"/>
    <mergeCell ref="B37:C37"/>
    <mergeCell ref="A38:C38"/>
    <mergeCell ref="B40:C40"/>
    <mergeCell ref="B41:C41"/>
    <mergeCell ref="B42:C42"/>
    <mergeCell ref="B43:C43"/>
    <mergeCell ref="A45:C45"/>
    <mergeCell ref="B47:C47"/>
    <mergeCell ref="B48:C48"/>
    <mergeCell ref="B49:C49"/>
    <mergeCell ref="B50:C50"/>
    <mergeCell ref="B73:C73"/>
    <mergeCell ref="B53:C53"/>
    <mergeCell ref="B54:C54"/>
    <mergeCell ref="B55:C55"/>
    <mergeCell ref="B57:C57"/>
    <mergeCell ref="B58:C58"/>
    <mergeCell ref="B59:C59"/>
    <mergeCell ref="B61:C61"/>
    <mergeCell ref="B62:C62"/>
    <mergeCell ref="B63:C63"/>
    <mergeCell ref="B64:C64"/>
    <mergeCell ref="B72:C72"/>
    <mergeCell ref="B86:C86"/>
    <mergeCell ref="B74:C74"/>
    <mergeCell ref="B75:C75"/>
    <mergeCell ref="B76:C76"/>
    <mergeCell ref="B77:C77"/>
    <mergeCell ref="B78:C78"/>
    <mergeCell ref="B79:C79"/>
    <mergeCell ref="B80:C80"/>
    <mergeCell ref="B81:C81"/>
    <mergeCell ref="B82:C82"/>
    <mergeCell ref="B83:C83"/>
    <mergeCell ref="B84:C84"/>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249977111117893"/>
    <pageSetUpPr fitToPage="1"/>
  </sheetPr>
  <dimension ref="A1:T88"/>
  <sheetViews>
    <sheetView showGridLines="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KZN242 - Nquthu</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SheetNames!A22</f>
        <v>KZN242</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249977111117893"/>
    <pageSetUpPr fitToPage="1"/>
  </sheetPr>
  <dimension ref="A1:T88"/>
  <sheetViews>
    <sheetView showGridLines="0" topLeftCell="A46"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KZN244 - Msinga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SheetNames!A23</f>
        <v>KZN244</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tint="-0.249977111117893"/>
    <pageSetUpPr fitToPage="1"/>
  </sheetPr>
  <dimension ref="A1:T88"/>
  <sheetViews>
    <sheetView showGridLines="0" topLeftCell="A46"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KZN245 - Umvoti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SheetNames!A24</f>
        <v>KZN245</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249977111117893"/>
    <pageSetUpPr fitToPage="1"/>
  </sheetPr>
  <dimension ref="A1:T88"/>
  <sheetViews>
    <sheetView showGridLines="0" topLeftCell="A64"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DC24 - Umzinyathi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103491</v>
      </c>
      <c r="E5" s="105" t="s">
        <v>39</v>
      </c>
    </row>
    <row r="6" spans="1:20" ht="16.5" x14ac:dyDescent="0.3">
      <c r="C6" s="107" t="s">
        <v>30</v>
      </c>
      <c r="D6" s="118">
        <v>48563</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127" t="s">
        <v>71</v>
      </c>
      <c r="D8" s="119">
        <v>0</v>
      </c>
      <c r="E8" s="104" t="s">
        <v>35</v>
      </c>
      <c r="F8" s="1"/>
      <c r="G8" s="1"/>
      <c r="H8" s="1"/>
      <c r="I8" s="1"/>
      <c r="J8" s="1"/>
      <c r="K8" s="1"/>
      <c r="L8" s="1"/>
      <c r="M8" s="1"/>
      <c r="N8" s="1"/>
      <c r="O8" s="1"/>
      <c r="P8" s="1"/>
      <c r="Q8" s="1"/>
      <c r="R8" s="1"/>
      <c r="S8" s="106"/>
      <c r="T8" s="106"/>
    </row>
    <row r="9" spans="1:20" ht="15.75" customHeight="1" x14ac:dyDescent="0.25">
      <c r="A9" s="67"/>
      <c r="B9" s="62"/>
      <c r="C9" s="109" t="s">
        <v>72</v>
      </c>
      <c r="D9" s="119">
        <v>0</v>
      </c>
      <c r="E9" s="104" t="s">
        <v>35</v>
      </c>
      <c r="F9" s="1"/>
      <c r="G9" s="1"/>
      <c r="H9" s="1"/>
      <c r="I9" s="1"/>
      <c r="J9" s="1"/>
      <c r="K9" s="1"/>
      <c r="L9" s="1"/>
      <c r="M9" s="1"/>
      <c r="N9" s="1"/>
      <c r="O9" s="1"/>
      <c r="P9" s="1"/>
      <c r="Q9" s="1"/>
      <c r="R9" s="1"/>
      <c r="S9" s="106"/>
      <c r="T9" s="106"/>
    </row>
    <row r="10" spans="1:20" x14ac:dyDescent="0.25">
      <c r="A10" s="67"/>
      <c r="B10" s="62"/>
      <c r="C10" s="108" t="s">
        <v>73</v>
      </c>
      <c r="D10" s="119">
        <v>0</v>
      </c>
      <c r="E10" s="104" t="s">
        <v>35</v>
      </c>
      <c r="F10" s="1"/>
      <c r="G10" s="1"/>
      <c r="H10" s="1"/>
      <c r="I10" s="1"/>
      <c r="J10" s="1"/>
      <c r="K10" s="1"/>
      <c r="L10" s="1"/>
      <c r="M10" s="1"/>
      <c r="N10" s="1"/>
      <c r="O10" s="1"/>
      <c r="P10" s="1"/>
      <c r="Q10" s="1"/>
      <c r="R10" s="1"/>
      <c r="S10" s="106"/>
      <c r="T10" s="106"/>
    </row>
    <row r="11" spans="1:20" x14ac:dyDescent="0.25">
      <c r="A11" s="67"/>
      <c r="B11" s="62"/>
      <c r="C11" s="108" t="s">
        <v>74</v>
      </c>
      <c r="D11" s="126">
        <v>84177</v>
      </c>
      <c r="E11" s="104" t="s">
        <v>35</v>
      </c>
      <c r="F11" s="1"/>
      <c r="G11" s="1"/>
      <c r="H11" s="1"/>
      <c r="I11" s="1"/>
      <c r="J11" s="1"/>
      <c r="K11" s="1"/>
      <c r="L11" s="1"/>
      <c r="M11" s="1"/>
      <c r="N11" s="1"/>
      <c r="O11" s="1"/>
      <c r="P11" s="1"/>
      <c r="Q11" s="1"/>
      <c r="R11" s="1"/>
      <c r="S11" s="106"/>
      <c r="T11" s="106"/>
    </row>
    <row r="12" spans="1:20" x14ac:dyDescent="0.25">
      <c r="A12" s="67"/>
      <c r="B12" s="62"/>
      <c r="C12" s="108" t="s">
        <v>75</v>
      </c>
      <c r="D12" s="119">
        <v>105719</v>
      </c>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0</v>
      </c>
      <c r="E14" s="104" t="s">
        <v>35</v>
      </c>
      <c r="F14" s="1"/>
      <c r="G14" s="1"/>
      <c r="H14" s="1"/>
      <c r="I14" s="1"/>
      <c r="J14" s="1"/>
      <c r="K14" s="1"/>
      <c r="L14" s="1"/>
      <c r="M14" s="1"/>
      <c r="N14" s="1"/>
      <c r="O14" s="1"/>
      <c r="P14" s="1"/>
      <c r="Q14" s="1"/>
      <c r="R14" s="1"/>
      <c r="S14" s="106"/>
      <c r="T14" s="106"/>
    </row>
    <row r="15" spans="1:20" x14ac:dyDescent="0.25">
      <c r="A15" s="67"/>
      <c r="B15" s="62"/>
      <c r="C15" s="107" t="s">
        <v>78</v>
      </c>
      <c r="D15" s="119">
        <v>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v>0</v>
      </c>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ht="60" x14ac:dyDescent="0.25">
      <c r="A54" s="27"/>
      <c r="B54" s="297" t="s">
        <v>47</v>
      </c>
      <c r="C54" s="298">
        <v>0</v>
      </c>
      <c r="D54" s="59">
        <v>22761</v>
      </c>
      <c r="E54" s="60">
        <v>1500</v>
      </c>
      <c r="F54" s="55">
        <v>0</v>
      </c>
      <c r="G54" s="61"/>
      <c r="H54" s="55">
        <v>300</v>
      </c>
      <c r="I54" s="61">
        <v>0</v>
      </c>
      <c r="J54" s="55">
        <v>300</v>
      </c>
      <c r="K54" s="61">
        <v>0</v>
      </c>
      <c r="L54" s="55">
        <v>900</v>
      </c>
      <c r="M54" s="61">
        <v>0</v>
      </c>
      <c r="N54" s="73">
        <f>IF(ISERROR(L54+J54+H54+F54),"Invalid Input",L54+J54+H54+F54)</f>
        <v>1500</v>
      </c>
      <c r="O54" s="74">
        <f>IF(ISERROR(G54+I54+K54+M54),"Invalid Input",G54+I54+K54+M54)</f>
        <v>0</v>
      </c>
      <c r="P54" s="68">
        <v>0</v>
      </c>
      <c r="Q54" s="53">
        <f>IF(ISERROR(P54-O54),"Invalid Input",(P54-O54))</f>
        <v>0</v>
      </c>
      <c r="R54" s="16" t="b">
        <v>1</v>
      </c>
      <c r="S54" s="124" t="s">
        <v>216</v>
      </c>
      <c r="T54" s="124" t="s">
        <v>217</v>
      </c>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9979</v>
      </c>
      <c r="E58" s="60">
        <v>3500</v>
      </c>
      <c r="F58" s="55"/>
      <c r="G58" s="61"/>
      <c r="H58" s="55">
        <v>1000</v>
      </c>
      <c r="I58" s="61">
        <v>0</v>
      </c>
      <c r="J58" s="55">
        <v>1000</v>
      </c>
      <c r="K58" s="61">
        <v>0</v>
      </c>
      <c r="L58" s="55">
        <v>1500</v>
      </c>
      <c r="M58" s="61">
        <v>0</v>
      </c>
      <c r="N58" s="73">
        <f>IF(ISERROR(L58+J58+H58+F58),"Invalid Input",L58+J58+H58+F58)</f>
        <v>3500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t="s">
        <v>218</v>
      </c>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ht="165" x14ac:dyDescent="0.25">
      <c r="A63" s="27"/>
      <c r="B63" s="293" t="s">
        <v>89</v>
      </c>
      <c r="C63" s="294"/>
      <c r="D63" s="59">
        <v>72030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t="s">
        <v>219</v>
      </c>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ht="105" x14ac:dyDescent="0.25">
      <c r="A83" s="27"/>
      <c r="B83" s="293" t="s">
        <v>61</v>
      </c>
      <c r="C83" s="294"/>
      <c r="D83" s="59"/>
      <c r="E83" s="60">
        <v>1</v>
      </c>
      <c r="F83" s="55">
        <v>1</v>
      </c>
      <c r="G83" s="61"/>
      <c r="H83" s="55">
        <v>0</v>
      </c>
      <c r="I83" s="61">
        <v>0</v>
      </c>
      <c r="J83" s="55">
        <v>0</v>
      </c>
      <c r="K83" s="61">
        <v>0</v>
      </c>
      <c r="L83" s="55">
        <v>0</v>
      </c>
      <c r="M83" s="61">
        <v>0</v>
      </c>
      <c r="N83" s="73">
        <f t="shared" si="4"/>
        <v>1</v>
      </c>
      <c r="O83" s="74">
        <f t="shared" si="5"/>
        <v>0</v>
      </c>
      <c r="P83" s="68">
        <v>0</v>
      </c>
      <c r="Q83" s="53">
        <f t="shared" si="6"/>
        <v>0</v>
      </c>
      <c r="R83" s="16" t="b">
        <v>1</v>
      </c>
      <c r="S83" s="124" t="s">
        <v>220</v>
      </c>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387</v>
      </c>
      <c r="E86" s="60">
        <v>149</v>
      </c>
      <c r="F86" s="55"/>
      <c r="G86" s="61"/>
      <c r="H86" s="55">
        <v>0</v>
      </c>
      <c r="I86" s="61">
        <v>0</v>
      </c>
      <c r="J86" s="55">
        <v>0</v>
      </c>
      <c r="K86" s="61">
        <v>0</v>
      </c>
      <c r="L86" s="55">
        <v>145</v>
      </c>
      <c r="M86" s="61">
        <v>0</v>
      </c>
      <c r="N86" s="73">
        <f>IF(ISERROR(L86+J86+H86+F86),"Invalid Input",L86+J86+H86+F86)</f>
        <v>145</v>
      </c>
      <c r="O86" s="74">
        <f>IF(ISERROR(G86+I86+K86+M86),"Invalid Input",G86+I86+K86+M86)</f>
        <v>0</v>
      </c>
      <c r="P86" s="68">
        <v>0</v>
      </c>
      <c r="Q86" s="53">
        <f>IF(ISERROR(P86-O86),"Invalid Input",(P86-O86))</f>
        <v>0</v>
      </c>
      <c r="R86" s="16" t="b">
        <v>1</v>
      </c>
      <c r="S86" s="124" t="s">
        <v>221</v>
      </c>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SheetNames!A25</f>
        <v>DC24</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29" orientation="landscape" r:id="rId1"/>
  <rowBreaks count="1" manualBreakCount="1">
    <brk id="1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249977111117893"/>
    <pageSetUpPr fitToPage="1"/>
  </sheetPr>
  <dimension ref="A1:T88"/>
  <sheetViews>
    <sheetView showGridLines="0" topLeftCell="A67"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KZN252 - Newcastle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SheetNames!A26</f>
        <v>KZN252</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249977111117893"/>
    <pageSetUpPr fitToPage="1"/>
  </sheetPr>
  <dimension ref="A1:T88"/>
  <sheetViews>
    <sheetView showGridLines="0" topLeftCell="A67"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KZN253 - eMadlangeni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SheetNames!A27</f>
        <v>KZN253</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249977111117893"/>
    <pageSetUpPr fitToPage="1"/>
  </sheetPr>
  <dimension ref="A1:T88"/>
  <sheetViews>
    <sheetView showGridLines="0" topLeftCell="A49"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KZN254 - Dannhauser</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SheetNames!A28</f>
        <v>KZN254</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88"/>
  <sheetViews>
    <sheetView showGridLines="0" topLeftCell="A7" zoomScale="70" zoomScaleNormal="70" workbookViewId="0">
      <selection activeCell="M24" sqref="M2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Summary - KwaZulu-Natal</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f>SUM('ETH:DC43'!D5)</f>
        <v>229081</v>
      </c>
      <c r="E5" s="105" t="s">
        <v>39</v>
      </c>
    </row>
    <row r="6" spans="1:20" x14ac:dyDescent="0.25">
      <c r="C6" s="107" t="s">
        <v>30</v>
      </c>
      <c r="D6" s="126">
        <f>SUM('ETH:DC43'!D6)</f>
        <v>340712</v>
      </c>
      <c r="E6" s="104" t="s">
        <v>35</v>
      </c>
    </row>
    <row r="7" spans="1:20" ht="30" x14ac:dyDescent="0.25">
      <c r="A7" s="67"/>
      <c r="B7" s="62"/>
      <c r="C7" s="108" t="s">
        <v>70</v>
      </c>
      <c r="D7" s="126">
        <f>SUM('ETH:DC43'!D7)</f>
        <v>135.0728</v>
      </c>
      <c r="E7" s="104" t="s">
        <v>34</v>
      </c>
      <c r="F7" s="1"/>
      <c r="G7" s="1"/>
      <c r="H7" s="1"/>
      <c r="I7" s="1"/>
      <c r="J7" s="1"/>
      <c r="K7" s="1"/>
      <c r="L7" s="1"/>
      <c r="M7" s="1"/>
      <c r="N7" s="1"/>
      <c r="O7" s="1"/>
      <c r="P7" s="1"/>
      <c r="Q7" s="1"/>
      <c r="R7" s="1"/>
      <c r="S7" s="106"/>
      <c r="T7" s="106"/>
    </row>
    <row r="8" spans="1:20" x14ac:dyDescent="0.25">
      <c r="A8" s="67"/>
      <c r="B8" s="62"/>
      <c r="C8" s="127" t="s">
        <v>71</v>
      </c>
      <c r="D8" s="126">
        <f>SUM('ETH:DC43'!D8)</f>
        <v>106789</v>
      </c>
      <c r="E8" s="104" t="s">
        <v>35</v>
      </c>
      <c r="F8" s="1"/>
      <c r="G8" s="1"/>
      <c r="H8" s="1"/>
      <c r="I8" s="1"/>
      <c r="J8" s="1"/>
      <c r="K8" s="1"/>
      <c r="L8" s="1"/>
      <c r="M8" s="1"/>
      <c r="N8" s="1"/>
      <c r="O8" s="1"/>
      <c r="P8" s="1"/>
      <c r="Q8" s="1"/>
      <c r="R8" s="1"/>
      <c r="S8" s="106"/>
      <c r="T8" s="106"/>
    </row>
    <row r="9" spans="1:20" ht="15.75" customHeight="1" x14ac:dyDescent="0.25">
      <c r="A9" s="67"/>
      <c r="B9" s="62"/>
      <c r="C9" s="109" t="s">
        <v>72</v>
      </c>
      <c r="D9" s="126">
        <f>SUM('ETH:DC43'!D9)</f>
        <v>18264</v>
      </c>
      <c r="E9" s="104" t="s">
        <v>35</v>
      </c>
      <c r="F9" s="1"/>
      <c r="G9" s="1"/>
      <c r="H9" s="1"/>
      <c r="I9" s="1"/>
      <c r="J9" s="1"/>
      <c r="K9" s="1"/>
      <c r="L9" s="1"/>
      <c r="M9" s="1"/>
      <c r="N9" s="1"/>
      <c r="O9" s="1"/>
      <c r="P9" s="1"/>
      <c r="Q9" s="1"/>
      <c r="R9" s="1"/>
      <c r="S9" s="106"/>
      <c r="T9" s="106"/>
    </row>
    <row r="10" spans="1:20" x14ac:dyDescent="0.25">
      <c r="A10" s="67"/>
      <c r="B10" s="62"/>
      <c r="C10" s="108" t="s">
        <v>73</v>
      </c>
      <c r="D10" s="126">
        <f>SUM('ETH:DC43'!D10)</f>
        <v>158272</v>
      </c>
      <c r="E10" s="104" t="s">
        <v>35</v>
      </c>
      <c r="F10" s="1"/>
      <c r="G10" s="1"/>
      <c r="H10" s="1"/>
      <c r="I10" s="1"/>
      <c r="J10" s="1"/>
      <c r="K10" s="1"/>
      <c r="L10" s="1"/>
      <c r="M10" s="1"/>
      <c r="N10" s="1"/>
      <c r="O10" s="1"/>
      <c r="P10" s="1"/>
      <c r="Q10" s="1"/>
      <c r="R10" s="1"/>
      <c r="S10" s="106"/>
      <c r="T10" s="106"/>
    </row>
    <row r="11" spans="1:20" x14ac:dyDescent="0.25">
      <c r="A11" s="67"/>
      <c r="B11" s="62"/>
      <c r="C11" s="108" t="s">
        <v>74</v>
      </c>
      <c r="D11" s="126">
        <f>SUM('ETH:DC43'!D11)</f>
        <v>224897</v>
      </c>
      <c r="E11" s="104" t="s">
        <v>35</v>
      </c>
      <c r="F11" s="1"/>
      <c r="G11" s="1"/>
      <c r="H11" s="1"/>
      <c r="I11" s="1"/>
      <c r="J11" s="1"/>
      <c r="K11" s="1"/>
      <c r="L11" s="1"/>
      <c r="M11" s="1"/>
      <c r="N11" s="1"/>
      <c r="O11" s="1"/>
      <c r="P11" s="1"/>
      <c r="Q11" s="1"/>
      <c r="R11" s="1"/>
      <c r="S11" s="106"/>
      <c r="T11" s="106"/>
    </row>
    <row r="12" spans="1:20" x14ac:dyDescent="0.25">
      <c r="A12" s="67"/>
      <c r="B12" s="62"/>
      <c r="C12" s="108" t="s">
        <v>75</v>
      </c>
      <c r="D12" s="126">
        <f>SUM('ETH:DC43'!D12)</f>
        <v>559655</v>
      </c>
      <c r="E12" s="104" t="s">
        <v>35</v>
      </c>
      <c r="F12" s="1"/>
      <c r="G12" s="1"/>
      <c r="H12" s="1"/>
      <c r="I12" s="1"/>
      <c r="J12" s="1"/>
      <c r="K12" s="1"/>
      <c r="L12" s="1"/>
      <c r="M12" s="1"/>
      <c r="N12" s="1"/>
      <c r="O12" s="1"/>
      <c r="P12" s="1"/>
      <c r="Q12" s="1"/>
      <c r="R12" s="1"/>
      <c r="S12" s="106"/>
      <c r="T12" s="106"/>
    </row>
    <row r="13" spans="1:20" x14ac:dyDescent="0.25">
      <c r="A13" s="67"/>
      <c r="B13" s="62"/>
      <c r="C13" s="108" t="s">
        <v>76</v>
      </c>
      <c r="D13" s="126">
        <f>SUM('ETH:DC43'!D13)</f>
        <v>199304</v>
      </c>
      <c r="E13" s="104" t="s">
        <v>35</v>
      </c>
      <c r="F13" s="1"/>
      <c r="G13" s="1"/>
      <c r="H13" s="1"/>
      <c r="I13" s="1"/>
      <c r="J13" s="1"/>
      <c r="K13" s="1"/>
      <c r="L13" s="1"/>
      <c r="M13" s="1"/>
      <c r="N13" s="1"/>
      <c r="O13" s="1"/>
      <c r="P13" s="1"/>
      <c r="Q13" s="1"/>
      <c r="R13" s="1"/>
      <c r="S13" s="106"/>
      <c r="T13" s="106"/>
    </row>
    <row r="14" spans="1:20" ht="30" x14ac:dyDescent="0.25">
      <c r="A14" s="67"/>
      <c r="B14" s="62"/>
      <c r="C14" s="108" t="s">
        <v>77</v>
      </c>
      <c r="D14" s="126">
        <f>SUM('ETH:DC43'!D14)</f>
        <v>457700</v>
      </c>
      <c r="E14" s="104" t="s">
        <v>35</v>
      </c>
      <c r="F14" s="1"/>
      <c r="G14" s="1"/>
      <c r="H14" s="1"/>
      <c r="I14" s="1"/>
      <c r="J14" s="1"/>
      <c r="K14" s="1"/>
      <c r="L14" s="1"/>
      <c r="M14" s="1"/>
      <c r="N14" s="1"/>
      <c r="O14" s="1"/>
      <c r="P14" s="1"/>
      <c r="Q14" s="1"/>
      <c r="R14" s="1"/>
      <c r="S14" s="106"/>
      <c r="T14" s="106"/>
    </row>
    <row r="15" spans="1:20" x14ac:dyDescent="0.25">
      <c r="A15" s="67"/>
      <c r="B15" s="62"/>
      <c r="C15" s="107" t="s">
        <v>78</v>
      </c>
      <c r="D15" s="126">
        <f>SUM('ETH:DC43'!D15)</f>
        <v>319963</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f>SUM('ETH:DC43'!D24)</f>
        <v>59</v>
      </c>
      <c r="E24" s="60">
        <f>SUM('ETH:DC43'!E24)</f>
        <v>191</v>
      </c>
      <c r="F24" s="55">
        <f>SUM('ETH:DC43'!F24)</f>
        <v>10051</v>
      </c>
      <c r="G24" s="61">
        <f>SUM('ETH:DC43'!G24)</f>
        <v>1</v>
      </c>
      <c r="H24" s="55">
        <f>SUM('ETH:DC43'!H24)</f>
        <v>116</v>
      </c>
      <c r="I24" s="61">
        <f>SUM('ETH:DC43'!I24)</f>
        <v>77</v>
      </c>
      <c r="J24" s="55">
        <f>SUM('ETH:DC43'!J24)</f>
        <v>171</v>
      </c>
      <c r="K24" s="61">
        <f>SUM('ETH:DC43'!K24)</f>
        <v>62</v>
      </c>
      <c r="L24" s="55">
        <f>SUM('ETH:DC43'!L24)</f>
        <v>21</v>
      </c>
      <c r="M24" s="61">
        <f>SUM('ETH:DC43'!M24)</f>
        <v>0</v>
      </c>
      <c r="N24" s="73">
        <f t="shared" ref="N24:N36" si="1">IF(ISERROR(L24+J24+H24+F24),"Invalid Input",L24+J24+H24+F24)</f>
        <v>10359</v>
      </c>
      <c r="O24" s="74">
        <f t="shared" ref="O24:O36" si="2">IF(ISERROR(G24+I24+K24+M24),"Invalid Input",G24+I24+K24+M24)</f>
        <v>140</v>
      </c>
      <c r="P24" s="68">
        <f>SUM('ETH:DC43'!P24)</f>
        <v>0</v>
      </c>
      <c r="Q24" s="53">
        <f t="shared" ref="Q24:Q36" si="3">IF(ISERROR(P24-O24),"Invalid Input",(P24-O24))</f>
        <v>-140</v>
      </c>
      <c r="R24" s="16" t="b">
        <v>1</v>
      </c>
      <c r="S24" s="122"/>
      <c r="T24" s="122"/>
    </row>
    <row r="25" spans="1:20" ht="15" customHeight="1" x14ac:dyDescent="0.25">
      <c r="A25" s="23"/>
      <c r="B25" s="297" t="s">
        <v>80</v>
      </c>
      <c r="C25" s="298">
        <v>0</v>
      </c>
      <c r="D25" s="59">
        <f>SUM('ETH:DC43'!D25)</f>
        <v>0</v>
      </c>
      <c r="E25" s="60">
        <f>SUM('ETH:DC43'!E25)</f>
        <v>10</v>
      </c>
      <c r="F25" s="55">
        <f>SUM('ETH:DC43'!F25)</f>
        <v>10000</v>
      </c>
      <c r="G25" s="61">
        <f>SUM('ETH:DC43'!G25)</f>
        <v>0</v>
      </c>
      <c r="H25" s="55">
        <f>SUM('ETH:DC43'!H25)</f>
        <v>14</v>
      </c>
      <c r="I25" s="61">
        <f>SUM('ETH:DC43'!I25)</f>
        <v>14</v>
      </c>
      <c r="J25" s="55">
        <f>SUM('ETH:DC43'!J25)</f>
        <v>0</v>
      </c>
      <c r="K25" s="61">
        <f>SUM('ETH:DC43'!K25)</f>
        <v>0</v>
      </c>
      <c r="L25" s="55">
        <f>SUM('ETH:DC43'!L25)</f>
        <v>10</v>
      </c>
      <c r="M25" s="61">
        <f>SUM('ETH:DC43'!M25)</f>
        <v>10</v>
      </c>
      <c r="N25" s="73">
        <f t="shared" si="1"/>
        <v>10024</v>
      </c>
      <c r="O25" s="74">
        <f t="shared" si="2"/>
        <v>24</v>
      </c>
      <c r="P25" s="68">
        <f>SUM('ETH:DC43'!P25)</f>
        <v>0</v>
      </c>
      <c r="Q25" s="53">
        <f t="shared" si="3"/>
        <v>-24</v>
      </c>
      <c r="R25" s="16" t="b">
        <v>1</v>
      </c>
      <c r="S25" s="122"/>
      <c r="T25" s="122"/>
    </row>
    <row r="26" spans="1:20" ht="15" customHeight="1" x14ac:dyDescent="0.25">
      <c r="A26" s="23"/>
      <c r="B26" s="297" t="s">
        <v>28</v>
      </c>
      <c r="C26" s="298">
        <v>0</v>
      </c>
      <c r="D26" s="59">
        <f>SUM('ETH:DC43'!D26)</f>
        <v>0</v>
      </c>
      <c r="E26" s="60">
        <f>SUM('ETH:DC43'!E26)</f>
        <v>1</v>
      </c>
      <c r="F26" s="55">
        <f>SUM('ETH:DC43'!F26)</f>
        <v>1</v>
      </c>
      <c r="G26" s="61">
        <f>SUM('ETH:DC43'!G26)</f>
        <v>1</v>
      </c>
      <c r="H26" s="55">
        <f>SUM('ETH:DC43'!H26)</f>
        <v>1</v>
      </c>
      <c r="I26" s="61">
        <f>SUM('ETH:DC43'!I26)</f>
        <v>1</v>
      </c>
      <c r="J26" s="55">
        <f>SUM('ETH:DC43'!J26)</f>
        <v>1</v>
      </c>
      <c r="K26" s="61">
        <f>SUM('ETH:DC43'!K26)</f>
        <v>1</v>
      </c>
      <c r="L26" s="55">
        <f>SUM('ETH:DC43'!L26)</f>
        <v>1</v>
      </c>
      <c r="M26" s="61">
        <f>SUM('ETH:DC43'!M26)</f>
        <v>0</v>
      </c>
      <c r="N26" s="73">
        <f t="shared" si="1"/>
        <v>4</v>
      </c>
      <c r="O26" s="74">
        <f t="shared" si="2"/>
        <v>3</v>
      </c>
      <c r="P26" s="68">
        <f>SUM('ETH:DC43'!P26)</f>
        <v>0</v>
      </c>
      <c r="Q26" s="53">
        <f t="shared" si="3"/>
        <v>-3</v>
      </c>
      <c r="R26" s="16" t="b">
        <v>1</v>
      </c>
      <c r="S26" s="122"/>
      <c r="T26" s="122"/>
    </row>
    <row r="27" spans="1:20" ht="15" customHeight="1" x14ac:dyDescent="0.25">
      <c r="A27" s="23"/>
      <c r="B27" s="297" t="s">
        <v>29</v>
      </c>
      <c r="C27" s="298">
        <v>0</v>
      </c>
      <c r="D27" s="59">
        <f>SUM('ETH:DC43'!D27)</f>
        <v>5</v>
      </c>
      <c r="E27" s="60">
        <f>SUM('ETH:DC43'!E27)</f>
        <v>303</v>
      </c>
      <c r="F27" s="55">
        <f>SUM('ETH:DC43'!F27)</f>
        <v>98.25</v>
      </c>
      <c r="G27" s="61">
        <f>SUM('ETH:DC43'!G27)</f>
        <v>96</v>
      </c>
      <c r="H27" s="55">
        <f>SUM('ETH:DC43'!H27)</f>
        <v>93</v>
      </c>
      <c r="I27" s="61">
        <f>SUM('ETH:DC43'!I27)</f>
        <v>93</v>
      </c>
      <c r="J27" s="55">
        <f>SUM('ETH:DC43'!J27)</f>
        <v>93</v>
      </c>
      <c r="K27" s="61">
        <f>SUM('ETH:DC43'!K27)</f>
        <v>93</v>
      </c>
      <c r="L27" s="55">
        <f>SUM('ETH:DC43'!L27)</f>
        <v>78</v>
      </c>
      <c r="M27" s="61">
        <f>SUM('ETH:DC43'!M27)</f>
        <v>0</v>
      </c>
      <c r="N27" s="73">
        <f t="shared" si="1"/>
        <v>362.25</v>
      </c>
      <c r="O27" s="74">
        <f t="shared" si="2"/>
        <v>282</v>
      </c>
      <c r="P27" s="68">
        <f>SUM('ETH:DC43'!P27)</f>
        <v>0</v>
      </c>
      <c r="Q27" s="53">
        <f t="shared" si="3"/>
        <v>-282</v>
      </c>
      <c r="R27" s="16" t="b">
        <v>1</v>
      </c>
      <c r="S27" s="122"/>
      <c r="T27" s="122"/>
    </row>
    <row r="28" spans="1:20" ht="15" customHeight="1" x14ac:dyDescent="0.25">
      <c r="A28" s="23"/>
      <c r="B28" s="305" t="s">
        <v>211</v>
      </c>
      <c r="C28" s="306"/>
      <c r="D28" s="59">
        <f>SUM('ETH:DC43'!D28)</f>
        <v>0</v>
      </c>
      <c r="E28" s="60">
        <f>SUM('ETH:DC43'!E28)</f>
        <v>78.599999999999994</v>
      </c>
      <c r="F28" s="55">
        <f>SUM('ETH:DC43'!F28)</f>
        <v>27.25</v>
      </c>
      <c r="G28" s="61">
        <f>SUM('ETH:DC43'!G28)</f>
        <v>2</v>
      </c>
      <c r="H28" s="55">
        <f>SUM('ETH:DC43'!H28)</f>
        <v>2</v>
      </c>
      <c r="I28" s="61">
        <f>SUM('ETH:DC43'!I28)</f>
        <v>2</v>
      </c>
      <c r="J28" s="55">
        <f>SUM('ETH:DC43'!J28)</f>
        <v>2</v>
      </c>
      <c r="K28" s="61">
        <f>SUM('ETH:DC43'!K28)</f>
        <v>2</v>
      </c>
      <c r="L28" s="55">
        <f>SUM('ETH:DC43'!L28)</f>
        <v>2</v>
      </c>
      <c r="M28" s="61">
        <f>SUM('ETH:DC43'!M28)</f>
        <v>0</v>
      </c>
      <c r="N28" s="73">
        <f t="shared" si="1"/>
        <v>33.25</v>
      </c>
      <c r="O28" s="74">
        <f t="shared" si="2"/>
        <v>6</v>
      </c>
      <c r="P28" s="68">
        <f>SUM('ETH:DC43'!P28)</f>
        <v>0</v>
      </c>
      <c r="Q28" s="53">
        <f t="shared" si="3"/>
        <v>-6</v>
      </c>
      <c r="R28" s="16" t="b">
        <v>1</v>
      </c>
      <c r="S28" s="122"/>
      <c r="T28" s="122"/>
    </row>
    <row r="29" spans="1:20" ht="15" customHeight="1" x14ac:dyDescent="0.25">
      <c r="A29" s="23"/>
      <c r="B29" s="297" t="s">
        <v>37</v>
      </c>
      <c r="C29" s="298">
        <v>0</v>
      </c>
      <c r="D29" s="59">
        <f>SUM('ETH:DC43'!D29)</f>
        <v>2</v>
      </c>
      <c r="E29" s="60">
        <f>SUM('ETH:DC43'!E29)</f>
        <v>20044</v>
      </c>
      <c r="F29" s="55">
        <f>SUM('ETH:DC43'!F29)</f>
        <v>3251</v>
      </c>
      <c r="G29" s="61">
        <f>SUM('ETH:DC43'!G29)</f>
        <v>37</v>
      </c>
      <c r="H29" s="55">
        <f>SUM('ETH:DC43'!H29)</f>
        <v>637</v>
      </c>
      <c r="I29" s="61">
        <f>SUM('ETH:DC43'!I29)</f>
        <v>637</v>
      </c>
      <c r="J29" s="55">
        <f>SUM('ETH:DC43'!J29)</f>
        <v>37</v>
      </c>
      <c r="K29" s="61">
        <f>SUM('ETH:DC43'!K29)</f>
        <v>37</v>
      </c>
      <c r="L29" s="55">
        <f>SUM('ETH:DC43'!L29)</f>
        <v>10</v>
      </c>
      <c r="M29" s="61">
        <f>SUM('ETH:DC43'!M29)</f>
        <v>6</v>
      </c>
      <c r="N29" s="73">
        <f t="shared" si="1"/>
        <v>3935</v>
      </c>
      <c r="O29" s="74">
        <f t="shared" si="2"/>
        <v>717</v>
      </c>
      <c r="P29" s="68">
        <f>SUM('ETH:DC43'!P29)</f>
        <v>0</v>
      </c>
      <c r="Q29" s="53">
        <f t="shared" si="3"/>
        <v>-717</v>
      </c>
      <c r="R29" s="16" t="b">
        <v>1</v>
      </c>
      <c r="S29" s="122"/>
      <c r="T29" s="122"/>
    </row>
    <row r="30" spans="1:20" ht="15" customHeight="1" x14ac:dyDescent="0.25">
      <c r="A30" s="23"/>
      <c r="B30" s="297" t="s">
        <v>38</v>
      </c>
      <c r="C30" s="298"/>
      <c r="D30" s="59">
        <f>SUM('ETH:DC43'!D30)</f>
        <v>200</v>
      </c>
      <c r="E30" s="60">
        <f>SUM('ETH:DC43'!E30)</f>
        <v>6053</v>
      </c>
      <c r="F30" s="55">
        <f>SUM('ETH:DC43'!F30)</f>
        <v>2333</v>
      </c>
      <c r="G30" s="61">
        <f>SUM('ETH:DC43'!G30)</f>
        <v>1877</v>
      </c>
      <c r="H30" s="55">
        <f>SUM('ETH:DC43'!H30)</f>
        <v>3383</v>
      </c>
      <c r="I30" s="61">
        <f>SUM('ETH:DC43'!I30)</f>
        <v>3963</v>
      </c>
      <c r="J30" s="55">
        <f>SUM('ETH:DC43'!J30)</f>
        <v>4533</v>
      </c>
      <c r="K30" s="61">
        <f>SUM('ETH:DC43'!K30)</f>
        <v>4374</v>
      </c>
      <c r="L30" s="55">
        <f>SUM('ETH:DC43'!L30)</f>
        <v>783</v>
      </c>
      <c r="M30" s="61">
        <f>SUM('ETH:DC43'!M30)</f>
        <v>0</v>
      </c>
      <c r="N30" s="73">
        <f t="shared" si="1"/>
        <v>11032</v>
      </c>
      <c r="O30" s="74">
        <f t="shared" si="2"/>
        <v>10214</v>
      </c>
      <c r="P30" s="68">
        <f>SUM('ETH:DC43'!P30)</f>
        <v>0</v>
      </c>
      <c r="Q30" s="53">
        <f t="shared" si="3"/>
        <v>-10214</v>
      </c>
      <c r="R30" s="16" t="b">
        <v>1</v>
      </c>
      <c r="S30" s="122"/>
      <c r="T30" s="122"/>
    </row>
    <row r="31" spans="1:20" ht="15" customHeight="1" x14ac:dyDescent="0.25">
      <c r="A31" s="23"/>
      <c r="B31" s="133" t="s">
        <v>199</v>
      </c>
      <c r="C31" s="129"/>
      <c r="D31" s="59">
        <f>SUM('ETH:DC43'!D31)</f>
        <v>1</v>
      </c>
      <c r="E31" s="60">
        <f>SUM('ETH:DC43'!E31)</f>
        <v>40</v>
      </c>
      <c r="F31" s="55">
        <f>SUM('ETH:DC43'!F31)</f>
        <v>39</v>
      </c>
      <c r="G31" s="61">
        <f>SUM('ETH:DC43'!G31)</f>
        <v>39</v>
      </c>
      <c r="H31" s="55">
        <f>SUM('ETH:DC43'!H31)</f>
        <v>39</v>
      </c>
      <c r="I31" s="61">
        <f>SUM('ETH:DC43'!I31)</f>
        <v>39</v>
      </c>
      <c r="J31" s="55">
        <f>SUM('ETH:DC43'!J31)</f>
        <v>39</v>
      </c>
      <c r="K31" s="61">
        <f>SUM('ETH:DC43'!K31)</f>
        <v>39</v>
      </c>
      <c r="L31" s="55">
        <f>SUM('ETH:DC43'!L31)</f>
        <v>5</v>
      </c>
      <c r="M31" s="61">
        <f>SUM('ETH:DC43'!M31)</f>
        <v>0</v>
      </c>
      <c r="N31" s="73">
        <f t="shared" si="1"/>
        <v>122</v>
      </c>
      <c r="O31" s="74">
        <f t="shared" si="2"/>
        <v>117</v>
      </c>
      <c r="P31" s="68">
        <f>SUM('ETH:DC43'!P31)</f>
        <v>0</v>
      </c>
      <c r="Q31" s="53">
        <f t="shared" si="3"/>
        <v>-117</v>
      </c>
      <c r="R31" s="16"/>
      <c r="S31" s="122"/>
      <c r="T31" s="122"/>
    </row>
    <row r="32" spans="1:20" ht="15" customHeight="1" x14ac:dyDescent="0.25">
      <c r="A32" s="23"/>
      <c r="B32" s="297" t="s">
        <v>31</v>
      </c>
      <c r="C32" s="298">
        <v>0</v>
      </c>
      <c r="D32" s="59">
        <f>SUM('ETH:DC43'!D32)</f>
        <v>1</v>
      </c>
      <c r="E32" s="60">
        <f>SUM('ETH:DC43'!E32)</f>
        <v>998</v>
      </c>
      <c r="F32" s="55">
        <f>SUM('ETH:DC43'!F32)</f>
        <v>225</v>
      </c>
      <c r="G32" s="61">
        <f>SUM('ETH:DC43'!G32)</f>
        <v>123</v>
      </c>
      <c r="H32" s="55">
        <f>SUM('ETH:DC43'!H32)</f>
        <v>144</v>
      </c>
      <c r="I32" s="61">
        <f>SUM('ETH:DC43'!I32)</f>
        <v>0</v>
      </c>
      <c r="J32" s="55">
        <f>SUM('ETH:DC43'!J32)</f>
        <v>144</v>
      </c>
      <c r="K32" s="61">
        <f>SUM('ETH:DC43'!K32)</f>
        <v>0</v>
      </c>
      <c r="L32" s="55">
        <f>SUM('ETH:DC43'!L32)</f>
        <v>145</v>
      </c>
      <c r="M32" s="61">
        <f>SUM('ETH:DC43'!M32)</f>
        <v>0</v>
      </c>
      <c r="N32" s="73">
        <f t="shared" si="1"/>
        <v>658</v>
      </c>
      <c r="O32" s="74">
        <f t="shared" si="2"/>
        <v>123</v>
      </c>
      <c r="P32" s="68">
        <f>SUM('ETH:DC43'!P32)</f>
        <v>0</v>
      </c>
      <c r="Q32" s="53">
        <f t="shared" si="3"/>
        <v>-123</v>
      </c>
      <c r="R32" s="16" t="b">
        <v>1</v>
      </c>
      <c r="S32" s="122"/>
      <c r="T32" s="122"/>
    </row>
    <row r="33" spans="1:20" x14ac:dyDescent="0.25">
      <c r="A33" s="23"/>
      <c r="B33" s="297" t="s">
        <v>81</v>
      </c>
      <c r="C33" s="298">
        <v>0</v>
      </c>
      <c r="D33" s="59">
        <f>SUM('ETH:DC43'!D33)</f>
        <v>1</v>
      </c>
      <c r="E33" s="60">
        <f>SUM('ETH:DC43'!E33)</f>
        <v>4</v>
      </c>
      <c r="F33" s="55">
        <f>SUM('ETH:DC43'!F33)</f>
        <v>4</v>
      </c>
      <c r="G33" s="61">
        <f>SUM('ETH:DC43'!G33)</f>
        <v>3</v>
      </c>
      <c r="H33" s="55">
        <f>SUM('ETH:DC43'!H33)</f>
        <v>3</v>
      </c>
      <c r="I33" s="61">
        <f>SUM('ETH:DC43'!I33)</f>
        <v>3</v>
      </c>
      <c r="J33" s="55">
        <f>SUM('ETH:DC43'!J33)</f>
        <v>3</v>
      </c>
      <c r="K33" s="61">
        <f>SUM('ETH:DC43'!K33)</f>
        <v>3</v>
      </c>
      <c r="L33" s="55">
        <f>SUM('ETH:DC43'!L33)</f>
        <v>3</v>
      </c>
      <c r="M33" s="61">
        <f>SUM('ETH:DC43'!M33)</f>
        <v>0</v>
      </c>
      <c r="N33" s="73">
        <f t="shared" si="1"/>
        <v>13</v>
      </c>
      <c r="O33" s="74">
        <f t="shared" si="2"/>
        <v>9</v>
      </c>
      <c r="P33" s="68">
        <f>SUM('ETH:DC43'!P33)</f>
        <v>0</v>
      </c>
      <c r="Q33" s="53">
        <f t="shared" si="3"/>
        <v>-9</v>
      </c>
      <c r="R33" s="16"/>
      <c r="S33" s="122"/>
      <c r="T33" s="122"/>
    </row>
    <row r="34" spans="1:20" x14ac:dyDescent="0.25">
      <c r="A34" s="23"/>
      <c r="B34" s="297" t="s">
        <v>83</v>
      </c>
      <c r="C34" s="298"/>
      <c r="D34" s="59">
        <f>SUM('ETH:DC43'!D34)</f>
        <v>400</v>
      </c>
      <c r="E34" s="60">
        <f>SUM('ETH:DC43'!E34)</f>
        <v>400</v>
      </c>
      <c r="F34" s="55">
        <f>SUM('ETH:DC43'!F34)</f>
        <v>1</v>
      </c>
      <c r="G34" s="61">
        <f>SUM('ETH:DC43'!G34)</f>
        <v>1</v>
      </c>
      <c r="H34" s="55">
        <f>SUM('ETH:DC43'!H34)</f>
        <v>1</v>
      </c>
      <c r="I34" s="61">
        <f>SUM('ETH:DC43'!I34)</f>
        <v>1</v>
      </c>
      <c r="J34" s="55">
        <f>SUM('ETH:DC43'!J34)</f>
        <v>1</v>
      </c>
      <c r="K34" s="61">
        <f>SUM('ETH:DC43'!K34)</f>
        <v>1</v>
      </c>
      <c r="L34" s="55">
        <f>SUM('ETH:DC43'!L34)</f>
        <v>1</v>
      </c>
      <c r="M34" s="61">
        <f>SUM('ETH:DC43'!M34)</f>
        <v>1</v>
      </c>
      <c r="N34" s="73">
        <f t="shared" si="1"/>
        <v>4</v>
      </c>
      <c r="O34" s="74">
        <f t="shared" si="2"/>
        <v>4</v>
      </c>
      <c r="P34" s="68">
        <f>SUM('ETH:DC43'!P34)</f>
        <v>0</v>
      </c>
      <c r="Q34" s="53">
        <f t="shared" si="3"/>
        <v>-4</v>
      </c>
      <c r="R34" s="16"/>
      <c r="S34" s="122"/>
      <c r="T34" s="122"/>
    </row>
    <row r="35" spans="1:20" x14ac:dyDescent="0.25">
      <c r="A35" s="23"/>
      <c r="B35" s="133" t="s">
        <v>200</v>
      </c>
      <c r="C35" s="129"/>
      <c r="D35" s="59">
        <f>SUM('ETH:DC43'!D35)</f>
        <v>3400</v>
      </c>
      <c r="E35" s="60">
        <f>SUM('ETH:DC43'!E35)</f>
        <v>4905</v>
      </c>
      <c r="F35" s="55">
        <f>SUM('ETH:DC43'!F35)</f>
        <v>591.75</v>
      </c>
      <c r="G35" s="61">
        <f>SUM('ETH:DC43'!G35)</f>
        <v>525</v>
      </c>
      <c r="H35" s="55">
        <f>SUM('ETH:DC43'!H35)</f>
        <v>1103</v>
      </c>
      <c r="I35" s="61">
        <f>SUM('ETH:DC43'!I35)</f>
        <v>717</v>
      </c>
      <c r="J35" s="55">
        <f>SUM('ETH:DC43'!J35)</f>
        <v>1472</v>
      </c>
      <c r="K35" s="61">
        <f>SUM('ETH:DC43'!K35)</f>
        <v>801</v>
      </c>
      <c r="L35" s="55">
        <f>SUM('ETH:DC43'!L35)</f>
        <v>272</v>
      </c>
      <c r="M35" s="61">
        <f>SUM('ETH:DC43'!M35)</f>
        <v>25</v>
      </c>
      <c r="N35" s="73">
        <f t="shared" si="1"/>
        <v>3438.75</v>
      </c>
      <c r="O35" s="74">
        <f t="shared" si="2"/>
        <v>2068</v>
      </c>
      <c r="P35" s="68">
        <f>SUM('ETH:DC43'!P35)</f>
        <v>0</v>
      </c>
      <c r="Q35" s="53">
        <f t="shared" si="3"/>
        <v>-2068</v>
      </c>
      <c r="R35" s="16"/>
      <c r="S35" s="122"/>
      <c r="T35" s="122"/>
    </row>
    <row r="36" spans="1:20" x14ac:dyDescent="0.25">
      <c r="A36" s="23"/>
      <c r="B36" s="297" t="s">
        <v>84</v>
      </c>
      <c r="C36" s="298"/>
      <c r="D36" s="59">
        <f>SUM('ETH:DC43'!D36)</f>
        <v>1006</v>
      </c>
      <c r="E36" s="60">
        <f>SUM('ETH:DC43'!E36)</f>
        <v>1725</v>
      </c>
      <c r="F36" s="55">
        <f>SUM('ETH:DC43'!F36)</f>
        <v>219.75</v>
      </c>
      <c r="G36" s="61">
        <f>SUM('ETH:DC43'!G36)</f>
        <v>236</v>
      </c>
      <c r="H36" s="55">
        <f>SUM('ETH:DC43'!H36)</f>
        <v>1300</v>
      </c>
      <c r="I36" s="61">
        <f>SUM('ETH:DC43'!I36)</f>
        <v>977</v>
      </c>
      <c r="J36" s="55">
        <f>SUM('ETH:DC43'!J36)</f>
        <v>500</v>
      </c>
      <c r="K36" s="61">
        <f>SUM('ETH:DC43'!K36)</f>
        <v>502</v>
      </c>
      <c r="L36" s="55">
        <f>SUM('ETH:DC43'!L36)</f>
        <v>177</v>
      </c>
      <c r="M36" s="61">
        <f>SUM('ETH:DC43'!M36)</f>
        <v>72</v>
      </c>
      <c r="N36" s="73">
        <f t="shared" si="1"/>
        <v>2196.75</v>
      </c>
      <c r="O36" s="74">
        <f t="shared" si="2"/>
        <v>1787</v>
      </c>
      <c r="P36" s="68">
        <f>SUM('ETH:DC43'!P36)</f>
        <v>0</v>
      </c>
      <c r="Q36" s="53">
        <f t="shared" si="3"/>
        <v>-1787</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f>SUM('ETH:DC43'!D40)</f>
        <v>54</v>
      </c>
      <c r="E40" s="60">
        <f>SUM('ETH:DC43'!E40)</f>
        <v>632.73</v>
      </c>
      <c r="F40" s="55">
        <f>SUM('ETH:DC43'!F40)</f>
        <v>18.13</v>
      </c>
      <c r="G40" s="61">
        <f>SUM('ETH:DC43'!G40)</f>
        <v>6.67</v>
      </c>
      <c r="H40" s="55">
        <f>SUM('ETH:DC43'!H40)</f>
        <v>5.2</v>
      </c>
      <c r="I40" s="61">
        <f>SUM('ETH:DC43'!I40)</f>
        <v>11.57</v>
      </c>
      <c r="J40" s="55">
        <f>SUM('ETH:DC43'!J40)</f>
        <v>10.5</v>
      </c>
      <c r="K40" s="61">
        <f>SUM('ETH:DC43'!K40)</f>
        <v>14.58</v>
      </c>
      <c r="L40" s="55">
        <f>SUM('ETH:DC43'!L40)</f>
        <v>6</v>
      </c>
      <c r="M40" s="61">
        <f>SUM('ETH:DC43'!M40)</f>
        <v>5.0999999999999996</v>
      </c>
      <c r="N40" s="73">
        <f>IF(ISERROR(L40+J40+H40+F40),"Invalid Input",L40+J40+H40+F40)</f>
        <v>39.83</v>
      </c>
      <c r="O40" s="74">
        <f>IF(ISERROR(G40+I40+K40+M40),"Invalid Input",G40+I40+K40+M40)</f>
        <v>37.92</v>
      </c>
      <c r="P40" s="68">
        <f>SUM('ETH:DC43'!P40)</f>
        <v>17.350000000000001</v>
      </c>
      <c r="Q40" s="53">
        <f>IF(ISERROR(P40-O40),"Invalid Input",(P40-O40))</f>
        <v>-20.57</v>
      </c>
      <c r="R40" s="16" t="b">
        <v>1</v>
      </c>
      <c r="S40" s="122"/>
      <c r="T40" s="122"/>
    </row>
    <row r="41" spans="1:20" x14ac:dyDescent="0.25">
      <c r="A41" s="27"/>
      <c r="B41" s="297" t="s">
        <v>45</v>
      </c>
      <c r="C41" s="298">
        <v>0</v>
      </c>
      <c r="D41" s="59">
        <f>SUM('ETH:DC43'!D41)</f>
        <v>69.2</v>
      </c>
      <c r="E41" s="60">
        <f>SUM('ETH:DC43'!E41)</f>
        <v>85.96</v>
      </c>
      <c r="F41" s="55">
        <f>SUM('ETH:DC43'!F41)</f>
        <v>21.6</v>
      </c>
      <c r="G41" s="61">
        <f>SUM('ETH:DC43'!G41)</f>
        <v>10.199999999999999</v>
      </c>
      <c r="H41" s="55">
        <f>SUM('ETH:DC43'!H41)</f>
        <v>25.200000000000003</v>
      </c>
      <c r="I41" s="61">
        <f>SUM('ETH:DC43'!I41)</f>
        <v>15</v>
      </c>
      <c r="J41" s="55">
        <f>SUM('ETH:DC43'!J41)</f>
        <v>21.16</v>
      </c>
      <c r="K41" s="61">
        <f>SUM('ETH:DC43'!K41)</f>
        <v>15.46</v>
      </c>
      <c r="L41" s="55">
        <f>SUM('ETH:DC43'!L41)</f>
        <v>16.399999999999999</v>
      </c>
      <c r="M41" s="61">
        <f>SUM('ETH:DC43'!M41)</f>
        <v>35</v>
      </c>
      <c r="N41" s="73">
        <f>IF(ISERROR(L41+J41+H41+F41),"Invalid Input",L41+J41+H41+F41)</f>
        <v>84.360000000000014</v>
      </c>
      <c r="O41" s="74">
        <f>IF(ISERROR(G41+I41+K41+M41),"Invalid Input",G41+I41+K41+M41)</f>
        <v>75.66</v>
      </c>
      <c r="P41" s="68">
        <f>SUM('ETH:DC43'!P41)</f>
        <v>0</v>
      </c>
      <c r="Q41" s="53">
        <f>IF(ISERROR(P41-O41),"Invalid Input",(P41-O41))</f>
        <v>-75.66</v>
      </c>
      <c r="R41" s="16" t="b">
        <v>1</v>
      </c>
      <c r="S41" s="122"/>
      <c r="T41" s="122"/>
    </row>
    <row r="42" spans="1:20" ht="15" customHeight="1" x14ac:dyDescent="0.25">
      <c r="A42" s="27"/>
      <c r="B42" s="297" t="s">
        <v>85</v>
      </c>
      <c r="C42" s="298">
        <v>0</v>
      </c>
      <c r="D42" s="59">
        <f>SUM('ETH:DC43'!D42)</f>
        <v>25.9</v>
      </c>
      <c r="E42" s="60">
        <f>SUM('ETH:DC43'!E42)</f>
        <v>54.8</v>
      </c>
      <c r="F42" s="55">
        <f>SUM('ETH:DC43'!F42)</f>
        <v>30036.400000000001</v>
      </c>
      <c r="G42" s="61">
        <f>SUM('ETH:DC43'!G42)</f>
        <v>10019.9</v>
      </c>
      <c r="H42" s="55">
        <f>SUM('ETH:DC43'!H42)</f>
        <v>38868</v>
      </c>
      <c r="I42" s="61">
        <f>SUM('ETH:DC43'!I42)</f>
        <v>13.5</v>
      </c>
      <c r="J42" s="55">
        <f>SUM('ETH:DC43'!J42)</f>
        <v>8.5</v>
      </c>
      <c r="K42" s="61">
        <f>SUM('ETH:DC43'!K42)</f>
        <v>7.2</v>
      </c>
      <c r="L42" s="55">
        <f>SUM('ETH:DC43'!L42)</f>
        <v>4</v>
      </c>
      <c r="M42" s="61">
        <f>SUM('ETH:DC43'!M42)</f>
        <v>11</v>
      </c>
      <c r="N42" s="73">
        <f>IF(ISERROR(L42+J42+H42+F42),"Invalid Input",L42+J42+H42+F42)</f>
        <v>68916.899999999994</v>
      </c>
      <c r="O42" s="74">
        <f>IF(ISERROR(G42+I42+K42+M42),"Invalid Input",G42+I42+K42+M42)</f>
        <v>10051.6</v>
      </c>
      <c r="P42" s="68">
        <f>SUM('ETH:DC43'!P42)</f>
        <v>38850</v>
      </c>
      <c r="Q42" s="53">
        <f>IF(ISERROR(P42-O42),"Invalid Input",(P42-O42))</f>
        <v>28798.400000000001</v>
      </c>
      <c r="R42" s="16" t="b">
        <v>1</v>
      </c>
      <c r="S42" s="122"/>
      <c r="T42" s="122"/>
    </row>
    <row r="43" spans="1:20" ht="15" customHeight="1" x14ac:dyDescent="0.25">
      <c r="A43" s="27"/>
      <c r="B43" s="297" t="s">
        <v>86</v>
      </c>
      <c r="C43" s="298">
        <v>0</v>
      </c>
      <c r="D43" s="59">
        <f>SUM('ETH:DC43'!D43)</f>
        <v>0</v>
      </c>
      <c r="E43" s="60">
        <f>SUM('ETH:DC43'!E43)</f>
        <v>3</v>
      </c>
      <c r="F43" s="55">
        <f>SUM('ETH:DC43'!F43)</f>
        <v>1.5</v>
      </c>
      <c r="G43" s="61">
        <f>SUM('ETH:DC43'!G43)</f>
        <v>351</v>
      </c>
      <c r="H43" s="55">
        <f>SUM('ETH:DC43'!H43)</f>
        <v>1.5</v>
      </c>
      <c r="I43" s="61">
        <f>SUM('ETH:DC43'!I43)</f>
        <v>460.3</v>
      </c>
      <c r="J43" s="55">
        <f>SUM('ETH:DC43'!J43)</f>
        <v>1.5</v>
      </c>
      <c r="K43" s="61">
        <f>SUM('ETH:DC43'!K43)</f>
        <v>86.5</v>
      </c>
      <c r="L43" s="55">
        <f>SUM('ETH:DC43'!L43)</f>
        <v>3</v>
      </c>
      <c r="M43" s="61">
        <f>SUM('ETH:DC43'!M43)</f>
        <v>1</v>
      </c>
      <c r="N43" s="73">
        <f>IF(ISERROR(L43+J43+H43+F43),"Invalid Input",L43+J43+H43+F43)</f>
        <v>7.5</v>
      </c>
      <c r="O43" s="74">
        <f>IF(ISERROR(G43+I43+K43+M43),"Invalid Input",G43+I43+K43+M43)</f>
        <v>898.8</v>
      </c>
      <c r="P43" s="68">
        <f>SUM('ETH:DC43'!P43)</f>
        <v>0</v>
      </c>
      <c r="Q43" s="53">
        <f>IF(ISERROR(P43-O43),"Invalid Input",(P43-O43))</f>
        <v>-898.8</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f>SUM('ETH:DC43'!D47)</f>
        <v>0</v>
      </c>
      <c r="E47" s="60">
        <f>SUM('ETH:DC43'!E47)</f>
        <v>70</v>
      </c>
      <c r="F47" s="55">
        <f>SUM('ETH:DC43'!F47)</f>
        <v>2</v>
      </c>
      <c r="G47" s="61">
        <f>SUM('ETH:DC43'!G47)</f>
        <v>5.31</v>
      </c>
      <c r="H47" s="55">
        <f>SUM('ETH:DC43'!H47)</f>
        <v>7</v>
      </c>
      <c r="I47" s="61">
        <f>SUM('ETH:DC43'!I47)</f>
        <v>8.57</v>
      </c>
      <c r="J47" s="55">
        <f>SUM('ETH:DC43'!J47)</f>
        <v>10.5</v>
      </c>
      <c r="K47" s="61">
        <f>SUM('ETH:DC43'!K47)</f>
        <v>17.78</v>
      </c>
      <c r="L47" s="55">
        <f>SUM('ETH:DC43'!L47)</f>
        <v>0.5</v>
      </c>
      <c r="M47" s="61">
        <f>SUM('ETH:DC43'!M47)</f>
        <v>0.5</v>
      </c>
      <c r="N47" s="73">
        <f>IF(ISERROR(L47+J47+H47+F47),"Invalid Input",L47+J47+H47+F47)</f>
        <v>20</v>
      </c>
      <c r="O47" s="74">
        <f>IF(ISERROR(G47+I47+K47+M47),"Invalid Input",G47+I47+K47+M47)</f>
        <v>32.159999999999997</v>
      </c>
      <c r="P47" s="68">
        <f>SUM('ETH:DC43'!P47)</f>
        <v>0</v>
      </c>
      <c r="Q47" s="53">
        <f>IF(ISERROR(P47-O47),"Invalid Input",(P47-O47))</f>
        <v>-32.159999999999997</v>
      </c>
      <c r="R47" s="16" t="b">
        <v>1</v>
      </c>
      <c r="S47" s="122"/>
      <c r="T47" s="122"/>
    </row>
    <row r="48" spans="1:20" x14ac:dyDescent="0.25">
      <c r="A48" s="27"/>
      <c r="B48" s="297" t="s">
        <v>43</v>
      </c>
      <c r="C48" s="298">
        <v>0</v>
      </c>
      <c r="D48" s="59">
        <f>SUM('ETH:DC43'!D48)</f>
        <v>28</v>
      </c>
      <c r="E48" s="60">
        <f>SUM('ETH:DC43'!E48)</f>
        <v>2</v>
      </c>
      <c r="F48" s="55">
        <f>SUM('ETH:DC43'!F48)</f>
        <v>0</v>
      </c>
      <c r="G48" s="61">
        <f>SUM('ETH:DC43'!G48)</f>
        <v>0</v>
      </c>
      <c r="H48" s="55">
        <f>SUM('ETH:DC43'!H48)</f>
        <v>0</v>
      </c>
      <c r="I48" s="61">
        <f>SUM('ETH:DC43'!I48)</f>
        <v>0</v>
      </c>
      <c r="J48" s="55">
        <f>SUM('ETH:DC43'!J48)</f>
        <v>0</v>
      </c>
      <c r="K48" s="61">
        <f>SUM('ETH:DC43'!K48)</f>
        <v>0</v>
      </c>
      <c r="L48" s="55">
        <f>SUM('ETH:DC43'!L48)</f>
        <v>1</v>
      </c>
      <c r="M48" s="61">
        <f>SUM('ETH:DC43'!M48)</f>
        <v>0</v>
      </c>
      <c r="N48" s="73">
        <f>IF(ISERROR(L48+J48+H48+F48),"Invalid Input",L48+J48+H48+F48)</f>
        <v>1</v>
      </c>
      <c r="O48" s="74">
        <f>IF(ISERROR(G48+I48+K48+M48),"Invalid Input",G48+I48+K48+M48)</f>
        <v>0</v>
      </c>
      <c r="P48" s="68">
        <f>SUM('ETH:DC43'!P48)</f>
        <v>0</v>
      </c>
      <c r="Q48" s="53">
        <f>IF(ISERROR(P48-O48),"Invalid Input",(P48-O48))</f>
        <v>0</v>
      </c>
      <c r="R48" s="16" t="b">
        <v>1</v>
      </c>
      <c r="S48" s="122"/>
      <c r="T48" s="122"/>
    </row>
    <row r="49" spans="1:20" x14ac:dyDescent="0.25">
      <c r="A49" s="17"/>
      <c r="B49" s="297" t="s">
        <v>44</v>
      </c>
      <c r="C49" s="298">
        <v>0</v>
      </c>
      <c r="D49" s="59">
        <f>SUM('ETH:DC43'!D49)</f>
        <v>28</v>
      </c>
      <c r="E49" s="60">
        <f>SUM('ETH:DC43'!E49)</f>
        <v>42</v>
      </c>
      <c r="F49" s="55">
        <f>SUM('ETH:DC43'!F49)</f>
        <v>10</v>
      </c>
      <c r="G49" s="61">
        <f>SUM('ETH:DC43'!G49)</f>
        <v>8</v>
      </c>
      <c r="H49" s="55">
        <f>SUM('ETH:DC43'!H49)</f>
        <v>15</v>
      </c>
      <c r="I49" s="61">
        <f>SUM('ETH:DC43'!I49)</f>
        <v>15</v>
      </c>
      <c r="J49" s="55">
        <f>SUM('ETH:DC43'!J49)</f>
        <v>17</v>
      </c>
      <c r="K49" s="61">
        <f>SUM('ETH:DC43'!K49)</f>
        <v>17</v>
      </c>
      <c r="L49" s="55">
        <f>SUM('ETH:DC43'!L49)</f>
        <v>1</v>
      </c>
      <c r="M49" s="61">
        <f>SUM('ETH:DC43'!M49)</f>
        <v>0</v>
      </c>
      <c r="N49" s="73">
        <f>IF(ISERROR(L49+J49+H49+F49),"Invalid Input",L49+J49+H49+F49)</f>
        <v>43</v>
      </c>
      <c r="O49" s="74">
        <f>IF(ISERROR(G49+I49+K49+M49),"Invalid Input",G49+I49+K49+M49)</f>
        <v>40</v>
      </c>
      <c r="P49" s="68">
        <f>SUM('ETH:DC43'!P49)</f>
        <v>30</v>
      </c>
      <c r="Q49" s="53">
        <f>IF(ISERROR(P49-O49),"Invalid Input",(P49-O49))</f>
        <v>-10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f>SUM('ETH:DC43'!D53)</f>
        <v>108662</v>
      </c>
      <c r="E53" s="60">
        <f>SUM('ETH:DC43'!E53)</f>
        <v>11392</v>
      </c>
      <c r="F53" s="55">
        <f>SUM('ETH:DC43'!F53)</f>
        <v>529</v>
      </c>
      <c r="G53" s="61">
        <f>SUM('ETH:DC43'!G53)</f>
        <v>89</v>
      </c>
      <c r="H53" s="55">
        <f>SUM('ETH:DC43'!H53)</f>
        <v>604</v>
      </c>
      <c r="I53" s="61">
        <f>SUM('ETH:DC43'!I53)</f>
        <v>104</v>
      </c>
      <c r="J53" s="55">
        <f>SUM('ETH:DC43'!J53)</f>
        <v>731</v>
      </c>
      <c r="K53" s="61">
        <f>SUM('ETH:DC43'!K53)</f>
        <v>605</v>
      </c>
      <c r="L53" s="55">
        <f>SUM('ETH:DC43'!L53)</f>
        <v>1001</v>
      </c>
      <c r="M53" s="61">
        <f>SUM('ETH:DC43'!M53)</f>
        <v>2484</v>
      </c>
      <c r="N53" s="73">
        <f>IF(ISERROR(L53+J53+H53+F53),"Invalid Input",L53+J53+H53+F53)</f>
        <v>2865</v>
      </c>
      <c r="O53" s="74">
        <f>IF(ISERROR(G53+I53+K53+M53),"Invalid Input",G53+I53+K53+M53)</f>
        <v>3282</v>
      </c>
      <c r="P53" s="68">
        <f>SUM('ETH:DC43'!P53)</f>
        <v>0</v>
      </c>
      <c r="Q53" s="53">
        <f>IF(ISERROR(P53-O53),"Invalid Input",(P53-O53))</f>
        <v>-3282</v>
      </c>
      <c r="R53" s="16" t="b">
        <v>1</v>
      </c>
      <c r="S53" s="124"/>
      <c r="T53" s="124"/>
    </row>
    <row r="54" spans="1:20" x14ac:dyDescent="0.25">
      <c r="A54" s="27"/>
      <c r="B54" s="297" t="s">
        <v>47</v>
      </c>
      <c r="C54" s="298">
        <v>0</v>
      </c>
      <c r="D54" s="59">
        <f>SUM('ETH:DC43'!D54)</f>
        <v>203482</v>
      </c>
      <c r="E54" s="60">
        <f>SUM('ETH:DC43'!E54)</f>
        <v>15311</v>
      </c>
      <c r="F54" s="55">
        <f>SUM('ETH:DC43'!F54)</f>
        <v>2810</v>
      </c>
      <c r="G54" s="61">
        <f>SUM('ETH:DC43'!G54)</f>
        <v>2099</v>
      </c>
      <c r="H54" s="55">
        <f>SUM('ETH:DC43'!H54)</f>
        <v>6948</v>
      </c>
      <c r="I54" s="61">
        <f>SUM('ETH:DC43'!I54)</f>
        <v>9749</v>
      </c>
      <c r="J54" s="55">
        <f>SUM('ETH:DC43'!J54)</f>
        <v>8084</v>
      </c>
      <c r="K54" s="61">
        <f>SUM('ETH:DC43'!K54)</f>
        <v>12305</v>
      </c>
      <c r="L54" s="55">
        <f>SUM('ETH:DC43'!L54)</f>
        <v>1219</v>
      </c>
      <c r="M54" s="61">
        <f>SUM('ETH:DC43'!M54)</f>
        <v>380</v>
      </c>
      <c r="N54" s="73">
        <f>IF(ISERROR(L54+J54+H54+F54),"Invalid Input",L54+J54+H54+F54)</f>
        <v>19061</v>
      </c>
      <c r="O54" s="74">
        <f>IF(ISERROR(G54+I54+K54+M54),"Invalid Input",G54+I54+K54+M54)</f>
        <v>24533</v>
      </c>
      <c r="P54" s="68">
        <f>SUM('ETH:DC43'!P54)</f>
        <v>139</v>
      </c>
      <c r="Q54" s="53">
        <f>IF(ISERROR(P54-O54),"Invalid Input",(P54-O54))</f>
        <v>-24394</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f>SUM('ETH:DC43'!D57)</f>
        <v>84686</v>
      </c>
      <c r="E57" s="60">
        <f>SUM('ETH:DC43'!E57)</f>
        <v>9335</v>
      </c>
      <c r="F57" s="55">
        <f>SUM('ETH:DC43'!F57)</f>
        <v>1361</v>
      </c>
      <c r="G57" s="61">
        <f>SUM('ETH:DC43'!G57)</f>
        <v>998</v>
      </c>
      <c r="H57" s="55">
        <f>SUM('ETH:DC43'!H57)</f>
        <v>1586</v>
      </c>
      <c r="I57" s="61">
        <f>SUM('ETH:DC43'!I57)</f>
        <v>104</v>
      </c>
      <c r="J57" s="55">
        <f>SUM('ETH:DC43'!J57)</f>
        <v>513</v>
      </c>
      <c r="K57" s="61">
        <f>SUM('ETH:DC43'!K57)</f>
        <v>278</v>
      </c>
      <c r="L57" s="55">
        <f>SUM('ETH:DC43'!L57)</f>
        <v>1250</v>
      </c>
      <c r="M57" s="61">
        <f>SUM('ETH:DC43'!M57)</f>
        <v>2835</v>
      </c>
      <c r="N57" s="73">
        <f>IF(ISERROR(L57+J57+H57+F57),"Invalid Input",L57+J57+H57+F57)</f>
        <v>4710</v>
      </c>
      <c r="O57" s="74">
        <f>IF(ISERROR(G57+I57+K57+M57),"Invalid Input",G57+I57+K57+M57)</f>
        <v>4215</v>
      </c>
      <c r="P57" s="68">
        <f>SUM('ETH:DC43'!P57)</f>
        <v>0</v>
      </c>
      <c r="Q57" s="53">
        <f>IF(ISERROR(P57-O57),"Invalid Input",(P57-O57))</f>
        <v>-4215</v>
      </c>
      <c r="R57" s="16" t="b">
        <v>1</v>
      </c>
      <c r="S57" s="124"/>
      <c r="T57" s="124"/>
    </row>
    <row r="58" spans="1:20" x14ac:dyDescent="0.25">
      <c r="A58" s="27"/>
      <c r="B58" s="307" t="s">
        <v>49</v>
      </c>
      <c r="C58" s="308"/>
      <c r="D58" s="59">
        <f>SUM('ETH:DC43'!D58)</f>
        <v>241918</v>
      </c>
      <c r="E58" s="60">
        <f>SUM('ETH:DC43'!E58)</f>
        <v>19766</v>
      </c>
      <c r="F58" s="55">
        <f>SUM('ETH:DC43'!F58)</f>
        <v>4650</v>
      </c>
      <c r="G58" s="61">
        <f>SUM('ETH:DC43'!G58)</f>
        <v>4409</v>
      </c>
      <c r="H58" s="55">
        <f>SUM('ETH:DC43'!H58)</f>
        <v>9549</v>
      </c>
      <c r="I58" s="61">
        <f>SUM('ETH:DC43'!I58)</f>
        <v>10108</v>
      </c>
      <c r="J58" s="55">
        <f>SUM('ETH:DC43'!J58)</f>
        <v>13644</v>
      </c>
      <c r="K58" s="61">
        <f>SUM('ETH:DC43'!K58)</f>
        <v>12162</v>
      </c>
      <c r="L58" s="55">
        <f>SUM('ETH:DC43'!L58)</f>
        <v>2700</v>
      </c>
      <c r="M58" s="61">
        <f>SUM('ETH:DC43'!M58)</f>
        <v>1287</v>
      </c>
      <c r="N58" s="73">
        <f>IF(ISERROR(L58+J58+H58+F58),"Invalid Input",L58+J58+H58+F58)</f>
        <v>30543</v>
      </c>
      <c r="O58" s="74">
        <f>IF(ISERROR(G58+I58+K58+M58),"Invalid Input",G58+I58+K58+M58)</f>
        <v>27966</v>
      </c>
      <c r="P58" s="68">
        <f>SUM('ETH:DC43'!P58)</f>
        <v>583</v>
      </c>
      <c r="Q58" s="53">
        <f>IF(ISERROR(P58-O58),"Invalid Input",(P58-O58))</f>
        <v>-27383</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f>SUM('ETH:DC43'!D61)</f>
        <v>68233</v>
      </c>
      <c r="E61" s="60">
        <f>SUM('ETH:DC43'!E61)</f>
        <v>88050</v>
      </c>
      <c r="F61" s="55">
        <f>SUM('ETH:DC43'!F61)</f>
        <v>63922</v>
      </c>
      <c r="G61" s="61">
        <f>SUM('ETH:DC43'!G61)</f>
        <v>16649</v>
      </c>
      <c r="H61" s="55">
        <f>SUM('ETH:DC43'!H61)</f>
        <v>17024</v>
      </c>
      <c r="I61" s="61">
        <f>SUM('ETH:DC43'!I61)</f>
        <v>16484</v>
      </c>
      <c r="J61" s="55">
        <f>SUM('ETH:DC43'!J61)</f>
        <v>15755</v>
      </c>
      <c r="K61" s="61">
        <f>SUM('ETH:DC43'!K61)</f>
        <v>15201</v>
      </c>
      <c r="L61" s="55">
        <f>SUM('ETH:DC43'!L61)</f>
        <v>24934</v>
      </c>
      <c r="M61" s="61">
        <f>SUM('ETH:DC43'!M61)</f>
        <v>28127</v>
      </c>
      <c r="N61" s="73">
        <f>IF(ISERROR(L61+J61+H61+F61),"Invalid Input",L61+J61+H61+F61)</f>
        <v>121635</v>
      </c>
      <c r="O61" s="74">
        <f>IF(ISERROR(G61+I61+K61+M61),"Invalid Input",G61+I61+K61+M61)</f>
        <v>76461</v>
      </c>
      <c r="P61" s="68">
        <f>SUM('ETH:DC43'!P61)</f>
        <v>0</v>
      </c>
      <c r="Q61" s="53">
        <f>IF(ISERROR(P61-O61),"Invalid Input",(P61-O61))</f>
        <v>-76461</v>
      </c>
      <c r="R61" s="16" t="b">
        <v>1</v>
      </c>
      <c r="S61" s="124"/>
      <c r="T61" s="124"/>
    </row>
    <row r="62" spans="1:20" x14ac:dyDescent="0.25">
      <c r="A62" s="27"/>
      <c r="B62" s="293" t="s">
        <v>87</v>
      </c>
      <c r="C62" s="294"/>
      <c r="D62" s="59">
        <f>SUM('ETH:DC43'!D62)</f>
        <v>89</v>
      </c>
      <c r="E62" s="60">
        <f>SUM('ETH:DC43'!E62)</f>
        <v>283</v>
      </c>
      <c r="F62" s="55">
        <f>SUM('ETH:DC43'!F62)</f>
        <v>136</v>
      </c>
      <c r="G62" s="61">
        <f>SUM('ETH:DC43'!G62)</f>
        <v>88</v>
      </c>
      <c r="H62" s="55">
        <f>SUM('ETH:DC43'!H62)</f>
        <v>136</v>
      </c>
      <c r="I62" s="61">
        <f>SUM('ETH:DC43'!I62)</f>
        <v>88</v>
      </c>
      <c r="J62" s="55">
        <f>SUM('ETH:DC43'!J62)</f>
        <v>136</v>
      </c>
      <c r="K62" s="61">
        <f>SUM('ETH:DC43'!K62)</f>
        <v>88</v>
      </c>
      <c r="L62" s="55">
        <f>SUM('ETH:DC43'!L62)</f>
        <v>50</v>
      </c>
      <c r="M62" s="61">
        <f>SUM('ETH:DC43'!M62)</f>
        <v>2</v>
      </c>
      <c r="N62" s="73">
        <f>IF(ISERROR(L62+J62+H62+F62),"Invalid Input",L62+J62+H62+F62)</f>
        <v>458</v>
      </c>
      <c r="O62" s="74">
        <f>IF(ISERROR(G62+I62+K62+M62),"Invalid Input",G62+I62+K62+M62)</f>
        <v>266</v>
      </c>
      <c r="P62" s="68">
        <f>SUM('ETH:DC43'!P62)</f>
        <v>0</v>
      </c>
      <c r="Q62" s="53">
        <f>IF(ISERROR(P62-O62),"Invalid Input",(P62-O62))</f>
        <v>-266</v>
      </c>
      <c r="R62" s="16" t="b">
        <v>1</v>
      </c>
      <c r="S62" s="124"/>
      <c r="T62" s="124"/>
    </row>
    <row r="63" spans="1:20" x14ac:dyDescent="0.25">
      <c r="A63" s="27"/>
      <c r="B63" s="293" t="s">
        <v>89</v>
      </c>
      <c r="C63" s="294"/>
      <c r="D63" s="59">
        <f>SUM('ETH:DC43'!D63)</f>
        <v>72030</v>
      </c>
      <c r="E63" s="60">
        <f>SUM('ETH:DC43'!E63)</f>
        <v>727558</v>
      </c>
      <c r="F63" s="55">
        <f>SUM('ETH:DC43'!F63)</f>
        <v>672986</v>
      </c>
      <c r="G63" s="61">
        <f>SUM('ETH:DC43'!G63)</f>
        <v>623986</v>
      </c>
      <c r="H63" s="55">
        <f>SUM('ETH:DC43'!H63)</f>
        <v>629986</v>
      </c>
      <c r="I63" s="61">
        <f>SUM('ETH:DC43'!I63)</f>
        <v>623986</v>
      </c>
      <c r="J63" s="55">
        <f>SUM('ETH:DC43'!J63)</f>
        <v>629986</v>
      </c>
      <c r="K63" s="61">
        <f>SUM('ETH:DC43'!K63)</f>
        <v>630977</v>
      </c>
      <c r="L63" s="55">
        <f>SUM('ETH:DC43'!L63)</f>
        <v>36779</v>
      </c>
      <c r="M63" s="61">
        <f>SUM('ETH:DC43'!M63)</f>
        <v>30780</v>
      </c>
      <c r="N63" s="73">
        <f>IF(ISERROR(L63+J63+H63+F63),"Invalid Input",L63+J63+H63+F63)</f>
        <v>1969737</v>
      </c>
      <c r="O63" s="74">
        <f>IF(ISERROR(G63+I63+K63+M63),"Invalid Input",G63+I63+K63+M63)</f>
        <v>1909729</v>
      </c>
      <c r="P63" s="68">
        <f>SUM('ETH:DC43'!P63)</f>
        <v>0</v>
      </c>
      <c r="Q63" s="53">
        <f>IF(ISERROR(P63-O63),"Invalid Input",(P63-O63))</f>
        <v>-1909729</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f>SUM('ETH:DC43'!D66)</f>
        <v>252174</v>
      </c>
      <c r="E66" s="60">
        <f>SUM('ETH:DC43'!E66)</f>
        <v>46502</v>
      </c>
      <c r="F66" s="55">
        <f>SUM('ETH:DC43'!F66)</f>
        <v>7162</v>
      </c>
      <c r="G66" s="61">
        <f>SUM('ETH:DC43'!G66)</f>
        <v>3770</v>
      </c>
      <c r="H66" s="55">
        <f>SUM('ETH:DC43'!H66)</f>
        <v>12910</v>
      </c>
      <c r="I66" s="61">
        <f>SUM('ETH:DC43'!I66)</f>
        <v>6420</v>
      </c>
      <c r="J66" s="55">
        <f>SUM('ETH:DC43'!J66)</f>
        <v>11213</v>
      </c>
      <c r="K66" s="61">
        <f>SUM('ETH:DC43'!K66)</f>
        <v>10880</v>
      </c>
      <c r="L66" s="55">
        <f>SUM('ETH:DC43'!L66)</f>
        <v>15029</v>
      </c>
      <c r="M66" s="61">
        <f>SUM('ETH:DC43'!M66)</f>
        <v>14452</v>
      </c>
      <c r="N66" s="73">
        <f>IF(ISERROR(L66+J66+H66+F66),"Invalid Input",L66+J66+H66+F66)</f>
        <v>46314</v>
      </c>
      <c r="O66" s="74">
        <f>IF(ISERROR(G66+I66+K66+M66),"Invalid Input",G66+I66+K66+M66)</f>
        <v>35522</v>
      </c>
      <c r="P66" s="68">
        <f>SUM('ETH:DC43'!P66)</f>
        <v>243</v>
      </c>
      <c r="Q66" s="53">
        <f>IF(ISERROR(P66-O66),"Invalid Input",(P66-O66))</f>
        <v>-35279</v>
      </c>
      <c r="R66" s="16" t="b">
        <v>1</v>
      </c>
      <c r="S66" s="124"/>
      <c r="T66" s="124"/>
    </row>
    <row r="67" spans="1:20" x14ac:dyDescent="0.25">
      <c r="A67" s="27"/>
      <c r="B67" s="37" t="s">
        <v>90</v>
      </c>
      <c r="C67" s="38"/>
      <c r="D67" s="59">
        <f>SUM('ETH:DC43'!D67)</f>
        <v>121</v>
      </c>
      <c r="E67" s="60">
        <f>SUM('ETH:DC43'!E67)</f>
        <v>0</v>
      </c>
      <c r="F67" s="55">
        <f>SUM('ETH:DC43'!F67)</f>
        <v>37</v>
      </c>
      <c r="G67" s="61">
        <f>SUM('ETH:DC43'!G67)</f>
        <v>0</v>
      </c>
      <c r="H67" s="55">
        <f>SUM('ETH:DC43'!H67)</f>
        <v>0</v>
      </c>
      <c r="I67" s="61">
        <f>SUM('ETH:DC43'!I67)</f>
        <v>11</v>
      </c>
      <c r="J67" s="55">
        <f>SUM('ETH:DC43'!J67)</f>
        <v>0</v>
      </c>
      <c r="K67" s="61">
        <f>SUM('ETH:DC43'!K67)</f>
        <v>0</v>
      </c>
      <c r="L67" s="55">
        <f>SUM('ETH:DC43'!L67)</f>
        <v>0</v>
      </c>
      <c r="M67" s="61">
        <f>SUM('ETH:DC43'!M67)</f>
        <v>0</v>
      </c>
      <c r="N67" s="73">
        <f>IF(ISERROR(L67+J67+H67+F67),"Invalid Input",L67+J67+H67+F67)</f>
        <v>37</v>
      </c>
      <c r="O67" s="74">
        <f>IF(ISERROR(G67+I67+K67+M67),"Invalid Input",G67+I67+K67+M67)</f>
        <v>11</v>
      </c>
      <c r="P67" s="68">
        <f>SUM('ETH:DC43'!P67)</f>
        <v>0</v>
      </c>
      <c r="Q67" s="53">
        <f>IF(ISERROR(P67-O67),"Invalid Input",(P67-O67))</f>
        <v>-11</v>
      </c>
      <c r="R67" s="16" t="b">
        <v>1</v>
      </c>
      <c r="S67" s="124"/>
      <c r="T67" s="124"/>
    </row>
    <row r="68" spans="1:20" x14ac:dyDescent="0.25">
      <c r="A68" s="23"/>
      <c r="B68" s="37" t="s">
        <v>91</v>
      </c>
      <c r="C68" s="38"/>
      <c r="D68" s="59">
        <f>SUM('ETH:DC43'!D68)</f>
        <v>32587</v>
      </c>
      <c r="E68" s="60">
        <f>SUM('ETH:DC43'!E68)</f>
        <v>1519854</v>
      </c>
      <c r="F68" s="55">
        <f>SUM('ETH:DC43'!F68)</f>
        <v>397480</v>
      </c>
      <c r="G68" s="61">
        <f>SUM('ETH:DC43'!G68)</f>
        <v>24789</v>
      </c>
      <c r="H68" s="55">
        <f>SUM('ETH:DC43'!H68)</f>
        <v>761297</v>
      </c>
      <c r="I68" s="61">
        <f>SUM('ETH:DC43'!I68)</f>
        <v>26279</v>
      </c>
      <c r="J68" s="55">
        <f>SUM('ETH:DC43'!J68)</f>
        <v>1129755</v>
      </c>
      <c r="K68" s="61">
        <f>SUM('ETH:DC43'!K68)</f>
        <v>868640</v>
      </c>
      <c r="L68" s="55">
        <f>SUM('ETH:DC43'!L68)</f>
        <v>25163</v>
      </c>
      <c r="M68" s="61">
        <f>SUM('ETH:DC43'!M68)</f>
        <v>5094</v>
      </c>
      <c r="N68" s="73">
        <f>IF(ISERROR(L68+J68+H68+F68),"Invalid Input",L68+J68+H68+F68)</f>
        <v>2313695</v>
      </c>
      <c r="O68" s="74">
        <f>IF(ISERROR(G68+I68+K68+M68),"Invalid Input",G68+I68+K68+M68)</f>
        <v>924802</v>
      </c>
      <c r="P68" s="68">
        <f>SUM('ETH:DC43'!P68)</f>
        <v>6826</v>
      </c>
      <c r="Q68" s="53">
        <f>IF(ISERROR(P68-O68),"Invalid Input",(P68-O68))</f>
        <v>-917976</v>
      </c>
      <c r="R68" s="16" t="b">
        <v>1</v>
      </c>
      <c r="S68" s="124"/>
      <c r="T68" s="124"/>
    </row>
    <row r="69" spans="1:20" x14ac:dyDescent="0.25">
      <c r="A69" s="17"/>
      <c r="B69" s="37" t="s">
        <v>92</v>
      </c>
      <c r="C69" s="38"/>
      <c r="D69" s="59">
        <f>SUM('ETH:DC43'!D69)</f>
        <v>410</v>
      </c>
      <c r="E69" s="60">
        <f>SUM('ETH:DC43'!E69)</f>
        <v>581</v>
      </c>
      <c r="F69" s="55">
        <f>SUM('ETH:DC43'!F69)</f>
        <v>225</v>
      </c>
      <c r="G69" s="61">
        <f>SUM('ETH:DC43'!G69)</f>
        <v>380</v>
      </c>
      <c r="H69" s="55">
        <f>SUM('ETH:DC43'!H69)</f>
        <v>70</v>
      </c>
      <c r="I69" s="61">
        <f>SUM('ETH:DC43'!I69)</f>
        <v>56</v>
      </c>
      <c r="J69" s="55">
        <f>SUM('ETH:DC43'!J69)</f>
        <v>110</v>
      </c>
      <c r="K69" s="61">
        <f>SUM('ETH:DC43'!K69)</f>
        <v>115</v>
      </c>
      <c r="L69" s="55">
        <f>SUM('ETH:DC43'!L69)</f>
        <v>35</v>
      </c>
      <c r="M69" s="61">
        <f>SUM('ETH:DC43'!M69)</f>
        <v>25</v>
      </c>
      <c r="N69" s="73">
        <f>IF(ISERROR(L69+J69+H69+F69),"Invalid Input",L69+J69+H69+F69)</f>
        <v>440</v>
      </c>
      <c r="O69" s="74">
        <f>IF(ISERROR(G69+I69+K69+M69),"Invalid Input",G69+I69+K69+M69)</f>
        <v>576</v>
      </c>
      <c r="P69" s="68">
        <f>SUM('ETH:DC43'!P69)</f>
        <v>0</v>
      </c>
      <c r="Q69" s="53">
        <f>IF(ISERROR(P69-O69),"Invalid Input",(P69-O69))</f>
        <v>-576</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f>SUM('ETH:DC43'!D72)</f>
        <v>15</v>
      </c>
      <c r="E72" s="60">
        <f>SUM('ETH:DC43'!E72)</f>
        <v>30</v>
      </c>
      <c r="F72" s="55">
        <f>SUM('ETH:DC43'!F72)</f>
        <v>4</v>
      </c>
      <c r="G72" s="61">
        <f>SUM('ETH:DC43'!G72)</f>
        <v>1</v>
      </c>
      <c r="H72" s="55">
        <f>SUM('ETH:DC43'!H72)</f>
        <v>6</v>
      </c>
      <c r="I72" s="61">
        <f>SUM('ETH:DC43'!I72)</f>
        <v>10</v>
      </c>
      <c r="J72" s="55">
        <f>SUM('ETH:DC43'!J72)</f>
        <v>2</v>
      </c>
      <c r="K72" s="61">
        <f>SUM('ETH:DC43'!K72)</f>
        <v>1</v>
      </c>
      <c r="L72" s="55">
        <f>SUM('ETH:DC43'!L72)</f>
        <v>19</v>
      </c>
      <c r="M72" s="61">
        <f>SUM('ETH:DC43'!M72)</f>
        <v>6</v>
      </c>
      <c r="N72" s="73">
        <f t="shared" ref="N72:N83" si="4">IF(ISERROR(L72+J72+H72+F72),"Invalid Input",L72+J72+H72+F72)</f>
        <v>31</v>
      </c>
      <c r="O72" s="74">
        <f t="shared" ref="O72:O83" si="5">IF(ISERROR(G72+I72+K72+M72),"Invalid Input",G72+I72+K72+M72)</f>
        <v>18</v>
      </c>
      <c r="P72" s="68">
        <f>SUM('ETH:DC43'!P72)</f>
        <v>0</v>
      </c>
      <c r="Q72" s="53">
        <f t="shared" ref="Q72:Q83" si="6">IF(ISERROR(P72-O72),"Invalid Input",(P72-O72))</f>
        <v>-18</v>
      </c>
      <c r="R72" s="16" t="b">
        <v>1</v>
      </c>
      <c r="S72" s="124"/>
      <c r="T72" s="124"/>
    </row>
    <row r="73" spans="1:20" x14ac:dyDescent="0.25">
      <c r="A73" s="27"/>
      <c r="B73" s="293" t="s">
        <v>51</v>
      </c>
      <c r="C73" s="294"/>
      <c r="D73" s="59">
        <f>SUM('ETH:DC43'!D73)</f>
        <v>6</v>
      </c>
      <c r="E73" s="60">
        <f>SUM('ETH:DC43'!E73)</f>
        <v>76</v>
      </c>
      <c r="F73" s="55">
        <f>SUM('ETH:DC43'!F73)</f>
        <v>1</v>
      </c>
      <c r="G73" s="61">
        <f>SUM('ETH:DC43'!G73)</f>
        <v>3</v>
      </c>
      <c r="H73" s="55">
        <f>SUM('ETH:DC43'!H73)</f>
        <v>34</v>
      </c>
      <c r="I73" s="61">
        <f>SUM('ETH:DC43'!I73)</f>
        <v>4</v>
      </c>
      <c r="J73" s="55">
        <f>SUM('ETH:DC43'!J73)</f>
        <v>31</v>
      </c>
      <c r="K73" s="61">
        <f>SUM('ETH:DC43'!K73)</f>
        <v>0</v>
      </c>
      <c r="L73" s="55">
        <f>SUM('ETH:DC43'!L73)</f>
        <v>11</v>
      </c>
      <c r="M73" s="61">
        <f>SUM('ETH:DC43'!M73)</f>
        <v>51</v>
      </c>
      <c r="N73" s="73">
        <f t="shared" si="4"/>
        <v>77</v>
      </c>
      <c r="O73" s="74">
        <f t="shared" si="5"/>
        <v>58</v>
      </c>
      <c r="P73" s="68">
        <f>SUM('ETH:DC43'!P73)</f>
        <v>2</v>
      </c>
      <c r="Q73" s="53">
        <f t="shared" si="6"/>
        <v>-56</v>
      </c>
      <c r="R73" s="16" t="b">
        <v>1</v>
      </c>
      <c r="S73" s="124"/>
      <c r="T73" s="124"/>
    </row>
    <row r="74" spans="1:20" x14ac:dyDescent="0.25">
      <c r="A74" s="27"/>
      <c r="B74" s="293" t="s">
        <v>52</v>
      </c>
      <c r="C74" s="294"/>
      <c r="D74" s="59">
        <f>SUM('ETH:DC43'!D74)</f>
        <v>0</v>
      </c>
      <c r="E74" s="60">
        <f>SUM('ETH:DC43'!E74)</f>
        <v>4</v>
      </c>
      <c r="F74" s="55">
        <f>SUM('ETH:DC43'!F74)</f>
        <v>1</v>
      </c>
      <c r="G74" s="61">
        <f>SUM('ETH:DC43'!G74)</f>
        <v>1</v>
      </c>
      <c r="H74" s="55">
        <f>SUM('ETH:DC43'!H74)</f>
        <v>1</v>
      </c>
      <c r="I74" s="61">
        <f>SUM('ETH:DC43'!I74)</f>
        <v>1</v>
      </c>
      <c r="J74" s="55">
        <f>SUM('ETH:DC43'!J74)</f>
        <v>2</v>
      </c>
      <c r="K74" s="61">
        <f>SUM('ETH:DC43'!K74)</f>
        <v>0</v>
      </c>
      <c r="L74" s="55">
        <f>SUM('ETH:DC43'!L74)</f>
        <v>2</v>
      </c>
      <c r="M74" s="61">
        <f>SUM('ETH:DC43'!M74)</f>
        <v>3</v>
      </c>
      <c r="N74" s="73">
        <f t="shared" si="4"/>
        <v>6</v>
      </c>
      <c r="O74" s="74">
        <f t="shared" si="5"/>
        <v>5</v>
      </c>
      <c r="P74" s="68">
        <f>SUM('ETH:DC43'!P74)</f>
        <v>3</v>
      </c>
      <c r="Q74" s="53">
        <f t="shared" si="6"/>
        <v>-2</v>
      </c>
      <c r="R74" s="16" t="b">
        <v>1</v>
      </c>
      <c r="S74" s="124"/>
      <c r="T74" s="124"/>
    </row>
    <row r="75" spans="1:20" x14ac:dyDescent="0.25">
      <c r="A75" s="27"/>
      <c r="B75" s="293" t="s">
        <v>53</v>
      </c>
      <c r="C75" s="294"/>
      <c r="D75" s="59">
        <f>SUM('ETH:DC43'!D75)</f>
        <v>0</v>
      </c>
      <c r="E75" s="60">
        <f>SUM('ETH:DC43'!E75)</f>
        <v>0</v>
      </c>
      <c r="F75" s="55">
        <f>SUM('ETH:DC43'!F75)</f>
        <v>3</v>
      </c>
      <c r="G75" s="61">
        <f>SUM('ETH:DC43'!G75)</f>
        <v>0</v>
      </c>
      <c r="H75" s="55">
        <f>SUM('ETH:DC43'!H75)</f>
        <v>0</v>
      </c>
      <c r="I75" s="61">
        <f>SUM('ETH:DC43'!I75)</f>
        <v>0</v>
      </c>
      <c r="J75" s="55">
        <f>SUM('ETH:DC43'!J75)</f>
        <v>0</v>
      </c>
      <c r="K75" s="61">
        <f>SUM('ETH:DC43'!K75)</f>
        <v>0</v>
      </c>
      <c r="L75" s="55">
        <f>SUM('ETH:DC43'!L75)</f>
        <v>0</v>
      </c>
      <c r="M75" s="61">
        <f>SUM('ETH:DC43'!M75)</f>
        <v>0</v>
      </c>
      <c r="N75" s="73">
        <f t="shared" si="4"/>
        <v>3</v>
      </c>
      <c r="O75" s="74">
        <f t="shared" si="5"/>
        <v>0</v>
      </c>
      <c r="P75" s="68">
        <f>SUM('ETH:DC43'!P75)</f>
        <v>0</v>
      </c>
      <c r="Q75" s="53">
        <f t="shared" si="6"/>
        <v>0</v>
      </c>
      <c r="R75" s="16" t="b">
        <v>1</v>
      </c>
      <c r="S75" s="124"/>
      <c r="T75" s="124"/>
    </row>
    <row r="76" spans="1:20" ht="26.25" customHeight="1" x14ac:dyDescent="0.25">
      <c r="A76" s="17"/>
      <c r="B76" s="297" t="s">
        <v>54</v>
      </c>
      <c r="C76" s="298"/>
      <c r="D76" s="59">
        <f>SUM('ETH:DC43'!D76)</f>
        <v>0</v>
      </c>
      <c r="E76" s="60">
        <f>SUM('ETH:DC43'!E76)</f>
        <v>3</v>
      </c>
      <c r="F76" s="55">
        <f>SUM('ETH:DC43'!F76)</f>
        <v>0</v>
      </c>
      <c r="G76" s="61">
        <f>SUM('ETH:DC43'!G76)</f>
        <v>0</v>
      </c>
      <c r="H76" s="55">
        <f>SUM('ETH:DC43'!H76)</f>
        <v>0</v>
      </c>
      <c r="I76" s="61">
        <f>SUM('ETH:DC43'!I76)</f>
        <v>0</v>
      </c>
      <c r="J76" s="55">
        <f>SUM('ETH:DC43'!J76)</f>
        <v>1</v>
      </c>
      <c r="K76" s="61">
        <f>SUM('ETH:DC43'!K76)</f>
        <v>0</v>
      </c>
      <c r="L76" s="55">
        <f>SUM('ETH:DC43'!L76)</f>
        <v>2</v>
      </c>
      <c r="M76" s="61">
        <f>SUM('ETH:DC43'!M76)</f>
        <v>1</v>
      </c>
      <c r="N76" s="73">
        <f t="shared" si="4"/>
        <v>3</v>
      </c>
      <c r="O76" s="74">
        <f t="shared" si="5"/>
        <v>1</v>
      </c>
      <c r="P76" s="68">
        <f>SUM('ETH:DC43'!P76)</f>
        <v>0</v>
      </c>
      <c r="Q76" s="53">
        <f t="shared" si="6"/>
        <v>-1</v>
      </c>
      <c r="R76" s="16" t="b">
        <v>1</v>
      </c>
      <c r="S76" s="124"/>
      <c r="T76" s="124"/>
    </row>
    <row r="77" spans="1:20" x14ac:dyDescent="0.25">
      <c r="A77" s="27"/>
      <c r="B77" s="293" t="s">
        <v>55</v>
      </c>
      <c r="C77" s="294"/>
      <c r="D77" s="59">
        <f>SUM('ETH:DC43'!D77)</f>
        <v>1</v>
      </c>
      <c r="E77" s="60">
        <f>SUM('ETH:DC43'!E77)</f>
        <v>4</v>
      </c>
      <c r="F77" s="55">
        <f>SUM('ETH:DC43'!F77)</f>
        <v>4</v>
      </c>
      <c r="G77" s="61">
        <f>SUM('ETH:DC43'!G77)</f>
        <v>2</v>
      </c>
      <c r="H77" s="55">
        <f>SUM('ETH:DC43'!H77)</f>
        <v>3</v>
      </c>
      <c r="I77" s="61">
        <f>SUM('ETH:DC43'!I77)</f>
        <v>1</v>
      </c>
      <c r="J77" s="55">
        <f>SUM('ETH:DC43'!J77)</f>
        <v>1</v>
      </c>
      <c r="K77" s="61">
        <f>SUM('ETH:DC43'!K77)</f>
        <v>0</v>
      </c>
      <c r="L77" s="55">
        <f>SUM('ETH:DC43'!L77)</f>
        <v>0</v>
      </c>
      <c r="M77" s="61">
        <f>SUM('ETH:DC43'!M77)</f>
        <v>1</v>
      </c>
      <c r="N77" s="73">
        <f t="shared" si="4"/>
        <v>8</v>
      </c>
      <c r="O77" s="74">
        <f t="shared" si="5"/>
        <v>4</v>
      </c>
      <c r="P77" s="68">
        <f>SUM('ETH:DC43'!P77)</f>
        <v>5</v>
      </c>
      <c r="Q77" s="53">
        <f t="shared" si="6"/>
        <v>1</v>
      </c>
      <c r="R77" s="16" t="b">
        <v>1</v>
      </c>
      <c r="S77" s="124"/>
      <c r="T77" s="124"/>
    </row>
    <row r="78" spans="1:20" x14ac:dyDescent="0.25">
      <c r="A78" s="27"/>
      <c r="B78" s="293" t="s">
        <v>56</v>
      </c>
      <c r="C78" s="294"/>
      <c r="D78" s="59">
        <f>SUM('ETH:DC43'!D78)</f>
        <v>1</v>
      </c>
      <c r="E78" s="60">
        <f>SUM('ETH:DC43'!E78)</f>
        <v>1</v>
      </c>
      <c r="F78" s="55">
        <f>SUM('ETH:DC43'!F78)</f>
        <v>0</v>
      </c>
      <c r="G78" s="61">
        <f>SUM('ETH:DC43'!G78)</f>
        <v>0</v>
      </c>
      <c r="H78" s="55">
        <f>SUM('ETH:DC43'!H78)</f>
        <v>1</v>
      </c>
      <c r="I78" s="61">
        <f>SUM('ETH:DC43'!I78)</f>
        <v>4</v>
      </c>
      <c r="J78" s="55">
        <f>SUM('ETH:DC43'!J78)</f>
        <v>3</v>
      </c>
      <c r="K78" s="61">
        <f>SUM('ETH:DC43'!K78)</f>
        <v>0</v>
      </c>
      <c r="L78" s="55">
        <f>SUM('ETH:DC43'!L78)</f>
        <v>0</v>
      </c>
      <c r="M78" s="61">
        <f>SUM('ETH:DC43'!M78)</f>
        <v>0</v>
      </c>
      <c r="N78" s="73">
        <f t="shared" si="4"/>
        <v>4</v>
      </c>
      <c r="O78" s="74">
        <f t="shared" si="5"/>
        <v>4</v>
      </c>
      <c r="P78" s="68">
        <f>SUM('ETH:DC43'!P78)</f>
        <v>3</v>
      </c>
      <c r="Q78" s="53">
        <f t="shared" si="6"/>
        <v>-1</v>
      </c>
      <c r="R78" s="16" t="b">
        <v>1</v>
      </c>
      <c r="S78" s="124"/>
      <c r="T78" s="124"/>
    </row>
    <row r="79" spans="1:20" x14ac:dyDescent="0.25">
      <c r="A79" s="17"/>
      <c r="B79" s="293" t="s">
        <v>57</v>
      </c>
      <c r="C79" s="294"/>
      <c r="D79" s="59">
        <f>SUM('ETH:DC43'!D79)</f>
        <v>0</v>
      </c>
      <c r="E79" s="60">
        <f>SUM('ETH:DC43'!E79)</f>
        <v>0</v>
      </c>
      <c r="F79" s="55">
        <f>SUM('ETH:DC43'!F79)</f>
        <v>0</v>
      </c>
      <c r="G79" s="61">
        <f>SUM('ETH:DC43'!G79)</f>
        <v>0</v>
      </c>
      <c r="H79" s="55">
        <f>SUM('ETH:DC43'!H79)</f>
        <v>0</v>
      </c>
      <c r="I79" s="61">
        <f>SUM('ETH:DC43'!I79)</f>
        <v>0</v>
      </c>
      <c r="J79" s="55">
        <f>SUM('ETH:DC43'!J79)</f>
        <v>0</v>
      </c>
      <c r="K79" s="61">
        <f>SUM('ETH:DC43'!K79)</f>
        <v>0</v>
      </c>
      <c r="L79" s="55">
        <f>SUM('ETH:DC43'!L79)</f>
        <v>0</v>
      </c>
      <c r="M79" s="61">
        <f>SUM('ETH:DC43'!M79)</f>
        <v>0</v>
      </c>
      <c r="N79" s="73">
        <f t="shared" si="4"/>
        <v>0</v>
      </c>
      <c r="O79" s="74">
        <f t="shared" si="5"/>
        <v>0</v>
      </c>
      <c r="P79" s="68">
        <f>SUM('ETH:DC43'!P79)</f>
        <v>0</v>
      </c>
      <c r="Q79" s="53">
        <f t="shared" si="6"/>
        <v>0</v>
      </c>
      <c r="R79" s="16" t="b">
        <v>1</v>
      </c>
      <c r="S79" s="124"/>
      <c r="T79" s="124"/>
    </row>
    <row r="80" spans="1:20" x14ac:dyDescent="0.25">
      <c r="A80" s="27"/>
      <c r="B80" s="293" t="s">
        <v>58</v>
      </c>
      <c r="C80" s="294"/>
      <c r="D80" s="59">
        <f>SUM('ETH:DC43'!D80)</f>
        <v>2</v>
      </c>
      <c r="E80" s="60">
        <f>SUM('ETH:DC43'!E80)</f>
        <v>7</v>
      </c>
      <c r="F80" s="55">
        <f>SUM('ETH:DC43'!F80)</f>
        <v>2</v>
      </c>
      <c r="G80" s="61">
        <f>SUM('ETH:DC43'!G80)</f>
        <v>1</v>
      </c>
      <c r="H80" s="55">
        <f>SUM('ETH:DC43'!H80)</f>
        <v>5</v>
      </c>
      <c r="I80" s="61">
        <f>SUM('ETH:DC43'!I80)</f>
        <v>6</v>
      </c>
      <c r="J80" s="55">
        <f>SUM('ETH:DC43'!J80)</f>
        <v>2</v>
      </c>
      <c r="K80" s="61">
        <f>SUM('ETH:DC43'!K80)</f>
        <v>0</v>
      </c>
      <c r="L80" s="55">
        <f>SUM('ETH:DC43'!L80)</f>
        <v>2</v>
      </c>
      <c r="M80" s="61">
        <f>SUM('ETH:DC43'!M80)</f>
        <v>0</v>
      </c>
      <c r="N80" s="73">
        <f t="shared" si="4"/>
        <v>11</v>
      </c>
      <c r="O80" s="74">
        <f t="shared" si="5"/>
        <v>7</v>
      </c>
      <c r="P80" s="68">
        <f>SUM('ETH:DC43'!P80)</f>
        <v>3</v>
      </c>
      <c r="Q80" s="53">
        <f t="shared" si="6"/>
        <v>-4</v>
      </c>
      <c r="R80" s="16" t="b">
        <v>1</v>
      </c>
      <c r="S80" s="124"/>
      <c r="T80" s="124"/>
    </row>
    <row r="81" spans="1:20" x14ac:dyDescent="0.25">
      <c r="A81" s="27"/>
      <c r="B81" s="293" t="s">
        <v>59</v>
      </c>
      <c r="C81" s="294"/>
      <c r="D81" s="59">
        <f>SUM('ETH:DC43'!D81)</f>
        <v>0</v>
      </c>
      <c r="E81" s="60">
        <f>SUM('ETH:DC43'!E81)</f>
        <v>0</v>
      </c>
      <c r="F81" s="55">
        <f>SUM('ETH:DC43'!F81)</f>
        <v>0</v>
      </c>
      <c r="G81" s="61">
        <f>SUM('ETH:DC43'!G81)</f>
        <v>0</v>
      </c>
      <c r="H81" s="55">
        <f>SUM('ETH:DC43'!H81)</f>
        <v>0</v>
      </c>
      <c r="I81" s="61">
        <f>SUM('ETH:DC43'!I81)</f>
        <v>0</v>
      </c>
      <c r="J81" s="55">
        <f>SUM('ETH:DC43'!J81)</f>
        <v>0</v>
      </c>
      <c r="K81" s="61">
        <f>SUM('ETH:DC43'!K81)</f>
        <v>0</v>
      </c>
      <c r="L81" s="55">
        <f>SUM('ETH:DC43'!L81)</f>
        <v>0</v>
      </c>
      <c r="M81" s="61">
        <f>SUM('ETH:DC43'!M81)</f>
        <v>0</v>
      </c>
      <c r="N81" s="73">
        <f t="shared" si="4"/>
        <v>0</v>
      </c>
      <c r="O81" s="74">
        <f t="shared" si="5"/>
        <v>0</v>
      </c>
      <c r="P81" s="68">
        <f>SUM('ETH:DC43'!P81)</f>
        <v>0</v>
      </c>
      <c r="Q81" s="53">
        <f t="shared" si="6"/>
        <v>0</v>
      </c>
      <c r="R81" s="16" t="b">
        <v>1</v>
      </c>
      <c r="S81" s="124"/>
      <c r="T81" s="124"/>
    </row>
    <row r="82" spans="1:20" x14ac:dyDescent="0.25">
      <c r="A82" s="27"/>
      <c r="B82" s="293" t="s">
        <v>60</v>
      </c>
      <c r="C82" s="294"/>
      <c r="D82" s="59">
        <f>SUM('ETH:DC43'!D82)</f>
        <v>0</v>
      </c>
      <c r="E82" s="60">
        <f>SUM('ETH:DC43'!E82)</f>
        <v>0</v>
      </c>
      <c r="F82" s="55">
        <f>SUM('ETH:DC43'!F82)</f>
        <v>1</v>
      </c>
      <c r="G82" s="61">
        <f>SUM('ETH:DC43'!G82)</f>
        <v>1</v>
      </c>
      <c r="H82" s="55">
        <f>SUM('ETH:DC43'!H82)</f>
        <v>0</v>
      </c>
      <c r="I82" s="61">
        <f>SUM('ETH:DC43'!I82)</f>
        <v>1</v>
      </c>
      <c r="J82" s="55">
        <f>SUM('ETH:DC43'!J82)</f>
        <v>0</v>
      </c>
      <c r="K82" s="61">
        <f>SUM('ETH:DC43'!K82)</f>
        <v>0</v>
      </c>
      <c r="L82" s="55">
        <f>SUM('ETH:DC43'!L82)</f>
        <v>0</v>
      </c>
      <c r="M82" s="61">
        <f>SUM('ETH:DC43'!M82)</f>
        <v>1</v>
      </c>
      <c r="N82" s="73">
        <f t="shared" si="4"/>
        <v>1</v>
      </c>
      <c r="O82" s="74">
        <f t="shared" si="5"/>
        <v>3</v>
      </c>
      <c r="P82" s="68">
        <f>SUM('ETH:DC43'!P82)</f>
        <v>1</v>
      </c>
      <c r="Q82" s="53">
        <f t="shared" si="6"/>
        <v>-2</v>
      </c>
      <c r="R82" s="16" t="b">
        <v>1</v>
      </c>
      <c r="S82" s="124"/>
      <c r="T82" s="124"/>
    </row>
    <row r="83" spans="1:20" x14ac:dyDescent="0.25">
      <c r="A83" s="27"/>
      <c r="B83" s="293" t="s">
        <v>61</v>
      </c>
      <c r="C83" s="294"/>
      <c r="D83" s="59">
        <f>SUM('ETH:DC43'!D83)</f>
        <v>0</v>
      </c>
      <c r="E83" s="60">
        <f>SUM('ETH:DC43'!E83)</f>
        <v>1</v>
      </c>
      <c r="F83" s="55">
        <f>SUM('ETH:DC43'!F83)</f>
        <v>1</v>
      </c>
      <c r="G83" s="61">
        <f>SUM('ETH:DC43'!G83)</f>
        <v>0</v>
      </c>
      <c r="H83" s="55">
        <f>SUM('ETH:DC43'!H83)</f>
        <v>0</v>
      </c>
      <c r="I83" s="61">
        <f>SUM('ETH:DC43'!I83)</f>
        <v>0</v>
      </c>
      <c r="J83" s="55">
        <f>SUM('ETH:DC43'!J83)</f>
        <v>0</v>
      </c>
      <c r="K83" s="61">
        <f>SUM('ETH:DC43'!K83)</f>
        <v>0</v>
      </c>
      <c r="L83" s="55">
        <f>SUM('ETH:DC43'!L83)</f>
        <v>0</v>
      </c>
      <c r="M83" s="61">
        <f>SUM('ETH:DC43'!M83)</f>
        <v>0</v>
      </c>
      <c r="N83" s="73">
        <f t="shared" si="4"/>
        <v>1</v>
      </c>
      <c r="O83" s="74">
        <f t="shared" si="5"/>
        <v>0</v>
      </c>
      <c r="P83" s="68">
        <f>SUM('ETH:DC43'!P83)</f>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f>SUM('ETH:DC43'!D86)</f>
        <v>1446</v>
      </c>
      <c r="E86" s="60">
        <f>SUM('ETH:DC43'!E86)</f>
        <v>12551</v>
      </c>
      <c r="F86" s="55">
        <f>SUM('ETH:DC43'!F86)</f>
        <v>5433</v>
      </c>
      <c r="G86" s="61">
        <f>SUM('ETH:DC43'!G86)</f>
        <v>5524</v>
      </c>
      <c r="H86" s="55">
        <f>SUM('ETH:DC43'!H86)</f>
        <v>10534</v>
      </c>
      <c r="I86" s="61">
        <f>SUM('ETH:DC43'!I86)</f>
        <v>3503</v>
      </c>
      <c r="J86" s="55">
        <f>SUM('ETH:DC43'!J86)</f>
        <v>7276</v>
      </c>
      <c r="K86" s="61">
        <f>SUM('ETH:DC43'!K86)</f>
        <v>5822</v>
      </c>
      <c r="L86" s="55">
        <f>SUM('ETH:DC43'!L86)</f>
        <v>1510</v>
      </c>
      <c r="M86" s="61">
        <f>SUM('ETH:DC43'!M86)</f>
        <v>905</v>
      </c>
      <c r="N86" s="73">
        <f>IF(ISERROR(L86+J86+H86+F86),"Invalid Input",L86+J86+H86+F86)</f>
        <v>24753</v>
      </c>
      <c r="O86" s="74">
        <f>IF(ISERROR(G86+I86+K86+M86),"Invalid Input",G86+I86+K86+M86)</f>
        <v>15754</v>
      </c>
      <c r="P86" s="68">
        <f>SUM('ETH:DC43'!P86)</f>
        <v>3494</v>
      </c>
      <c r="Q86" s="53">
        <f>IF(ISERROR(P86-O86),"Invalid Input",(P86-O86))</f>
        <v>-12260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SheetNames!A2</f>
        <v>Summary</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88"/>
  <sheetViews>
    <sheetView showGridLines="0" topLeftCell="A69" zoomScale="89" zoomScaleNormal="89" workbookViewId="0">
      <selection activeCell="D48" sqref="D48"/>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5" width="10.7109375" style="2" customWidth="1"/>
    <col min="6" max="11" width="10.7109375" style="2" hidden="1" customWidth="1"/>
    <col min="12" max="17" width="10.7109375" style="2" customWidth="1"/>
    <col min="18" max="18" width="0" style="2" hidden="1" customWidth="1"/>
    <col min="19" max="19" width="36.140625" style="339" customWidth="1"/>
    <col min="20" max="20" width="35" style="339" customWidth="1"/>
    <col min="21" max="21" width="15.5703125" style="338" customWidth="1"/>
    <col min="22" max="16384" width="16.5703125" style="2"/>
  </cols>
  <sheetData>
    <row r="1" spans="1:20" x14ac:dyDescent="0.25">
      <c r="A1" s="65" t="str">
        <f>A88&amp;" - "&amp;VLOOKUP(A88,[9]SheetNames!A2:C56,3,FALSE)</f>
        <v>DC25 - Amajuba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281"/>
      <c r="E5" s="105" t="s">
        <v>39</v>
      </c>
    </row>
    <row r="6" spans="1:20" ht="16.5" x14ac:dyDescent="0.3">
      <c r="C6" s="107" t="s">
        <v>30</v>
      </c>
      <c r="D6" s="340">
        <v>45290</v>
      </c>
      <c r="E6" s="104" t="s">
        <v>35</v>
      </c>
    </row>
    <row r="7" spans="1:20" ht="30" x14ac:dyDescent="0.25">
      <c r="A7" s="67"/>
      <c r="B7" s="62"/>
      <c r="C7" s="108" t="s">
        <v>70</v>
      </c>
      <c r="D7" s="283"/>
      <c r="E7" s="104" t="s">
        <v>34</v>
      </c>
      <c r="F7" s="1"/>
      <c r="G7" s="1"/>
      <c r="H7" s="1"/>
      <c r="I7" s="1"/>
      <c r="J7" s="1"/>
      <c r="K7" s="1"/>
      <c r="L7" s="1"/>
      <c r="M7" s="1"/>
      <c r="N7" s="1"/>
      <c r="O7" s="1"/>
      <c r="P7" s="1"/>
      <c r="Q7" s="1"/>
      <c r="R7" s="1"/>
      <c r="S7" s="106"/>
      <c r="T7" s="106"/>
    </row>
    <row r="8" spans="1:20" x14ac:dyDescent="0.25">
      <c r="A8" s="67"/>
      <c r="B8" s="62"/>
      <c r="C8" s="285" t="s">
        <v>71</v>
      </c>
      <c r="D8" s="283"/>
      <c r="E8" s="104" t="s">
        <v>35</v>
      </c>
      <c r="F8" s="1"/>
      <c r="G8" s="1"/>
      <c r="H8" s="1"/>
      <c r="I8" s="1"/>
      <c r="J8" s="1"/>
      <c r="K8" s="1"/>
      <c r="L8" s="1"/>
      <c r="M8" s="1"/>
      <c r="N8" s="1"/>
      <c r="O8" s="1"/>
      <c r="P8" s="1"/>
      <c r="Q8" s="1"/>
      <c r="R8" s="1"/>
      <c r="S8" s="106"/>
      <c r="T8" s="106"/>
    </row>
    <row r="9" spans="1:20" ht="15.75" customHeight="1" x14ac:dyDescent="0.25">
      <c r="A9" s="67"/>
      <c r="B9" s="62"/>
      <c r="C9" s="109" t="s">
        <v>72</v>
      </c>
      <c r="D9" s="283"/>
      <c r="E9" s="104" t="s">
        <v>35</v>
      </c>
      <c r="F9" s="1"/>
      <c r="G9" s="1"/>
      <c r="H9" s="1"/>
      <c r="I9" s="1"/>
      <c r="J9" s="1"/>
      <c r="K9" s="1"/>
      <c r="L9" s="1"/>
      <c r="M9" s="1"/>
      <c r="N9" s="1"/>
      <c r="O9" s="1"/>
      <c r="P9" s="1"/>
      <c r="Q9" s="1"/>
      <c r="R9" s="1"/>
      <c r="S9" s="106"/>
      <c r="T9" s="106"/>
    </row>
    <row r="10" spans="1:20" x14ac:dyDescent="0.25">
      <c r="A10" s="67"/>
      <c r="B10" s="62"/>
      <c r="C10" s="108" t="s">
        <v>73</v>
      </c>
      <c r="D10" s="341">
        <v>65275</v>
      </c>
      <c r="E10" s="104" t="s">
        <v>35</v>
      </c>
      <c r="F10" s="1"/>
      <c r="G10" s="1"/>
      <c r="H10" s="1"/>
      <c r="I10" s="1"/>
      <c r="J10" s="1"/>
      <c r="K10" s="1"/>
      <c r="L10" s="1"/>
      <c r="M10" s="1"/>
      <c r="N10" s="1"/>
      <c r="O10" s="1"/>
      <c r="P10" s="1"/>
      <c r="Q10" s="1"/>
      <c r="R10" s="1"/>
      <c r="S10" s="106"/>
      <c r="T10" s="106"/>
    </row>
    <row r="11" spans="1:20" x14ac:dyDescent="0.25">
      <c r="A11" s="67"/>
      <c r="B11" s="62"/>
      <c r="C11" s="108" t="s">
        <v>74</v>
      </c>
      <c r="D11" s="342">
        <v>45290</v>
      </c>
      <c r="E11" s="104" t="s">
        <v>35</v>
      </c>
      <c r="F11" s="1"/>
      <c r="G11" s="1"/>
      <c r="H11" s="1"/>
      <c r="I11" s="1"/>
      <c r="J11" s="1"/>
      <c r="K11" s="1"/>
      <c r="L11" s="1"/>
      <c r="M11" s="1"/>
      <c r="N11" s="1"/>
      <c r="O11" s="1"/>
      <c r="P11" s="1"/>
      <c r="Q11" s="1"/>
      <c r="R11" s="1"/>
      <c r="S11" s="106"/>
      <c r="T11" s="106"/>
    </row>
    <row r="12" spans="1:20" x14ac:dyDescent="0.25">
      <c r="A12" s="67"/>
      <c r="B12" s="62"/>
      <c r="C12" s="108" t="s">
        <v>75</v>
      </c>
      <c r="D12" s="341">
        <v>64370</v>
      </c>
      <c r="E12" s="104" t="s">
        <v>35</v>
      </c>
      <c r="F12" s="1"/>
      <c r="G12" s="1"/>
      <c r="H12" s="1"/>
      <c r="I12" s="1"/>
      <c r="J12" s="1"/>
      <c r="K12" s="1"/>
      <c r="L12" s="1"/>
      <c r="M12" s="1"/>
      <c r="N12" s="1"/>
      <c r="O12" s="1"/>
      <c r="P12" s="1"/>
      <c r="Q12" s="1"/>
      <c r="R12" s="1"/>
      <c r="S12" s="106"/>
      <c r="T12" s="106"/>
    </row>
    <row r="13" spans="1:20" x14ac:dyDescent="0.25">
      <c r="A13" s="67"/>
      <c r="B13" s="62"/>
      <c r="C13" s="108" t="s">
        <v>76</v>
      </c>
      <c r="D13" s="341">
        <v>42455</v>
      </c>
      <c r="E13" s="104" t="s">
        <v>35</v>
      </c>
      <c r="F13" s="1"/>
      <c r="G13" s="1"/>
      <c r="H13" s="1"/>
      <c r="I13" s="1"/>
      <c r="J13" s="1"/>
      <c r="K13" s="1"/>
      <c r="L13" s="1"/>
      <c r="M13" s="1"/>
      <c r="N13" s="1"/>
      <c r="O13" s="1"/>
      <c r="P13" s="1"/>
      <c r="Q13" s="1"/>
      <c r="R13" s="1"/>
      <c r="S13" s="106"/>
      <c r="T13" s="106"/>
    </row>
    <row r="14" spans="1:20" ht="30" x14ac:dyDescent="0.25">
      <c r="A14" s="67"/>
      <c r="B14" s="62"/>
      <c r="C14" s="108" t="s">
        <v>77</v>
      </c>
      <c r="D14" s="283"/>
      <c r="E14" s="104" t="s">
        <v>35</v>
      </c>
      <c r="F14" s="1"/>
      <c r="G14" s="1"/>
      <c r="H14" s="1"/>
      <c r="I14" s="1"/>
      <c r="J14" s="1"/>
      <c r="K14" s="1"/>
      <c r="L14" s="1"/>
      <c r="M14" s="1"/>
      <c r="N14" s="1"/>
      <c r="O14" s="1"/>
      <c r="P14" s="1"/>
      <c r="Q14" s="1"/>
      <c r="R14" s="1"/>
      <c r="S14" s="106"/>
      <c r="T14" s="106"/>
    </row>
    <row r="15" spans="1:20" x14ac:dyDescent="0.25">
      <c r="A15" s="67"/>
      <c r="B15" s="62"/>
      <c r="C15" s="107" t="s">
        <v>78</v>
      </c>
      <c r="D15" s="283"/>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1" x14ac:dyDescent="0.25">
      <c r="A17" s="67" t="s">
        <v>194</v>
      </c>
      <c r="B17" s="62"/>
      <c r="C17" s="63"/>
      <c r="D17" s="64"/>
      <c r="E17" s="3"/>
      <c r="F17" s="1"/>
      <c r="G17" s="1"/>
      <c r="H17" s="1"/>
      <c r="I17" s="1"/>
      <c r="J17" s="1"/>
      <c r="K17" s="1"/>
      <c r="L17" s="1"/>
      <c r="M17" s="1"/>
      <c r="N17" s="1"/>
      <c r="O17" s="1"/>
      <c r="P17" s="1"/>
      <c r="Q17" s="1"/>
      <c r="R17" s="1"/>
      <c r="S17" s="106"/>
      <c r="T17" s="106"/>
    </row>
    <row r="18" spans="1:21"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c r="U18" s="343" t="s">
        <v>273</v>
      </c>
    </row>
    <row r="19" spans="1:21" s="36" customFormat="1" ht="23.25" customHeight="1" x14ac:dyDescent="0.2">
      <c r="A19" s="30"/>
      <c r="B19" s="31"/>
      <c r="C19" s="31"/>
      <c r="D19" s="47"/>
      <c r="E19" s="41"/>
      <c r="F19" s="32"/>
      <c r="G19" s="33"/>
      <c r="H19" s="32"/>
      <c r="I19" s="33"/>
      <c r="J19" s="32"/>
      <c r="K19" s="33"/>
      <c r="L19" s="32"/>
      <c r="M19" s="34"/>
      <c r="N19" s="32" t="s">
        <v>12</v>
      </c>
      <c r="O19" s="35" t="s">
        <v>14</v>
      </c>
      <c r="P19" s="33"/>
      <c r="Q19" s="47" t="s">
        <v>13</v>
      </c>
      <c r="R19" s="1"/>
      <c r="S19" s="112"/>
      <c r="T19" s="112"/>
      <c r="U19" s="344"/>
    </row>
    <row r="20" spans="1:21"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1" x14ac:dyDescent="0.25">
      <c r="A21" s="9" t="s">
        <v>1</v>
      </c>
      <c r="B21" s="10"/>
      <c r="C21" s="10"/>
      <c r="D21" s="15"/>
      <c r="E21" s="11"/>
      <c r="F21" s="12"/>
      <c r="G21" s="13"/>
      <c r="H21" s="12"/>
      <c r="I21" s="13"/>
      <c r="J21" s="12"/>
      <c r="K21" s="13"/>
      <c r="L21" s="12"/>
      <c r="M21" s="14"/>
      <c r="N21" s="12"/>
      <c r="O21" s="15"/>
      <c r="P21" s="13"/>
      <c r="Q21" s="48"/>
      <c r="R21" s="16"/>
      <c r="S21" s="345"/>
      <c r="T21" s="345"/>
    </row>
    <row r="22" spans="1:21" x14ac:dyDescent="0.25">
      <c r="A22" s="299" t="s">
        <v>19</v>
      </c>
      <c r="B22" s="300"/>
      <c r="C22" s="301"/>
      <c r="D22" s="50"/>
      <c r="E22" s="69"/>
      <c r="F22" s="19"/>
      <c r="G22" s="20"/>
      <c r="H22" s="18"/>
      <c r="I22" s="21"/>
      <c r="J22" s="18"/>
      <c r="K22" s="21"/>
      <c r="L22" s="19"/>
      <c r="M22" s="57"/>
      <c r="N22" s="18"/>
      <c r="O22" s="22"/>
      <c r="P22" s="20"/>
      <c r="Q22" s="49"/>
      <c r="R22" s="16"/>
      <c r="S22" s="345"/>
      <c r="T22" s="345"/>
    </row>
    <row r="23" spans="1:21" ht="8.1" customHeight="1" x14ac:dyDescent="0.25">
      <c r="A23" s="23"/>
      <c r="B23" s="24"/>
      <c r="C23" s="25"/>
      <c r="D23" s="50"/>
      <c r="E23" s="69"/>
      <c r="F23" s="18"/>
      <c r="G23" s="21"/>
      <c r="H23" s="18"/>
      <c r="I23" s="21"/>
      <c r="J23" s="18"/>
      <c r="K23" s="21"/>
      <c r="L23" s="18"/>
      <c r="M23" s="58"/>
      <c r="N23" s="18"/>
      <c r="O23" s="26"/>
      <c r="P23" s="21"/>
      <c r="Q23" s="50"/>
      <c r="R23" s="16"/>
      <c r="S23" s="345"/>
      <c r="T23" s="345"/>
    </row>
    <row r="24" spans="1:21"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346"/>
      <c r="T24" s="346"/>
    </row>
    <row r="25" spans="1:21"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346"/>
      <c r="T25" s="346"/>
    </row>
    <row r="26" spans="1:21"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346"/>
      <c r="T26" s="346"/>
    </row>
    <row r="27" spans="1:21"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346"/>
      <c r="T27" s="346"/>
    </row>
    <row r="28" spans="1:21"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346"/>
      <c r="T28" s="346"/>
    </row>
    <row r="29" spans="1:21"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346"/>
      <c r="T29" s="346"/>
    </row>
    <row r="30" spans="1:21"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346"/>
      <c r="T30" s="346"/>
    </row>
    <row r="31" spans="1:21"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346"/>
      <c r="T31" s="346"/>
    </row>
    <row r="32" spans="1:21"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346"/>
      <c r="T32" s="346"/>
    </row>
    <row r="33" spans="1:21"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346"/>
      <c r="T33" s="346"/>
    </row>
    <row r="34" spans="1:21"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346"/>
      <c r="T34" s="346"/>
    </row>
    <row r="35" spans="1:21" x14ac:dyDescent="0.25">
      <c r="A35" s="23"/>
      <c r="B35" s="291" t="s">
        <v>200</v>
      </c>
      <c r="C35" s="287"/>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346"/>
      <c r="T35" s="346"/>
    </row>
    <row r="36" spans="1:21"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346"/>
      <c r="T36" s="346"/>
    </row>
    <row r="37" spans="1:21"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347"/>
      <c r="T37" s="347"/>
      <c r="U37" s="338"/>
    </row>
    <row r="38" spans="1:21" x14ac:dyDescent="0.25">
      <c r="A38" s="302" t="s">
        <v>40</v>
      </c>
      <c r="B38" s="303"/>
      <c r="C38" s="304"/>
      <c r="D38" s="87"/>
      <c r="E38" s="87"/>
      <c r="F38" s="87"/>
      <c r="G38" s="88"/>
      <c r="H38" s="87"/>
      <c r="I38" s="88"/>
      <c r="J38" s="87"/>
      <c r="K38" s="88"/>
      <c r="L38" s="87"/>
      <c r="M38" s="88"/>
      <c r="N38" s="42"/>
      <c r="O38" s="51"/>
      <c r="P38" s="87"/>
      <c r="Q38" s="53"/>
      <c r="R38" s="16" t="b">
        <v>1</v>
      </c>
      <c r="S38" s="346"/>
      <c r="T38" s="346"/>
    </row>
    <row r="39" spans="1:21" ht="8.1" customHeight="1" x14ac:dyDescent="0.25">
      <c r="A39" s="288"/>
      <c r="B39" s="289"/>
      <c r="C39" s="290"/>
      <c r="D39" s="87"/>
      <c r="E39" s="87"/>
      <c r="F39" s="87"/>
      <c r="G39" s="88"/>
      <c r="H39" s="87"/>
      <c r="I39" s="88"/>
      <c r="J39" s="87"/>
      <c r="K39" s="88"/>
      <c r="L39" s="87"/>
      <c r="M39" s="88"/>
      <c r="N39" s="42"/>
      <c r="O39" s="51"/>
      <c r="P39" s="87"/>
      <c r="Q39" s="53"/>
      <c r="R39" s="16" t="b">
        <v>1</v>
      </c>
      <c r="S39" s="346"/>
      <c r="T39" s="346"/>
    </row>
    <row r="40" spans="1:21"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346"/>
      <c r="T40" s="346"/>
    </row>
    <row r="41" spans="1:21"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346"/>
      <c r="T41" s="346"/>
    </row>
    <row r="42" spans="1:21"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346"/>
      <c r="T42" s="346"/>
    </row>
    <row r="43" spans="1:21"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346"/>
      <c r="T43" s="346"/>
    </row>
    <row r="44" spans="1:21" x14ac:dyDescent="0.25">
      <c r="A44" s="27"/>
      <c r="B44" s="286"/>
      <c r="C44" s="287"/>
      <c r="D44" s="120"/>
      <c r="E44" s="120"/>
      <c r="F44" s="120"/>
      <c r="G44" s="121"/>
      <c r="H44" s="120"/>
      <c r="I44" s="121"/>
      <c r="J44" s="120"/>
      <c r="K44" s="121"/>
      <c r="L44" s="120"/>
      <c r="M44" s="121"/>
      <c r="N44" s="73"/>
      <c r="O44" s="74"/>
      <c r="P44" s="121"/>
      <c r="Q44" s="53"/>
      <c r="R44" s="16"/>
      <c r="S44" s="346"/>
      <c r="T44" s="346"/>
    </row>
    <row r="45" spans="1:21" ht="14.1" customHeight="1" x14ac:dyDescent="0.25">
      <c r="A45" s="302" t="s">
        <v>26</v>
      </c>
      <c r="B45" s="303"/>
      <c r="C45" s="304"/>
      <c r="D45" s="120"/>
      <c r="E45" s="120"/>
      <c r="F45" s="120"/>
      <c r="G45" s="121"/>
      <c r="H45" s="120"/>
      <c r="I45" s="121"/>
      <c r="J45" s="120"/>
      <c r="K45" s="121"/>
      <c r="L45" s="120"/>
      <c r="M45" s="121"/>
      <c r="N45" s="73"/>
      <c r="O45" s="74"/>
      <c r="P45" s="121"/>
      <c r="Q45" s="53"/>
      <c r="R45" s="16"/>
      <c r="S45" s="346"/>
      <c r="T45" s="346"/>
    </row>
    <row r="46" spans="1:21" ht="6.75" customHeight="1" x14ac:dyDescent="0.25">
      <c r="A46" s="288"/>
      <c r="B46" s="289"/>
      <c r="C46" s="290"/>
      <c r="D46" s="120"/>
      <c r="E46" s="120"/>
      <c r="F46" s="120"/>
      <c r="G46" s="121"/>
      <c r="H46" s="120"/>
      <c r="I46" s="121"/>
      <c r="J46" s="120"/>
      <c r="K46" s="121"/>
      <c r="L46" s="120"/>
      <c r="M46" s="121"/>
      <c r="N46" s="73"/>
      <c r="O46" s="74"/>
      <c r="P46" s="121"/>
      <c r="Q46" s="53"/>
      <c r="R46" s="16"/>
      <c r="S46" s="346"/>
      <c r="T46" s="346"/>
    </row>
    <row r="47" spans="1:21"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346"/>
      <c r="T47" s="346"/>
    </row>
    <row r="48" spans="1:21"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346"/>
      <c r="T48" s="346"/>
    </row>
    <row r="49" spans="1:21"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348"/>
      <c r="T49" s="348"/>
    </row>
    <row r="50" spans="1:21" ht="8.1" customHeight="1" x14ac:dyDescent="0.25">
      <c r="A50" s="23"/>
      <c r="B50" s="295">
        <f>COUNTA(B40:B49)</f>
        <v>7</v>
      </c>
      <c r="C50" s="296"/>
      <c r="D50" s="87"/>
      <c r="E50" s="87"/>
      <c r="F50" s="87"/>
      <c r="G50" s="88"/>
      <c r="H50" s="87"/>
      <c r="I50" s="88"/>
      <c r="J50" s="87"/>
      <c r="K50" s="88"/>
      <c r="L50" s="87"/>
      <c r="M50" s="88"/>
      <c r="N50" s="42"/>
      <c r="O50" s="51"/>
      <c r="P50" s="87"/>
      <c r="Q50" s="53"/>
      <c r="R50" s="16" t="b">
        <v>1</v>
      </c>
      <c r="S50" s="348"/>
      <c r="T50" s="348"/>
    </row>
    <row r="51" spans="1:21" x14ac:dyDescent="0.25">
      <c r="A51" s="302" t="s">
        <v>20</v>
      </c>
      <c r="B51" s="303"/>
      <c r="C51" s="304"/>
      <c r="D51" s="87"/>
      <c r="E51" s="87"/>
      <c r="F51" s="87"/>
      <c r="G51" s="88"/>
      <c r="H51" s="87"/>
      <c r="I51" s="88"/>
      <c r="J51" s="87"/>
      <c r="K51" s="88"/>
      <c r="L51" s="87"/>
      <c r="M51" s="88"/>
      <c r="N51" s="42"/>
      <c r="O51" s="51"/>
      <c r="P51" s="87"/>
      <c r="Q51" s="53"/>
      <c r="R51" s="16"/>
      <c r="S51" s="348"/>
      <c r="T51" s="348"/>
    </row>
    <row r="52" spans="1:21" x14ac:dyDescent="0.25">
      <c r="A52" s="85" t="s">
        <v>15</v>
      </c>
      <c r="B52" s="289"/>
      <c r="C52" s="290"/>
      <c r="D52" s="87"/>
      <c r="E52" s="87"/>
      <c r="F52" s="87"/>
      <c r="G52" s="88"/>
      <c r="H52" s="87"/>
      <c r="I52" s="88"/>
      <c r="J52" s="87"/>
      <c r="K52" s="88"/>
      <c r="L52" s="87"/>
      <c r="M52" s="88"/>
      <c r="N52" s="42"/>
      <c r="O52" s="51"/>
      <c r="P52" s="87"/>
      <c r="Q52" s="53"/>
      <c r="R52" s="16" t="b">
        <v>1</v>
      </c>
      <c r="S52" s="348"/>
      <c r="T52" s="348"/>
    </row>
    <row r="53" spans="1:21" ht="49.5" customHeight="1" x14ac:dyDescent="0.25">
      <c r="A53" s="23"/>
      <c r="B53" s="297" t="s">
        <v>41</v>
      </c>
      <c r="C53" s="298">
        <v>0</v>
      </c>
      <c r="D53" s="59">
        <v>0</v>
      </c>
      <c r="E53" s="60">
        <f>500+200+501</f>
        <v>1201</v>
      </c>
      <c r="F53" s="55">
        <v>0</v>
      </c>
      <c r="G53" s="61">
        <v>0</v>
      </c>
      <c r="H53" s="55">
        <v>0</v>
      </c>
      <c r="I53" s="61">
        <v>0</v>
      </c>
      <c r="J53" s="55">
        <f>150+50+200</f>
        <v>400</v>
      </c>
      <c r="K53" s="61">
        <v>0</v>
      </c>
      <c r="L53" s="55">
        <f>350+150+301</f>
        <v>801</v>
      </c>
      <c r="M53" s="61">
        <v>1159</v>
      </c>
      <c r="N53" s="73">
        <f>IF(ISERROR(L53+J53+H53+F53),"Invalid Input",L53+J53+H53+F53)</f>
        <v>1201</v>
      </c>
      <c r="O53" s="74">
        <f>IF(ISERROR(G53+I53+K53+M53),"Invalid Input",G53+I53+K53+M53)</f>
        <v>1159</v>
      </c>
      <c r="P53" s="68">
        <v>0</v>
      </c>
      <c r="Q53" s="53">
        <f>IF(ISERROR(P53-O53),"Invalid Input",(P53-O53))</f>
        <v>-1159</v>
      </c>
      <c r="R53" s="16" t="b">
        <v>1</v>
      </c>
      <c r="S53" s="348" t="s">
        <v>274</v>
      </c>
      <c r="T53" s="348" t="s">
        <v>275</v>
      </c>
      <c r="U53" s="338" t="s">
        <v>276</v>
      </c>
    </row>
    <row r="54" spans="1:21" ht="46.5" customHeight="1" x14ac:dyDescent="0.25">
      <c r="A54" s="27"/>
      <c r="B54" s="297" t="s">
        <v>47</v>
      </c>
      <c r="C54" s="298">
        <v>0</v>
      </c>
      <c r="D54" s="59">
        <v>0</v>
      </c>
      <c r="E54" s="60">
        <v>66</v>
      </c>
      <c r="F54" s="55">
        <v>10</v>
      </c>
      <c r="G54" s="61">
        <v>0</v>
      </c>
      <c r="H54" s="55">
        <v>18</v>
      </c>
      <c r="I54" s="61">
        <v>0</v>
      </c>
      <c r="J54" s="55">
        <v>19</v>
      </c>
      <c r="K54" s="61">
        <v>0</v>
      </c>
      <c r="L54" s="55">
        <v>19</v>
      </c>
      <c r="M54" s="61">
        <v>0</v>
      </c>
      <c r="N54" s="73">
        <f>IF(ISERROR(L54+J54+H54+F54),"Invalid Input",L54+J54+H54+F54)</f>
        <v>66</v>
      </c>
      <c r="O54" s="74">
        <f>IF(ISERROR(G54+I54+K54+M54),"Invalid Input",G54+I54+K54+M54)</f>
        <v>0</v>
      </c>
      <c r="P54" s="68">
        <v>0</v>
      </c>
      <c r="Q54" s="53">
        <f>IF(ISERROR(P54-O54),"Invalid Input",(P54-O54))</f>
        <v>0</v>
      </c>
      <c r="R54" s="16" t="b">
        <v>1</v>
      </c>
      <c r="S54" s="349" t="s">
        <v>277</v>
      </c>
      <c r="T54" s="349" t="s">
        <v>278</v>
      </c>
      <c r="U54" s="338" t="s">
        <v>279</v>
      </c>
    </row>
    <row r="55" spans="1:21" ht="8.1" customHeight="1" x14ac:dyDescent="0.25">
      <c r="A55" s="17"/>
      <c r="B55" s="295">
        <f>COUNTA(B53:B54)</f>
        <v>2</v>
      </c>
      <c r="C55" s="296"/>
      <c r="D55" s="87"/>
      <c r="E55" s="87"/>
      <c r="F55" s="87"/>
      <c r="G55" s="88"/>
      <c r="H55" s="87"/>
      <c r="I55" s="88"/>
      <c r="J55" s="87"/>
      <c r="K55" s="88"/>
      <c r="L55" s="87"/>
      <c r="M55" s="88"/>
      <c r="N55" s="42"/>
      <c r="O55" s="51"/>
      <c r="P55" s="87"/>
      <c r="Q55" s="53"/>
      <c r="R55" s="16" t="b">
        <v>1</v>
      </c>
      <c r="S55" s="348"/>
      <c r="T55" s="348"/>
    </row>
    <row r="56" spans="1:21" x14ac:dyDescent="0.25">
      <c r="A56" s="85" t="s">
        <v>16</v>
      </c>
      <c r="B56" s="37"/>
      <c r="C56" s="38"/>
      <c r="D56" s="87"/>
      <c r="E56" s="87"/>
      <c r="F56" s="87"/>
      <c r="G56" s="88"/>
      <c r="H56" s="87"/>
      <c r="I56" s="88"/>
      <c r="J56" s="87"/>
      <c r="K56" s="88"/>
      <c r="L56" s="87"/>
      <c r="M56" s="88"/>
      <c r="N56" s="42"/>
      <c r="O56" s="51"/>
      <c r="P56" s="87"/>
      <c r="Q56" s="53"/>
      <c r="R56" s="16" t="b">
        <v>1</v>
      </c>
      <c r="S56" s="348"/>
      <c r="T56" s="348"/>
    </row>
    <row r="57" spans="1:21" ht="52.5" customHeight="1" x14ac:dyDescent="0.25">
      <c r="A57" s="27"/>
      <c r="B57" s="307" t="s">
        <v>48</v>
      </c>
      <c r="C57" s="308"/>
      <c r="D57" s="59">
        <v>0</v>
      </c>
      <c r="E57" s="60">
        <v>382</v>
      </c>
      <c r="F57" s="55">
        <v>50</v>
      </c>
      <c r="G57" s="61">
        <v>0</v>
      </c>
      <c r="H57" s="55">
        <v>200</v>
      </c>
      <c r="I57" s="61">
        <v>0</v>
      </c>
      <c r="J57" s="55">
        <v>132</v>
      </c>
      <c r="K57" s="61">
        <v>0</v>
      </c>
      <c r="L57" s="55">
        <v>0</v>
      </c>
      <c r="M57" s="61">
        <v>1468</v>
      </c>
      <c r="N57" s="73">
        <f>IF(ISERROR(L57+J57+H57+F57),"Invalid Input",L57+J57+H57+F57)</f>
        <v>382</v>
      </c>
      <c r="O57" s="74">
        <f>IF(ISERROR(G57+I57+K57+M57),"Invalid Input",G57+I57+K57+M57)</f>
        <v>1468</v>
      </c>
      <c r="P57" s="68">
        <v>0</v>
      </c>
      <c r="Q57" s="53">
        <f>IF(ISERROR(P57-O57),"Invalid Input",(P57-O57))</f>
        <v>-1468</v>
      </c>
      <c r="R57" s="16" t="b">
        <v>1</v>
      </c>
      <c r="S57" s="348" t="s">
        <v>280</v>
      </c>
      <c r="T57" s="348" t="s">
        <v>281</v>
      </c>
      <c r="U57" s="338" t="s">
        <v>282</v>
      </c>
    </row>
    <row r="58" spans="1:21" ht="20.25" customHeight="1"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348"/>
      <c r="T58" s="348"/>
    </row>
    <row r="59" spans="1:21" ht="12.75" customHeight="1" x14ac:dyDescent="0.25">
      <c r="A59" s="17"/>
      <c r="B59" s="295">
        <f>COUNTA(B57:C58)</f>
        <v>2</v>
      </c>
      <c r="C59" s="296"/>
      <c r="D59" s="42"/>
      <c r="E59" s="42"/>
      <c r="F59" s="42"/>
      <c r="G59" s="51"/>
      <c r="H59" s="42"/>
      <c r="I59" s="51"/>
      <c r="J59" s="42"/>
      <c r="K59" s="51"/>
      <c r="L59" s="42"/>
      <c r="M59" s="51"/>
      <c r="N59" s="42"/>
      <c r="O59" s="51"/>
      <c r="P59" s="42"/>
      <c r="Q59" s="53"/>
      <c r="R59" s="16" t="b">
        <v>1</v>
      </c>
      <c r="S59" s="348"/>
      <c r="T59" s="348"/>
    </row>
    <row r="60" spans="1:21" x14ac:dyDescent="0.25">
      <c r="A60" s="85" t="s">
        <v>17</v>
      </c>
      <c r="B60" s="45"/>
      <c r="C60" s="38"/>
      <c r="D60" s="42"/>
      <c r="E60" s="42"/>
      <c r="F60" s="42"/>
      <c r="G60" s="51"/>
      <c r="H60" s="42"/>
      <c r="I60" s="51"/>
      <c r="J60" s="42"/>
      <c r="K60" s="51"/>
      <c r="L60" s="42"/>
      <c r="M60" s="51"/>
      <c r="N60" s="42"/>
      <c r="O60" s="51"/>
      <c r="P60" s="42"/>
      <c r="Q60" s="53"/>
      <c r="R60" s="16" t="b">
        <v>1</v>
      </c>
      <c r="S60" s="348"/>
      <c r="T60" s="348"/>
    </row>
    <row r="61" spans="1:21"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348"/>
      <c r="T61" s="348"/>
    </row>
    <row r="62" spans="1:21"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348"/>
      <c r="T62" s="348"/>
    </row>
    <row r="63" spans="1:21"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348"/>
      <c r="T63" s="348"/>
    </row>
    <row r="64" spans="1:21" ht="15" customHeight="1" x14ac:dyDescent="0.25">
      <c r="A64" s="27"/>
      <c r="B64" s="295">
        <f>COUNTA(B61:C62)</f>
        <v>2</v>
      </c>
      <c r="C64" s="296"/>
      <c r="D64" s="42"/>
      <c r="E64" s="42"/>
      <c r="F64" s="42"/>
      <c r="G64" s="51"/>
      <c r="H64" s="42"/>
      <c r="I64" s="51"/>
      <c r="J64" s="42"/>
      <c r="K64" s="51"/>
      <c r="L64" s="42"/>
      <c r="M64" s="51"/>
      <c r="N64" s="42"/>
      <c r="O64" s="51"/>
      <c r="P64" s="42"/>
      <c r="Q64" s="53"/>
      <c r="R64" s="16" t="b">
        <v>1</v>
      </c>
      <c r="S64" s="348"/>
      <c r="T64" s="348"/>
    </row>
    <row r="65" spans="1:20" x14ac:dyDescent="0.25">
      <c r="A65" s="85" t="s">
        <v>18</v>
      </c>
      <c r="B65" s="37"/>
      <c r="C65" s="38"/>
      <c r="D65" s="87"/>
      <c r="E65" s="87"/>
      <c r="F65" s="87"/>
      <c r="G65" s="88"/>
      <c r="H65" s="87"/>
      <c r="I65" s="88"/>
      <c r="J65" s="87"/>
      <c r="K65" s="88"/>
      <c r="L65" s="87"/>
      <c r="M65" s="88"/>
      <c r="N65" s="42"/>
      <c r="O65" s="51"/>
      <c r="P65" s="87"/>
      <c r="Q65" s="53"/>
      <c r="R65" s="16" t="b">
        <v>1</v>
      </c>
      <c r="S65" s="348"/>
      <c r="T65" s="348"/>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348"/>
      <c r="T66" s="348"/>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348"/>
      <c r="T67" s="348"/>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348"/>
      <c r="T68" s="348"/>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348"/>
      <c r="T69" s="348"/>
    </row>
    <row r="70" spans="1:20" x14ac:dyDescent="0.25">
      <c r="D70" s="42"/>
      <c r="E70" s="42"/>
      <c r="F70" s="42"/>
      <c r="G70" s="51"/>
      <c r="H70" s="42"/>
      <c r="I70" s="51"/>
      <c r="J70" s="42"/>
      <c r="K70" s="51"/>
      <c r="L70" s="42"/>
      <c r="M70" s="51"/>
      <c r="N70" s="42"/>
      <c r="O70" s="51"/>
      <c r="P70" s="42"/>
      <c r="Q70" s="53"/>
      <c r="R70" s="16"/>
      <c r="S70" s="348"/>
      <c r="T70" s="348"/>
    </row>
    <row r="71" spans="1:20" x14ac:dyDescent="0.25">
      <c r="A71" s="85" t="s">
        <v>27</v>
      </c>
      <c r="B71" s="37"/>
      <c r="C71" s="38"/>
      <c r="D71" s="87"/>
      <c r="E71" s="87"/>
      <c r="F71" s="87"/>
      <c r="G71" s="88"/>
      <c r="H71" s="87"/>
      <c r="I71" s="88"/>
      <c r="J71" s="87"/>
      <c r="K71" s="88"/>
      <c r="L71" s="87"/>
      <c r="M71" s="88"/>
      <c r="N71" s="42"/>
      <c r="O71" s="51"/>
      <c r="P71" s="87"/>
      <c r="Q71" s="53"/>
      <c r="R71" s="16" t="b">
        <v>1</v>
      </c>
      <c r="S71" s="348"/>
      <c r="T71" s="348"/>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348"/>
      <c r="T72" s="348"/>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348"/>
      <c r="T73" s="348"/>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348"/>
      <c r="T74" s="348"/>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348"/>
      <c r="T75" s="348"/>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348"/>
      <c r="T76" s="348"/>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348"/>
      <c r="T77" s="348"/>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348"/>
      <c r="T78" s="348"/>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348"/>
      <c r="T79" s="348"/>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348"/>
      <c r="T80" s="348"/>
    </row>
    <row r="81" spans="1:21"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348"/>
      <c r="T81" s="348"/>
    </row>
    <row r="82" spans="1:21"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348"/>
      <c r="T82" s="348"/>
    </row>
    <row r="83" spans="1:21"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348"/>
      <c r="T83" s="348"/>
    </row>
    <row r="84" spans="1:21" ht="12" customHeight="1" x14ac:dyDescent="0.25">
      <c r="A84" s="27"/>
      <c r="B84" s="295">
        <f>COUNTA(B72:C83)</f>
        <v>12</v>
      </c>
      <c r="C84" s="296"/>
      <c r="D84" s="42"/>
      <c r="E84" s="42"/>
      <c r="F84" s="42"/>
      <c r="G84" s="51"/>
      <c r="H84" s="42"/>
      <c r="I84" s="51"/>
      <c r="J84" s="42"/>
      <c r="K84" s="51"/>
      <c r="L84" s="42"/>
      <c r="M84" s="51"/>
      <c r="N84" s="42"/>
      <c r="O84" s="51"/>
      <c r="P84" s="42"/>
      <c r="Q84" s="53"/>
      <c r="R84" s="16" t="b">
        <v>1</v>
      </c>
      <c r="S84" s="348"/>
      <c r="T84" s="348"/>
    </row>
    <row r="85" spans="1:21" x14ac:dyDescent="0.25">
      <c r="A85" s="85" t="s">
        <v>21</v>
      </c>
      <c r="B85" s="37"/>
      <c r="C85" s="38"/>
      <c r="D85" s="42"/>
      <c r="E85" s="42"/>
      <c r="F85" s="42"/>
      <c r="G85" s="51"/>
      <c r="H85" s="42"/>
      <c r="I85" s="51"/>
      <c r="J85" s="42"/>
      <c r="K85" s="51"/>
      <c r="L85" s="42"/>
      <c r="M85" s="51"/>
      <c r="N85" s="42"/>
      <c r="O85" s="51"/>
      <c r="P85" s="42"/>
      <c r="Q85" s="53"/>
      <c r="R85" s="16" t="b">
        <v>1</v>
      </c>
      <c r="S85" s="348"/>
      <c r="T85" s="348"/>
    </row>
    <row r="86" spans="1:21" ht="30" customHeight="1" x14ac:dyDescent="0.25">
      <c r="A86" s="27"/>
      <c r="B86" s="307" t="s">
        <v>62</v>
      </c>
      <c r="C86" s="308"/>
      <c r="D86" s="59">
        <v>0</v>
      </c>
      <c r="E86" s="60">
        <f>600+245</f>
        <v>845</v>
      </c>
      <c r="F86" s="55">
        <f>140+45</f>
        <v>185</v>
      </c>
      <c r="G86" s="61">
        <f>367+48</f>
        <v>415</v>
      </c>
      <c r="H86" s="55">
        <f>160+85</f>
        <v>245</v>
      </c>
      <c r="I86" s="61">
        <v>0</v>
      </c>
      <c r="J86" s="55">
        <f>160+85</f>
        <v>245</v>
      </c>
      <c r="K86" s="61">
        <v>0</v>
      </c>
      <c r="L86" s="55">
        <f>140+30</f>
        <v>170</v>
      </c>
      <c r="M86" s="61">
        <v>282</v>
      </c>
      <c r="N86" s="73">
        <f>IF(ISERROR(L86+J86+H86+F86),"Invalid Input",L86+J86+H86+F86)</f>
        <v>845</v>
      </c>
      <c r="O86" s="74">
        <f>IF(ISERROR(G86+I86+K86+M86),"Invalid Input",G86+I86+K86+M86)</f>
        <v>697</v>
      </c>
      <c r="P86" s="68">
        <v>0</v>
      </c>
      <c r="Q86" s="53">
        <f>IF(ISERROR(P86-O86),"Invalid Input",(P86-O86))</f>
        <v>-697</v>
      </c>
      <c r="R86" s="16" t="b">
        <v>1</v>
      </c>
      <c r="S86" s="348"/>
      <c r="T86" s="348"/>
      <c r="U86" s="338" t="s">
        <v>283</v>
      </c>
    </row>
    <row r="87" spans="1:21" ht="12.75" customHeight="1" x14ac:dyDescent="0.25">
      <c r="A87" s="28"/>
      <c r="B87" s="39"/>
      <c r="C87" s="40"/>
      <c r="D87" s="91"/>
      <c r="E87" s="91"/>
      <c r="F87" s="91"/>
      <c r="G87" s="92"/>
      <c r="H87" s="91"/>
      <c r="I87" s="92"/>
      <c r="J87" s="91"/>
      <c r="K87" s="92"/>
      <c r="L87" s="91"/>
      <c r="M87" s="92"/>
      <c r="N87" s="43"/>
      <c r="O87" s="52"/>
      <c r="P87" s="91"/>
      <c r="Q87" s="54"/>
      <c r="R87" s="16" t="b">
        <v>1</v>
      </c>
      <c r="S87" s="350"/>
      <c r="T87" s="350"/>
    </row>
    <row r="88" spans="1:21" x14ac:dyDescent="0.25">
      <c r="A88" s="77" t="str">
        <f>[9]SheetNames!A29</f>
        <v>DC25</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249977111117893"/>
    <pageSetUpPr fitToPage="1"/>
  </sheetPr>
  <dimension ref="A1:T88"/>
  <sheetViews>
    <sheetView showGridLines="0" topLeftCell="A10" zoomScale="73" zoomScaleNormal="73" workbookViewId="0">
      <selection activeCell="N24" sqref="N24:O2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KZN261 - eDumbe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SheetNames!A30</f>
        <v>KZN261</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249977111117893"/>
    <pageSetUpPr fitToPage="1"/>
  </sheetPr>
  <dimension ref="A1:T88"/>
  <sheetViews>
    <sheetView showGridLines="0" topLeftCell="A46" zoomScale="73" zoomScaleNormal="73" workbookViewId="0">
      <selection activeCell="N86" sqref="N86:O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KZN262 - uPhongolo</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v>0</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127" t="s">
        <v>71</v>
      </c>
      <c r="D8" s="119">
        <v>1888</v>
      </c>
      <c r="E8" s="104" t="s">
        <v>35</v>
      </c>
      <c r="F8" s="1"/>
      <c r="G8" s="1"/>
      <c r="H8" s="1"/>
      <c r="I8" s="1"/>
      <c r="J8" s="1"/>
      <c r="K8" s="1"/>
      <c r="L8" s="1"/>
      <c r="M8" s="1"/>
      <c r="N8" s="1"/>
      <c r="O8" s="1"/>
      <c r="P8" s="1"/>
      <c r="Q8" s="1"/>
      <c r="R8" s="1"/>
      <c r="S8" s="106"/>
      <c r="T8" s="106"/>
    </row>
    <row r="9" spans="1:20" ht="15.75" customHeight="1" x14ac:dyDescent="0.25">
      <c r="A9" s="67"/>
      <c r="B9" s="62"/>
      <c r="C9" s="109" t="s">
        <v>72</v>
      </c>
      <c r="D9" s="119">
        <v>0</v>
      </c>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4366</v>
      </c>
      <c r="E14" s="104" t="s">
        <v>35</v>
      </c>
      <c r="F14" s="1"/>
      <c r="G14" s="1"/>
      <c r="H14" s="1"/>
      <c r="I14" s="1"/>
      <c r="J14" s="1"/>
      <c r="K14" s="1"/>
      <c r="L14" s="1"/>
      <c r="M14" s="1"/>
      <c r="N14" s="1"/>
      <c r="O14" s="1"/>
      <c r="P14" s="1"/>
      <c r="Q14" s="1"/>
      <c r="R14" s="1"/>
      <c r="S14" s="106"/>
      <c r="T14" s="106"/>
    </row>
    <row r="15" spans="1:20" x14ac:dyDescent="0.25">
      <c r="A15" s="67"/>
      <c r="B15" s="62"/>
      <c r="C15" s="107" t="s">
        <v>78</v>
      </c>
      <c r="D15" s="119">
        <v>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 si="1">IF(ISERROR(L24+J24+H24+F24),"Invalid Input",L24+J24+H24+F24)</f>
        <v>0</v>
      </c>
      <c r="O24" s="74">
        <f t="shared" ref="O24" si="2">IF(ISERROR(G24+I24+K24+M24),"Invalid Input",G24+I24+K24+M24)</f>
        <v>0</v>
      </c>
      <c r="P24" s="68">
        <v>0</v>
      </c>
      <c r="Q24" s="53">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ref="N25:N36" si="3">IF(ISERROR(L25+J25+H25+F25),"Invalid Input",L25+J25+H25+F25)</f>
        <v>0</v>
      </c>
      <c r="O25" s="74">
        <f t="shared" ref="O25:O36" si="4">IF(ISERROR(G25+I25+K25+M25),"Invalid Input",G25+I25+K25+M25)</f>
        <v>0</v>
      </c>
      <c r="P25" s="68">
        <v>0</v>
      </c>
      <c r="Q25" s="5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3"/>
        <v>0</v>
      </c>
      <c r="O26" s="74">
        <f t="shared" si="4"/>
        <v>0</v>
      </c>
      <c r="P26" s="68">
        <v>0</v>
      </c>
      <c r="Q26" s="5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3"/>
        <v>0</v>
      </c>
      <c r="O27" s="74">
        <f t="shared" si="4"/>
        <v>0</v>
      </c>
      <c r="P27" s="68">
        <v>0</v>
      </c>
      <c r="Q27" s="5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3"/>
        <v>0</v>
      </c>
      <c r="O28" s="74">
        <f t="shared" si="4"/>
        <v>0</v>
      </c>
      <c r="P28" s="68">
        <v>0</v>
      </c>
      <c r="Q28" s="5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3"/>
        <v>0</v>
      </c>
      <c r="O29" s="74">
        <f t="shared" si="4"/>
        <v>0</v>
      </c>
      <c r="P29" s="68">
        <v>0</v>
      </c>
      <c r="Q29" s="5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3"/>
        <v>0</v>
      </c>
      <c r="O30" s="74">
        <f t="shared" si="4"/>
        <v>0</v>
      </c>
      <c r="P30" s="68">
        <v>0</v>
      </c>
      <c r="Q30" s="5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3"/>
        <v>0</v>
      </c>
      <c r="O31" s="74">
        <f t="shared" si="4"/>
        <v>0</v>
      </c>
      <c r="P31" s="68">
        <v>0</v>
      </c>
      <c r="Q31" s="5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3"/>
        <v>0</v>
      </c>
      <c r="O32" s="74">
        <f t="shared" si="4"/>
        <v>0</v>
      </c>
      <c r="P32" s="68">
        <v>0</v>
      </c>
      <c r="Q32" s="5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3"/>
        <v>0</v>
      </c>
      <c r="O33" s="74">
        <f t="shared" si="4"/>
        <v>0</v>
      </c>
      <c r="P33" s="68">
        <v>0</v>
      </c>
      <c r="Q33" s="5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3"/>
        <v>0</v>
      </c>
      <c r="O34" s="74">
        <f t="shared" si="4"/>
        <v>0</v>
      </c>
      <c r="P34" s="68">
        <v>0</v>
      </c>
      <c r="Q34" s="53">
        <v>0</v>
      </c>
      <c r="R34" s="16"/>
      <c r="S34" s="122"/>
      <c r="T34" s="122"/>
    </row>
    <row r="35" spans="1:20" x14ac:dyDescent="0.25">
      <c r="A35" s="23"/>
      <c r="B35" s="133" t="s">
        <v>200</v>
      </c>
      <c r="C35" s="129"/>
      <c r="D35" s="59">
        <v>0</v>
      </c>
      <c r="E35" s="60">
        <v>120</v>
      </c>
      <c r="F35" s="55">
        <v>0</v>
      </c>
      <c r="G35" s="61">
        <v>0</v>
      </c>
      <c r="H35" s="55">
        <v>120</v>
      </c>
      <c r="I35" s="61">
        <v>0</v>
      </c>
      <c r="J35" s="55">
        <v>0</v>
      </c>
      <c r="K35" s="61">
        <v>0</v>
      </c>
      <c r="L35" s="55">
        <v>0</v>
      </c>
      <c r="M35" s="61">
        <v>0</v>
      </c>
      <c r="N35" s="73">
        <f t="shared" si="3"/>
        <v>120</v>
      </c>
      <c r="O35" s="74">
        <f t="shared" si="4"/>
        <v>0</v>
      </c>
      <c r="P35" s="68">
        <v>0</v>
      </c>
      <c r="Q35" s="5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3"/>
        <v>0</v>
      </c>
      <c r="O36" s="74">
        <f t="shared" si="4"/>
        <v>0</v>
      </c>
      <c r="P36" s="68">
        <v>0</v>
      </c>
      <c r="Q36" s="5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v>1.4</v>
      </c>
      <c r="F40" s="55"/>
      <c r="G40" s="61"/>
      <c r="H40" s="55">
        <v>0.2</v>
      </c>
      <c r="I40" s="61">
        <v>0</v>
      </c>
      <c r="J40" s="55">
        <v>0.5</v>
      </c>
      <c r="K40" s="61">
        <v>0</v>
      </c>
      <c r="L40" s="55">
        <v>0.7</v>
      </c>
      <c r="M40" s="61">
        <v>0</v>
      </c>
      <c r="N40" s="73">
        <f t="shared" ref="N40:N43" si="5">IF(ISERROR(L40+J40+H40+F40),"Invalid Input",L40+J40+H40+F40)</f>
        <v>1.4</v>
      </c>
      <c r="O40" s="74">
        <f t="shared" ref="O40:O43" si="6">IF(ISERROR(G40+I40+K40+M40),"Invalid Input",G40+I40+K40+M40)</f>
        <v>0</v>
      </c>
      <c r="P40" s="68">
        <v>0</v>
      </c>
      <c r="Q40" s="53">
        <v>0</v>
      </c>
      <c r="R40" s="16" t="b">
        <v>1</v>
      </c>
      <c r="S40" s="122"/>
      <c r="T40" s="122"/>
    </row>
    <row r="41" spans="1:20" x14ac:dyDescent="0.25">
      <c r="A41" s="27"/>
      <c r="B41" s="297" t="s">
        <v>45</v>
      </c>
      <c r="C41" s="298">
        <v>0</v>
      </c>
      <c r="D41" s="59">
        <v>0</v>
      </c>
      <c r="E41" s="60">
        <v>6.9</v>
      </c>
      <c r="F41" s="55"/>
      <c r="G41" s="61"/>
      <c r="H41" s="55">
        <v>2</v>
      </c>
      <c r="I41" s="61">
        <v>0</v>
      </c>
      <c r="J41" s="55">
        <v>2</v>
      </c>
      <c r="K41" s="61">
        <v>0</v>
      </c>
      <c r="L41" s="55">
        <v>2.9</v>
      </c>
      <c r="M41" s="61">
        <v>0</v>
      </c>
      <c r="N41" s="73">
        <f t="shared" si="5"/>
        <v>6.9</v>
      </c>
      <c r="O41" s="74">
        <f t="shared" si="6"/>
        <v>0</v>
      </c>
      <c r="P41" s="68">
        <v>0</v>
      </c>
      <c r="Q41" s="53">
        <v>0</v>
      </c>
      <c r="R41" s="16" t="b">
        <v>1</v>
      </c>
      <c r="S41" s="122"/>
      <c r="T41" s="122"/>
    </row>
    <row r="42" spans="1:20" ht="15" customHeight="1" x14ac:dyDescent="0.25">
      <c r="A42" s="27"/>
      <c r="B42" s="297" t="s">
        <v>85</v>
      </c>
      <c r="C42" s="298">
        <v>0</v>
      </c>
      <c r="D42" s="59">
        <v>0</v>
      </c>
      <c r="E42" s="60">
        <v>1.5</v>
      </c>
      <c r="F42" s="55"/>
      <c r="G42" s="61"/>
      <c r="H42" s="55">
        <v>0</v>
      </c>
      <c r="I42" s="61">
        <v>0</v>
      </c>
      <c r="J42" s="55">
        <v>0.5</v>
      </c>
      <c r="K42" s="61">
        <v>0</v>
      </c>
      <c r="L42" s="55">
        <v>1</v>
      </c>
      <c r="M42" s="61">
        <v>0</v>
      </c>
      <c r="N42" s="73">
        <f t="shared" si="5"/>
        <v>1.5</v>
      </c>
      <c r="O42" s="74">
        <f t="shared" si="6"/>
        <v>0</v>
      </c>
      <c r="P42" s="68">
        <v>0</v>
      </c>
      <c r="Q42" s="53">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 t="shared" si="5"/>
        <v>0</v>
      </c>
      <c r="O43" s="74">
        <f t="shared" si="6"/>
        <v>0</v>
      </c>
      <c r="P43" s="68">
        <v>0</v>
      </c>
      <c r="Q43" s="53">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 t="shared" ref="N47:N49" si="7">IF(ISERROR(L47+J47+H47+F47),"Invalid Input",L47+J47+H47+F47)</f>
        <v>0</v>
      </c>
      <c r="O47" s="74">
        <f t="shared" ref="O47:O49" si="8">IF(ISERROR(G47+I47+K47+M47),"Invalid Input",G47+I47+K47+M47)</f>
        <v>0</v>
      </c>
      <c r="P47" s="68">
        <v>0</v>
      </c>
      <c r="Q47" s="53">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 t="shared" si="7"/>
        <v>0</v>
      </c>
      <c r="O48" s="74">
        <f t="shared" si="8"/>
        <v>0</v>
      </c>
      <c r="P48" s="68">
        <v>0</v>
      </c>
      <c r="Q48" s="53">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 t="shared" si="7"/>
        <v>0</v>
      </c>
      <c r="O49" s="74">
        <f t="shared" si="8"/>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v>0</v>
      </c>
      <c r="O53" s="74">
        <v>0</v>
      </c>
      <c r="P53" s="68">
        <v>0</v>
      </c>
      <c r="Q53" s="53">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v>0</v>
      </c>
      <c r="O54" s="74">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v>0</v>
      </c>
      <c r="O57" s="74">
        <v>0</v>
      </c>
      <c r="P57" s="68">
        <v>0</v>
      </c>
      <c r="Q57" s="53">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v>0</v>
      </c>
      <c r="O58" s="74">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4114</v>
      </c>
      <c r="F61" s="55">
        <v>3958</v>
      </c>
      <c r="G61" s="61"/>
      <c r="H61" s="55">
        <v>60</v>
      </c>
      <c r="I61" s="61">
        <v>0</v>
      </c>
      <c r="J61" s="55">
        <v>50</v>
      </c>
      <c r="K61" s="61">
        <v>0</v>
      </c>
      <c r="L61" s="55">
        <v>50</v>
      </c>
      <c r="M61" s="61">
        <v>0</v>
      </c>
      <c r="N61" s="73">
        <v>4118</v>
      </c>
      <c r="O61" s="74">
        <v>0</v>
      </c>
      <c r="P61" s="68">
        <v>0</v>
      </c>
      <c r="Q61" s="53">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v>0</v>
      </c>
      <c r="O62" s="74">
        <v>0</v>
      </c>
      <c r="P62" s="68">
        <v>0</v>
      </c>
      <c r="Q62" s="53">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v>0</v>
      </c>
      <c r="O63" s="7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6976</v>
      </c>
      <c r="E66" s="60">
        <v>1243</v>
      </c>
      <c r="F66" s="55">
        <v>300</v>
      </c>
      <c r="G66" s="61"/>
      <c r="H66" s="55">
        <v>350</v>
      </c>
      <c r="I66" s="61">
        <v>0</v>
      </c>
      <c r="J66" s="55">
        <v>400</v>
      </c>
      <c r="K66" s="61">
        <v>0</v>
      </c>
      <c r="L66" s="55">
        <v>193</v>
      </c>
      <c r="M66" s="61">
        <v>0</v>
      </c>
      <c r="N66" s="73">
        <v>1243</v>
      </c>
      <c r="O66" s="74">
        <v>0</v>
      </c>
      <c r="P66" s="68">
        <v>0</v>
      </c>
      <c r="Q66" s="53">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v>0</v>
      </c>
      <c r="O67" s="74">
        <v>0</v>
      </c>
      <c r="P67" s="68">
        <v>0</v>
      </c>
      <c r="Q67" s="53">
        <v>0</v>
      </c>
      <c r="R67" s="16" t="b">
        <v>1</v>
      </c>
      <c r="S67" s="124"/>
      <c r="T67" s="124"/>
    </row>
    <row r="68" spans="1:20" x14ac:dyDescent="0.25">
      <c r="A68" s="23"/>
      <c r="B68" s="37" t="s">
        <v>91</v>
      </c>
      <c r="C68" s="38"/>
      <c r="D68" s="59">
        <v>26884</v>
      </c>
      <c r="E68" s="60">
        <v>5000</v>
      </c>
      <c r="F68" s="55">
        <v>3200</v>
      </c>
      <c r="G68" s="61"/>
      <c r="H68" s="55">
        <v>300</v>
      </c>
      <c r="I68" s="61">
        <v>0</v>
      </c>
      <c r="J68" s="55">
        <v>500</v>
      </c>
      <c r="K68" s="61">
        <v>0</v>
      </c>
      <c r="L68" s="55">
        <v>1000</v>
      </c>
      <c r="M68" s="61">
        <v>0</v>
      </c>
      <c r="N68" s="73">
        <v>5000</v>
      </c>
      <c r="O68" s="74">
        <v>0</v>
      </c>
      <c r="P68" s="68">
        <v>0</v>
      </c>
      <c r="Q68" s="53">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v>0</v>
      </c>
      <c r="O69" s="74">
        <v>0</v>
      </c>
      <c r="P69" s="68">
        <v>0</v>
      </c>
      <c r="Q69" s="53">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v>3</v>
      </c>
      <c r="F72" s="55"/>
      <c r="G72" s="61"/>
      <c r="H72" s="55">
        <v>0</v>
      </c>
      <c r="I72" s="61">
        <v>0</v>
      </c>
      <c r="J72" s="55">
        <v>1</v>
      </c>
      <c r="K72" s="61">
        <v>0</v>
      </c>
      <c r="L72" s="55">
        <v>2</v>
      </c>
      <c r="M72" s="61">
        <v>0</v>
      </c>
      <c r="N72" s="73">
        <v>3</v>
      </c>
      <c r="O72" s="74">
        <v>0</v>
      </c>
      <c r="P72" s="68">
        <v>0</v>
      </c>
      <c r="Q72" s="53">
        <v>0</v>
      </c>
      <c r="R72" s="16" t="b">
        <v>1</v>
      </c>
      <c r="S72" s="124"/>
      <c r="T72" s="124"/>
    </row>
    <row r="73" spans="1:20" x14ac:dyDescent="0.25">
      <c r="A73" s="27"/>
      <c r="B73" s="293" t="s">
        <v>51</v>
      </c>
      <c r="C73" s="294"/>
      <c r="D73" s="59">
        <v>0</v>
      </c>
      <c r="E73" s="60">
        <v>1</v>
      </c>
      <c r="F73" s="55"/>
      <c r="G73" s="61"/>
      <c r="H73" s="55">
        <v>0</v>
      </c>
      <c r="I73" s="61">
        <v>0</v>
      </c>
      <c r="J73" s="55">
        <v>0</v>
      </c>
      <c r="K73" s="61">
        <v>0</v>
      </c>
      <c r="L73" s="55">
        <v>1</v>
      </c>
      <c r="M73" s="61">
        <v>0</v>
      </c>
      <c r="N73" s="73">
        <v>1</v>
      </c>
      <c r="O73" s="74">
        <v>0</v>
      </c>
      <c r="P73" s="68">
        <v>0</v>
      </c>
      <c r="Q73" s="53">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v>0</v>
      </c>
      <c r="O74" s="74">
        <v>0</v>
      </c>
      <c r="P74" s="68">
        <v>0</v>
      </c>
      <c r="Q74" s="53">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v>0</v>
      </c>
      <c r="O75" s="74">
        <v>0</v>
      </c>
      <c r="P75" s="68">
        <v>0</v>
      </c>
      <c r="Q75" s="53">
        <v>0</v>
      </c>
      <c r="R75" s="16" t="b">
        <v>1</v>
      </c>
      <c r="S75" s="124"/>
      <c r="T75" s="124"/>
    </row>
    <row r="76" spans="1:20" ht="26.25" customHeight="1" x14ac:dyDescent="0.25">
      <c r="A76" s="17"/>
      <c r="B76" s="297" t="s">
        <v>54</v>
      </c>
      <c r="C76" s="298"/>
      <c r="D76" s="59">
        <v>0</v>
      </c>
      <c r="E76" s="60">
        <v>2</v>
      </c>
      <c r="F76" s="55"/>
      <c r="G76" s="61"/>
      <c r="H76" s="55">
        <v>0</v>
      </c>
      <c r="I76" s="61">
        <v>0</v>
      </c>
      <c r="J76" s="55">
        <v>1</v>
      </c>
      <c r="K76" s="61">
        <v>0</v>
      </c>
      <c r="L76" s="55">
        <v>1</v>
      </c>
      <c r="M76" s="61">
        <v>0</v>
      </c>
      <c r="N76" s="73">
        <v>2</v>
      </c>
      <c r="O76" s="74">
        <v>0</v>
      </c>
      <c r="P76" s="68">
        <v>0</v>
      </c>
      <c r="Q76" s="53">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v>0</v>
      </c>
      <c r="O77" s="74">
        <v>0</v>
      </c>
      <c r="P77" s="68">
        <v>0</v>
      </c>
      <c r="Q77" s="53">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v>0</v>
      </c>
      <c r="O78" s="74">
        <v>0</v>
      </c>
      <c r="P78" s="68">
        <v>0</v>
      </c>
      <c r="Q78" s="53">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v>0</v>
      </c>
      <c r="O79" s="74">
        <v>0</v>
      </c>
      <c r="P79" s="68">
        <v>0</v>
      </c>
      <c r="Q79" s="53">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v>0</v>
      </c>
      <c r="O80" s="74">
        <v>0</v>
      </c>
      <c r="P80" s="68">
        <v>0</v>
      </c>
      <c r="Q80" s="53">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v>0</v>
      </c>
      <c r="O81" s="74">
        <v>0</v>
      </c>
      <c r="P81" s="68">
        <v>0</v>
      </c>
      <c r="Q81" s="53">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v>0</v>
      </c>
      <c r="O82" s="74">
        <v>0</v>
      </c>
      <c r="P82" s="68">
        <v>0</v>
      </c>
      <c r="Q82" s="53">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v>0</v>
      </c>
      <c r="O83" s="74">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170</v>
      </c>
      <c r="F86" s="55">
        <v>170</v>
      </c>
      <c r="G86" s="61"/>
      <c r="H86" s="55">
        <v>0</v>
      </c>
      <c r="I86" s="61">
        <v>0</v>
      </c>
      <c r="J86" s="55">
        <v>0</v>
      </c>
      <c r="K86" s="61">
        <v>0</v>
      </c>
      <c r="L86" s="55">
        <v>0</v>
      </c>
      <c r="M86" s="61">
        <v>0</v>
      </c>
      <c r="N86" s="73">
        <v>170</v>
      </c>
      <c r="O86" s="74">
        <v>0</v>
      </c>
      <c r="P86" s="68">
        <v>0</v>
      </c>
      <c r="Q86" s="53">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SheetNames!A31</f>
        <v>KZN262</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249977111117893"/>
    <pageSetUpPr fitToPage="1"/>
  </sheetPr>
  <dimension ref="A1:T88"/>
  <sheetViews>
    <sheetView showGridLines="0" topLeftCell="A52"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KZN263 - Abaqulusi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SheetNames!A32</f>
        <v>KZN263</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KZN265 - Nongoma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SheetNames!A33</f>
        <v>KZN265</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249977111117893"/>
    <pageSetUpPr fitToPage="1"/>
  </sheetPr>
  <dimension ref="A1:T88"/>
  <sheetViews>
    <sheetView showGridLines="0" topLeftCell="B58"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KZN266 - Ulundi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SheetNames!A34</f>
        <v>KZN266</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DC26 - Zululand</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SheetNames!A35</f>
        <v>DC26</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tint="-0.249977111117893"/>
    <pageSetUpPr fitToPage="1"/>
  </sheetPr>
  <dimension ref="A1:T88"/>
  <sheetViews>
    <sheetView showGridLines="0" topLeftCell="A46"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KZN271 - Umhlabuyalingana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SheetNames!A36</f>
        <v>KZN271</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249977111117893"/>
    <pageSetUpPr fitToPage="1"/>
  </sheetPr>
  <dimension ref="A1:T88"/>
  <sheetViews>
    <sheetView showGridLines="0" topLeftCell="A46"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KZN272 - Jozini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SheetNames!A37</f>
        <v>KZN272</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KZN275 - Mtubatuba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SheetNames!A38</f>
        <v>KZN275</v>
      </c>
    </row>
  </sheetData>
  <mergeCells count="48">
    <mergeCell ref="B63:C63"/>
    <mergeCell ref="B64:C64"/>
    <mergeCell ref="B83:C83"/>
    <mergeCell ref="B86:C86"/>
    <mergeCell ref="B81:C81"/>
    <mergeCell ref="B82:C82"/>
    <mergeCell ref="B84:C84"/>
    <mergeCell ref="B76:C76"/>
    <mergeCell ref="B77:C77"/>
    <mergeCell ref="B78:C78"/>
    <mergeCell ref="B79:C79"/>
    <mergeCell ref="B80:C80"/>
    <mergeCell ref="B72:C72"/>
    <mergeCell ref="B73:C73"/>
    <mergeCell ref="B74:C74"/>
    <mergeCell ref="B75:C75"/>
    <mergeCell ref="B59:C59"/>
    <mergeCell ref="B61:C61"/>
    <mergeCell ref="B62:C62"/>
    <mergeCell ref="B53:C53"/>
    <mergeCell ref="B55:C55"/>
    <mergeCell ref="B57:C57"/>
    <mergeCell ref="B54:C54"/>
    <mergeCell ref="B58:C58"/>
    <mergeCell ref="B48:C48"/>
    <mergeCell ref="B49:C49"/>
    <mergeCell ref="B50:C50"/>
    <mergeCell ref="A51:C51"/>
    <mergeCell ref="B40:C40"/>
    <mergeCell ref="B41:C41"/>
    <mergeCell ref="B42:C42"/>
    <mergeCell ref="B43:C43"/>
    <mergeCell ref="A45:C45"/>
    <mergeCell ref="B28:C28"/>
    <mergeCell ref="B29:C29"/>
    <mergeCell ref="B30:C30"/>
    <mergeCell ref="B32:C32"/>
    <mergeCell ref="B47:C47"/>
    <mergeCell ref="B33:C33"/>
    <mergeCell ref="B34:C34"/>
    <mergeCell ref="B36:C36"/>
    <mergeCell ref="B37:C37"/>
    <mergeCell ref="A38:C38"/>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topLeftCell="A58" zoomScale="73" zoomScaleNormal="73" workbookViewId="0">
      <selection activeCell="N63" sqref="N63"/>
    </sheetView>
  </sheetViews>
  <sheetFormatPr defaultColWidth="16.5703125" defaultRowHeight="12" x14ac:dyDescent="0.25"/>
  <cols>
    <col min="1" max="1" width="3.7109375" style="171" customWidth="1"/>
    <col min="2" max="2" width="5.7109375" style="171" customWidth="1"/>
    <col min="3" max="3" width="30.85546875" style="171" customWidth="1"/>
    <col min="4" max="4" width="10.7109375" style="166" customWidth="1"/>
    <col min="5" max="5" width="10.28515625" style="166" customWidth="1"/>
    <col min="6" max="6" width="9.140625" style="166" customWidth="1"/>
    <col min="7" max="7" width="8.42578125" style="166" customWidth="1"/>
    <col min="8" max="8" width="9.140625" style="166" customWidth="1"/>
    <col min="9" max="9" width="8.5703125" style="166" customWidth="1"/>
    <col min="10" max="10" width="11.7109375" style="166" customWidth="1"/>
    <col min="11" max="11" width="12.5703125" style="166" customWidth="1"/>
    <col min="12" max="12" width="7.42578125" style="166" customWidth="1"/>
    <col min="13" max="13" width="9.42578125" style="166" customWidth="1"/>
    <col min="14" max="15" width="9.85546875" style="166" customWidth="1"/>
    <col min="16" max="16" width="10" style="166" customWidth="1"/>
    <col min="17" max="17" width="11.42578125" style="166" customWidth="1"/>
    <col min="18" max="18" width="0" style="166" hidden="1" customWidth="1"/>
    <col min="19" max="19" width="21" style="166" customWidth="1"/>
    <col min="20" max="20" width="20.42578125" style="166" customWidth="1"/>
    <col min="21" max="16384" width="16.5703125" style="166"/>
  </cols>
  <sheetData>
    <row r="1" spans="1:20" x14ac:dyDescent="0.25">
      <c r="A1" s="164" t="str">
        <f>A88&amp;" - "&amp;VLOOKUP(A88,[1]SheetNames!A2:C56,3,FALSE)</f>
        <v>ETH - eThekwini</v>
      </c>
      <c r="B1" s="164"/>
      <c r="C1" s="164"/>
      <c r="D1" s="165"/>
      <c r="E1" s="165"/>
      <c r="F1" s="165"/>
      <c r="G1" s="165"/>
      <c r="H1" s="165"/>
      <c r="I1" s="165"/>
      <c r="J1" s="165"/>
      <c r="K1" s="165"/>
      <c r="L1" s="165"/>
      <c r="M1" s="165"/>
      <c r="N1" s="165"/>
      <c r="O1" s="165"/>
      <c r="P1" s="165"/>
      <c r="Q1" s="165"/>
      <c r="R1" s="165"/>
      <c r="S1" s="165"/>
      <c r="T1" s="165"/>
    </row>
    <row r="3" spans="1:20" ht="21.75" customHeight="1" x14ac:dyDescent="0.25">
      <c r="A3" s="167" t="s">
        <v>193</v>
      </c>
      <c r="B3" s="168"/>
      <c r="C3" s="168"/>
      <c r="D3" s="169"/>
      <c r="E3" s="170"/>
      <c r="F3" s="165"/>
      <c r="G3" s="165"/>
      <c r="H3" s="165"/>
      <c r="I3" s="165"/>
      <c r="J3" s="165"/>
      <c r="K3" s="165"/>
      <c r="L3" s="165"/>
      <c r="M3" s="165"/>
      <c r="N3" s="165"/>
      <c r="O3" s="165"/>
      <c r="P3" s="165"/>
      <c r="Q3" s="165"/>
      <c r="R3" s="165"/>
      <c r="S3" s="165"/>
      <c r="T3" s="165"/>
    </row>
    <row r="4" spans="1:20" ht="13.5" x14ac:dyDescent="0.25">
      <c r="D4" s="172" t="s">
        <v>36</v>
      </c>
    </row>
    <row r="5" spans="1:20" ht="13.5" x14ac:dyDescent="0.25">
      <c r="C5" s="173" t="s">
        <v>69</v>
      </c>
      <c r="D5" s="174">
        <v>742</v>
      </c>
      <c r="E5" s="175" t="s">
        <v>39</v>
      </c>
    </row>
    <row r="6" spans="1:20" ht="13.5" x14ac:dyDescent="0.25">
      <c r="C6" s="173" t="s">
        <v>30</v>
      </c>
      <c r="D6" s="174">
        <v>245699</v>
      </c>
      <c r="E6" s="176" t="s">
        <v>35</v>
      </c>
    </row>
    <row r="7" spans="1:20" ht="13.5" x14ac:dyDescent="0.25">
      <c r="A7" s="177"/>
      <c r="B7" s="168"/>
      <c r="C7" s="178" t="s">
        <v>70</v>
      </c>
      <c r="D7" s="174">
        <v>50</v>
      </c>
      <c r="E7" s="176" t="s">
        <v>34</v>
      </c>
      <c r="F7" s="165"/>
      <c r="G7" s="165"/>
      <c r="H7" s="165"/>
      <c r="I7" s="165"/>
      <c r="J7" s="165"/>
      <c r="K7" s="165"/>
      <c r="L7" s="165"/>
      <c r="M7" s="165"/>
      <c r="N7" s="165"/>
      <c r="O7" s="165"/>
      <c r="P7" s="165"/>
      <c r="Q7" s="165"/>
      <c r="R7" s="165"/>
      <c r="S7" s="165"/>
      <c r="T7" s="165"/>
    </row>
    <row r="8" spans="1:20" ht="13.5" x14ac:dyDescent="0.25">
      <c r="A8" s="177"/>
      <c r="B8" s="168"/>
      <c r="C8" s="179" t="s">
        <v>71</v>
      </c>
      <c r="D8" s="174">
        <f>SUM('[1]ETH:DC43'!D8)</f>
        <v>0</v>
      </c>
      <c r="E8" s="176" t="s">
        <v>35</v>
      </c>
      <c r="F8" s="165"/>
      <c r="G8" s="165"/>
      <c r="H8" s="165"/>
      <c r="I8" s="165"/>
      <c r="J8" s="165"/>
      <c r="K8" s="165"/>
      <c r="L8" s="165"/>
      <c r="M8" s="165"/>
      <c r="N8" s="165"/>
      <c r="O8" s="165"/>
      <c r="P8" s="165"/>
      <c r="Q8" s="165"/>
      <c r="R8" s="165"/>
      <c r="S8" s="165"/>
      <c r="T8" s="165"/>
    </row>
    <row r="9" spans="1:20" ht="15.75" customHeight="1" x14ac:dyDescent="0.25">
      <c r="A9" s="177"/>
      <c r="B9" s="168"/>
      <c r="C9" s="180" t="s">
        <v>72</v>
      </c>
      <c r="D9" s="174">
        <f>SUM('[1]ETH:DC43'!D9)</f>
        <v>0</v>
      </c>
      <c r="E9" s="176" t="s">
        <v>35</v>
      </c>
      <c r="F9" s="165"/>
      <c r="G9" s="165"/>
      <c r="H9" s="165"/>
      <c r="I9" s="165"/>
      <c r="J9" s="165"/>
      <c r="K9" s="165"/>
      <c r="L9" s="165"/>
      <c r="M9" s="165"/>
      <c r="N9" s="165"/>
      <c r="O9" s="165"/>
      <c r="P9" s="165"/>
      <c r="Q9" s="165"/>
      <c r="R9" s="165"/>
      <c r="S9" s="165"/>
      <c r="T9" s="165"/>
    </row>
    <row r="10" spans="1:20" ht="13.5" x14ac:dyDescent="0.25">
      <c r="A10" s="177"/>
      <c r="B10" s="168"/>
      <c r="C10" s="178" t="s">
        <v>73</v>
      </c>
      <c r="D10" s="174">
        <f>SUM('[1]ETH:DC43'!D10)</f>
        <v>0</v>
      </c>
      <c r="E10" s="176" t="s">
        <v>35</v>
      </c>
      <c r="F10" s="165"/>
      <c r="G10" s="165"/>
      <c r="H10" s="165"/>
      <c r="I10" s="165"/>
      <c r="J10" s="165"/>
      <c r="K10" s="165"/>
      <c r="L10" s="165"/>
      <c r="M10" s="165"/>
      <c r="N10" s="165"/>
      <c r="O10" s="165"/>
      <c r="P10" s="165"/>
      <c r="Q10" s="165"/>
      <c r="R10" s="165"/>
      <c r="S10" s="165"/>
      <c r="T10" s="165"/>
    </row>
    <row r="11" spans="1:20" ht="13.5" x14ac:dyDescent="0.25">
      <c r="A11" s="177"/>
      <c r="B11" s="168"/>
      <c r="C11" s="178" t="s">
        <v>74</v>
      </c>
      <c r="D11" s="174">
        <f>SUM('[1]ETH:DC43'!D11)</f>
        <v>0</v>
      </c>
      <c r="E11" s="176" t="s">
        <v>35</v>
      </c>
      <c r="F11" s="165"/>
      <c r="G11" s="165"/>
      <c r="H11" s="165"/>
      <c r="I11" s="165"/>
      <c r="J11" s="165"/>
      <c r="K11" s="165"/>
      <c r="L11" s="165"/>
      <c r="M11" s="165"/>
      <c r="N11" s="165"/>
      <c r="O11" s="165"/>
      <c r="P11" s="165"/>
      <c r="Q11" s="165"/>
      <c r="R11" s="165"/>
      <c r="S11" s="165"/>
      <c r="T11" s="165"/>
    </row>
    <row r="12" spans="1:20" ht="13.5" x14ac:dyDescent="0.25">
      <c r="A12" s="177"/>
      <c r="B12" s="168"/>
      <c r="C12" s="178" t="s">
        <v>75</v>
      </c>
      <c r="D12" s="174">
        <v>285379</v>
      </c>
      <c r="E12" s="176" t="s">
        <v>35</v>
      </c>
      <c r="F12" s="165"/>
      <c r="G12" s="165"/>
      <c r="H12" s="165"/>
      <c r="I12" s="165"/>
      <c r="J12" s="165"/>
      <c r="K12" s="165"/>
      <c r="L12" s="165"/>
      <c r="M12" s="165"/>
      <c r="N12" s="165"/>
      <c r="O12" s="165"/>
      <c r="P12" s="165"/>
      <c r="Q12" s="165"/>
      <c r="R12" s="165"/>
      <c r="S12" s="165"/>
      <c r="T12" s="165"/>
    </row>
    <row r="13" spans="1:20" ht="13.5" x14ac:dyDescent="0.25">
      <c r="A13" s="177"/>
      <c r="B13" s="168"/>
      <c r="C13" s="178" t="s">
        <v>76</v>
      </c>
      <c r="D13" s="174">
        <v>117062</v>
      </c>
      <c r="E13" s="176" t="s">
        <v>35</v>
      </c>
      <c r="F13" s="165"/>
      <c r="G13" s="165"/>
      <c r="H13" s="165"/>
      <c r="I13" s="165"/>
      <c r="J13" s="165"/>
      <c r="K13" s="165"/>
      <c r="L13" s="165"/>
      <c r="M13" s="165"/>
      <c r="N13" s="165"/>
      <c r="O13" s="165"/>
      <c r="P13" s="165"/>
      <c r="Q13" s="165"/>
      <c r="R13" s="165"/>
      <c r="S13" s="165"/>
      <c r="T13" s="165"/>
    </row>
    <row r="14" spans="1:20" ht="13.5" x14ac:dyDescent="0.25">
      <c r="A14" s="177"/>
      <c r="B14" s="168"/>
      <c r="C14" s="178" t="s">
        <v>77</v>
      </c>
      <c r="D14" s="174">
        <v>370812</v>
      </c>
      <c r="E14" s="176" t="s">
        <v>35</v>
      </c>
      <c r="F14" s="165"/>
      <c r="G14" s="165"/>
      <c r="H14" s="165"/>
      <c r="I14" s="165"/>
      <c r="J14" s="165"/>
      <c r="K14" s="165"/>
      <c r="L14" s="165"/>
      <c r="M14" s="165"/>
      <c r="N14" s="165"/>
      <c r="O14" s="165"/>
      <c r="P14" s="165"/>
      <c r="Q14" s="165"/>
      <c r="R14" s="165"/>
      <c r="S14" s="165"/>
      <c r="T14" s="165"/>
    </row>
    <row r="15" spans="1:20" ht="13.5" x14ac:dyDescent="0.25">
      <c r="A15" s="177"/>
      <c r="B15" s="168"/>
      <c r="C15" s="173" t="s">
        <v>78</v>
      </c>
      <c r="D15" s="174">
        <v>272098</v>
      </c>
      <c r="E15" s="176" t="s">
        <v>35</v>
      </c>
      <c r="F15" s="165"/>
      <c r="G15" s="165"/>
      <c r="H15" s="165"/>
      <c r="I15" s="165"/>
      <c r="J15" s="165"/>
      <c r="K15" s="165"/>
      <c r="L15" s="165"/>
      <c r="M15" s="165"/>
      <c r="N15" s="165"/>
      <c r="O15" s="165"/>
      <c r="P15" s="165"/>
      <c r="Q15" s="165"/>
      <c r="R15" s="165"/>
      <c r="S15" s="165"/>
      <c r="T15" s="165"/>
    </row>
    <row r="16" spans="1:20" x14ac:dyDescent="0.25">
      <c r="A16" s="177"/>
      <c r="B16" s="168"/>
      <c r="C16" s="178"/>
      <c r="D16" s="169"/>
      <c r="E16" s="170"/>
      <c r="F16" s="165"/>
      <c r="G16" s="165"/>
      <c r="H16" s="165"/>
      <c r="I16" s="165"/>
      <c r="J16" s="165"/>
      <c r="K16" s="165"/>
      <c r="L16" s="165"/>
      <c r="M16" s="165"/>
      <c r="N16" s="165"/>
      <c r="O16" s="165"/>
      <c r="P16" s="165"/>
      <c r="Q16" s="165"/>
      <c r="R16" s="165"/>
      <c r="S16" s="165"/>
      <c r="T16" s="165"/>
    </row>
    <row r="17" spans="1:20" x14ac:dyDescent="0.25">
      <c r="A17" s="177" t="s">
        <v>194</v>
      </c>
      <c r="B17" s="168"/>
      <c r="C17" s="168"/>
      <c r="D17" s="169"/>
      <c r="E17" s="170"/>
      <c r="F17" s="165"/>
      <c r="G17" s="165"/>
      <c r="H17" s="165"/>
      <c r="I17" s="165"/>
      <c r="J17" s="165"/>
      <c r="K17" s="165"/>
      <c r="L17" s="165"/>
      <c r="M17" s="165"/>
      <c r="N17" s="165"/>
      <c r="O17" s="165"/>
      <c r="P17" s="165"/>
      <c r="Q17" s="165"/>
      <c r="R17" s="165"/>
      <c r="S17" s="165"/>
      <c r="T17" s="165"/>
    </row>
    <row r="18" spans="1:20" s="188" customFormat="1" ht="71.25" customHeight="1" x14ac:dyDescent="0.25">
      <c r="A18" s="326" t="s">
        <v>0</v>
      </c>
      <c r="B18" s="327"/>
      <c r="C18" s="328"/>
      <c r="D18" s="181" t="s">
        <v>195</v>
      </c>
      <c r="E18" s="182" t="s">
        <v>196</v>
      </c>
      <c r="F18" s="183" t="s">
        <v>2</v>
      </c>
      <c r="G18" s="184" t="s">
        <v>6</v>
      </c>
      <c r="H18" s="183" t="s">
        <v>3</v>
      </c>
      <c r="I18" s="184" t="s">
        <v>7</v>
      </c>
      <c r="J18" s="183" t="s">
        <v>4</v>
      </c>
      <c r="K18" s="184" t="s">
        <v>8</v>
      </c>
      <c r="L18" s="183" t="s">
        <v>5</v>
      </c>
      <c r="M18" s="185" t="s">
        <v>9</v>
      </c>
      <c r="N18" s="183" t="s">
        <v>10</v>
      </c>
      <c r="O18" s="186" t="s">
        <v>197</v>
      </c>
      <c r="P18" s="184" t="s">
        <v>198</v>
      </c>
      <c r="Q18" s="181" t="s">
        <v>11</v>
      </c>
      <c r="R18" s="187"/>
      <c r="S18" s="181" t="s">
        <v>65</v>
      </c>
      <c r="T18" s="181" t="s">
        <v>66</v>
      </c>
    </row>
    <row r="19" spans="1:20" ht="13.5" customHeight="1" x14ac:dyDescent="0.25">
      <c r="A19" s="189"/>
      <c r="B19" s="190"/>
      <c r="C19" s="190"/>
      <c r="D19" s="191"/>
      <c r="E19" s="192"/>
      <c r="F19" s="193"/>
      <c r="G19" s="194"/>
      <c r="H19" s="193"/>
      <c r="I19" s="194"/>
      <c r="J19" s="193"/>
      <c r="K19" s="194"/>
      <c r="L19" s="193"/>
      <c r="M19" s="195"/>
      <c r="N19" s="193" t="s">
        <v>12</v>
      </c>
      <c r="O19" s="196" t="s">
        <v>14</v>
      </c>
      <c r="P19" s="194"/>
      <c r="Q19" s="191" t="s">
        <v>13</v>
      </c>
      <c r="R19" s="165"/>
      <c r="S19" s="197"/>
      <c r="T19" s="197"/>
    </row>
    <row r="20" spans="1:20" x14ac:dyDescent="0.25">
      <c r="A20" s="189"/>
      <c r="B20" s="190"/>
      <c r="C20" s="198"/>
      <c r="D20" s="196">
        <v>1</v>
      </c>
      <c r="E20" s="192">
        <f t="shared" ref="E20:Q20" si="0">D20+1</f>
        <v>2</v>
      </c>
      <c r="F20" s="193">
        <f t="shared" si="0"/>
        <v>3</v>
      </c>
      <c r="G20" s="194">
        <f t="shared" si="0"/>
        <v>4</v>
      </c>
      <c r="H20" s="193">
        <f t="shared" si="0"/>
        <v>5</v>
      </c>
      <c r="I20" s="194">
        <f t="shared" si="0"/>
        <v>6</v>
      </c>
      <c r="J20" s="193">
        <f t="shared" si="0"/>
        <v>7</v>
      </c>
      <c r="K20" s="194">
        <f t="shared" si="0"/>
        <v>8</v>
      </c>
      <c r="L20" s="193">
        <f t="shared" si="0"/>
        <v>9</v>
      </c>
      <c r="M20" s="195">
        <f t="shared" si="0"/>
        <v>10</v>
      </c>
      <c r="N20" s="193">
        <f t="shared" si="0"/>
        <v>11</v>
      </c>
      <c r="O20" s="196">
        <f t="shared" si="0"/>
        <v>12</v>
      </c>
      <c r="P20" s="194">
        <f t="shared" si="0"/>
        <v>13</v>
      </c>
      <c r="Q20" s="191">
        <f t="shared" si="0"/>
        <v>14</v>
      </c>
      <c r="R20" s="165"/>
      <c r="S20" s="197"/>
      <c r="T20" s="197"/>
    </row>
    <row r="21" spans="1:20" x14ac:dyDescent="0.25">
      <c r="A21" s="199" t="s">
        <v>1</v>
      </c>
      <c r="B21" s="200"/>
      <c r="C21" s="200"/>
      <c r="D21" s="201"/>
      <c r="E21" s="202"/>
      <c r="F21" s="203"/>
      <c r="G21" s="204"/>
      <c r="H21" s="203"/>
      <c r="I21" s="204"/>
      <c r="J21" s="203"/>
      <c r="K21" s="204"/>
      <c r="L21" s="203"/>
      <c r="M21" s="205"/>
      <c r="N21" s="203"/>
      <c r="O21" s="201"/>
      <c r="P21" s="204"/>
      <c r="Q21" s="206"/>
      <c r="R21" s="207"/>
      <c r="S21" s="208"/>
      <c r="T21" s="208"/>
    </row>
    <row r="22" spans="1:20" x14ac:dyDescent="0.25">
      <c r="A22" s="329" t="s">
        <v>19</v>
      </c>
      <c r="B22" s="330"/>
      <c r="C22" s="331"/>
      <c r="D22" s="209"/>
      <c r="E22" s="210"/>
      <c r="F22" s="211"/>
      <c r="G22" s="212"/>
      <c r="H22" s="213"/>
      <c r="I22" s="214"/>
      <c r="J22" s="213"/>
      <c r="K22" s="214"/>
      <c r="L22" s="211"/>
      <c r="M22" s="215"/>
      <c r="N22" s="213"/>
      <c r="O22" s="216"/>
      <c r="P22" s="212"/>
      <c r="Q22" s="217"/>
      <c r="R22" s="207"/>
      <c r="S22" s="208"/>
      <c r="T22" s="208"/>
    </row>
    <row r="23" spans="1:20" ht="8.1" customHeight="1" x14ac:dyDescent="0.25">
      <c r="A23" s="218"/>
      <c r="B23" s="219"/>
      <c r="C23" s="219"/>
      <c r="D23" s="209"/>
      <c r="E23" s="210"/>
      <c r="F23" s="213"/>
      <c r="G23" s="214"/>
      <c r="H23" s="213"/>
      <c r="I23" s="214"/>
      <c r="J23" s="213"/>
      <c r="K23" s="214"/>
      <c r="L23" s="213"/>
      <c r="M23" s="220"/>
      <c r="N23" s="213"/>
      <c r="O23" s="221"/>
      <c r="P23" s="214"/>
      <c r="Q23" s="209"/>
      <c r="R23" s="207"/>
      <c r="S23" s="208"/>
      <c r="T23" s="208"/>
    </row>
    <row r="24" spans="1:20" s="188" customFormat="1" ht="21.75" customHeight="1" x14ac:dyDescent="0.25">
      <c r="A24" s="222"/>
      <c r="B24" s="316" t="s">
        <v>79</v>
      </c>
      <c r="C24" s="318">
        <v>0</v>
      </c>
      <c r="D24" s="223">
        <v>0</v>
      </c>
      <c r="E24" s="224">
        <v>150</v>
      </c>
      <c r="F24" s="225">
        <v>50</v>
      </c>
      <c r="G24" s="226">
        <v>0</v>
      </c>
      <c r="H24" s="225">
        <v>100</v>
      </c>
      <c r="I24" s="226">
        <v>61</v>
      </c>
      <c r="J24" s="225">
        <v>150</v>
      </c>
      <c r="K24" s="226">
        <v>61</v>
      </c>
      <c r="L24" s="225">
        <v>0</v>
      </c>
      <c r="M24" s="227">
        <v>0</v>
      </c>
      <c r="N24" s="228">
        <f t="shared" ref="N24:N36" si="1">IF(ISERROR(L24+J24+H24+F24),"Invalid Input",L24+J24+H24+F24)</f>
        <v>300</v>
      </c>
      <c r="O24" s="229">
        <f t="shared" ref="O24:O36" si="2">IF(ISERROR(G24+I24+K24+M24),"Invalid Input",G24+I24+K24+M24)</f>
        <v>122</v>
      </c>
      <c r="P24" s="230">
        <f>SUM('[1]ETH:DC43'!P24)</f>
        <v>0</v>
      </c>
      <c r="Q24" s="231">
        <f t="shared" ref="Q24:Q36" si="3">IF(ISERROR(P24-O24),"Invalid Input",(P24-O24))</f>
        <v>-122</v>
      </c>
      <c r="R24" s="232" t="b">
        <v>1</v>
      </c>
      <c r="S24" s="233"/>
      <c r="T24" s="233"/>
    </row>
    <row r="25" spans="1:20" ht="10.5" customHeight="1" x14ac:dyDescent="0.25">
      <c r="A25" s="218"/>
      <c r="B25" s="316" t="s">
        <v>80</v>
      </c>
      <c r="C25" s="318">
        <v>0</v>
      </c>
      <c r="D25" s="234">
        <v>0</v>
      </c>
      <c r="E25" s="235">
        <v>0</v>
      </c>
      <c r="F25" s="236">
        <v>0</v>
      </c>
      <c r="G25" s="227">
        <v>0</v>
      </c>
      <c r="H25" s="236">
        <v>0</v>
      </c>
      <c r="I25" s="227">
        <v>0</v>
      </c>
      <c r="J25" s="236">
        <v>0</v>
      </c>
      <c r="K25" s="227">
        <v>0</v>
      </c>
      <c r="L25" s="225">
        <v>0</v>
      </c>
      <c r="M25" s="227">
        <v>0</v>
      </c>
      <c r="N25" s="237">
        <f t="shared" si="1"/>
        <v>0</v>
      </c>
      <c r="O25" s="238">
        <f t="shared" si="2"/>
        <v>0</v>
      </c>
      <c r="P25" s="239">
        <f>SUM('[1]ETH:DC43'!P25)</f>
        <v>0</v>
      </c>
      <c r="Q25" s="240">
        <f t="shared" si="3"/>
        <v>0</v>
      </c>
      <c r="R25" s="207" t="b">
        <v>1</v>
      </c>
      <c r="S25" s="241"/>
      <c r="T25" s="241"/>
    </row>
    <row r="26" spans="1:20" ht="9.75" customHeight="1" x14ac:dyDescent="0.25">
      <c r="A26" s="218"/>
      <c r="B26" s="316" t="s">
        <v>28</v>
      </c>
      <c r="C26" s="318">
        <v>0</v>
      </c>
      <c r="D26" s="234">
        <v>0</v>
      </c>
      <c r="E26" s="235">
        <v>0</v>
      </c>
      <c r="F26" s="236">
        <v>0</v>
      </c>
      <c r="G26" s="227">
        <v>0</v>
      </c>
      <c r="H26" s="236">
        <v>0</v>
      </c>
      <c r="I26" s="227">
        <v>0</v>
      </c>
      <c r="J26" s="236">
        <v>0</v>
      </c>
      <c r="K26" s="227">
        <v>0</v>
      </c>
      <c r="L26" s="225">
        <v>0</v>
      </c>
      <c r="M26" s="227">
        <v>0</v>
      </c>
      <c r="N26" s="237">
        <f t="shared" si="1"/>
        <v>0</v>
      </c>
      <c r="O26" s="238">
        <f t="shared" si="2"/>
        <v>0</v>
      </c>
      <c r="P26" s="239">
        <f>SUM('[1]ETH:DC43'!P26)</f>
        <v>0</v>
      </c>
      <c r="Q26" s="240">
        <f t="shared" si="3"/>
        <v>0</v>
      </c>
      <c r="R26" s="207" t="b">
        <v>1</v>
      </c>
      <c r="S26" s="241"/>
      <c r="T26" s="241"/>
    </row>
    <row r="27" spans="1:20" ht="13.5" customHeight="1" x14ac:dyDescent="0.25">
      <c r="A27" s="218"/>
      <c r="B27" s="311" t="s">
        <v>29</v>
      </c>
      <c r="C27" s="312">
        <v>0</v>
      </c>
      <c r="D27" s="234"/>
      <c r="E27" s="235">
        <v>30</v>
      </c>
      <c r="F27" s="236">
        <v>30</v>
      </c>
      <c r="G27" s="227">
        <v>30</v>
      </c>
      <c r="H27" s="236">
        <v>30</v>
      </c>
      <c r="I27" s="227">
        <v>30</v>
      </c>
      <c r="J27" s="236">
        <v>30</v>
      </c>
      <c r="K27" s="227">
        <v>30</v>
      </c>
      <c r="L27" s="225">
        <v>0</v>
      </c>
      <c r="M27" s="227">
        <v>0</v>
      </c>
      <c r="N27" s="237">
        <f t="shared" si="1"/>
        <v>90</v>
      </c>
      <c r="O27" s="238">
        <f t="shared" si="2"/>
        <v>90</v>
      </c>
      <c r="P27" s="239">
        <f>SUM('[1]ETH:DC43'!P27)</f>
        <v>0</v>
      </c>
      <c r="Q27" s="240">
        <f t="shared" si="3"/>
        <v>-90</v>
      </c>
      <c r="R27" s="207" t="b">
        <v>1</v>
      </c>
      <c r="S27" s="241"/>
      <c r="T27" s="241"/>
    </row>
    <row r="28" spans="1:20" ht="15.75" customHeight="1" x14ac:dyDescent="0.25">
      <c r="A28" s="218"/>
      <c r="B28" s="322" t="s">
        <v>211</v>
      </c>
      <c r="C28" s="323"/>
      <c r="D28" s="234">
        <v>0</v>
      </c>
      <c r="E28" s="235">
        <v>0</v>
      </c>
      <c r="F28" s="236">
        <v>0</v>
      </c>
      <c r="G28" s="227">
        <v>0</v>
      </c>
      <c r="H28" s="236">
        <v>0</v>
      </c>
      <c r="I28" s="227">
        <v>0</v>
      </c>
      <c r="J28" s="236">
        <v>0</v>
      </c>
      <c r="K28" s="227">
        <v>0</v>
      </c>
      <c r="L28" s="225">
        <v>0</v>
      </c>
      <c r="M28" s="227">
        <v>0</v>
      </c>
      <c r="N28" s="237">
        <f t="shared" si="1"/>
        <v>0</v>
      </c>
      <c r="O28" s="238">
        <f t="shared" si="2"/>
        <v>0</v>
      </c>
      <c r="P28" s="239">
        <f>SUM('[1]ETH:DC43'!P28)</f>
        <v>0</v>
      </c>
      <c r="Q28" s="240">
        <f t="shared" si="3"/>
        <v>0</v>
      </c>
      <c r="R28" s="207" t="b">
        <v>1</v>
      </c>
      <c r="S28" s="241"/>
      <c r="T28" s="241"/>
    </row>
    <row r="29" spans="1:20" ht="23.25" customHeight="1" x14ac:dyDescent="0.25">
      <c r="A29" s="218"/>
      <c r="B29" s="316" t="s">
        <v>37</v>
      </c>
      <c r="C29" s="318">
        <v>0</v>
      </c>
      <c r="D29" s="234">
        <v>0</v>
      </c>
      <c r="E29" s="235">
        <v>34</v>
      </c>
      <c r="F29" s="236">
        <v>34</v>
      </c>
      <c r="G29" s="227">
        <v>34</v>
      </c>
      <c r="H29" s="236">
        <v>34</v>
      </c>
      <c r="I29" s="227">
        <v>34</v>
      </c>
      <c r="J29" s="236">
        <v>34</v>
      </c>
      <c r="K29" s="227">
        <v>34</v>
      </c>
      <c r="L29" s="225">
        <v>0</v>
      </c>
      <c r="M29" s="227">
        <v>0</v>
      </c>
      <c r="N29" s="237">
        <f t="shared" si="1"/>
        <v>102</v>
      </c>
      <c r="O29" s="238">
        <f t="shared" si="2"/>
        <v>102</v>
      </c>
      <c r="P29" s="239">
        <f>SUM('[1]ETH:DC43'!P29)</f>
        <v>0</v>
      </c>
      <c r="Q29" s="240">
        <f t="shared" si="3"/>
        <v>-102</v>
      </c>
      <c r="R29" s="207" t="b">
        <v>1</v>
      </c>
      <c r="S29" s="241"/>
      <c r="T29" s="241"/>
    </row>
    <row r="30" spans="1:20" ht="27" customHeight="1" x14ac:dyDescent="0.25">
      <c r="A30" s="218"/>
      <c r="B30" s="316" t="s">
        <v>38</v>
      </c>
      <c r="C30" s="318"/>
      <c r="D30" s="234">
        <v>0</v>
      </c>
      <c r="E30" s="235">
        <v>5000</v>
      </c>
      <c r="F30" s="236">
        <v>1350</v>
      </c>
      <c r="G30" s="227">
        <v>1094</v>
      </c>
      <c r="H30" s="236">
        <v>2000</v>
      </c>
      <c r="I30" s="227">
        <v>2580</v>
      </c>
      <c r="J30" s="236">
        <v>3750</v>
      </c>
      <c r="K30" s="227">
        <v>3591</v>
      </c>
      <c r="L30" s="225">
        <v>0</v>
      </c>
      <c r="M30" s="227">
        <v>0</v>
      </c>
      <c r="N30" s="237">
        <f t="shared" si="1"/>
        <v>7100</v>
      </c>
      <c r="O30" s="238">
        <f t="shared" si="2"/>
        <v>7265</v>
      </c>
      <c r="P30" s="239">
        <f>SUM('[1]ETH:DC43'!P30)</f>
        <v>0</v>
      </c>
      <c r="Q30" s="240">
        <f t="shared" si="3"/>
        <v>-7265</v>
      </c>
      <c r="R30" s="207" t="b">
        <v>1</v>
      </c>
      <c r="S30" s="241"/>
      <c r="T30" s="241"/>
    </row>
    <row r="31" spans="1:20" ht="24" customHeight="1" x14ac:dyDescent="0.25">
      <c r="A31" s="218"/>
      <c r="B31" s="316" t="s">
        <v>199</v>
      </c>
      <c r="C31" s="318"/>
      <c r="D31" s="234">
        <v>0</v>
      </c>
      <c r="E31" s="235">
        <v>34</v>
      </c>
      <c r="F31" s="236">
        <v>34</v>
      </c>
      <c r="G31" s="227">
        <v>34</v>
      </c>
      <c r="H31" s="236">
        <v>34</v>
      </c>
      <c r="I31" s="227">
        <v>34</v>
      </c>
      <c r="J31" s="236">
        <v>34</v>
      </c>
      <c r="K31" s="227">
        <v>34</v>
      </c>
      <c r="L31" s="225">
        <v>0</v>
      </c>
      <c r="M31" s="227">
        <v>0</v>
      </c>
      <c r="N31" s="237">
        <f t="shared" si="1"/>
        <v>102</v>
      </c>
      <c r="O31" s="238">
        <f t="shared" si="2"/>
        <v>102</v>
      </c>
      <c r="P31" s="239">
        <f>SUM('[1]ETH:DC43'!P31)</f>
        <v>0</v>
      </c>
      <c r="Q31" s="240">
        <f t="shared" si="3"/>
        <v>-102</v>
      </c>
      <c r="R31" s="207"/>
      <c r="S31" s="241"/>
      <c r="T31" s="241"/>
    </row>
    <row r="32" spans="1:20" ht="10.5" customHeight="1" x14ac:dyDescent="0.25">
      <c r="A32" s="218"/>
      <c r="B32" s="316" t="s">
        <v>31</v>
      </c>
      <c r="C32" s="318">
        <v>0</v>
      </c>
      <c r="D32" s="234">
        <v>0</v>
      </c>
      <c r="E32" s="235">
        <v>0</v>
      </c>
      <c r="F32" s="236">
        <v>0</v>
      </c>
      <c r="G32" s="227">
        <v>0</v>
      </c>
      <c r="H32" s="236">
        <v>0</v>
      </c>
      <c r="I32" s="227">
        <v>0</v>
      </c>
      <c r="J32" s="236">
        <v>0</v>
      </c>
      <c r="K32" s="227">
        <v>0</v>
      </c>
      <c r="L32" s="225">
        <v>0</v>
      </c>
      <c r="M32" s="227">
        <v>0</v>
      </c>
      <c r="N32" s="237">
        <f t="shared" si="1"/>
        <v>0</v>
      </c>
      <c r="O32" s="238">
        <f t="shared" si="2"/>
        <v>0</v>
      </c>
      <c r="P32" s="239">
        <f>SUM('[1]ETH:DC43'!P32)</f>
        <v>0</v>
      </c>
      <c r="Q32" s="240">
        <f t="shared" si="3"/>
        <v>0</v>
      </c>
      <c r="R32" s="207" t="b">
        <v>1</v>
      </c>
      <c r="S32" s="241"/>
      <c r="T32" s="241"/>
    </row>
    <row r="33" spans="1:20" ht="15" customHeight="1" x14ac:dyDescent="0.25">
      <c r="A33" s="218"/>
      <c r="B33" s="316" t="s">
        <v>81</v>
      </c>
      <c r="C33" s="318">
        <v>0</v>
      </c>
      <c r="D33" s="234">
        <v>0</v>
      </c>
      <c r="E33" s="235">
        <v>0</v>
      </c>
      <c r="F33" s="236">
        <v>0</v>
      </c>
      <c r="G33" s="227">
        <v>0</v>
      </c>
      <c r="H33" s="236">
        <v>0</v>
      </c>
      <c r="I33" s="227">
        <v>0</v>
      </c>
      <c r="J33" s="236">
        <v>0</v>
      </c>
      <c r="K33" s="227">
        <v>0</v>
      </c>
      <c r="L33" s="225">
        <v>0</v>
      </c>
      <c r="M33" s="227">
        <v>0</v>
      </c>
      <c r="N33" s="237">
        <f t="shared" si="1"/>
        <v>0</v>
      </c>
      <c r="O33" s="238">
        <f t="shared" si="2"/>
        <v>0</v>
      </c>
      <c r="P33" s="239">
        <f>SUM('[1]ETH:DC43'!P33)</f>
        <v>0</v>
      </c>
      <c r="Q33" s="240">
        <f t="shared" si="3"/>
        <v>0</v>
      </c>
      <c r="R33" s="207"/>
      <c r="S33" s="241"/>
      <c r="T33" s="241"/>
    </row>
    <row r="34" spans="1:20" ht="13.5" customHeight="1" x14ac:dyDescent="0.25">
      <c r="A34" s="218"/>
      <c r="B34" s="311" t="s">
        <v>83</v>
      </c>
      <c r="C34" s="312"/>
      <c r="D34" s="234">
        <v>0</v>
      </c>
      <c r="E34" s="235">
        <v>0</v>
      </c>
      <c r="F34" s="236">
        <v>0</v>
      </c>
      <c r="G34" s="227">
        <v>0</v>
      </c>
      <c r="H34" s="236">
        <v>0</v>
      </c>
      <c r="I34" s="227">
        <v>0</v>
      </c>
      <c r="J34" s="236">
        <v>0</v>
      </c>
      <c r="K34" s="227">
        <v>0</v>
      </c>
      <c r="L34" s="225">
        <v>0</v>
      </c>
      <c r="M34" s="227">
        <v>0</v>
      </c>
      <c r="N34" s="237">
        <f t="shared" si="1"/>
        <v>0</v>
      </c>
      <c r="O34" s="238">
        <f t="shared" si="2"/>
        <v>0</v>
      </c>
      <c r="P34" s="239">
        <f>SUM('[1]ETH:DC43'!P34)</f>
        <v>0</v>
      </c>
      <c r="Q34" s="240">
        <f t="shared" si="3"/>
        <v>0</v>
      </c>
      <c r="R34" s="207"/>
      <c r="S34" s="241"/>
      <c r="T34" s="241"/>
    </row>
    <row r="35" spans="1:20" x14ac:dyDescent="0.25">
      <c r="A35" s="218"/>
      <c r="B35" s="179" t="s">
        <v>200</v>
      </c>
      <c r="C35" s="242"/>
      <c r="D35" s="234">
        <v>0</v>
      </c>
      <c r="E35" s="235">
        <v>3096</v>
      </c>
      <c r="F35" s="236">
        <v>320</v>
      </c>
      <c r="G35" s="227">
        <v>335</v>
      </c>
      <c r="H35" s="236">
        <v>640</v>
      </c>
      <c r="I35" s="227">
        <v>510</v>
      </c>
      <c r="J35" s="236">
        <v>1200</v>
      </c>
      <c r="K35" s="227">
        <v>686</v>
      </c>
      <c r="L35" s="225">
        <v>0</v>
      </c>
      <c r="M35" s="227">
        <v>0</v>
      </c>
      <c r="N35" s="237">
        <f t="shared" si="1"/>
        <v>2160</v>
      </c>
      <c r="O35" s="238">
        <f t="shared" si="2"/>
        <v>1531</v>
      </c>
      <c r="P35" s="239">
        <f>SUM('[1]ETH:DC43'!P35)</f>
        <v>0</v>
      </c>
      <c r="Q35" s="240">
        <f t="shared" si="3"/>
        <v>-1531</v>
      </c>
      <c r="R35" s="207"/>
      <c r="S35" s="241"/>
      <c r="T35" s="241"/>
    </row>
    <row r="36" spans="1:20" x14ac:dyDescent="0.25">
      <c r="A36" s="218"/>
      <c r="B36" s="311" t="s">
        <v>84</v>
      </c>
      <c r="C36" s="312"/>
      <c r="D36" s="234">
        <v>0</v>
      </c>
      <c r="E36" s="235">
        <v>200</v>
      </c>
      <c r="F36" s="236">
        <v>50</v>
      </c>
      <c r="G36" s="227">
        <v>75</v>
      </c>
      <c r="H36" s="236">
        <v>100</v>
      </c>
      <c r="I36" s="227">
        <v>247</v>
      </c>
      <c r="J36" s="236">
        <v>300</v>
      </c>
      <c r="K36" s="227">
        <v>346</v>
      </c>
      <c r="L36" s="225">
        <v>0</v>
      </c>
      <c r="M36" s="227">
        <v>0</v>
      </c>
      <c r="N36" s="237">
        <f t="shared" si="1"/>
        <v>450</v>
      </c>
      <c r="O36" s="238">
        <f t="shared" si="2"/>
        <v>668</v>
      </c>
      <c r="P36" s="239">
        <f>SUM('[1]ETH:DC43'!P36)</f>
        <v>0</v>
      </c>
      <c r="Q36" s="240">
        <f t="shared" si="3"/>
        <v>-668</v>
      </c>
      <c r="R36" s="207" t="b">
        <v>1</v>
      </c>
      <c r="S36" s="241"/>
      <c r="T36" s="241"/>
    </row>
    <row r="37" spans="1:20" s="250" customFormat="1" ht="8.1" customHeight="1" x14ac:dyDescent="0.25">
      <c r="A37" s="243"/>
      <c r="B37" s="324">
        <f>COUNTA(B24:B36)</f>
        <v>13</v>
      </c>
      <c r="C37" s="325"/>
      <c r="D37" s="244"/>
      <c r="E37" s="244"/>
      <c r="F37" s="244"/>
      <c r="G37" s="245"/>
      <c r="H37" s="244"/>
      <c r="I37" s="245"/>
      <c r="J37" s="244"/>
      <c r="K37" s="245"/>
      <c r="L37" s="244"/>
      <c r="M37" s="245"/>
      <c r="N37" s="246"/>
      <c r="O37" s="247"/>
      <c r="P37" s="244"/>
      <c r="Q37" s="240"/>
      <c r="R37" s="248" t="b">
        <v>1</v>
      </c>
      <c r="S37" s="249"/>
      <c r="T37" s="249"/>
    </row>
    <row r="38" spans="1:20" x14ac:dyDescent="0.25">
      <c r="A38" s="319" t="s">
        <v>40</v>
      </c>
      <c r="B38" s="320"/>
      <c r="C38" s="321"/>
      <c r="D38" s="244"/>
      <c r="E38" s="244"/>
      <c r="F38" s="244"/>
      <c r="G38" s="245"/>
      <c r="H38" s="244"/>
      <c r="I38" s="245"/>
      <c r="J38" s="244"/>
      <c r="K38" s="245"/>
      <c r="L38" s="244"/>
      <c r="M38" s="245"/>
      <c r="N38" s="246"/>
      <c r="O38" s="247"/>
      <c r="P38" s="244"/>
      <c r="Q38" s="240"/>
      <c r="R38" s="207" t="b">
        <v>1</v>
      </c>
      <c r="S38" s="241"/>
      <c r="T38" s="241"/>
    </row>
    <row r="39" spans="1:20" ht="8.1" customHeight="1" x14ac:dyDescent="0.25">
      <c r="A39" s="251"/>
      <c r="B39" s="252"/>
      <c r="C39" s="253"/>
      <c r="D39" s="244"/>
      <c r="E39" s="244"/>
      <c r="F39" s="244"/>
      <c r="G39" s="245"/>
      <c r="H39" s="244"/>
      <c r="I39" s="245"/>
      <c r="J39" s="244"/>
      <c r="K39" s="245"/>
      <c r="L39" s="244"/>
      <c r="M39" s="245"/>
      <c r="N39" s="246"/>
      <c r="O39" s="247"/>
      <c r="P39" s="244"/>
      <c r="Q39" s="240"/>
      <c r="R39" s="207" t="b">
        <v>1</v>
      </c>
      <c r="S39" s="241"/>
      <c r="T39" s="241"/>
    </row>
    <row r="40" spans="1:20" x14ac:dyDescent="0.25">
      <c r="A40" s="254"/>
      <c r="B40" s="311" t="s">
        <v>46</v>
      </c>
      <c r="C40" s="312">
        <v>0</v>
      </c>
      <c r="D40" s="234">
        <v>0</v>
      </c>
      <c r="E40" s="235">
        <v>10</v>
      </c>
      <c r="F40" s="236">
        <v>0</v>
      </c>
      <c r="G40" s="227">
        <v>2.2400000000000002</v>
      </c>
      <c r="H40" s="236">
        <v>2</v>
      </c>
      <c r="I40" s="227">
        <v>8.57</v>
      </c>
      <c r="J40" s="236">
        <v>7</v>
      </c>
      <c r="K40" s="227">
        <v>9.58</v>
      </c>
      <c r="L40" s="236">
        <v>0</v>
      </c>
      <c r="M40" s="227">
        <v>0</v>
      </c>
      <c r="N40" s="237">
        <f>IF(ISERROR(L40+J40+H40+F40),"Invalid Input",L40+J40+H40+F40)</f>
        <v>9</v>
      </c>
      <c r="O40" s="238">
        <f>IF(ISERROR(G40+I40+K40+M40),"Invalid Input",G40+I40+K40+M40)</f>
        <v>20.39</v>
      </c>
      <c r="P40" s="239">
        <f>SUM('[1]ETH:DC43'!P40)</f>
        <v>0</v>
      </c>
      <c r="Q40" s="240">
        <f>IF(ISERROR(P40-O40),"Invalid Input",(P40-O40))</f>
        <v>-20.39</v>
      </c>
      <c r="R40" s="207" t="b">
        <v>1</v>
      </c>
      <c r="S40" s="241"/>
      <c r="T40" s="241"/>
    </row>
    <row r="41" spans="1:20" x14ac:dyDescent="0.25">
      <c r="A41" s="254"/>
      <c r="B41" s="311" t="s">
        <v>45</v>
      </c>
      <c r="C41" s="312">
        <v>0</v>
      </c>
      <c r="D41" s="234">
        <v>0</v>
      </c>
      <c r="E41" s="235">
        <v>0</v>
      </c>
      <c r="F41" s="236">
        <v>0</v>
      </c>
      <c r="G41" s="227">
        <v>0</v>
      </c>
      <c r="H41" s="236">
        <v>0</v>
      </c>
      <c r="I41" s="227">
        <v>0</v>
      </c>
      <c r="J41" s="236">
        <v>0</v>
      </c>
      <c r="K41" s="227">
        <v>0</v>
      </c>
      <c r="L41" s="236">
        <v>0</v>
      </c>
      <c r="M41" s="227">
        <v>0</v>
      </c>
      <c r="N41" s="237">
        <f>IF(ISERROR(L41+J41+H41+F41),"Invalid Input",L41+J41+H41+F41)</f>
        <v>0</v>
      </c>
      <c r="O41" s="238">
        <f>IF(ISERROR(G41+I41+K41+M41),"Invalid Input",G41+I41+K41+M41)</f>
        <v>0</v>
      </c>
      <c r="P41" s="239">
        <f>SUM('[1]ETH:DC43'!P41)</f>
        <v>0</v>
      </c>
      <c r="Q41" s="240">
        <f>IF(ISERROR(P41-O41),"Invalid Input",(P41-O41))</f>
        <v>0</v>
      </c>
      <c r="R41" s="207" t="b">
        <v>1</v>
      </c>
      <c r="S41" s="241"/>
      <c r="T41" s="241"/>
    </row>
    <row r="42" spans="1:20" ht="15" customHeight="1" x14ac:dyDescent="0.25">
      <c r="A42" s="254"/>
      <c r="B42" s="311" t="s">
        <v>85</v>
      </c>
      <c r="C42" s="312">
        <v>0</v>
      </c>
      <c r="D42" s="234">
        <v>0</v>
      </c>
      <c r="E42" s="235">
        <v>0</v>
      </c>
      <c r="F42" s="236">
        <v>0</v>
      </c>
      <c r="G42" s="227">
        <v>0</v>
      </c>
      <c r="H42" s="236">
        <v>0</v>
      </c>
      <c r="I42" s="227">
        <v>0</v>
      </c>
      <c r="J42" s="236">
        <v>0</v>
      </c>
      <c r="K42" s="227">
        <v>0</v>
      </c>
      <c r="L42" s="236">
        <v>0</v>
      </c>
      <c r="M42" s="227">
        <v>0</v>
      </c>
      <c r="N42" s="237">
        <f>IF(ISERROR(L42+J42+H42+F42),"Invalid Input",L42+J42+H42+F42)</f>
        <v>0</v>
      </c>
      <c r="O42" s="238">
        <f>IF(ISERROR(G42+I42+K42+M42),"Invalid Input",G42+I42+K42+M42)</f>
        <v>0</v>
      </c>
      <c r="P42" s="239">
        <f>SUM('[1]ETH:DC43'!P42)</f>
        <v>0</v>
      </c>
      <c r="Q42" s="240">
        <f>IF(ISERROR(P42-O42),"Invalid Input",(P42-O42))</f>
        <v>0</v>
      </c>
      <c r="R42" s="207" t="b">
        <v>1</v>
      </c>
      <c r="S42" s="241"/>
      <c r="T42" s="241"/>
    </row>
    <row r="43" spans="1:20" ht="24" customHeight="1" x14ac:dyDescent="0.25">
      <c r="A43" s="254"/>
      <c r="B43" s="316" t="s">
        <v>86</v>
      </c>
      <c r="C43" s="318">
        <v>0</v>
      </c>
      <c r="D43" s="234">
        <v>0</v>
      </c>
      <c r="E43" s="235">
        <v>0</v>
      </c>
      <c r="F43" s="236">
        <v>0</v>
      </c>
      <c r="G43" s="227">
        <v>0</v>
      </c>
      <c r="H43" s="236">
        <v>0</v>
      </c>
      <c r="I43" s="227">
        <v>0</v>
      </c>
      <c r="J43" s="236">
        <v>0</v>
      </c>
      <c r="K43" s="227">
        <v>0</v>
      </c>
      <c r="L43" s="236">
        <v>0</v>
      </c>
      <c r="M43" s="227">
        <v>0</v>
      </c>
      <c r="N43" s="237">
        <f>IF(ISERROR(L43+J43+H43+F43),"Invalid Input",L43+J43+H43+F43)</f>
        <v>0</v>
      </c>
      <c r="O43" s="238">
        <f>IF(ISERROR(G43+I43+K43+M43),"Invalid Input",G43+I43+K43+M43)</f>
        <v>0</v>
      </c>
      <c r="P43" s="239">
        <f>SUM('[1]ETH:DC43'!P43)</f>
        <v>0</v>
      </c>
      <c r="Q43" s="240">
        <f>IF(ISERROR(P43-O43),"Invalid Input",(P43-O43))</f>
        <v>0</v>
      </c>
      <c r="R43" s="255" t="b">
        <v>1</v>
      </c>
      <c r="S43" s="241"/>
      <c r="T43" s="241"/>
    </row>
    <row r="44" spans="1:20" x14ac:dyDescent="0.25">
      <c r="A44" s="254"/>
      <c r="B44" s="179"/>
      <c r="C44" s="242"/>
      <c r="D44" s="256"/>
      <c r="E44" s="256"/>
      <c r="F44" s="256"/>
      <c r="G44" s="257"/>
      <c r="H44" s="256"/>
      <c r="I44" s="257"/>
      <c r="J44" s="256"/>
      <c r="K44" s="257"/>
      <c r="L44" s="256"/>
      <c r="M44" s="257"/>
      <c r="N44" s="237"/>
      <c r="O44" s="238"/>
      <c r="P44" s="257"/>
      <c r="Q44" s="240"/>
      <c r="R44" s="207"/>
      <c r="S44" s="241"/>
      <c r="T44" s="241"/>
    </row>
    <row r="45" spans="1:20" ht="14.1" customHeight="1" x14ac:dyDescent="0.25">
      <c r="A45" s="319" t="s">
        <v>26</v>
      </c>
      <c r="B45" s="320"/>
      <c r="C45" s="321"/>
      <c r="D45" s="256"/>
      <c r="E45" s="256"/>
      <c r="F45" s="256"/>
      <c r="G45" s="257"/>
      <c r="H45" s="256"/>
      <c r="I45" s="257"/>
      <c r="J45" s="256"/>
      <c r="K45" s="257"/>
      <c r="L45" s="256"/>
      <c r="M45" s="257"/>
      <c r="N45" s="237"/>
      <c r="O45" s="238"/>
      <c r="P45" s="257"/>
      <c r="Q45" s="240"/>
      <c r="R45" s="207"/>
      <c r="S45" s="241"/>
      <c r="T45" s="241"/>
    </row>
    <row r="46" spans="1:20" ht="6.75" customHeight="1" x14ac:dyDescent="0.25">
      <c r="A46" s="251"/>
      <c r="B46" s="252"/>
      <c r="C46" s="253"/>
      <c r="D46" s="256"/>
      <c r="E46" s="256"/>
      <c r="F46" s="256"/>
      <c r="G46" s="257"/>
      <c r="H46" s="256"/>
      <c r="I46" s="257"/>
      <c r="J46" s="256"/>
      <c r="K46" s="257"/>
      <c r="L46" s="256"/>
      <c r="M46" s="257"/>
      <c r="N46" s="237"/>
      <c r="O46" s="238"/>
      <c r="P46" s="257"/>
      <c r="Q46" s="240"/>
      <c r="R46" s="207"/>
      <c r="S46" s="241"/>
      <c r="T46" s="241"/>
    </row>
    <row r="47" spans="1:20" x14ac:dyDescent="0.25">
      <c r="A47" s="254"/>
      <c r="B47" s="311" t="s">
        <v>42</v>
      </c>
      <c r="C47" s="312">
        <v>0</v>
      </c>
      <c r="D47" s="234">
        <v>0</v>
      </c>
      <c r="E47" s="235">
        <v>25</v>
      </c>
      <c r="F47" s="236">
        <v>2</v>
      </c>
      <c r="G47" s="227">
        <v>5.31</v>
      </c>
      <c r="H47" s="236">
        <v>6</v>
      </c>
      <c r="I47" s="227">
        <v>8.57</v>
      </c>
      <c r="J47" s="236">
        <v>10</v>
      </c>
      <c r="K47" s="227">
        <v>16.78</v>
      </c>
      <c r="L47" s="236">
        <v>0</v>
      </c>
      <c r="M47" s="227">
        <v>0</v>
      </c>
      <c r="N47" s="237">
        <f>IF(ISERROR(L47+J47+H47+F47),"Invalid Input",L47+J47+H47+F47)</f>
        <v>18</v>
      </c>
      <c r="O47" s="238">
        <f>IF(ISERROR(G47+I47+K47+M47),"Invalid Input",G47+I47+K47+M47)</f>
        <v>30.66</v>
      </c>
      <c r="P47" s="239">
        <f>SUM('[1]ETH:DC43'!P47)</f>
        <v>0</v>
      </c>
      <c r="Q47" s="240">
        <f>IF(ISERROR(P47-O47),"Invalid Input",(P47-O47))</f>
        <v>-30.66</v>
      </c>
      <c r="R47" s="207" t="b">
        <v>1</v>
      </c>
      <c r="S47" s="241"/>
      <c r="T47" s="241"/>
    </row>
    <row r="48" spans="1:20" x14ac:dyDescent="0.25">
      <c r="A48" s="254"/>
      <c r="B48" s="311" t="s">
        <v>43</v>
      </c>
      <c r="C48" s="312">
        <v>0</v>
      </c>
      <c r="D48" s="234">
        <v>28</v>
      </c>
      <c r="E48" s="235">
        <v>2</v>
      </c>
      <c r="F48" s="236">
        <v>0</v>
      </c>
      <c r="G48" s="227">
        <v>0</v>
      </c>
      <c r="H48" s="236">
        <v>0</v>
      </c>
      <c r="I48" s="227">
        <v>0</v>
      </c>
      <c r="J48" s="236">
        <v>0</v>
      </c>
      <c r="K48" s="227">
        <v>0</v>
      </c>
      <c r="L48" s="236">
        <v>0</v>
      </c>
      <c r="M48" s="227">
        <v>0</v>
      </c>
      <c r="N48" s="237">
        <f>IF(ISERROR(L48+J48+H48+F48),"Invalid Input",L48+J48+H48+F48)</f>
        <v>0</v>
      </c>
      <c r="O48" s="238">
        <f>IF(ISERROR(G48+I48+K48+M48),"Invalid Input",G48+I48+K48+M48)</f>
        <v>0</v>
      </c>
      <c r="P48" s="239">
        <f>SUM('[1]ETH:DC43'!P48)</f>
        <v>0</v>
      </c>
      <c r="Q48" s="240">
        <f>IF(ISERROR(P48-O48),"Invalid Input",(P48-O48))</f>
        <v>0</v>
      </c>
      <c r="R48" s="207" t="b">
        <v>1</v>
      </c>
      <c r="S48" s="241"/>
      <c r="T48" s="241"/>
    </row>
    <row r="49" spans="1:20" x14ac:dyDescent="0.25">
      <c r="A49" s="251"/>
      <c r="B49" s="311" t="s">
        <v>44</v>
      </c>
      <c r="C49" s="312">
        <v>0</v>
      </c>
      <c r="D49" s="234">
        <v>28</v>
      </c>
      <c r="E49" s="235">
        <v>2</v>
      </c>
      <c r="F49" s="236">
        <v>0</v>
      </c>
      <c r="G49" s="227">
        <v>0</v>
      </c>
      <c r="H49" s="236">
        <v>0</v>
      </c>
      <c r="I49" s="227">
        <v>0</v>
      </c>
      <c r="J49" s="236">
        <v>0</v>
      </c>
      <c r="K49" s="227">
        <v>0</v>
      </c>
      <c r="L49" s="236">
        <v>0</v>
      </c>
      <c r="M49" s="227">
        <v>0</v>
      </c>
      <c r="N49" s="237">
        <f>IF(ISERROR(L49+J49+H49+F49),"Invalid Input",L49+J49+H49+F49)</f>
        <v>0</v>
      </c>
      <c r="O49" s="238">
        <f>IF(ISERROR(G49+I49+K49+M49),"Invalid Input",G49+I49+K49+M49)</f>
        <v>0</v>
      </c>
      <c r="P49" s="239">
        <f>SUM('[1]ETH:DC43'!P49)</f>
        <v>0</v>
      </c>
      <c r="Q49" s="240">
        <f>IF(ISERROR(P49-O49),"Invalid Input",(P49-O49))</f>
        <v>0</v>
      </c>
      <c r="R49" s="207" t="b">
        <v>1</v>
      </c>
      <c r="S49" s="258"/>
      <c r="T49" s="258"/>
    </row>
    <row r="50" spans="1:20" ht="8.1" customHeight="1" x14ac:dyDescent="0.25">
      <c r="A50" s="218"/>
      <c r="B50" s="313">
        <f>COUNTA(B40:B49)</f>
        <v>7</v>
      </c>
      <c r="C50" s="314"/>
      <c r="D50" s="244"/>
      <c r="E50" s="244"/>
      <c r="F50" s="244"/>
      <c r="G50" s="245"/>
      <c r="H50" s="244"/>
      <c r="I50" s="245"/>
      <c r="J50" s="244"/>
      <c r="K50" s="245"/>
      <c r="L50" s="244"/>
      <c r="M50" s="245"/>
      <c r="N50" s="246"/>
      <c r="O50" s="247"/>
      <c r="P50" s="244"/>
      <c r="Q50" s="240"/>
      <c r="R50" s="207" t="b">
        <v>1</v>
      </c>
      <c r="S50" s="258"/>
      <c r="T50" s="258"/>
    </row>
    <row r="51" spans="1:20" x14ac:dyDescent="0.25">
      <c r="A51" s="319" t="s">
        <v>20</v>
      </c>
      <c r="B51" s="320"/>
      <c r="C51" s="321"/>
      <c r="D51" s="244"/>
      <c r="E51" s="244"/>
      <c r="F51" s="244"/>
      <c r="G51" s="245"/>
      <c r="H51" s="244"/>
      <c r="I51" s="245"/>
      <c r="J51" s="244"/>
      <c r="K51" s="245"/>
      <c r="L51" s="244"/>
      <c r="M51" s="245"/>
      <c r="N51" s="246"/>
      <c r="O51" s="247"/>
      <c r="P51" s="244"/>
      <c r="Q51" s="240"/>
      <c r="R51" s="207"/>
      <c r="S51" s="258"/>
      <c r="T51" s="258"/>
    </row>
    <row r="52" spans="1:20" x14ac:dyDescent="0.25">
      <c r="A52" s="259" t="s">
        <v>15</v>
      </c>
      <c r="B52" s="252"/>
      <c r="C52" s="253"/>
      <c r="D52" s="244"/>
      <c r="E52" s="244"/>
      <c r="F52" s="244"/>
      <c r="G52" s="245"/>
      <c r="H52" s="244"/>
      <c r="I52" s="245"/>
      <c r="J52" s="244"/>
      <c r="K52" s="245"/>
      <c r="L52" s="244"/>
      <c r="M52" s="245"/>
      <c r="N52" s="246"/>
      <c r="O52" s="247"/>
      <c r="P52" s="244"/>
      <c r="Q52" s="240"/>
      <c r="R52" s="207" t="b">
        <v>1</v>
      </c>
      <c r="S52" s="258"/>
      <c r="T52" s="258"/>
    </row>
    <row r="53" spans="1:20" ht="36.75" customHeight="1" x14ac:dyDescent="0.25">
      <c r="A53" s="218"/>
      <c r="B53" s="316" t="s">
        <v>41</v>
      </c>
      <c r="C53" s="318">
        <v>0</v>
      </c>
      <c r="D53" s="234">
        <v>0</v>
      </c>
      <c r="E53" s="235">
        <v>297</v>
      </c>
      <c r="F53" s="236">
        <v>29</v>
      </c>
      <c r="G53" s="227">
        <v>29</v>
      </c>
      <c r="H53" s="236">
        <v>104</v>
      </c>
      <c r="I53" s="227">
        <v>104</v>
      </c>
      <c r="J53" s="236">
        <v>131</v>
      </c>
      <c r="K53" s="227">
        <v>131</v>
      </c>
      <c r="L53" s="236">
        <v>0</v>
      </c>
      <c r="M53" s="227">
        <v>0</v>
      </c>
      <c r="N53" s="237">
        <f>IF(ISERROR(L53+J53+H53+F53),"Invalid Input",L53+J53+H53+F53)</f>
        <v>264</v>
      </c>
      <c r="O53" s="238">
        <f>IF(ISERROR(G53+I53+K53+M53),"Invalid Input",G53+I53+K53+M53)</f>
        <v>264</v>
      </c>
      <c r="P53" s="239">
        <f>SUM('[1]ETH:DC43'!P53)</f>
        <v>0</v>
      </c>
      <c r="Q53" s="240">
        <f>IF(ISERROR(P53-O53),"Invalid Input",(P53-O53))</f>
        <v>-264</v>
      </c>
      <c r="R53" s="207" t="b">
        <v>1</v>
      </c>
      <c r="S53" s="258"/>
      <c r="T53" s="258"/>
    </row>
    <row r="54" spans="1:20" ht="30" customHeight="1" x14ac:dyDescent="0.25">
      <c r="A54" s="254"/>
      <c r="B54" s="316" t="s">
        <v>47</v>
      </c>
      <c r="C54" s="318">
        <v>0</v>
      </c>
      <c r="D54" s="234">
        <v>58678</v>
      </c>
      <c r="E54" s="235">
        <v>10000</v>
      </c>
      <c r="F54" s="236">
        <v>2500</v>
      </c>
      <c r="G54" s="227">
        <v>2025</v>
      </c>
      <c r="H54" s="236">
        <v>5000</v>
      </c>
      <c r="I54" s="227">
        <v>8407</v>
      </c>
      <c r="J54" s="236">
        <v>7500</v>
      </c>
      <c r="K54" s="227">
        <v>10550</v>
      </c>
      <c r="L54" s="236">
        <v>0</v>
      </c>
      <c r="M54" s="227">
        <v>0</v>
      </c>
      <c r="N54" s="237">
        <f>IF(ISERROR(L54+J54+H54+F54),"Invalid Input",L54+J54+H54+F54)</f>
        <v>15000</v>
      </c>
      <c r="O54" s="238">
        <f>IF(ISERROR(G54+I54+K54+M54),"Invalid Input",G54+I54+K54+M54)</f>
        <v>20982</v>
      </c>
      <c r="P54" s="239">
        <f>SUM('[1]ETH:DC43'!P54)</f>
        <v>0</v>
      </c>
      <c r="Q54" s="240">
        <f>IF(ISERROR(P54-O54),"Invalid Input",(P54-O54))</f>
        <v>-20982</v>
      </c>
      <c r="R54" s="207" t="b">
        <v>1</v>
      </c>
      <c r="S54" s="258"/>
      <c r="T54" s="258"/>
    </row>
    <row r="55" spans="1:20" ht="8.1" customHeight="1" x14ac:dyDescent="0.25">
      <c r="A55" s="251"/>
      <c r="B55" s="313">
        <f>COUNTA(B53:B54)</f>
        <v>2</v>
      </c>
      <c r="C55" s="314"/>
      <c r="D55" s="244"/>
      <c r="E55" s="244"/>
      <c r="F55" s="244"/>
      <c r="G55" s="245"/>
      <c r="H55" s="244"/>
      <c r="I55" s="245"/>
      <c r="J55" s="244"/>
      <c r="K55" s="245"/>
      <c r="L55" s="244"/>
      <c r="M55" s="245"/>
      <c r="N55" s="246"/>
      <c r="O55" s="247"/>
      <c r="P55" s="244"/>
      <c r="Q55" s="240"/>
      <c r="R55" s="207" t="b">
        <v>1</v>
      </c>
      <c r="S55" s="258"/>
      <c r="T55" s="258"/>
    </row>
    <row r="56" spans="1:20" x14ac:dyDescent="0.25">
      <c r="A56" s="259" t="s">
        <v>16</v>
      </c>
      <c r="B56" s="179"/>
      <c r="C56" s="242"/>
      <c r="D56" s="244"/>
      <c r="E56" s="244"/>
      <c r="F56" s="244"/>
      <c r="G56" s="245"/>
      <c r="H56" s="244"/>
      <c r="I56" s="245"/>
      <c r="J56" s="244"/>
      <c r="K56" s="245"/>
      <c r="L56" s="244"/>
      <c r="M56" s="245"/>
      <c r="N56" s="246"/>
      <c r="O56" s="247"/>
      <c r="P56" s="244"/>
      <c r="Q56" s="240"/>
      <c r="R56" s="207" t="b">
        <v>1</v>
      </c>
      <c r="S56" s="258"/>
      <c r="T56" s="258"/>
    </row>
    <row r="57" spans="1:20" ht="37.5" customHeight="1" x14ac:dyDescent="0.25">
      <c r="A57" s="254"/>
      <c r="B57" s="316" t="s">
        <v>48</v>
      </c>
      <c r="C57" s="317"/>
      <c r="D57" s="234">
        <v>0</v>
      </c>
      <c r="E57" s="235">
        <v>295</v>
      </c>
      <c r="F57" s="236">
        <v>29</v>
      </c>
      <c r="G57" s="227">
        <v>29</v>
      </c>
      <c r="H57" s="236">
        <f>G57+75</f>
        <v>104</v>
      </c>
      <c r="I57" s="227">
        <v>104</v>
      </c>
      <c r="J57" s="236">
        <f>I57+27</f>
        <v>131</v>
      </c>
      <c r="K57" s="227">
        <v>131</v>
      </c>
      <c r="L57" s="236">
        <v>0</v>
      </c>
      <c r="M57" s="227">
        <v>0</v>
      </c>
      <c r="N57" s="237">
        <f>IF(ISERROR(L57+J57+H57+F57),"Invalid Input",L57+J57+H57+F57)</f>
        <v>264</v>
      </c>
      <c r="O57" s="238">
        <f>IF(ISERROR(G57+I57+K57+M57),"Invalid Input",G57+I57+K57+M57)</f>
        <v>264</v>
      </c>
      <c r="P57" s="239">
        <f>SUM('[1]ETH:DC43'!P57)</f>
        <v>0</v>
      </c>
      <c r="Q57" s="240">
        <f>IF(ISERROR(P57-O57),"Invalid Input",(P57-O57))</f>
        <v>-264</v>
      </c>
      <c r="R57" s="207" t="b">
        <v>1</v>
      </c>
      <c r="S57" s="258"/>
      <c r="T57" s="258"/>
    </row>
    <row r="58" spans="1:20" ht="27.75" customHeight="1" x14ac:dyDescent="0.25">
      <c r="A58" s="254"/>
      <c r="B58" s="316" t="s">
        <v>49</v>
      </c>
      <c r="C58" s="317"/>
      <c r="D58" s="234">
        <v>155564</v>
      </c>
      <c r="E58" s="235">
        <v>11500</v>
      </c>
      <c r="F58" s="236">
        <v>3750</v>
      </c>
      <c r="G58" s="227">
        <v>3668</v>
      </c>
      <c r="H58" s="236">
        <v>7500</v>
      </c>
      <c r="I58" s="227">
        <v>9625</v>
      </c>
      <c r="J58" s="236">
        <v>11250</v>
      </c>
      <c r="K58" s="227">
        <v>11812</v>
      </c>
      <c r="L58" s="236">
        <v>0</v>
      </c>
      <c r="M58" s="227">
        <v>0</v>
      </c>
      <c r="N58" s="237">
        <f>IF(ISERROR(L58+J58+H58+F58),"Invalid Input",L58+J58+H58+F58)</f>
        <v>22500</v>
      </c>
      <c r="O58" s="238">
        <f>IF(ISERROR(G58+I58+K58+M58),"Invalid Input",G58+I58+K58+M58)</f>
        <v>25105</v>
      </c>
      <c r="P58" s="239">
        <f>SUM('[1]ETH:DC43'!P58)</f>
        <v>0</v>
      </c>
      <c r="Q58" s="240">
        <f>IF(ISERROR(P58-O58),"Invalid Input",(P58-O58))</f>
        <v>-25105</v>
      </c>
      <c r="R58" s="207" t="b">
        <v>1</v>
      </c>
      <c r="S58" s="258"/>
      <c r="T58" s="258"/>
    </row>
    <row r="59" spans="1:20" ht="12.75" customHeight="1" x14ac:dyDescent="0.25">
      <c r="A59" s="251"/>
      <c r="B59" s="313">
        <f>COUNTA(B57:C58)</f>
        <v>2</v>
      </c>
      <c r="C59" s="314"/>
      <c r="D59" s="246"/>
      <c r="E59" s="246"/>
      <c r="F59" s="246"/>
      <c r="G59" s="247"/>
      <c r="H59" s="246"/>
      <c r="I59" s="247"/>
      <c r="J59" s="246"/>
      <c r="K59" s="247"/>
      <c r="L59" s="246"/>
      <c r="M59" s="247"/>
      <c r="N59" s="246"/>
      <c r="O59" s="247"/>
      <c r="P59" s="246"/>
      <c r="Q59" s="240"/>
      <c r="R59" s="207" t="b">
        <v>1</v>
      </c>
      <c r="S59" s="258"/>
      <c r="T59" s="258"/>
    </row>
    <row r="60" spans="1:20" x14ac:dyDescent="0.25">
      <c r="A60" s="259" t="s">
        <v>17</v>
      </c>
      <c r="B60" s="260"/>
      <c r="C60" s="242"/>
      <c r="D60" s="246"/>
      <c r="E60" s="246"/>
      <c r="F60" s="246"/>
      <c r="G60" s="247"/>
      <c r="H60" s="246"/>
      <c r="I60" s="247"/>
      <c r="J60" s="246"/>
      <c r="K60" s="247"/>
      <c r="L60" s="246"/>
      <c r="M60" s="247"/>
      <c r="N60" s="246"/>
      <c r="O60" s="247"/>
      <c r="P60" s="246"/>
      <c r="Q60" s="240"/>
      <c r="R60" s="207" t="b">
        <v>1</v>
      </c>
      <c r="S60" s="258"/>
      <c r="T60" s="258"/>
    </row>
    <row r="61" spans="1:20" ht="31.5" customHeight="1" x14ac:dyDescent="0.25">
      <c r="A61" s="254"/>
      <c r="B61" s="316" t="s">
        <v>88</v>
      </c>
      <c r="C61" s="318"/>
      <c r="D61" s="234">
        <v>0</v>
      </c>
      <c r="E61" s="235">
        <v>0</v>
      </c>
      <c r="F61" s="236">
        <v>0</v>
      </c>
      <c r="G61" s="227">
        <v>0</v>
      </c>
      <c r="H61" s="236">
        <v>0</v>
      </c>
      <c r="I61" s="227">
        <v>0</v>
      </c>
      <c r="J61" s="236">
        <v>0</v>
      </c>
      <c r="K61" s="227">
        <v>0</v>
      </c>
      <c r="L61" s="236">
        <v>0</v>
      </c>
      <c r="M61" s="227">
        <v>0</v>
      </c>
      <c r="N61" s="237">
        <f>IF(ISERROR(L61+J61+H61+F61),"Invalid Input",L61+J61+H61+F61)</f>
        <v>0</v>
      </c>
      <c r="O61" s="238">
        <f>IF(ISERROR(G61+I61+K61+M61),"Invalid Input",G61+I61+K61+M61)</f>
        <v>0</v>
      </c>
      <c r="P61" s="239">
        <f>SUM('[1]ETH:DC43'!P61)</f>
        <v>0</v>
      </c>
      <c r="Q61" s="240">
        <f>IF(ISERROR(P61-O61),"Invalid Input",(P61-O61))</f>
        <v>0</v>
      </c>
      <c r="R61" s="207" t="b">
        <v>1</v>
      </c>
      <c r="S61" s="258"/>
      <c r="T61" s="258"/>
    </row>
    <row r="62" spans="1:20" ht="25.5" customHeight="1" x14ac:dyDescent="0.25">
      <c r="A62" s="254"/>
      <c r="B62" s="316" t="s">
        <v>87</v>
      </c>
      <c r="C62" s="318"/>
      <c r="D62" s="234">
        <v>88</v>
      </c>
      <c r="E62" s="235">
        <v>88</v>
      </c>
      <c r="F62" s="236">
        <v>88</v>
      </c>
      <c r="G62" s="227">
        <v>88</v>
      </c>
      <c r="H62" s="236">
        <v>88</v>
      </c>
      <c r="I62" s="227">
        <v>88</v>
      </c>
      <c r="J62" s="236">
        <v>88</v>
      </c>
      <c r="K62" s="227">
        <v>88</v>
      </c>
      <c r="L62" s="236">
        <v>0</v>
      </c>
      <c r="M62" s="227">
        <v>0</v>
      </c>
      <c r="N62" s="237">
        <f>IF(ISERROR(L62+J62+H62+F62),"Invalid Input",L62+J62+H62+F62)</f>
        <v>264</v>
      </c>
      <c r="O62" s="238">
        <f>IF(ISERROR(G62+I62+K62+M62),"Invalid Input",G62+I62+K62+M62)</f>
        <v>264</v>
      </c>
      <c r="P62" s="239">
        <f>SUM('[1]ETH:DC43'!P62)</f>
        <v>0</v>
      </c>
      <c r="Q62" s="240">
        <f>IF(ISERROR(P62-O62),"Invalid Input",(P62-O62))</f>
        <v>-264</v>
      </c>
      <c r="R62" s="207" t="b">
        <v>1</v>
      </c>
      <c r="S62" s="258"/>
      <c r="T62" s="258"/>
    </row>
    <row r="63" spans="1:20" ht="25.5" customHeight="1" x14ac:dyDescent="0.25">
      <c r="A63" s="254"/>
      <c r="B63" s="316" t="s">
        <v>89</v>
      </c>
      <c r="C63" s="318"/>
      <c r="D63" s="234">
        <v>0</v>
      </c>
      <c r="E63" s="235">
        <v>598486</v>
      </c>
      <c r="F63" s="236">
        <v>598486</v>
      </c>
      <c r="G63" s="261">
        <v>598486</v>
      </c>
      <c r="H63" s="236">
        <v>598486</v>
      </c>
      <c r="I63" s="261">
        <v>598486</v>
      </c>
      <c r="J63" s="236">
        <v>598486</v>
      </c>
      <c r="K63" s="261">
        <v>598486</v>
      </c>
      <c r="L63" s="236">
        <v>0</v>
      </c>
      <c r="M63" s="227">
        <v>0</v>
      </c>
      <c r="N63" s="237">
        <f>IF(ISERROR(L63+J63+H63+F63),"Invalid Input",L63+J63+H63+F63)</f>
        <v>1795458</v>
      </c>
      <c r="O63" s="238">
        <f>IF(ISERROR(G63+I63+K63+M63),"Invalid Input",G63+I63+K63+M63)</f>
        <v>1795458</v>
      </c>
      <c r="P63" s="239">
        <f>SUM('[1]ETH:DC43'!P63)</f>
        <v>0</v>
      </c>
      <c r="Q63" s="240">
        <f>IF(ISERROR(P63-O63),"Invalid Input",(P63-O63))</f>
        <v>-1795458</v>
      </c>
      <c r="R63" s="207"/>
      <c r="S63" s="258"/>
      <c r="T63" s="258"/>
    </row>
    <row r="64" spans="1:20" ht="15" customHeight="1" x14ac:dyDescent="0.25">
      <c r="A64" s="254"/>
      <c r="B64" s="313">
        <f>COUNTA(B61:C62)</f>
        <v>2</v>
      </c>
      <c r="C64" s="314"/>
      <c r="D64" s="246"/>
      <c r="E64" s="246"/>
      <c r="F64" s="246"/>
      <c r="G64" s="247"/>
      <c r="H64" s="246"/>
      <c r="I64" s="247"/>
      <c r="J64" s="246"/>
      <c r="K64" s="247"/>
      <c r="L64" s="246"/>
      <c r="M64" s="247"/>
      <c r="N64" s="246"/>
      <c r="O64" s="247"/>
      <c r="P64" s="246"/>
      <c r="Q64" s="240"/>
      <c r="R64" s="207" t="b">
        <v>1</v>
      </c>
      <c r="S64" s="258"/>
      <c r="T64" s="258"/>
    </row>
    <row r="65" spans="1:20" x14ac:dyDescent="0.25">
      <c r="A65" s="259" t="s">
        <v>18</v>
      </c>
      <c r="B65" s="179"/>
      <c r="C65" s="242"/>
      <c r="D65" s="244"/>
      <c r="E65" s="244"/>
      <c r="F65" s="244"/>
      <c r="G65" s="245"/>
      <c r="H65" s="244"/>
      <c r="I65" s="245"/>
      <c r="J65" s="244"/>
      <c r="K65" s="245"/>
      <c r="L65" s="244"/>
      <c r="M65" s="245"/>
      <c r="N65" s="246"/>
      <c r="O65" s="247"/>
      <c r="P65" s="244"/>
      <c r="Q65" s="240"/>
      <c r="R65" s="207" t="b">
        <v>1</v>
      </c>
      <c r="S65" s="258"/>
      <c r="T65" s="258"/>
    </row>
    <row r="66" spans="1:20" ht="30" customHeight="1" x14ac:dyDescent="0.25">
      <c r="A66" s="254"/>
      <c r="B66" s="316" t="s">
        <v>93</v>
      </c>
      <c r="C66" s="318"/>
      <c r="D66" s="234">
        <v>245198</v>
      </c>
      <c r="E66" s="235">
        <v>30000</v>
      </c>
      <c r="F66" s="236">
        <f>6000+200</f>
        <v>6200</v>
      </c>
      <c r="G66" s="227">
        <f>2756+265</f>
        <v>3021</v>
      </c>
      <c r="H66" s="236">
        <f>12000+400</f>
        <v>12400</v>
      </c>
      <c r="I66" s="227">
        <f>5752+491</f>
        <v>6243</v>
      </c>
      <c r="J66" s="236">
        <f>10000+600</f>
        <v>10600</v>
      </c>
      <c r="K66" s="227">
        <f>10155+608</f>
        <v>10763</v>
      </c>
      <c r="L66" s="236">
        <v>0</v>
      </c>
      <c r="M66" s="227">
        <v>0</v>
      </c>
      <c r="N66" s="237">
        <f>IF(ISERROR(L66+J66+H66+F66),"Invalid Input",L66+J66+H66+F66)</f>
        <v>29200</v>
      </c>
      <c r="O66" s="238">
        <f>IF(ISERROR(G66+I66+K66+M66),"Invalid Input",G66+I66+K66+M66)</f>
        <v>20027</v>
      </c>
      <c r="P66" s="239">
        <f>SUM('[1]ETH:DC43'!P66)</f>
        <v>0</v>
      </c>
      <c r="Q66" s="240">
        <f>IF(ISERROR(P66-O66),"Invalid Input",(P66-O66))</f>
        <v>-20027</v>
      </c>
      <c r="R66" s="207" t="b">
        <v>1</v>
      </c>
      <c r="S66" s="258"/>
      <c r="T66" s="258"/>
    </row>
    <row r="67" spans="1:20" x14ac:dyDescent="0.25">
      <c r="A67" s="254"/>
      <c r="B67" s="179" t="s">
        <v>90</v>
      </c>
      <c r="C67" s="242"/>
      <c r="D67" s="234">
        <v>0</v>
      </c>
      <c r="E67" s="235">
        <v>0</v>
      </c>
      <c r="F67" s="236">
        <v>0</v>
      </c>
      <c r="G67" s="227">
        <v>0</v>
      </c>
      <c r="H67" s="236">
        <v>0</v>
      </c>
      <c r="I67" s="227">
        <v>0</v>
      </c>
      <c r="J67" s="236">
        <v>0</v>
      </c>
      <c r="K67" s="227">
        <v>0</v>
      </c>
      <c r="L67" s="236">
        <v>0</v>
      </c>
      <c r="M67" s="227">
        <v>0</v>
      </c>
      <c r="N67" s="237">
        <f>IF(ISERROR(L67+J67+H67+F67),"Invalid Input",L67+J67+H67+F67)</f>
        <v>0</v>
      </c>
      <c r="O67" s="238">
        <f>IF(ISERROR(G67+I67+K67+M67),"Invalid Input",G67+I67+K67+M67)</f>
        <v>0</v>
      </c>
      <c r="P67" s="239">
        <f>SUM('[1]ETH:DC43'!P67)</f>
        <v>0</v>
      </c>
      <c r="Q67" s="240">
        <f>IF(ISERROR(P67-O67),"Invalid Input",(P67-O67))</f>
        <v>0</v>
      </c>
      <c r="R67" s="207" t="b">
        <v>1</v>
      </c>
      <c r="S67" s="258"/>
      <c r="T67" s="258"/>
    </row>
    <row r="68" spans="1:20" ht="26.25" customHeight="1" x14ac:dyDescent="0.25">
      <c r="A68" s="218"/>
      <c r="B68" s="316" t="s">
        <v>91</v>
      </c>
      <c r="C68" s="318"/>
      <c r="D68" s="234">
        <v>0</v>
      </c>
      <c r="E68" s="235">
        <v>1473252</v>
      </c>
      <c r="F68" s="236">
        <v>364506</v>
      </c>
      <c r="G68" s="227">
        <v>0</v>
      </c>
      <c r="H68" s="236">
        <v>731550</v>
      </c>
      <c r="I68" s="227">
        <v>0</v>
      </c>
      <c r="J68" s="236">
        <v>1101132</v>
      </c>
      <c r="K68" s="227">
        <v>848857</v>
      </c>
      <c r="L68" s="236">
        <v>0</v>
      </c>
      <c r="M68" s="227">
        <v>0</v>
      </c>
      <c r="N68" s="237">
        <f>IF(ISERROR(L68+J68+H68+F68),"Invalid Input",L68+J68+H68+F68)</f>
        <v>2197188</v>
      </c>
      <c r="O68" s="238">
        <f>IF(ISERROR(G68+I68+K68+M68),"Invalid Input",G68+I68+K68+M68)</f>
        <v>848857</v>
      </c>
      <c r="P68" s="239">
        <f>SUM('[1]ETH:DC43'!P68)</f>
        <v>0</v>
      </c>
      <c r="Q68" s="240">
        <f>IF(ISERROR(P68-O68),"Invalid Input",(P68-O68))</f>
        <v>-848857</v>
      </c>
      <c r="R68" s="207" t="b">
        <v>1</v>
      </c>
      <c r="S68" s="258"/>
      <c r="T68" s="258"/>
    </row>
    <row r="69" spans="1:20" x14ac:dyDescent="0.25">
      <c r="A69" s="251"/>
      <c r="B69" s="179" t="s">
        <v>92</v>
      </c>
      <c r="C69" s="242"/>
      <c r="D69" s="234">
        <v>0</v>
      </c>
      <c r="E69" s="235">
        <v>0</v>
      </c>
      <c r="F69" s="236">
        <v>0</v>
      </c>
      <c r="G69" s="227">
        <v>0</v>
      </c>
      <c r="H69" s="236">
        <v>0</v>
      </c>
      <c r="I69" s="227">
        <v>0</v>
      </c>
      <c r="J69" s="236">
        <v>0</v>
      </c>
      <c r="K69" s="227">
        <v>0</v>
      </c>
      <c r="L69" s="236">
        <v>0</v>
      </c>
      <c r="M69" s="227">
        <v>0</v>
      </c>
      <c r="N69" s="237">
        <f>IF(ISERROR(L69+J69+H69+F69),"Invalid Input",L69+J69+H69+F69)</f>
        <v>0</v>
      </c>
      <c r="O69" s="238">
        <f>IF(ISERROR(G69+I69+K69+M69),"Invalid Input",G69+I69+K69+M69)</f>
        <v>0</v>
      </c>
      <c r="P69" s="239">
        <f>SUM('[1]ETH:DC43'!P69)</f>
        <v>0</v>
      </c>
      <c r="Q69" s="240">
        <f>IF(ISERROR(P69-O69),"Invalid Input",(P69-O69))</f>
        <v>0</v>
      </c>
      <c r="R69" s="207" t="b">
        <v>1</v>
      </c>
      <c r="S69" s="258"/>
      <c r="T69" s="258"/>
    </row>
    <row r="70" spans="1:20" x14ac:dyDescent="0.25">
      <c r="D70" s="246"/>
      <c r="E70" s="246"/>
      <c r="F70" s="246"/>
      <c r="G70" s="247"/>
      <c r="H70" s="246"/>
      <c r="I70" s="247"/>
      <c r="J70" s="246"/>
      <c r="K70" s="247"/>
      <c r="L70" s="246"/>
      <c r="M70" s="247"/>
      <c r="N70" s="246"/>
      <c r="O70" s="247"/>
      <c r="P70" s="246"/>
      <c r="Q70" s="240"/>
      <c r="R70" s="207"/>
      <c r="S70" s="258"/>
      <c r="T70" s="258"/>
    </row>
    <row r="71" spans="1:20" x14ac:dyDescent="0.25">
      <c r="A71" s="259" t="s">
        <v>27</v>
      </c>
      <c r="B71" s="179"/>
      <c r="C71" s="242"/>
      <c r="D71" s="244"/>
      <c r="E71" s="244"/>
      <c r="F71" s="244"/>
      <c r="G71" s="245"/>
      <c r="H71" s="244"/>
      <c r="I71" s="245"/>
      <c r="J71" s="244"/>
      <c r="K71" s="245"/>
      <c r="L71" s="244"/>
      <c r="M71" s="245"/>
      <c r="N71" s="246"/>
      <c r="O71" s="247"/>
      <c r="P71" s="244"/>
      <c r="Q71" s="240"/>
      <c r="R71" s="207" t="b">
        <v>1</v>
      </c>
      <c r="S71" s="258"/>
      <c r="T71" s="258"/>
    </row>
    <row r="72" spans="1:20" ht="14.1" customHeight="1" x14ac:dyDescent="0.25">
      <c r="A72" s="218"/>
      <c r="B72" s="311" t="s">
        <v>50</v>
      </c>
      <c r="C72" s="312"/>
      <c r="D72" s="234">
        <v>0</v>
      </c>
      <c r="E72" s="235">
        <v>0</v>
      </c>
      <c r="F72" s="236">
        <v>0</v>
      </c>
      <c r="G72" s="227">
        <v>0</v>
      </c>
      <c r="H72" s="236">
        <v>0</v>
      </c>
      <c r="I72" s="227">
        <v>0</v>
      </c>
      <c r="J72" s="236">
        <v>0</v>
      </c>
      <c r="K72" s="227">
        <v>0</v>
      </c>
      <c r="L72" s="236">
        <v>0</v>
      </c>
      <c r="M72" s="227">
        <v>0</v>
      </c>
      <c r="N72" s="237">
        <f t="shared" ref="N72:N83" si="4">IF(ISERROR(L72+J72+H72+F72),"Invalid Input",L72+J72+H72+F72)</f>
        <v>0</v>
      </c>
      <c r="O72" s="238">
        <f t="shared" ref="O72:O83" si="5">IF(ISERROR(G72+I72+K72+M72),"Invalid Input",G72+I72+K72+M72)</f>
        <v>0</v>
      </c>
      <c r="P72" s="239">
        <f>SUM('[1]ETH:DC43'!P72)</f>
        <v>0</v>
      </c>
      <c r="Q72" s="240">
        <f t="shared" ref="Q72:Q83" si="6">IF(ISERROR(P72-O72),"Invalid Input",(P72-O72))</f>
        <v>0</v>
      </c>
      <c r="R72" s="207" t="b">
        <v>1</v>
      </c>
      <c r="S72" s="258"/>
      <c r="T72" s="258"/>
    </row>
    <row r="73" spans="1:20" x14ac:dyDescent="0.25">
      <c r="A73" s="254"/>
      <c r="B73" s="311" t="s">
        <v>51</v>
      </c>
      <c r="C73" s="312"/>
      <c r="D73" s="234">
        <v>0</v>
      </c>
      <c r="E73" s="235">
        <v>0</v>
      </c>
      <c r="F73" s="236">
        <v>0</v>
      </c>
      <c r="G73" s="227">
        <v>0</v>
      </c>
      <c r="H73" s="236">
        <v>0</v>
      </c>
      <c r="I73" s="227">
        <v>0</v>
      </c>
      <c r="J73" s="236">
        <v>0</v>
      </c>
      <c r="K73" s="227">
        <v>0</v>
      </c>
      <c r="L73" s="236">
        <v>0</v>
      </c>
      <c r="M73" s="227">
        <v>0</v>
      </c>
      <c r="N73" s="237">
        <f t="shared" si="4"/>
        <v>0</v>
      </c>
      <c r="O73" s="238">
        <f t="shared" si="5"/>
        <v>0</v>
      </c>
      <c r="P73" s="239">
        <f>SUM('[1]ETH:DC43'!P73)</f>
        <v>0</v>
      </c>
      <c r="Q73" s="240">
        <f t="shared" si="6"/>
        <v>0</v>
      </c>
      <c r="R73" s="207" t="b">
        <v>1</v>
      </c>
      <c r="S73" s="258"/>
      <c r="T73" s="258"/>
    </row>
    <row r="74" spans="1:20" x14ac:dyDescent="0.25">
      <c r="A74" s="254"/>
      <c r="B74" s="311" t="s">
        <v>52</v>
      </c>
      <c r="C74" s="312"/>
      <c r="D74" s="234">
        <v>0</v>
      </c>
      <c r="E74" s="235">
        <v>0</v>
      </c>
      <c r="F74" s="236">
        <v>0</v>
      </c>
      <c r="G74" s="227">
        <v>0</v>
      </c>
      <c r="H74" s="236">
        <v>0</v>
      </c>
      <c r="I74" s="227">
        <v>0</v>
      </c>
      <c r="J74" s="236">
        <v>0</v>
      </c>
      <c r="K74" s="227">
        <v>0</v>
      </c>
      <c r="L74" s="236">
        <v>0</v>
      </c>
      <c r="M74" s="227">
        <v>0</v>
      </c>
      <c r="N74" s="237">
        <f t="shared" si="4"/>
        <v>0</v>
      </c>
      <c r="O74" s="238">
        <f t="shared" si="5"/>
        <v>0</v>
      </c>
      <c r="P74" s="239">
        <f>SUM('[1]ETH:DC43'!P74)</f>
        <v>0</v>
      </c>
      <c r="Q74" s="240">
        <f t="shared" si="6"/>
        <v>0</v>
      </c>
      <c r="R74" s="207" t="b">
        <v>1</v>
      </c>
      <c r="S74" s="258"/>
      <c r="T74" s="258"/>
    </row>
    <row r="75" spans="1:20" x14ac:dyDescent="0.25">
      <c r="A75" s="254"/>
      <c r="B75" s="311" t="s">
        <v>53</v>
      </c>
      <c r="C75" s="312"/>
      <c r="D75" s="234">
        <v>0</v>
      </c>
      <c r="E75" s="235">
        <v>0</v>
      </c>
      <c r="F75" s="236">
        <v>0</v>
      </c>
      <c r="G75" s="227">
        <v>0</v>
      </c>
      <c r="H75" s="236">
        <v>0</v>
      </c>
      <c r="I75" s="227">
        <v>0</v>
      </c>
      <c r="J75" s="236">
        <v>0</v>
      </c>
      <c r="K75" s="227">
        <v>0</v>
      </c>
      <c r="L75" s="236">
        <v>0</v>
      </c>
      <c r="M75" s="227">
        <v>0</v>
      </c>
      <c r="N75" s="237">
        <f t="shared" si="4"/>
        <v>0</v>
      </c>
      <c r="O75" s="238">
        <f t="shared" si="5"/>
        <v>0</v>
      </c>
      <c r="P75" s="239">
        <f>SUM('[1]ETH:DC43'!P75)</f>
        <v>0</v>
      </c>
      <c r="Q75" s="240">
        <f t="shared" si="6"/>
        <v>0</v>
      </c>
      <c r="R75" s="207" t="b">
        <v>1</v>
      </c>
      <c r="S75" s="258"/>
      <c r="T75" s="258"/>
    </row>
    <row r="76" spans="1:20" ht="26.25" customHeight="1" x14ac:dyDescent="0.25">
      <c r="A76" s="251"/>
      <c r="B76" s="311" t="s">
        <v>54</v>
      </c>
      <c r="C76" s="312"/>
      <c r="D76" s="234">
        <v>0</v>
      </c>
      <c r="E76" s="235">
        <v>0</v>
      </c>
      <c r="F76" s="236">
        <v>0</v>
      </c>
      <c r="G76" s="227">
        <v>0</v>
      </c>
      <c r="H76" s="236">
        <v>0</v>
      </c>
      <c r="I76" s="227">
        <v>0</v>
      </c>
      <c r="J76" s="236">
        <v>0</v>
      </c>
      <c r="K76" s="227">
        <v>0</v>
      </c>
      <c r="L76" s="236">
        <v>0</v>
      </c>
      <c r="M76" s="227">
        <v>0</v>
      </c>
      <c r="N76" s="237">
        <f t="shared" si="4"/>
        <v>0</v>
      </c>
      <c r="O76" s="238">
        <f t="shared" si="5"/>
        <v>0</v>
      </c>
      <c r="P76" s="239">
        <f>SUM('[1]ETH:DC43'!P76)</f>
        <v>0</v>
      </c>
      <c r="Q76" s="240">
        <f t="shared" si="6"/>
        <v>0</v>
      </c>
      <c r="R76" s="207" t="b">
        <v>1</v>
      </c>
      <c r="S76" s="258"/>
      <c r="T76" s="258"/>
    </row>
    <row r="77" spans="1:20" x14ac:dyDescent="0.25">
      <c r="A77" s="254"/>
      <c r="B77" s="311" t="s">
        <v>55</v>
      </c>
      <c r="C77" s="312"/>
      <c r="D77" s="234">
        <v>0</v>
      </c>
      <c r="E77" s="235">
        <v>0</v>
      </c>
      <c r="F77" s="236">
        <v>0</v>
      </c>
      <c r="G77" s="227">
        <v>0</v>
      </c>
      <c r="H77" s="236">
        <v>0</v>
      </c>
      <c r="I77" s="227">
        <v>0</v>
      </c>
      <c r="J77" s="236">
        <v>0</v>
      </c>
      <c r="K77" s="227">
        <v>0</v>
      </c>
      <c r="L77" s="236">
        <v>0</v>
      </c>
      <c r="M77" s="227">
        <v>0</v>
      </c>
      <c r="N77" s="237">
        <f t="shared" si="4"/>
        <v>0</v>
      </c>
      <c r="O77" s="238">
        <f t="shared" si="5"/>
        <v>0</v>
      </c>
      <c r="P77" s="239">
        <f>SUM('[1]ETH:DC43'!P77)</f>
        <v>0</v>
      </c>
      <c r="Q77" s="240">
        <f t="shared" si="6"/>
        <v>0</v>
      </c>
      <c r="R77" s="207" t="b">
        <v>1</v>
      </c>
      <c r="S77" s="258"/>
      <c r="T77" s="258"/>
    </row>
    <row r="78" spans="1:20" x14ac:dyDescent="0.25">
      <c r="A78" s="254"/>
      <c r="B78" s="311" t="s">
        <v>56</v>
      </c>
      <c r="C78" s="312"/>
      <c r="D78" s="234">
        <v>0</v>
      </c>
      <c r="E78" s="235">
        <v>0</v>
      </c>
      <c r="F78" s="236">
        <v>0</v>
      </c>
      <c r="G78" s="227">
        <v>0</v>
      </c>
      <c r="H78" s="236">
        <v>0</v>
      </c>
      <c r="I78" s="227">
        <v>0</v>
      </c>
      <c r="J78" s="236">
        <v>0</v>
      </c>
      <c r="K78" s="227">
        <v>0</v>
      </c>
      <c r="L78" s="236">
        <v>0</v>
      </c>
      <c r="M78" s="227">
        <v>0</v>
      </c>
      <c r="N78" s="237">
        <f t="shared" si="4"/>
        <v>0</v>
      </c>
      <c r="O78" s="238">
        <f t="shared" si="5"/>
        <v>0</v>
      </c>
      <c r="P78" s="239">
        <f>SUM('[1]ETH:DC43'!P78)</f>
        <v>0</v>
      </c>
      <c r="Q78" s="240">
        <f t="shared" si="6"/>
        <v>0</v>
      </c>
      <c r="R78" s="207" t="b">
        <v>1</v>
      </c>
      <c r="S78" s="258"/>
      <c r="T78" s="258"/>
    </row>
    <row r="79" spans="1:20" x14ac:dyDescent="0.25">
      <c r="A79" s="251"/>
      <c r="B79" s="311" t="s">
        <v>57</v>
      </c>
      <c r="C79" s="312"/>
      <c r="D79" s="234">
        <v>0</v>
      </c>
      <c r="E79" s="235">
        <v>0</v>
      </c>
      <c r="F79" s="236">
        <v>0</v>
      </c>
      <c r="G79" s="227">
        <v>0</v>
      </c>
      <c r="H79" s="236">
        <v>0</v>
      </c>
      <c r="I79" s="227">
        <v>0</v>
      </c>
      <c r="J79" s="236">
        <v>0</v>
      </c>
      <c r="K79" s="227">
        <v>0</v>
      </c>
      <c r="L79" s="236">
        <v>0</v>
      </c>
      <c r="M79" s="227">
        <v>0</v>
      </c>
      <c r="N79" s="237">
        <f t="shared" si="4"/>
        <v>0</v>
      </c>
      <c r="O79" s="238">
        <f t="shared" si="5"/>
        <v>0</v>
      </c>
      <c r="P79" s="239">
        <f>SUM('[1]ETH:DC43'!P79)</f>
        <v>0</v>
      </c>
      <c r="Q79" s="240">
        <f t="shared" si="6"/>
        <v>0</v>
      </c>
      <c r="R79" s="207" t="b">
        <v>1</v>
      </c>
      <c r="S79" s="258"/>
      <c r="T79" s="258"/>
    </row>
    <row r="80" spans="1:20" x14ac:dyDescent="0.25">
      <c r="A80" s="254"/>
      <c r="B80" s="311" t="s">
        <v>58</v>
      </c>
      <c r="C80" s="312"/>
      <c r="D80" s="234">
        <v>0</v>
      </c>
      <c r="E80" s="235">
        <v>0</v>
      </c>
      <c r="F80" s="236">
        <v>0</v>
      </c>
      <c r="G80" s="227">
        <v>0</v>
      </c>
      <c r="H80" s="236">
        <v>0</v>
      </c>
      <c r="I80" s="227">
        <v>0</v>
      </c>
      <c r="J80" s="236">
        <v>0</v>
      </c>
      <c r="K80" s="227">
        <v>0</v>
      </c>
      <c r="L80" s="236">
        <v>0</v>
      </c>
      <c r="M80" s="227">
        <v>0</v>
      </c>
      <c r="N80" s="237">
        <f t="shared" si="4"/>
        <v>0</v>
      </c>
      <c r="O80" s="238">
        <f t="shared" si="5"/>
        <v>0</v>
      </c>
      <c r="P80" s="239">
        <f>SUM('[1]ETH:DC43'!P80)</f>
        <v>0</v>
      </c>
      <c r="Q80" s="240">
        <f t="shared" si="6"/>
        <v>0</v>
      </c>
      <c r="R80" s="207" t="b">
        <v>1</v>
      </c>
      <c r="S80" s="258"/>
      <c r="T80" s="258"/>
    </row>
    <row r="81" spans="1:20" x14ac:dyDescent="0.25">
      <c r="A81" s="254"/>
      <c r="B81" s="311" t="s">
        <v>59</v>
      </c>
      <c r="C81" s="312"/>
      <c r="D81" s="234">
        <v>0</v>
      </c>
      <c r="E81" s="235">
        <v>0</v>
      </c>
      <c r="F81" s="236">
        <v>0</v>
      </c>
      <c r="G81" s="227">
        <v>0</v>
      </c>
      <c r="H81" s="236">
        <v>0</v>
      </c>
      <c r="I81" s="227">
        <v>0</v>
      </c>
      <c r="J81" s="236">
        <v>0</v>
      </c>
      <c r="K81" s="227">
        <v>0</v>
      </c>
      <c r="L81" s="236">
        <v>0</v>
      </c>
      <c r="M81" s="227">
        <v>0</v>
      </c>
      <c r="N81" s="237">
        <f t="shared" si="4"/>
        <v>0</v>
      </c>
      <c r="O81" s="238">
        <f t="shared" si="5"/>
        <v>0</v>
      </c>
      <c r="P81" s="239">
        <f>SUM('[1]ETH:DC43'!P81)</f>
        <v>0</v>
      </c>
      <c r="Q81" s="240">
        <f t="shared" si="6"/>
        <v>0</v>
      </c>
      <c r="R81" s="207" t="b">
        <v>1</v>
      </c>
      <c r="S81" s="258"/>
      <c r="T81" s="258"/>
    </row>
    <row r="82" spans="1:20" x14ac:dyDescent="0.25">
      <c r="A82" s="254"/>
      <c r="B82" s="311" t="s">
        <v>60</v>
      </c>
      <c r="C82" s="312"/>
      <c r="D82" s="234">
        <v>0</v>
      </c>
      <c r="E82" s="235">
        <v>0</v>
      </c>
      <c r="F82" s="236">
        <v>0</v>
      </c>
      <c r="G82" s="227">
        <v>0</v>
      </c>
      <c r="H82" s="236">
        <v>0</v>
      </c>
      <c r="I82" s="227">
        <v>0</v>
      </c>
      <c r="J82" s="236">
        <v>0</v>
      </c>
      <c r="K82" s="227">
        <v>0</v>
      </c>
      <c r="L82" s="236">
        <v>0</v>
      </c>
      <c r="M82" s="227">
        <v>0</v>
      </c>
      <c r="N82" s="237">
        <f t="shared" si="4"/>
        <v>0</v>
      </c>
      <c r="O82" s="238">
        <f t="shared" si="5"/>
        <v>0</v>
      </c>
      <c r="P82" s="239">
        <f>SUM('[1]ETH:DC43'!P82)</f>
        <v>0</v>
      </c>
      <c r="Q82" s="240">
        <f t="shared" si="6"/>
        <v>0</v>
      </c>
      <c r="R82" s="207" t="b">
        <v>1</v>
      </c>
      <c r="S82" s="258"/>
      <c r="T82" s="258"/>
    </row>
    <row r="83" spans="1:20" x14ac:dyDescent="0.25">
      <c r="A83" s="254"/>
      <c r="B83" s="311" t="s">
        <v>61</v>
      </c>
      <c r="C83" s="312"/>
      <c r="D83" s="234">
        <v>0</v>
      </c>
      <c r="E83" s="235">
        <v>0</v>
      </c>
      <c r="F83" s="236">
        <v>0</v>
      </c>
      <c r="G83" s="227">
        <v>0</v>
      </c>
      <c r="H83" s="236">
        <v>0</v>
      </c>
      <c r="I83" s="227">
        <v>0</v>
      </c>
      <c r="J83" s="236">
        <v>0</v>
      </c>
      <c r="K83" s="227">
        <v>0</v>
      </c>
      <c r="L83" s="236">
        <v>0</v>
      </c>
      <c r="M83" s="227">
        <v>0</v>
      </c>
      <c r="N83" s="237">
        <f t="shared" si="4"/>
        <v>0</v>
      </c>
      <c r="O83" s="238">
        <f t="shared" si="5"/>
        <v>0</v>
      </c>
      <c r="P83" s="239">
        <f>SUM('[1]ETH:DC43'!P83)</f>
        <v>0</v>
      </c>
      <c r="Q83" s="240">
        <f t="shared" si="6"/>
        <v>0</v>
      </c>
      <c r="R83" s="207" t="b">
        <v>1</v>
      </c>
      <c r="S83" s="258"/>
      <c r="T83" s="258"/>
    </row>
    <row r="84" spans="1:20" ht="12" customHeight="1" x14ac:dyDescent="0.25">
      <c r="A84" s="254"/>
      <c r="B84" s="313">
        <f>COUNTA(B72:C83)</f>
        <v>12</v>
      </c>
      <c r="C84" s="314"/>
      <c r="D84" s="246"/>
      <c r="E84" s="246"/>
      <c r="F84" s="246"/>
      <c r="G84" s="247"/>
      <c r="H84" s="246"/>
      <c r="I84" s="247"/>
      <c r="J84" s="246"/>
      <c r="K84" s="247"/>
      <c r="L84" s="246"/>
      <c r="M84" s="247"/>
      <c r="N84" s="246"/>
      <c r="O84" s="247"/>
      <c r="P84" s="246"/>
      <c r="Q84" s="240"/>
      <c r="R84" s="207" t="b">
        <v>1</v>
      </c>
      <c r="S84" s="258"/>
      <c r="T84" s="258"/>
    </row>
    <row r="85" spans="1:20" x14ac:dyDescent="0.25">
      <c r="A85" s="259" t="s">
        <v>21</v>
      </c>
      <c r="B85" s="179"/>
      <c r="C85" s="242"/>
      <c r="D85" s="246"/>
      <c r="E85" s="246"/>
      <c r="F85" s="246"/>
      <c r="G85" s="247"/>
      <c r="H85" s="246"/>
      <c r="I85" s="247"/>
      <c r="J85" s="246"/>
      <c r="K85" s="247"/>
      <c r="L85" s="246"/>
      <c r="M85" s="247"/>
      <c r="N85" s="246"/>
      <c r="O85" s="247"/>
      <c r="P85" s="246"/>
      <c r="Q85" s="240"/>
      <c r="R85" s="207" t="b">
        <v>1</v>
      </c>
      <c r="S85" s="258"/>
      <c r="T85" s="258"/>
    </row>
    <row r="86" spans="1:20" ht="30" customHeight="1" x14ac:dyDescent="0.25">
      <c r="A86" s="254"/>
      <c r="B86" s="311" t="s">
        <v>62</v>
      </c>
      <c r="C86" s="315"/>
      <c r="D86" s="234">
        <v>0</v>
      </c>
      <c r="E86" s="235">
        <v>6200</v>
      </c>
      <c r="F86" s="236">
        <v>1350</v>
      </c>
      <c r="G86" s="227">
        <v>587</v>
      </c>
      <c r="H86" s="236">
        <v>7548</v>
      </c>
      <c r="I86" s="227">
        <v>0</v>
      </c>
      <c r="J86" s="236">
        <v>3720</v>
      </c>
      <c r="K86" s="227">
        <v>3977</v>
      </c>
      <c r="L86" s="236">
        <v>0</v>
      </c>
      <c r="M86" s="227">
        <v>0</v>
      </c>
      <c r="N86" s="237">
        <f>IF(ISERROR(L86+J86+H86+F86),"Invalid Input",L86+J86+H86+F86)</f>
        <v>12618</v>
      </c>
      <c r="O86" s="238">
        <f>IF(ISERROR(G86+I86+K86+M86),"Invalid Input",G86+I86+K86+M86)</f>
        <v>4564</v>
      </c>
      <c r="P86" s="239">
        <f>SUM('[1]ETH:DC43'!P86)</f>
        <v>0</v>
      </c>
      <c r="Q86" s="240">
        <f>IF(ISERROR(P86-O86),"Invalid Input",(P86-O86))</f>
        <v>-4564</v>
      </c>
      <c r="R86" s="207" t="b">
        <v>1</v>
      </c>
      <c r="S86" s="258"/>
      <c r="T86" s="258"/>
    </row>
    <row r="87" spans="1:20" ht="12.75" customHeight="1" x14ac:dyDescent="0.25">
      <c r="A87" s="262"/>
      <c r="B87" s="263"/>
      <c r="C87" s="264"/>
      <c r="D87" s="265"/>
      <c r="E87" s="265"/>
      <c r="F87" s="265"/>
      <c r="G87" s="266"/>
      <c r="H87" s="265"/>
      <c r="I87" s="266"/>
      <c r="J87" s="265"/>
      <c r="K87" s="266"/>
      <c r="L87" s="265"/>
      <c r="M87" s="266"/>
      <c r="N87" s="267"/>
      <c r="O87" s="268"/>
      <c r="P87" s="265"/>
      <c r="Q87" s="269"/>
      <c r="R87" s="207" t="b">
        <v>1</v>
      </c>
      <c r="S87" s="270"/>
      <c r="T87" s="270"/>
    </row>
    <row r="88" spans="1:20" x14ac:dyDescent="0.25">
      <c r="A88" s="271" t="s">
        <v>95</v>
      </c>
    </row>
    <row r="89" spans="1:20" x14ac:dyDescent="0.25">
      <c r="G89" s="272"/>
    </row>
  </sheetData>
  <mergeCells count="52">
    <mergeCell ref="B27:C27"/>
    <mergeCell ref="A18:C18"/>
    <mergeCell ref="A22:C22"/>
    <mergeCell ref="B24:C24"/>
    <mergeCell ref="B25:C25"/>
    <mergeCell ref="B26:C26"/>
    <mergeCell ref="B41:C41"/>
    <mergeCell ref="B28:C28"/>
    <mergeCell ref="B29:C29"/>
    <mergeCell ref="B30:C30"/>
    <mergeCell ref="B31:C31"/>
    <mergeCell ref="B32:C32"/>
    <mergeCell ref="B33:C33"/>
    <mergeCell ref="B34:C34"/>
    <mergeCell ref="B36:C36"/>
    <mergeCell ref="B37:C37"/>
    <mergeCell ref="A38:C38"/>
    <mergeCell ref="B40:C40"/>
    <mergeCell ref="B57:C57"/>
    <mergeCell ref="B42:C42"/>
    <mergeCell ref="B43:C43"/>
    <mergeCell ref="A45:C45"/>
    <mergeCell ref="B47:C47"/>
    <mergeCell ref="B48:C48"/>
    <mergeCell ref="B49:C49"/>
    <mergeCell ref="B50:C50"/>
    <mergeCell ref="A51:C51"/>
    <mergeCell ref="B53:C53"/>
    <mergeCell ref="B54:C54"/>
    <mergeCell ref="B55:C55"/>
    <mergeCell ref="B75:C75"/>
    <mergeCell ref="B58:C58"/>
    <mergeCell ref="B59:C59"/>
    <mergeCell ref="B61:C61"/>
    <mergeCell ref="B62:C62"/>
    <mergeCell ref="B63:C63"/>
    <mergeCell ref="B64:C64"/>
    <mergeCell ref="B66:C66"/>
    <mergeCell ref="B68:C68"/>
    <mergeCell ref="B72:C72"/>
    <mergeCell ref="B73:C73"/>
    <mergeCell ref="B74:C74"/>
    <mergeCell ref="B82:C82"/>
    <mergeCell ref="B83:C83"/>
    <mergeCell ref="B84:C84"/>
    <mergeCell ref="B86:C86"/>
    <mergeCell ref="B76:C76"/>
    <mergeCell ref="B77:C77"/>
    <mergeCell ref="B78:C78"/>
    <mergeCell ref="B79:C79"/>
    <mergeCell ref="B80:C80"/>
    <mergeCell ref="B81:C8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249977111117893"/>
    <pageSetUpPr fitToPage="1"/>
  </sheetPr>
  <dimension ref="A1:T88"/>
  <sheetViews>
    <sheetView showGridLines="0" topLeftCell="D7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KZN276 - The New BIg 5 False Bay</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SheetNames!A39</f>
        <v>KZN276</v>
      </c>
    </row>
  </sheetData>
  <mergeCells count="48">
    <mergeCell ref="B86:C86"/>
    <mergeCell ref="B43:C43"/>
    <mergeCell ref="A45:C45"/>
    <mergeCell ref="B49:C49"/>
    <mergeCell ref="B50:C50"/>
    <mergeCell ref="A51:C51"/>
    <mergeCell ref="B84:C84"/>
    <mergeCell ref="B72:C72"/>
    <mergeCell ref="B73:C73"/>
    <mergeCell ref="B74:C74"/>
    <mergeCell ref="B81:C81"/>
    <mergeCell ref="B82:C82"/>
    <mergeCell ref="B83:C83"/>
    <mergeCell ref="B53:C53"/>
    <mergeCell ref="B55:C55"/>
    <mergeCell ref="B57:C57"/>
    <mergeCell ref="B59:C59"/>
    <mergeCell ref="B61:C61"/>
    <mergeCell ref="B62:C62"/>
    <mergeCell ref="B54:C54"/>
    <mergeCell ref="B75:C75"/>
    <mergeCell ref="B58:C58"/>
    <mergeCell ref="B63:C63"/>
    <mergeCell ref="B64:C64"/>
    <mergeCell ref="B76:C76"/>
    <mergeCell ref="B77:C77"/>
    <mergeCell ref="B78:C78"/>
    <mergeCell ref="B79:C79"/>
    <mergeCell ref="B80:C80"/>
    <mergeCell ref="B40:C40"/>
    <mergeCell ref="B41:C41"/>
    <mergeCell ref="B47:C47"/>
    <mergeCell ref="B48:C48"/>
    <mergeCell ref="B37:C37"/>
    <mergeCell ref="A38:C38"/>
    <mergeCell ref="B42:C42"/>
    <mergeCell ref="B36:C36"/>
    <mergeCell ref="B34:C34"/>
    <mergeCell ref="A22:C22"/>
    <mergeCell ref="B24:C24"/>
    <mergeCell ref="B25:C25"/>
    <mergeCell ref="B26:C26"/>
    <mergeCell ref="B27:C27"/>
    <mergeCell ref="B28:C28"/>
    <mergeCell ref="B29:C29"/>
    <mergeCell ref="B30:C30"/>
    <mergeCell ref="B32:C32"/>
    <mergeCell ref="B33:C3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6" tint="-0.249977111117893"/>
    <pageSetUpPr fitToPage="1"/>
  </sheetPr>
  <dimension ref="A1:T88"/>
  <sheetViews>
    <sheetView showGridLines="0" topLeftCell="D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DC27 - Umkhanyakude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SheetNames!A40</f>
        <v>DC27</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249977111117893"/>
    <pageSetUpPr fitToPage="1"/>
  </sheetPr>
  <dimension ref="A1:T88"/>
  <sheetViews>
    <sheetView showGridLines="0" topLeftCell="D67"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KZN281 - Mfolozi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SheetNames!A41</f>
        <v>KZN281</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zoomScale="70" zoomScaleNormal="70" workbookViewId="0">
      <pane xSplit="2" ySplit="18" topLeftCell="C67" activePane="bottomRight" state="frozen"/>
      <selection pane="topRight" activeCell="C1" sqref="C1"/>
      <selection pane="bottomLeft" activeCell="A19" sqref="A19"/>
      <selection pane="bottomRight" activeCell="M74" sqref="M7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"&amp;VLOOKUP(A88,[12]SheetNames!A2:C56,3,FALSE)</f>
        <v>KZN282 - uMhlathuze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t="s">
        <v>214</v>
      </c>
      <c r="E5" s="105" t="s">
        <v>39</v>
      </c>
    </row>
    <row r="6" spans="1:20" ht="16.5" x14ac:dyDescent="0.3">
      <c r="C6" s="107" t="s">
        <v>30</v>
      </c>
      <c r="D6" s="118" t="s">
        <v>214</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285" t="s">
        <v>71</v>
      </c>
      <c r="D8" s="119">
        <v>34116</v>
      </c>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v>44308</v>
      </c>
      <c r="E10" s="104" t="s">
        <v>35</v>
      </c>
      <c r="F10" s="1"/>
      <c r="G10" s="1"/>
      <c r="H10" s="1"/>
      <c r="I10" s="1"/>
      <c r="J10" s="1"/>
      <c r="K10" s="1"/>
      <c r="L10" s="1"/>
      <c r="M10" s="1"/>
      <c r="N10" s="1"/>
      <c r="O10" s="1"/>
      <c r="P10" s="1"/>
      <c r="Q10" s="1"/>
      <c r="R10" s="1"/>
      <c r="S10" s="106"/>
      <c r="T10" s="106"/>
    </row>
    <row r="11" spans="1:20" x14ac:dyDescent="0.25">
      <c r="A11" s="67"/>
      <c r="B11" s="62"/>
      <c r="C11" s="108" t="s">
        <v>74</v>
      </c>
      <c r="D11" s="126">
        <v>41260</v>
      </c>
      <c r="E11" s="104" t="s">
        <v>35</v>
      </c>
      <c r="F11" s="1"/>
      <c r="G11" s="1"/>
      <c r="H11" s="1"/>
      <c r="I11" s="1"/>
      <c r="J11" s="1"/>
      <c r="K11" s="1"/>
      <c r="L11" s="1"/>
      <c r="M11" s="1"/>
      <c r="N11" s="1"/>
      <c r="O11" s="1"/>
      <c r="P11" s="1"/>
      <c r="Q11" s="1"/>
      <c r="R11" s="1"/>
      <c r="S11" s="106"/>
      <c r="T11" s="106"/>
    </row>
    <row r="12" spans="1:20" x14ac:dyDescent="0.25">
      <c r="A12" s="67"/>
      <c r="B12" s="62"/>
      <c r="C12" s="108" t="s">
        <v>75</v>
      </c>
      <c r="D12" s="119">
        <v>43068</v>
      </c>
      <c r="E12" s="104" t="s">
        <v>35</v>
      </c>
      <c r="F12" s="1"/>
      <c r="G12" s="1"/>
      <c r="H12" s="1"/>
      <c r="I12" s="1"/>
      <c r="J12" s="1"/>
      <c r="K12" s="1"/>
      <c r="L12" s="1"/>
      <c r="M12" s="1"/>
      <c r="N12" s="1"/>
      <c r="O12" s="1"/>
      <c r="P12" s="1"/>
      <c r="Q12" s="1"/>
      <c r="R12" s="1"/>
      <c r="S12" s="106"/>
      <c r="T12" s="106"/>
    </row>
    <row r="13" spans="1:20" x14ac:dyDescent="0.25">
      <c r="A13" s="67"/>
      <c r="B13" s="62"/>
      <c r="C13" s="108" t="s">
        <v>76</v>
      </c>
      <c r="D13" s="119">
        <v>33307</v>
      </c>
      <c r="E13" s="104" t="s">
        <v>35</v>
      </c>
      <c r="F13" s="1"/>
      <c r="G13" s="1"/>
      <c r="H13" s="1"/>
      <c r="I13" s="1"/>
      <c r="J13" s="1"/>
      <c r="K13" s="1"/>
      <c r="L13" s="1"/>
      <c r="M13" s="1"/>
      <c r="N13" s="1"/>
      <c r="O13" s="1"/>
      <c r="P13" s="1"/>
      <c r="Q13" s="1"/>
      <c r="R13" s="1"/>
      <c r="S13" s="106"/>
      <c r="T13" s="106"/>
    </row>
    <row r="14" spans="1:20" ht="30" x14ac:dyDescent="0.25">
      <c r="A14" s="67"/>
      <c r="B14" s="62"/>
      <c r="C14" s="108" t="s">
        <v>77</v>
      </c>
      <c r="D14" s="119">
        <v>46398</v>
      </c>
      <c r="E14" s="104" t="s">
        <v>35</v>
      </c>
      <c r="F14" s="1"/>
      <c r="G14" s="1"/>
      <c r="H14" s="1"/>
      <c r="I14" s="1"/>
      <c r="J14" s="1"/>
      <c r="K14" s="1"/>
      <c r="L14" s="1"/>
      <c r="M14" s="1"/>
      <c r="N14" s="1"/>
      <c r="O14" s="1"/>
      <c r="P14" s="1"/>
      <c r="Q14" s="1"/>
      <c r="R14" s="1"/>
      <c r="S14" s="106"/>
      <c r="T14" s="106"/>
    </row>
    <row r="15" spans="1:20" x14ac:dyDescent="0.25">
      <c r="A15" s="67"/>
      <c r="B15" s="62"/>
      <c r="C15" s="107" t="s">
        <v>78</v>
      </c>
      <c r="D15" s="119">
        <v>20549</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D20+1</f>
        <v>2</v>
      </c>
      <c r="F20" s="32">
        <f>E20+1</f>
        <v>3</v>
      </c>
      <c r="G20" s="33">
        <f>F20+1</f>
        <v>4</v>
      </c>
      <c r="H20" s="32">
        <f>G20+1</f>
        <v>5</v>
      </c>
      <c r="I20" s="33">
        <f>H20+1</f>
        <v>6</v>
      </c>
      <c r="J20" s="32">
        <f>I20+1</f>
        <v>7</v>
      </c>
      <c r="K20" s="33">
        <f>J20+1</f>
        <v>8</v>
      </c>
      <c r="L20" s="32">
        <f>K20+1</f>
        <v>9</v>
      </c>
      <c r="M20" s="34">
        <f>L20+1</f>
        <v>10</v>
      </c>
      <c r="N20" s="32">
        <f>M20+1</f>
        <v>11</v>
      </c>
      <c r="O20" s="35">
        <f>N20+1</f>
        <v>12</v>
      </c>
      <c r="P20" s="33">
        <f>O20+1</f>
        <v>13</v>
      </c>
      <c r="Q20" s="47">
        <f>P20+1</f>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IF(ISERROR(L24+J24+H24+F24),"Invalid Input",L24+J24+H24+F24)</f>
        <v>0</v>
      </c>
      <c r="O24" s="74">
        <f>IF(ISERROR(G24+I24+K24+M24),"Invalid Input",G24+I24+K24+M24)</f>
        <v>0</v>
      </c>
      <c r="P24" s="68">
        <v>0</v>
      </c>
      <c r="Q24" s="53">
        <f>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IF(ISERROR(L25+J25+H25+F25),"Invalid Input",L25+J25+H25+F25)</f>
        <v>0</v>
      </c>
      <c r="O25" s="74">
        <f>IF(ISERROR(G25+I25+K25+M25),"Invalid Input",G25+I25+K25+M25)</f>
        <v>0</v>
      </c>
      <c r="P25" s="68">
        <v>0</v>
      </c>
      <c r="Q25" s="53">
        <f>IF(ISERROR(P25-O25),"Invalid Input",(P25-O25))</f>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IF(ISERROR(L26+J26+H26+F26),"Invalid Input",L26+J26+H26+F26)</f>
        <v>0</v>
      </c>
      <c r="O26" s="74">
        <f>IF(ISERROR(G26+I26+K26+M26),"Invalid Input",G26+I26+K26+M26)</f>
        <v>0</v>
      </c>
      <c r="P26" s="68">
        <v>0</v>
      </c>
      <c r="Q26" s="53">
        <f>IF(ISERROR(P26-O26),"Invalid Input",(P26-O26))</f>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IF(ISERROR(L27+J27+H27+F27),"Invalid Input",L27+J27+H27+F27)</f>
        <v>0</v>
      </c>
      <c r="O27" s="74">
        <f>IF(ISERROR(G27+I27+K27+M27),"Invalid Input",G27+I27+K27+M27)</f>
        <v>0</v>
      </c>
      <c r="P27" s="68">
        <v>0</v>
      </c>
      <c r="Q27" s="53">
        <f>IF(ISERROR(P27-O27),"Invalid Input",(P27-O27))</f>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IF(ISERROR(L28+J28+H28+F28),"Invalid Input",L28+J28+H28+F28)</f>
        <v>0</v>
      </c>
      <c r="O28" s="74">
        <f>IF(ISERROR(G28+I28+K28+M28),"Invalid Input",G28+I28+K28+M28)</f>
        <v>0</v>
      </c>
      <c r="P28" s="68">
        <v>0</v>
      </c>
      <c r="Q28" s="53">
        <f>IF(ISERROR(P28-O28),"Invalid Input",(P28-O28))</f>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IF(ISERROR(L29+J29+H29+F29),"Invalid Input",L29+J29+H29+F29)</f>
        <v>0</v>
      </c>
      <c r="O29" s="74">
        <f>IF(ISERROR(G29+I29+K29+M29),"Invalid Input",G29+I29+K29+M29)</f>
        <v>0</v>
      </c>
      <c r="P29" s="68">
        <v>0</v>
      </c>
      <c r="Q29" s="53">
        <f>IF(ISERROR(P29-O29),"Invalid Input",(P29-O29))</f>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IF(ISERROR(L30+J30+H30+F30),"Invalid Input",L30+J30+H30+F30)</f>
        <v>0</v>
      </c>
      <c r="O30" s="74">
        <f>IF(ISERROR(G30+I30+K30+M30),"Invalid Input",G30+I30+K30+M30)</f>
        <v>0</v>
      </c>
      <c r="P30" s="68">
        <v>0</v>
      </c>
      <c r="Q30" s="53">
        <f>IF(ISERROR(P30-O30),"Invalid Input",(P30-O30))</f>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IF(ISERROR(L31+J31+H31+F31),"Invalid Input",L31+J31+H31+F31)</f>
        <v>0</v>
      </c>
      <c r="O31" s="74">
        <f>IF(ISERROR(G31+I31+K31+M31),"Invalid Input",G31+I31+K31+M31)</f>
        <v>0</v>
      </c>
      <c r="P31" s="68">
        <v>0</v>
      </c>
      <c r="Q31" s="53">
        <f>IF(ISERROR(P31-O31),"Invalid Input",(P31-O31))</f>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IF(ISERROR(L32+J32+H32+F32),"Invalid Input",L32+J32+H32+F32)</f>
        <v>0</v>
      </c>
      <c r="O32" s="74">
        <f>IF(ISERROR(G32+I32+K32+M32),"Invalid Input",G32+I32+K32+M32)</f>
        <v>0</v>
      </c>
      <c r="P32" s="68">
        <v>0</v>
      </c>
      <c r="Q32" s="53">
        <f>IF(ISERROR(P32-O32),"Invalid Input",(P32-O32))</f>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IF(ISERROR(L33+J33+H33+F33),"Invalid Input",L33+J33+H33+F33)</f>
        <v>0</v>
      </c>
      <c r="O33" s="74">
        <f>IF(ISERROR(G33+I33+K33+M33),"Invalid Input",G33+I33+K33+M33)</f>
        <v>0</v>
      </c>
      <c r="P33" s="68">
        <v>0</v>
      </c>
      <c r="Q33" s="53">
        <f>IF(ISERROR(P33-O33),"Invalid Input",(P33-O33))</f>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IF(ISERROR(L34+J34+H34+F34),"Invalid Input",L34+J34+H34+F34)</f>
        <v>0</v>
      </c>
      <c r="O34" s="74">
        <f>IF(ISERROR(G34+I34+K34+M34),"Invalid Input",G34+I34+K34+M34)</f>
        <v>0</v>
      </c>
      <c r="P34" s="68">
        <v>0</v>
      </c>
      <c r="Q34" s="53">
        <f>IF(ISERROR(P34-O34),"Invalid Input",(P34-O34))</f>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f>IF(ISERROR(L35+J35+H35+F35),"Invalid Input",L35+J35+H35+F35)</f>
        <v>0</v>
      </c>
      <c r="O35" s="74">
        <f>IF(ISERROR(G35+I35+K35+M35),"Invalid Input",G35+I35+K35+M35)</f>
        <v>0</v>
      </c>
      <c r="P35" s="68">
        <v>0</v>
      </c>
      <c r="Q35" s="53">
        <f>IF(ISERROR(P35-O35),"Invalid Input",(P35-O35))</f>
        <v>0</v>
      </c>
      <c r="R35" s="16"/>
      <c r="S35" s="122"/>
      <c r="T35" s="122"/>
    </row>
    <row r="36" spans="1:20" x14ac:dyDescent="0.25">
      <c r="A36" s="23"/>
      <c r="B36" s="297" t="s">
        <v>84</v>
      </c>
      <c r="C36" s="298"/>
      <c r="D36" s="59">
        <v>0</v>
      </c>
      <c r="E36" s="60">
        <v>80</v>
      </c>
      <c r="F36" s="55">
        <v>0</v>
      </c>
      <c r="G36" s="61">
        <v>6</v>
      </c>
      <c r="H36" s="55">
        <v>30</v>
      </c>
      <c r="I36" s="61">
        <v>47</v>
      </c>
      <c r="J36" s="55">
        <v>30</v>
      </c>
      <c r="K36" s="61">
        <v>0</v>
      </c>
      <c r="L36" s="55">
        <v>20</v>
      </c>
      <c r="M36" s="61">
        <v>37</v>
      </c>
      <c r="N36" s="73">
        <f>IF(ISERROR(L36+J36+H36+F36),"Invalid Input",L36+J36+H36+F36)</f>
        <v>80</v>
      </c>
      <c r="O36" s="74">
        <f>IF(ISERROR(G36+I36+K36+M36),"Invalid Input",G36+I36+K36+M36)</f>
        <v>90</v>
      </c>
      <c r="P36" s="68">
        <v>0</v>
      </c>
      <c r="Q36" s="53">
        <f>IF(ISERROR(P36-O36),"Invalid Input",(P36-O36))</f>
        <v>-90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v>2.2000000000000002</v>
      </c>
      <c r="F40" s="55">
        <v>0</v>
      </c>
      <c r="G40" s="61"/>
      <c r="H40" s="55">
        <v>0</v>
      </c>
      <c r="I40" s="61">
        <v>0</v>
      </c>
      <c r="J40" s="55">
        <v>0</v>
      </c>
      <c r="K40" s="61">
        <v>0</v>
      </c>
      <c r="L40" s="55">
        <v>2.2000000000000002</v>
      </c>
      <c r="M40" s="61">
        <v>2</v>
      </c>
      <c r="N40" s="73">
        <f>IF(ISERROR(L40+J40+H40+F40),"Invalid Input",L40+J40+H40+F40)</f>
        <v>2.2000000000000002</v>
      </c>
      <c r="O40" s="74">
        <f>IF(ISERROR(G40+I40+K40+M40),"Invalid Input",G40+I40+K40+M40)</f>
        <v>2</v>
      </c>
      <c r="P40" s="68">
        <v>0</v>
      </c>
      <c r="Q40" s="53">
        <f>IF(ISERROR(P40-O40),"Invalid Input",(P40-O40))</f>
        <v>-2</v>
      </c>
      <c r="R40" s="16" t="b">
        <v>1</v>
      </c>
      <c r="S40" s="122"/>
      <c r="T40" s="122"/>
    </row>
    <row r="41" spans="1:20" x14ac:dyDescent="0.25">
      <c r="A41" s="27"/>
      <c r="B41" s="297" t="s">
        <v>45</v>
      </c>
      <c r="C41" s="298">
        <v>0</v>
      </c>
      <c r="D41" s="59">
        <v>59.2</v>
      </c>
      <c r="E41" s="60">
        <v>48</v>
      </c>
      <c r="F41" s="55">
        <v>12</v>
      </c>
      <c r="G41" s="61">
        <v>0.7</v>
      </c>
      <c r="H41" s="55">
        <v>12</v>
      </c>
      <c r="I41" s="61">
        <v>0</v>
      </c>
      <c r="J41" s="55">
        <v>12</v>
      </c>
      <c r="K41" s="61">
        <v>9</v>
      </c>
      <c r="L41" s="55">
        <v>12</v>
      </c>
      <c r="M41" s="61">
        <v>35</v>
      </c>
      <c r="N41" s="73">
        <f>IF(ISERROR(L41+J41+H41+F41),"Invalid Input",L41+J41+H41+F41)</f>
        <v>48</v>
      </c>
      <c r="O41" s="74">
        <f>IF(ISERROR(G41+I41+K41+M41),"Invalid Input",G41+I41+K41+M41)</f>
        <v>44.7</v>
      </c>
      <c r="P41" s="68">
        <v>0</v>
      </c>
      <c r="Q41" s="53">
        <f>IF(ISERROR(P41-O41),"Invalid Input",(P41-O41))</f>
        <v>-44.7</v>
      </c>
      <c r="R41" s="16" t="b">
        <v>1</v>
      </c>
      <c r="S41" s="122"/>
      <c r="T41" s="122"/>
    </row>
    <row r="42" spans="1:20" ht="15" customHeight="1" x14ac:dyDescent="0.25">
      <c r="A42" s="27"/>
      <c r="B42" s="297" t="s">
        <v>85</v>
      </c>
      <c r="C42" s="298">
        <v>0</v>
      </c>
      <c r="D42" s="59">
        <v>6.9</v>
      </c>
      <c r="E42" s="60">
        <v>16</v>
      </c>
      <c r="F42" s="55">
        <v>9</v>
      </c>
      <c r="G42" s="61">
        <v>7.5</v>
      </c>
      <c r="H42" s="55">
        <v>7</v>
      </c>
      <c r="I42" s="61">
        <v>4</v>
      </c>
      <c r="J42" s="55">
        <v>0</v>
      </c>
      <c r="K42" s="61">
        <v>2.5</v>
      </c>
      <c r="L42" s="55">
        <v>0</v>
      </c>
      <c r="M42" s="61">
        <v>9</v>
      </c>
      <c r="N42" s="73">
        <f>IF(ISERROR(L42+J42+H42+F42),"Invalid Input",L42+J42+H42+F42)</f>
        <v>16</v>
      </c>
      <c r="O42" s="74">
        <f>IF(ISERROR(G42+I42+K42+M42),"Invalid Input",G42+I42+K42+M42)</f>
        <v>23</v>
      </c>
      <c r="P42" s="68">
        <v>0</v>
      </c>
      <c r="Q42" s="53">
        <f>IF(ISERROR(P42-O42),"Invalid Input",(P42-O42))</f>
        <v>-23</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85568</v>
      </c>
      <c r="E54" s="60">
        <v>1000</v>
      </c>
      <c r="F54" s="55">
        <v>200</v>
      </c>
      <c r="G54" s="61">
        <v>64</v>
      </c>
      <c r="H54" s="55">
        <v>300</v>
      </c>
      <c r="I54" s="61">
        <v>41</v>
      </c>
      <c r="J54" s="55">
        <v>200</v>
      </c>
      <c r="K54" s="61">
        <v>60</v>
      </c>
      <c r="L54" s="55">
        <v>300</v>
      </c>
      <c r="M54" s="61">
        <v>380</v>
      </c>
      <c r="N54" s="73">
        <f>IF(ISERROR(L54+J54+H54+F54),"Invalid Input",L54+J54+H54+F54)</f>
        <v>1000</v>
      </c>
      <c r="O54" s="74">
        <f>IF(ISERROR(G54+I54+K54+M54),"Invalid Input",G54+I54+K54+M54)</f>
        <v>545</v>
      </c>
      <c r="P54" s="68">
        <v>0</v>
      </c>
      <c r="Q54" s="53">
        <f>IF(ISERROR(P54-O54),"Invalid Input",(P54-O54))</f>
        <v>-545</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76375</v>
      </c>
      <c r="E58" s="60">
        <v>4000</v>
      </c>
      <c r="F58" s="55">
        <v>800</v>
      </c>
      <c r="G58" s="61">
        <v>731</v>
      </c>
      <c r="H58" s="55">
        <v>800</v>
      </c>
      <c r="I58" s="61">
        <v>285</v>
      </c>
      <c r="J58" s="55">
        <v>1200</v>
      </c>
      <c r="K58" s="61">
        <v>350</v>
      </c>
      <c r="L58" s="55">
        <v>1200</v>
      </c>
      <c r="M58" s="61">
        <v>1187</v>
      </c>
      <c r="N58" s="73">
        <f>IF(ISERROR(L58+J58+H58+F58),"Invalid Input",L58+J58+H58+F58)</f>
        <v>4000</v>
      </c>
      <c r="O58" s="74">
        <f>IF(ISERROR(G58+I58+K58+M58),"Invalid Input",G58+I58+K58+M58)</f>
        <v>2553</v>
      </c>
      <c r="P58" s="68">
        <v>0</v>
      </c>
      <c r="Q58" s="53">
        <f>IF(ISERROR(P58-O58),"Invalid Input",(P58-O58))</f>
        <v>-2553</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66974</v>
      </c>
      <c r="E61" s="60">
        <v>2000</v>
      </c>
      <c r="F61" s="55">
        <v>500</v>
      </c>
      <c r="G61" s="61">
        <v>189</v>
      </c>
      <c r="H61" s="55">
        <v>500</v>
      </c>
      <c r="I61" s="61">
        <v>24</v>
      </c>
      <c r="J61" s="55">
        <v>500</v>
      </c>
      <c r="K61" s="61">
        <v>0</v>
      </c>
      <c r="L61" s="55">
        <v>500</v>
      </c>
      <c r="M61" s="61">
        <v>3747</v>
      </c>
      <c r="N61" s="73">
        <f>IF(ISERROR(L61+J61+H61+F61),"Invalid Input",L61+J61+H61+F61)</f>
        <v>2000</v>
      </c>
      <c r="O61" s="74">
        <f>IF(ISERROR(G61+I61+K61+M61),"Invalid Input",G61+I61+K61+M61)</f>
        <v>3960</v>
      </c>
      <c r="P61" s="68">
        <v>0</v>
      </c>
      <c r="Q61" s="53">
        <f>IF(ISERROR(P61-O61),"Invalid Input",(P61-O61))</f>
        <v>-3960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200</v>
      </c>
      <c r="F66" s="55">
        <v>20</v>
      </c>
      <c r="G66" s="61">
        <v>22</v>
      </c>
      <c r="H66" s="55">
        <v>50</v>
      </c>
      <c r="I66" s="61">
        <v>29</v>
      </c>
      <c r="J66" s="55">
        <v>65</v>
      </c>
      <c r="K66" s="61">
        <v>56</v>
      </c>
      <c r="L66" s="55">
        <v>65</v>
      </c>
      <c r="M66" s="61">
        <v>38</v>
      </c>
      <c r="N66" s="73">
        <f>IF(ISERROR(L66+J66+H66+F66),"Invalid Input",L66+J66+H66+F66)</f>
        <v>200</v>
      </c>
      <c r="O66" s="74">
        <f>IF(ISERROR(G66+I66+K66+M66),"Invalid Input",G66+I66+K66+M66)</f>
        <v>145</v>
      </c>
      <c r="P66" s="68">
        <v>0</v>
      </c>
      <c r="Q66" s="53">
        <f>IF(ISERROR(P66-O66),"Invalid Input",(P66-O66))</f>
        <v>-145</v>
      </c>
      <c r="R66" s="16" t="b">
        <v>1</v>
      </c>
      <c r="S66" s="124"/>
      <c r="T66" s="124"/>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6</v>
      </c>
      <c r="E72" s="60">
        <v>3</v>
      </c>
      <c r="F72" s="55">
        <v>0</v>
      </c>
      <c r="G72" s="61">
        <v>0</v>
      </c>
      <c r="H72" s="55">
        <v>0</v>
      </c>
      <c r="I72" s="61">
        <v>0</v>
      </c>
      <c r="J72" s="55">
        <v>1</v>
      </c>
      <c r="K72" s="61">
        <v>1</v>
      </c>
      <c r="L72" s="55">
        <v>2</v>
      </c>
      <c r="M72" s="61">
        <v>0</v>
      </c>
      <c r="N72" s="73">
        <f>IF(ISERROR(L72+J72+H72+F72),"Invalid Input",L72+J72+H72+F72)</f>
        <v>3</v>
      </c>
      <c r="O72" s="74">
        <f>IF(ISERROR(G72+I72+K72+M72),"Invalid Input",G72+I72+K72+M72)</f>
        <v>1</v>
      </c>
      <c r="P72" s="68">
        <v>0</v>
      </c>
      <c r="Q72" s="53">
        <f>IF(ISERROR(P72-O72),"Invalid Input",(P72-O72))</f>
        <v>-1</v>
      </c>
      <c r="R72" s="16" t="b">
        <v>1</v>
      </c>
      <c r="S72" s="124"/>
      <c r="T72" s="124"/>
    </row>
    <row r="73" spans="1:20" x14ac:dyDescent="0.25">
      <c r="A73" s="27"/>
      <c r="B73" s="293" t="s">
        <v>51</v>
      </c>
      <c r="C73" s="294"/>
      <c r="D73" s="59">
        <v>3</v>
      </c>
      <c r="E73" s="60">
        <v>5</v>
      </c>
      <c r="F73" s="55">
        <v>0</v>
      </c>
      <c r="G73" s="61">
        <v>0</v>
      </c>
      <c r="H73" s="55">
        <v>0</v>
      </c>
      <c r="I73" s="61">
        <v>0</v>
      </c>
      <c r="J73" s="55">
        <v>0</v>
      </c>
      <c r="K73" s="61">
        <v>0</v>
      </c>
      <c r="L73" s="55">
        <v>5</v>
      </c>
      <c r="M73" s="61">
        <v>0</v>
      </c>
      <c r="N73" s="73">
        <f>IF(ISERROR(L73+J73+H73+F73),"Invalid Input",L73+J73+H73+F73)</f>
        <v>5</v>
      </c>
      <c r="O73" s="74">
        <f>IF(ISERROR(G73+I73+K73+M73),"Invalid Input",G73+I73+K73+M73)</f>
        <v>0</v>
      </c>
      <c r="P73" s="68">
        <v>0</v>
      </c>
      <c r="Q73" s="53">
        <f>IF(ISERROR(P73-O73),"Invalid Input",(P73-O73))</f>
        <v>0</v>
      </c>
      <c r="R73" s="16" t="b">
        <v>1</v>
      </c>
      <c r="S73" s="124"/>
      <c r="T73" s="124"/>
    </row>
    <row r="74" spans="1:20" x14ac:dyDescent="0.25">
      <c r="A74" s="27"/>
      <c r="B74" s="293" t="s">
        <v>52</v>
      </c>
      <c r="C74" s="294"/>
      <c r="D74" s="59">
        <v>0</v>
      </c>
      <c r="E74" s="60">
        <v>0</v>
      </c>
      <c r="F74" s="55">
        <v>0</v>
      </c>
      <c r="G74" s="61">
        <v>0</v>
      </c>
      <c r="H74" s="55">
        <v>0</v>
      </c>
      <c r="I74" s="61">
        <v>0</v>
      </c>
      <c r="J74" s="55">
        <v>0</v>
      </c>
      <c r="K74" s="61">
        <v>0</v>
      </c>
      <c r="L74" s="55">
        <v>0</v>
      </c>
      <c r="M74" s="61">
        <v>0</v>
      </c>
      <c r="N74" s="73">
        <f>IF(ISERROR(L74+J74+H74+F74),"Invalid Input",L74+J74+H74+F74)</f>
        <v>0</v>
      </c>
      <c r="O74" s="74">
        <f>IF(ISERROR(G74+I74+K74+M74),"Invalid Input",G74+I74+K74+M74)</f>
        <v>0</v>
      </c>
      <c r="P74" s="68">
        <v>0</v>
      </c>
      <c r="Q74" s="53">
        <f>IF(ISERROR(P74-O74),"Invalid Input",(P74-O74))</f>
        <v>0</v>
      </c>
      <c r="R74" s="16" t="b">
        <v>1</v>
      </c>
      <c r="S74" s="124"/>
      <c r="T74" s="124"/>
    </row>
    <row r="75" spans="1:20" x14ac:dyDescent="0.25">
      <c r="A75" s="27"/>
      <c r="B75" s="293" t="s">
        <v>53</v>
      </c>
      <c r="C75" s="294"/>
      <c r="D75" s="59">
        <v>0</v>
      </c>
      <c r="E75" s="60">
        <v>0</v>
      </c>
      <c r="F75" s="55">
        <v>0</v>
      </c>
      <c r="G75" s="61">
        <v>0</v>
      </c>
      <c r="H75" s="55">
        <v>0</v>
      </c>
      <c r="I75" s="61">
        <v>0</v>
      </c>
      <c r="J75" s="55">
        <v>0</v>
      </c>
      <c r="K75" s="61">
        <v>0</v>
      </c>
      <c r="L75" s="55">
        <v>0</v>
      </c>
      <c r="M75" s="61">
        <v>0</v>
      </c>
      <c r="N75" s="73">
        <f>IF(ISERROR(L75+J75+H75+F75),"Invalid Input",L75+J75+H75+F75)</f>
        <v>0</v>
      </c>
      <c r="O75" s="74">
        <f>IF(ISERROR(G75+I75+K75+M75),"Invalid Input",G75+I75+K75+M75)</f>
        <v>0</v>
      </c>
      <c r="P75" s="68">
        <v>0</v>
      </c>
      <c r="Q75" s="53">
        <f>IF(ISERROR(P75-O75),"Invalid Input",(P75-O75))</f>
        <v>0</v>
      </c>
      <c r="R75" s="16" t="b">
        <v>1</v>
      </c>
      <c r="S75" s="124"/>
      <c r="T75" s="124"/>
    </row>
    <row r="76" spans="1:20" ht="26.25" customHeight="1" x14ac:dyDescent="0.25">
      <c r="A76" s="17"/>
      <c r="B76" s="297" t="s">
        <v>54</v>
      </c>
      <c r="C76" s="298"/>
      <c r="D76" s="59">
        <v>0</v>
      </c>
      <c r="E76" s="60">
        <v>0</v>
      </c>
      <c r="F76" s="55">
        <v>0</v>
      </c>
      <c r="G76" s="61">
        <v>0</v>
      </c>
      <c r="H76" s="55">
        <v>0</v>
      </c>
      <c r="I76" s="61">
        <v>0</v>
      </c>
      <c r="J76" s="55">
        <v>0</v>
      </c>
      <c r="K76" s="61">
        <v>0</v>
      </c>
      <c r="L76" s="55">
        <v>0</v>
      </c>
      <c r="M76" s="61">
        <v>0</v>
      </c>
      <c r="N76" s="73">
        <f>IF(ISERROR(L76+J76+H76+F76),"Invalid Input",L76+J76+H76+F76)</f>
        <v>0</v>
      </c>
      <c r="O76" s="74">
        <f>IF(ISERROR(G76+I76+K76+M76),"Invalid Input",G76+I76+K76+M76)</f>
        <v>0</v>
      </c>
      <c r="P76" s="68">
        <v>0</v>
      </c>
      <c r="Q76" s="53">
        <f>IF(ISERROR(P76-O76),"Invalid Input",(P76-O76))</f>
        <v>0</v>
      </c>
      <c r="R76" s="16" t="b">
        <v>1</v>
      </c>
      <c r="S76" s="124"/>
      <c r="T76" s="124"/>
    </row>
    <row r="77" spans="1:20" x14ac:dyDescent="0.25">
      <c r="A77" s="27"/>
      <c r="B77" s="293" t="s">
        <v>55</v>
      </c>
      <c r="C77" s="294"/>
      <c r="D77" s="59">
        <v>0</v>
      </c>
      <c r="E77" s="60">
        <v>0</v>
      </c>
      <c r="F77" s="55">
        <v>0</v>
      </c>
      <c r="G77" s="61">
        <v>0</v>
      </c>
      <c r="H77" s="55">
        <v>0</v>
      </c>
      <c r="I77" s="61">
        <v>0</v>
      </c>
      <c r="J77" s="55">
        <v>0</v>
      </c>
      <c r="K77" s="61">
        <v>0</v>
      </c>
      <c r="L77" s="55">
        <v>0</v>
      </c>
      <c r="M77" s="61">
        <v>0</v>
      </c>
      <c r="N77" s="73">
        <f>IF(ISERROR(L77+J77+H77+F77),"Invalid Input",L77+J77+H77+F77)</f>
        <v>0</v>
      </c>
      <c r="O77" s="74">
        <f>IF(ISERROR(G77+I77+K77+M77),"Invalid Input",G77+I77+K77+M77)</f>
        <v>0</v>
      </c>
      <c r="P77" s="68">
        <v>0</v>
      </c>
      <c r="Q77" s="53">
        <f>IF(ISERROR(P77-O77),"Invalid Input",(P77-O77))</f>
        <v>0</v>
      </c>
      <c r="R77" s="16" t="b">
        <v>1</v>
      </c>
      <c r="S77" s="124"/>
      <c r="T77" s="124"/>
    </row>
    <row r="78" spans="1:20" x14ac:dyDescent="0.25">
      <c r="A78" s="27"/>
      <c r="B78" s="293" t="s">
        <v>56</v>
      </c>
      <c r="C78" s="294"/>
      <c r="D78" s="59">
        <v>0</v>
      </c>
      <c r="E78" s="60">
        <v>0</v>
      </c>
      <c r="F78" s="55">
        <v>0</v>
      </c>
      <c r="G78" s="61">
        <v>0</v>
      </c>
      <c r="H78" s="55">
        <v>0</v>
      </c>
      <c r="I78" s="61">
        <v>0</v>
      </c>
      <c r="J78" s="55">
        <v>0</v>
      </c>
      <c r="K78" s="61">
        <v>0</v>
      </c>
      <c r="L78" s="55">
        <v>0</v>
      </c>
      <c r="M78" s="61">
        <v>0</v>
      </c>
      <c r="N78" s="73">
        <f>IF(ISERROR(L78+J78+H78+F78),"Invalid Input",L78+J78+H78+F78)</f>
        <v>0</v>
      </c>
      <c r="O78" s="74">
        <f>IF(ISERROR(G78+I78+K78+M78),"Invalid Input",G78+I78+K78+M78)</f>
        <v>0</v>
      </c>
      <c r="P78" s="68">
        <v>0</v>
      </c>
      <c r="Q78" s="53">
        <f>IF(ISERROR(P78-O78),"Invalid Input",(P78-O78))</f>
        <v>0</v>
      </c>
      <c r="R78" s="16" t="b">
        <v>1</v>
      </c>
      <c r="S78" s="124"/>
      <c r="T78" s="124"/>
    </row>
    <row r="79" spans="1:20" x14ac:dyDescent="0.25">
      <c r="A79" s="17"/>
      <c r="B79" s="293" t="s">
        <v>57</v>
      </c>
      <c r="C79" s="294"/>
      <c r="D79" s="59">
        <v>0</v>
      </c>
      <c r="E79" s="60">
        <v>0</v>
      </c>
      <c r="F79" s="55">
        <v>0</v>
      </c>
      <c r="G79" s="61">
        <v>0</v>
      </c>
      <c r="H79" s="55">
        <v>0</v>
      </c>
      <c r="I79" s="61">
        <v>0</v>
      </c>
      <c r="J79" s="55">
        <v>0</v>
      </c>
      <c r="K79" s="61">
        <v>0</v>
      </c>
      <c r="L79" s="55">
        <v>0</v>
      </c>
      <c r="M79" s="61">
        <v>0</v>
      </c>
      <c r="N79" s="73">
        <f>IF(ISERROR(L79+J79+H79+F79),"Invalid Input",L79+J79+H79+F79)</f>
        <v>0</v>
      </c>
      <c r="O79" s="74">
        <f>IF(ISERROR(G79+I79+K79+M79),"Invalid Input",G79+I79+K79+M79)</f>
        <v>0</v>
      </c>
      <c r="P79" s="68">
        <v>0</v>
      </c>
      <c r="Q79" s="53">
        <f>IF(ISERROR(P79-O79),"Invalid Input",(P79-O79))</f>
        <v>0</v>
      </c>
      <c r="R79" s="16" t="b">
        <v>1</v>
      </c>
      <c r="S79" s="124"/>
      <c r="T79" s="124"/>
    </row>
    <row r="80" spans="1:20" x14ac:dyDescent="0.25">
      <c r="A80" s="27"/>
      <c r="B80" s="293" t="s">
        <v>58</v>
      </c>
      <c r="C80" s="294"/>
      <c r="D80" s="59">
        <v>0</v>
      </c>
      <c r="E80" s="60">
        <v>0</v>
      </c>
      <c r="F80" s="55">
        <v>0</v>
      </c>
      <c r="G80" s="61">
        <v>0</v>
      </c>
      <c r="H80" s="55">
        <v>0</v>
      </c>
      <c r="I80" s="61">
        <v>0</v>
      </c>
      <c r="J80" s="55">
        <v>0</v>
      </c>
      <c r="K80" s="61">
        <v>0</v>
      </c>
      <c r="L80" s="55">
        <v>0</v>
      </c>
      <c r="M80" s="61">
        <v>0</v>
      </c>
      <c r="N80" s="73">
        <f>IF(ISERROR(L80+J80+H80+F80),"Invalid Input",L80+J80+H80+F80)</f>
        <v>0</v>
      </c>
      <c r="O80" s="74">
        <f>IF(ISERROR(G80+I80+K80+M80),"Invalid Input",G80+I80+K80+M80)</f>
        <v>0</v>
      </c>
      <c r="P80" s="68">
        <v>0</v>
      </c>
      <c r="Q80" s="53">
        <f>IF(ISERROR(P80-O80),"Invalid Input",(P80-O80))</f>
        <v>0</v>
      </c>
      <c r="R80" s="16" t="b">
        <v>1</v>
      </c>
      <c r="S80" s="124"/>
      <c r="T80" s="124"/>
    </row>
    <row r="81" spans="1:20" x14ac:dyDescent="0.25">
      <c r="A81" s="27"/>
      <c r="B81" s="293" t="s">
        <v>59</v>
      </c>
      <c r="C81" s="294"/>
      <c r="D81" s="59">
        <v>0</v>
      </c>
      <c r="E81" s="60">
        <v>0</v>
      </c>
      <c r="F81" s="55">
        <v>0</v>
      </c>
      <c r="G81" s="61">
        <v>0</v>
      </c>
      <c r="H81" s="55">
        <v>0</v>
      </c>
      <c r="I81" s="61">
        <v>0</v>
      </c>
      <c r="J81" s="55">
        <v>0</v>
      </c>
      <c r="K81" s="61">
        <v>0</v>
      </c>
      <c r="L81" s="55">
        <v>0</v>
      </c>
      <c r="M81" s="61">
        <v>0</v>
      </c>
      <c r="N81" s="73">
        <f>IF(ISERROR(L81+J81+H81+F81),"Invalid Input",L81+J81+H81+F81)</f>
        <v>0</v>
      </c>
      <c r="O81" s="74">
        <f>IF(ISERROR(G81+I81+K81+M81),"Invalid Input",G81+I81+K81+M81)</f>
        <v>0</v>
      </c>
      <c r="P81" s="68">
        <v>0</v>
      </c>
      <c r="Q81" s="53">
        <f>IF(ISERROR(P81-O81),"Invalid Input",(P81-O81))</f>
        <v>0</v>
      </c>
      <c r="R81" s="16" t="b">
        <v>1</v>
      </c>
      <c r="S81" s="124"/>
      <c r="T81" s="124"/>
    </row>
    <row r="82" spans="1:20" x14ac:dyDescent="0.25">
      <c r="A82" s="27"/>
      <c r="B82" s="293" t="s">
        <v>60</v>
      </c>
      <c r="C82" s="294"/>
      <c r="D82" s="59">
        <v>0</v>
      </c>
      <c r="E82" s="60">
        <v>0</v>
      </c>
      <c r="F82" s="55">
        <v>0</v>
      </c>
      <c r="G82" s="61">
        <v>0</v>
      </c>
      <c r="H82" s="55">
        <v>0</v>
      </c>
      <c r="I82" s="61">
        <v>0</v>
      </c>
      <c r="J82" s="55">
        <v>0</v>
      </c>
      <c r="K82" s="61">
        <v>0</v>
      </c>
      <c r="L82" s="55">
        <v>0</v>
      </c>
      <c r="M82" s="61">
        <v>0</v>
      </c>
      <c r="N82" s="73">
        <f>IF(ISERROR(L82+J82+H82+F82),"Invalid Input",L82+J82+H82+F82)</f>
        <v>0</v>
      </c>
      <c r="O82" s="74">
        <f>IF(ISERROR(G82+I82+K82+M82),"Invalid Input",G82+I82+K82+M82)</f>
        <v>0</v>
      </c>
      <c r="P82" s="68">
        <v>0</v>
      </c>
      <c r="Q82" s="53">
        <f>IF(ISERROR(P82-O82),"Invalid Input",(P82-O82))</f>
        <v>0</v>
      </c>
      <c r="R82" s="16" t="b">
        <v>1</v>
      </c>
      <c r="S82" s="124"/>
      <c r="T82" s="124"/>
    </row>
    <row r="83" spans="1:20" x14ac:dyDescent="0.25">
      <c r="A83" s="27"/>
      <c r="B83" s="293" t="s">
        <v>61</v>
      </c>
      <c r="C83" s="294"/>
      <c r="D83" s="59">
        <v>0</v>
      </c>
      <c r="E83" s="60">
        <v>0</v>
      </c>
      <c r="F83" s="55">
        <v>0</v>
      </c>
      <c r="G83" s="61">
        <v>0</v>
      </c>
      <c r="H83" s="55">
        <v>0</v>
      </c>
      <c r="I83" s="61">
        <v>0</v>
      </c>
      <c r="J83" s="55">
        <v>0</v>
      </c>
      <c r="K83" s="61">
        <v>0</v>
      </c>
      <c r="L83" s="55">
        <v>0</v>
      </c>
      <c r="M83" s="61">
        <v>0</v>
      </c>
      <c r="N83" s="73">
        <f>IF(ISERROR(L83+J83+H83+F83),"Invalid Input",L83+J83+H83+F83)</f>
        <v>0</v>
      </c>
      <c r="O83" s="74">
        <f>IF(ISERROR(G83+I83+K83+M83),"Invalid Input",G83+I83+K83+M83)</f>
        <v>0</v>
      </c>
      <c r="P83" s="68">
        <v>0</v>
      </c>
      <c r="Q83" s="53">
        <f>IF(ISERROR(P83-O83),"Invalid Input",(P83-O83))</f>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731</v>
      </c>
      <c r="E86" s="60">
        <v>840</v>
      </c>
      <c r="F86" s="55">
        <v>35</v>
      </c>
      <c r="G86" s="61">
        <v>491</v>
      </c>
      <c r="H86" s="55">
        <v>450</v>
      </c>
      <c r="I86" s="61">
        <v>349</v>
      </c>
      <c r="J86" s="55">
        <v>600</v>
      </c>
      <c r="K86" s="61">
        <v>1098</v>
      </c>
      <c r="L86" s="55">
        <v>840</v>
      </c>
      <c r="M86" s="61">
        <v>141</v>
      </c>
      <c r="N86" s="73">
        <f>IF(ISERROR(L86+J86+H86+F86),"Invalid Input",L86+J86+H86+F86)</f>
        <v>1925</v>
      </c>
      <c r="O86" s="74">
        <f>IF(ISERROR(G86+I86+K86+M86),"Invalid Input",G86+I86+K86+M86)</f>
        <v>2079</v>
      </c>
      <c r="P86" s="68">
        <v>0</v>
      </c>
      <c r="Q86" s="53">
        <f>IF(ISERROR(P86-O86),"Invalid Input",(P86-O86))</f>
        <v>-2079</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[12]SheetNames!A42</f>
        <v>KZN282</v>
      </c>
    </row>
  </sheetData>
  <mergeCells count="48">
    <mergeCell ref="B33:C33"/>
    <mergeCell ref="B34:C34"/>
    <mergeCell ref="B36:C36"/>
    <mergeCell ref="A22:C22"/>
    <mergeCell ref="B24:C24"/>
    <mergeCell ref="B25:C25"/>
    <mergeCell ref="B26:C26"/>
    <mergeCell ref="B27:C27"/>
    <mergeCell ref="B28:C28"/>
    <mergeCell ref="B29:C29"/>
    <mergeCell ref="B30:C30"/>
    <mergeCell ref="B32:C32"/>
    <mergeCell ref="B43:C43"/>
    <mergeCell ref="A45:C45"/>
    <mergeCell ref="B47:C47"/>
    <mergeCell ref="B48:C48"/>
    <mergeCell ref="B49:C49"/>
    <mergeCell ref="B50:C50"/>
    <mergeCell ref="B62:C62"/>
    <mergeCell ref="B63:C63"/>
    <mergeCell ref="B64:C64"/>
    <mergeCell ref="B72:C72"/>
    <mergeCell ref="A51:C51"/>
    <mergeCell ref="B37:C37"/>
    <mergeCell ref="A38:C38"/>
    <mergeCell ref="B40:C40"/>
    <mergeCell ref="B41:C41"/>
    <mergeCell ref="B42:C42"/>
    <mergeCell ref="B83:C83"/>
    <mergeCell ref="B84:C84"/>
    <mergeCell ref="B73:C73"/>
    <mergeCell ref="B53:C53"/>
    <mergeCell ref="B54:C54"/>
    <mergeCell ref="B55:C55"/>
    <mergeCell ref="B57:C57"/>
    <mergeCell ref="B58:C58"/>
    <mergeCell ref="B59:C59"/>
    <mergeCell ref="B61:C61"/>
    <mergeCell ref="B86:C86"/>
    <mergeCell ref="B74:C74"/>
    <mergeCell ref="B75:C75"/>
    <mergeCell ref="B76:C76"/>
    <mergeCell ref="B77:C77"/>
    <mergeCell ref="B78:C78"/>
    <mergeCell ref="B79:C79"/>
    <mergeCell ref="B80:C80"/>
    <mergeCell ref="B81:C81"/>
    <mergeCell ref="B82:C82"/>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tint="-0.249977111117893"/>
    <pageSetUpPr fitToPage="1"/>
  </sheetPr>
  <dimension ref="A1:T88"/>
  <sheetViews>
    <sheetView showGridLines="0" topLeftCell="D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KZN284 - uMlalazi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SheetNames!A43</f>
        <v>KZN284</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6" tint="-0.249977111117893"/>
    <pageSetUpPr fitToPage="1"/>
  </sheetPr>
  <dimension ref="A1:T88"/>
  <sheetViews>
    <sheetView showGridLines="0" topLeftCell="A64"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KZN285 - Mthonjaneni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SheetNames!A44</f>
        <v>KZN285</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6" tint="-0.249977111117893"/>
    <pageSetUpPr fitToPage="1"/>
  </sheetPr>
  <dimension ref="A1:T88"/>
  <sheetViews>
    <sheetView showGridLines="0" topLeftCell="D7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KZN286 - Nkandla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SheetNames!A45</f>
        <v>KZN286</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323"/>
  <sheetViews>
    <sheetView showGridLines="0" topLeftCell="C46" zoomScale="73" zoomScaleNormal="73" workbookViewId="0">
      <selection activeCell="S83" sqref="S83"/>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0" width="10.7109375" style="2" customWidth="1"/>
    <col min="11" max="11" width="10.7109375" style="163" customWidth="1"/>
    <col min="12"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"&amp;VLOOKUP(A88,[5]SheetNames!A2:C56,3,FALSE)</f>
        <v>DC28 - King Cetshwayo</v>
      </c>
      <c r="B1" s="65"/>
      <c r="C1" s="66"/>
      <c r="D1" s="1"/>
      <c r="E1" s="1"/>
      <c r="F1" s="1"/>
      <c r="G1" s="1"/>
      <c r="H1" s="1"/>
      <c r="I1" s="1"/>
      <c r="J1" s="1"/>
      <c r="K1" s="162"/>
      <c r="L1" s="1"/>
      <c r="M1" s="1"/>
      <c r="N1" s="1"/>
      <c r="O1" s="1"/>
      <c r="P1" s="1"/>
      <c r="Q1" s="1"/>
      <c r="R1" s="1"/>
      <c r="S1" s="106"/>
      <c r="T1" s="106"/>
    </row>
    <row r="2" spans="1:20" x14ac:dyDescent="0.25">
      <c r="K2" s="90"/>
    </row>
    <row r="3" spans="1:20" ht="21.75" customHeight="1" x14ac:dyDescent="0.25">
      <c r="A3" s="103" t="s">
        <v>193</v>
      </c>
      <c r="B3" s="62"/>
      <c r="C3" s="63"/>
      <c r="D3" s="64"/>
      <c r="E3" s="3"/>
      <c r="F3" s="1"/>
      <c r="G3" s="1"/>
      <c r="H3" s="1"/>
      <c r="I3" s="1"/>
      <c r="J3" s="1"/>
      <c r="K3" s="162"/>
      <c r="L3" s="1"/>
      <c r="M3" s="1"/>
      <c r="N3" s="1"/>
      <c r="O3" s="1"/>
      <c r="P3" s="1"/>
      <c r="Q3" s="1"/>
      <c r="R3" s="1"/>
      <c r="S3" s="106"/>
      <c r="T3" s="106"/>
    </row>
    <row r="4" spans="1:20" ht="33" x14ac:dyDescent="0.3">
      <c r="D4" s="102" t="s">
        <v>36</v>
      </c>
      <c r="K4" s="90"/>
    </row>
    <row r="5" spans="1:20" ht="30" x14ac:dyDescent="0.25">
      <c r="C5" s="107" t="s">
        <v>69</v>
      </c>
      <c r="D5" s="126"/>
      <c r="E5" s="105" t="s">
        <v>39</v>
      </c>
      <c r="K5" s="90"/>
    </row>
    <row r="6" spans="1:20" ht="16.5" x14ac:dyDescent="0.3">
      <c r="C6" s="107" t="s">
        <v>30</v>
      </c>
      <c r="D6" s="118"/>
      <c r="E6" s="104" t="s">
        <v>35</v>
      </c>
      <c r="K6" s="90"/>
    </row>
    <row r="7" spans="1:20" ht="30" x14ac:dyDescent="0.25">
      <c r="A7" s="67"/>
      <c r="B7" s="62"/>
      <c r="C7" s="108" t="s">
        <v>70</v>
      </c>
      <c r="D7" s="119"/>
      <c r="E7" s="104" t="s">
        <v>34</v>
      </c>
      <c r="F7" s="1"/>
      <c r="G7" s="1"/>
      <c r="H7" s="1"/>
      <c r="I7" s="1"/>
      <c r="J7" s="1"/>
      <c r="K7" s="162"/>
      <c r="L7" s="1"/>
      <c r="M7" s="1"/>
      <c r="N7" s="1"/>
      <c r="O7" s="1"/>
      <c r="P7" s="1"/>
      <c r="Q7" s="1"/>
      <c r="R7" s="1"/>
      <c r="S7" s="106"/>
      <c r="T7" s="106"/>
    </row>
    <row r="8" spans="1:20" x14ac:dyDescent="0.25">
      <c r="A8" s="67"/>
      <c r="B8" s="62"/>
      <c r="C8" s="285" t="s">
        <v>71</v>
      </c>
      <c r="D8" s="119"/>
      <c r="E8" s="104" t="s">
        <v>35</v>
      </c>
      <c r="F8" s="1"/>
      <c r="G8" s="1"/>
      <c r="H8" s="1"/>
      <c r="I8" s="1"/>
      <c r="J8" s="1"/>
      <c r="K8" s="162"/>
      <c r="L8" s="1"/>
      <c r="M8" s="1"/>
      <c r="N8" s="1"/>
      <c r="O8" s="1"/>
      <c r="P8" s="1"/>
      <c r="Q8" s="1"/>
      <c r="R8" s="1"/>
      <c r="S8" s="106"/>
      <c r="T8" s="106"/>
    </row>
    <row r="9" spans="1:20" ht="15.75" customHeight="1" x14ac:dyDescent="0.25">
      <c r="A9" s="67"/>
      <c r="B9" s="62"/>
      <c r="C9" s="109" t="s">
        <v>72</v>
      </c>
      <c r="D9" s="119"/>
      <c r="E9" s="104" t="s">
        <v>35</v>
      </c>
      <c r="F9" s="1"/>
      <c r="G9" s="1"/>
      <c r="H9" s="1"/>
      <c r="I9" s="1"/>
      <c r="J9" s="1"/>
      <c r="K9" s="162"/>
      <c r="L9" s="1"/>
      <c r="M9" s="1"/>
      <c r="N9" s="1"/>
      <c r="O9" s="1"/>
      <c r="P9" s="1"/>
      <c r="Q9" s="1"/>
      <c r="R9" s="1"/>
      <c r="S9" s="106"/>
      <c r="T9" s="106"/>
    </row>
    <row r="10" spans="1:20" x14ac:dyDescent="0.25">
      <c r="A10" s="67"/>
      <c r="B10" s="62"/>
      <c r="C10" s="108" t="s">
        <v>73</v>
      </c>
      <c r="D10" s="119"/>
      <c r="E10" s="104" t="s">
        <v>35</v>
      </c>
      <c r="F10" s="1"/>
      <c r="G10" s="1"/>
      <c r="H10" s="1"/>
      <c r="I10" s="1"/>
      <c r="J10" s="1"/>
      <c r="K10" s="162"/>
      <c r="L10" s="1"/>
      <c r="M10" s="1"/>
      <c r="N10" s="1"/>
      <c r="O10" s="1"/>
      <c r="P10" s="1"/>
      <c r="Q10" s="1"/>
      <c r="R10" s="1"/>
      <c r="S10" s="106"/>
      <c r="T10" s="106"/>
    </row>
    <row r="11" spans="1:20" x14ac:dyDescent="0.25">
      <c r="A11" s="67"/>
      <c r="B11" s="62"/>
      <c r="C11" s="108" t="s">
        <v>74</v>
      </c>
      <c r="D11" s="126"/>
      <c r="E11" s="104" t="s">
        <v>35</v>
      </c>
      <c r="F11" s="1"/>
      <c r="G11" s="1"/>
      <c r="H11" s="1"/>
      <c r="I11" s="1"/>
      <c r="J11" s="1"/>
      <c r="K11" s="162"/>
      <c r="L11" s="1"/>
      <c r="M11" s="1"/>
      <c r="N11" s="1"/>
      <c r="O11" s="1"/>
      <c r="P11" s="1"/>
      <c r="Q11" s="1"/>
      <c r="R11" s="1"/>
      <c r="S11" s="106"/>
      <c r="T11" s="106"/>
    </row>
    <row r="12" spans="1:20" x14ac:dyDescent="0.25">
      <c r="A12" s="67"/>
      <c r="B12" s="62"/>
      <c r="C12" s="108" t="s">
        <v>75</v>
      </c>
      <c r="D12" s="119"/>
      <c r="E12" s="104" t="s">
        <v>35</v>
      </c>
      <c r="F12" s="1"/>
      <c r="G12" s="1"/>
      <c r="H12" s="1"/>
      <c r="I12" s="1"/>
      <c r="J12" s="1"/>
      <c r="K12" s="162"/>
      <c r="L12" s="1"/>
      <c r="M12" s="1"/>
      <c r="N12" s="1"/>
      <c r="O12" s="1"/>
      <c r="P12" s="1"/>
      <c r="Q12" s="1"/>
      <c r="R12" s="1"/>
      <c r="S12" s="106"/>
      <c r="T12" s="106"/>
    </row>
    <row r="13" spans="1:20" x14ac:dyDescent="0.25">
      <c r="A13" s="67"/>
      <c r="B13" s="62"/>
      <c r="C13" s="108" t="s">
        <v>76</v>
      </c>
      <c r="D13" s="119"/>
      <c r="E13" s="104" t="s">
        <v>35</v>
      </c>
      <c r="F13" s="1"/>
      <c r="G13" s="1"/>
      <c r="H13" s="1"/>
      <c r="I13" s="1"/>
      <c r="J13" s="1"/>
      <c r="K13" s="162"/>
      <c r="L13" s="1"/>
      <c r="M13" s="1"/>
      <c r="N13" s="1"/>
      <c r="O13" s="1"/>
      <c r="P13" s="1"/>
      <c r="Q13" s="1"/>
      <c r="R13" s="1"/>
      <c r="S13" s="106"/>
      <c r="T13" s="106"/>
    </row>
    <row r="14" spans="1:20" ht="30" x14ac:dyDescent="0.25">
      <c r="A14" s="67"/>
      <c r="B14" s="62"/>
      <c r="C14" s="108" t="s">
        <v>77</v>
      </c>
      <c r="D14" s="119"/>
      <c r="E14" s="104" t="s">
        <v>35</v>
      </c>
      <c r="F14" s="1"/>
      <c r="G14" s="1"/>
      <c r="H14" s="1"/>
      <c r="I14" s="1"/>
      <c r="J14" s="1"/>
      <c r="K14" s="162"/>
      <c r="L14" s="1"/>
      <c r="M14" s="1"/>
      <c r="N14" s="1"/>
      <c r="O14" s="1"/>
      <c r="P14" s="1"/>
      <c r="Q14" s="1"/>
      <c r="R14" s="1"/>
      <c r="S14" s="106"/>
      <c r="T14" s="106"/>
    </row>
    <row r="15" spans="1:20" x14ac:dyDescent="0.25">
      <c r="A15" s="67"/>
      <c r="B15" s="62"/>
      <c r="C15" s="107" t="s">
        <v>78</v>
      </c>
      <c r="D15" s="119"/>
      <c r="E15" s="104" t="s">
        <v>35</v>
      </c>
      <c r="F15" s="1"/>
      <c r="G15" s="1"/>
      <c r="H15" s="1"/>
      <c r="I15" s="1"/>
      <c r="J15" s="1"/>
      <c r="K15" s="162"/>
      <c r="L15" s="1"/>
      <c r="M15" s="1"/>
      <c r="N15" s="1"/>
      <c r="O15" s="1"/>
      <c r="P15" s="1"/>
      <c r="Q15" s="1"/>
      <c r="R15" s="1"/>
      <c r="S15" s="106"/>
      <c r="T15" s="106"/>
    </row>
    <row r="16" spans="1:20" x14ac:dyDescent="0.25">
      <c r="A16" s="67"/>
      <c r="B16" s="62"/>
      <c r="C16" s="99"/>
      <c r="D16" s="64"/>
      <c r="E16" s="3"/>
      <c r="F16" s="1"/>
      <c r="G16" s="1"/>
      <c r="H16" s="1"/>
      <c r="I16" s="1"/>
      <c r="J16" s="1"/>
      <c r="K16" s="162"/>
      <c r="L16" s="1"/>
      <c r="M16" s="1"/>
      <c r="N16" s="1"/>
      <c r="O16" s="1"/>
      <c r="P16" s="1"/>
      <c r="Q16" s="1"/>
      <c r="R16" s="1"/>
      <c r="S16" s="106"/>
      <c r="T16" s="106"/>
    </row>
    <row r="17" spans="1:20" x14ac:dyDescent="0.25">
      <c r="A17" s="67" t="s">
        <v>194</v>
      </c>
      <c r="B17" s="62"/>
      <c r="C17" s="63"/>
      <c r="D17" s="64"/>
      <c r="E17" s="3"/>
      <c r="F17" s="1"/>
      <c r="G17" s="1"/>
      <c r="H17" s="1"/>
      <c r="I17" s="1"/>
      <c r="J17" s="1"/>
      <c r="K17" s="162"/>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28878</v>
      </c>
      <c r="E53" s="60">
        <v>2000</v>
      </c>
      <c r="F53" s="55">
        <v>500</v>
      </c>
      <c r="G53" s="61">
        <v>60</v>
      </c>
      <c r="H53" s="55">
        <v>500</v>
      </c>
      <c r="I53" s="61">
        <v>0</v>
      </c>
      <c r="J53" s="55">
        <v>200</v>
      </c>
      <c r="K53" s="61">
        <v>474</v>
      </c>
      <c r="L53" s="55">
        <v>200</v>
      </c>
      <c r="M53" s="61">
        <v>1325</v>
      </c>
      <c r="N53" s="73">
        <f>IF(ISERROR(L53+J53+H53+F53),"Invalid Input",L53+J53+H53+F53)</f>
        <v>1400</v>
      </c>
      <c r="O53" s="74">
        <f>IF(ISERROR(G53+I53+K53+M53),"Invalid Input",G53+I53+K53+M53)</f>
        <v>1859</v>
      </c>
      <c r="P53" s="68">
        <v>0</v>
      </c>
      <c r="Q53" s="53">
        <f>IF(ISERROR(P53-O53),"Invalid Input",(P53-O53))</f>
        <v>-1859</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19061</v>
      </c>
      <c r="E57" s="60">
        <v>5000</v>
      </c>
      <c r="F57" s="55">
        <v>1250</v>
      </c>
      <c r="G57" s="61" t="s">
        <v>215</v>
      </c>
      <c r="H57" s="55">
        <v>1250</v>
      </c>
      <c r="I57" s="61">
        <v>0</v>
      </c>
      <c r="J57" s="55">
        <v>250</v>
      </c>
      <c r="K57" s="61">
        <v>13</v>
      </c>
      <c r="L57" s="55">
        <v>1250</v>
      </c>
      <c r="M57" s="61">
        <v>1367</v>
      </c>
      <c r="N57" s="73">
        <f>IF(ISERROR(L57+J57+H57+F57),"Invalid Input",L57+J57+H57+F57)</f>
        <v>4000</v>
      </c>
      <c r="O57" s="74">
        <f>IF(ISERROR(G57+I57+K57+M57),"Invalid Input",G57+I57+K57+M57)</f>
        <v>1380</v>
      </c>
      <c r="P57" s="68">
        <v>0</v>
      </c>
      <c r="Q57" s="53">
        <f>IF(ISERROR(P57-O57),"Invalid Input",(P57-O57))</f>
        <v>-1380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600</v>
      </c>
      <c r="F86" s="55">
        <v>150</v>
      </c>
      <c r="G86" s="61">
        <v>368</v>
      </c>
      <c r="H86" s="55">
        <v>150</v>
      </c>
      <c r="I86" s="61">
        <v>0</v>
      </c>
      <c r="J86" s="55">
        <v>150</v>
      </c>
      <c r="K86" s="61">
        <v>346</v>
      </c>
      <c r="L86" s="55">
        <v>150</v>
      </c>
      <c r="M86" s="61">
        <v>357</v>
      </c>
      <c r="N86" s="73">
        <f>IF(ISERROR(L86+J86+H86+F86),"Invalid Input",L86+J86+H86+F86)</f>
        <v>600</v>
      </c>
      <c r="O86" s="74">
        <f>IF(ISERROR(G86+I86+K86+M86),"Invalid Input",G86+I86+K86+M86)</f>
        <v>1071</v>
      </c>
      <c r="P86" s="68">
        <v>0</v>
      </c>
      <c r="Q86" s="53">
        <f>IF(ISERROR(P86-O86),"Invalid Input",(P86-O86))</f>
        <v>-1071</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[5]SheetNames!A46</f>
        <v>DC28</v>
      </c>
      <c r="K88" s="90"/>
    </row>
    <row r="89" spans="1:20" x14ac:dyDescent="0.25">
      <c r="K89" s="90"/>
    </row>
    <row r="90" spans="1:20" x14ac:dyDescent="0.25">
      <c r="K90" s="90"/>
    </row>
    <row r="91" spans="1:20" x14ac:dyDescent="0.25">
      <c r="K91" s="90"/>
    </row>
    <row r="92" spans="1:20" x14ac:dyDescent="0.25">
      <c r="K92" s="90"/>
    </row>
    <row r="93" spans="1:20" x14ac:dyDescent="0.25">
      <c r="K93" s="90"/>
    </row>
    <row r="94" spans="1:20" x14ac:dyDescent="0.25">
      <c r="K94" s="90"/>
    </row>
    <row r="95" spans="1:20" x14ac:dyDescent="0.25">
      <c r="K95" s="90"/>
    </row>
    <row r="96" spans="1:20" x14ac:dyDescent="0.25">
      <c r="K96" s="90"/>
    </row>
    <row r="97" spans="11:11" x14ac:dyDescent="0.25">
      <c r="K97" s="90"/>
    </row>
    <row r="98" spans="11:11" x14ac:dyDescent="0.25">
      <c r="K98" s="90"/>
    </row>
    <row r="99" spans="11:11" x14ac:dyDescent="0.25">
      <c r="K99" s="90"/>
    </row>
    <row r="100" spans="11:11" x14ac:dyDescent="0.25">
      <c r="K100" s="90"/>
    </row>
    <row r="101" spans="11:11" x14ac:dyDescent="0.25">
      <c r="K101" s="90"/>
    </row>
    <row r="102" spans="11:11" x14ac:dyDescent="0.25">
      <c r="K102" s="90"/>
    </row>
    <row r="103" spans="11:11" x14ac:dyDescent="0.25">
      <c r="K103" s="90"/>
    </row>
    <row r="104" spans="11:11" x14ac:dyDescent="0.25">
      <c r="K104" s="90"/>
    </row>
    <row r="105" spans="11:11" x14ac:dyDescent="0.25">
      <c r="K105" s="90"/>
    </row>
    <row r="106" spans="11:11" x14ac:dyDescent="0.25">
      <c r="K106" s="90"/>
    </row>
    <row r="107" spans="11:11" x14ac:dyDescent="0.25">
      <c r="K107" s="90"/>
    </row>
    <row r="108" spans="11:11" x14ac:dyDescent="0.25">
      <c r="K108" s="90"/>
    </row>
    <row r="109" spans="11:11" x14ac:dyDescent="0.25">
      <c r="K109" s="90"/>
    </row>
    <row r="110" spans="11:11" x14ac:dyDescent="0.25">
      <c r="K110" s="90"/>
    </row>
    <row r="111" spans="11:11" x14ac:dyDescent="0.25">
      <c r="K111" s="90"/>
    </row>
    <row r="112" spans="11:11" x14ac:dyDescent="0.25">
      <c r="K112" s="90"/>
    </row>
    <row r="113" spans="11:11" x14ac:dyDescent="0.25">
      <c r="K113" s="90"/>
    </row>
    <row r="114" spans="11:11" x14ac:dyDescent="0.25">
      <c r="K114" s="90"/>
    </row>
    <row r="115" spans="11:11" x14ac:dyDescent="0.25">
      <c r="K115" s="90"/>
    </row>
    <row r="116" spans="11:11" x14ac:dyDescent="0.25">
      <c r="K116" s="90"/>
    </row>
    <row r="117" spans="11:11" x14ac:dyDescent="0.25">
      <c r="K117" s="90"/>
    </row>
    <row r="118" spans="11:11" x14ac:dyDescent="0.25">
      <c r="K118" s="90"/>
    </row>
    <row r="119" spans="11:11" x14ac:dyDescent="0.25">
      <c r="K119" s="90"/>
    </row>
    <row r="120" spans="11:11" x14ac:dyDescent="0.25">
      <c r="K120" s="90"/>
    </row>
    <row r="121" spans="11:11" x14ac:dyDescent="0.25">
      <c r="K121" s="90"/>
    </row>
    <row r="122" spans="11:11" x14ac:dyDescent="0.25">
      <c r="K122" s="90"/>
    </row>
    <row r="123" spans="11:11" x14ac:dyDescent="0.25">
      <c r="K123" s="90"/>
    </row>
    <row r="124" spans="11:11" x14ac:dyDescent="0.25">
      <c r="K124" s="90"/>
    </row>
    <row r="125" spans="11:11" x14ac:dyDescent="0.25">
      <c r="K125" s="90"/>
    </row>
    <row r="126" spans="11:11" x14ac:dyDescent="0.25">
      <c r="K126" s="90"/>
    </row>
    <row r="127" spans="11:11" x14ac:dyDescent="0.25">
      <c r="K127" s="90"/>
    </row>
    <row r="128" spans="11:11" x14ac:dyDescent="0.25">
      <c r="K128" s="90"/>
    </row>
    <row r="129" spans="11:11" x14ac:dyDescent="0.25">
      <c r="K129" s="90"/>
    </row>
    <row r="130" spans="11:11" x14ac:dyDescent="0.25">
      <c r="K130" s="90"/>
    </row>
    <row r="131" spans="11:11" x14ac:dyDescent="0.25">
      <c r="K131" s="90"/>
    </row>
    <row r="132" spans="11:11" x14ac:dyDescent="0.25">
      <c r="K132" s="90"/>
    </row>
    <row r="133" spans="11:11" x14ac:dyDescent="0.25">
      <c r="K133" s="90"/>
    </row>
    <row r="134" spans="11:11" x14ac:dyDescent="0.25">
      <c r="K134" s="90"/>
    </row>
    <row r="135" spans="11:11" x14ac:dyDescent="0.25">
      <c r="K135" s="90"/>
    </row>
    <row r="136" spans="11:11" x14ac:dyDescent="0.25">
      <c r="K136" s="90"/>
    </row>
    <row r="137" spans="11:11" x14ac:dyDescent="0.25">
      <c r="K137" s="90"/>
    </row>
    <row r="138" spans="11:11" x14ac:dyDescent="0.25">
      <c r="K138" s="90"/>
    </row>
    <row r="139" spans="11:11" x14ac:dyDescent="0.25">
      <c r="K139" s="90"/>
    </row>
    <row r="140" spans="11:11" x14ac:dyDescent="0.25">
      <c r="K140" s="90"/>
    </row>
    <row r="141" spans="11:11" x14ac:dyDescent="0.25">
      <c r="K141" s="90"/>
    </row>
    <row r="142" spans="11:11" x14ac:dyDescent="0.25">
      <c r="K142" s="90"/>
    </row>
    <row r="143" spans="11:11" x14ac:dyDescent="0.25">
      <c r="K143" s="90"/>
    </row>
    <row r="144" spans="11:11" x14ac:dyDescent="0.25">
      <c r="K144" s="90"/>
    </row>
    <row r="145" spans="11:11" x14ac:dyDescent="0.25">
      <c r="K145" s="90"/>
    </row>
    <row r="146" spans="11:11" x14ac:dyDescent="0.25">
      <c r="K146" s="90"/>
    </row>
    <row r="147" spans="11:11" x14ac:dyDescent="0.25">
      <c r="K147" s="90"/>
    </row>
    <row r="148" spans="11:11" x14ac:dyDescent="0.25">
      <c r="K148" s="90"/>
    </row>
    <row r="149" spans="11:11" x14ac:dyDescent="0.25">
      <c r="K149" s="90"/>
    </row>
    <row r="150" spans="11:11" x14ac:dyDescent="0.25">
      <c r="K150" s="90"/>
    </row>
    <row r="151" spans="11:11" x14ac:dyDescent="0.25">
      <c r="K151" s="90"/>
    </row>
    <row r="152" spans="11:11" x14ac:dyDescent="0.25">
      <c r="K152" s="90"/>
    </row>
    <row r="153" spans="11:11" x14ac:dyDescent="0.25">
      <c r="K153" s="90"/>
    </row>
    <row r="154" spans="11:11" x14ac:dyDescent="0.25">
      <c r="K154" s="90"/>
    </row>
    <row r="155" spans="11:11" x14ac:dyDescent="0.25">
      <c r="K155" s="90"/>
    </row>
    <row r="156" spans="11:11" x14ac:dyDescent="0.25">
      <c r="K156" s="90"/>
    </row>
    <row r="157" spans="11:11" x14ac:dyDescent="0.25">
      <c r="K157" s="90"/>
    </row>
    <row r="158" spans="11:11" x14ac:dyDescent="0.25">
      <c r="K158" s="90"/>
    </row>
    <row r="159" spans="11:11" x14ac:dyDescent="0.25">
      <c r="K159" s="90"/>
    </row>
    <row r="160" spans="11:11" x14ac:dyDescent="0.25">
      <c r="K160" s="90"/>
    </row>
    <row r="161" spans="11:11" x14ac:dyDescent="0.25">
      <c r="K161" s="90"/>
    </row>
    <row r="162" spans="11:11" x14ac:dyDescent="0.25">
      <c r="K162" s="90"/>
    </row>
    <row r="163" spans="11:11" x14ac:dyDescent="0.25">
      <c r="K163" s="90"/>
    </row>
    <row r="164" spans="11:11" x14ac:dyDescent="0.25">
      <c r="K164" s="90"/>
    </row>
    <row r="165" spans="11:11" x14ac:dyDescent="0.25">
      <c r="K165" s="90"/>
    </row>
    <row r="166" spans="11:11" x14ac:dyDescent="0.25">
      <c r="K166" s="90"/>
    </row>
    <row r="167" spans="11:11" x14ac:dyDescent="0.25">
      <c r="K167" s="90"/>
    </row>
    <row r="168" spans="11:11" x14ac:dyDescent="0.25">
      <c r="K168" s="90"/>
    </row>
    <row r="169" spans="11:11" x14ac:dyDescent="0.25">
      <c r="K169" s="90"/>
    </row>
    <row r="170" spans="11:11" x14ac:dyDescent="0.25">
      <c r="K170" s="90"/>
    </row>
    <row r="171" spans="11:11" x14ac:dyDescent="0.25">
      <c r="K171" s="90"/>
    </row>
    <row r="172" spans="11:11" x14ac:dyDescent="0.25">
      <c r="K172" s="90"/>
    </row>
    <row r="173" spans="11:11" x14ac:dyDescent="0.25">
      <c r="K173" s="90"/>
    </row>
    <row r="174" spans="11:11" x14ac:dyDescent="0.25">
      <c r="K174" s="90"/>
    </row>
    <row r="175" spans="11:11" x14ac:dyDescent="0.25">
      <c r="K175" s="90"/>
    </row>
    <row r="176" spans="11:11" x14ac:dyDescent="0.25">
      <c r="K176" s="90"/>
    </row>
    <row r="177" spans="11:11" x14ac:dyDescent="0.25">
      <c r="K177" s="90"/>
    </row>
    <row r="178" spans="11:11" x14ac:dyDescent="0.25">
      <c r="K178" s="90"/>
    </row>
    <row r="179" spans="11:11" x14ac:dyDescent="0.25">
      <c r="K179" s="90"/>
    </row>
    <row r="180" spans="11:11" x14ac:dyDescent="0.25">
      <c r="K180" s="90"/>
    </row>
    <row r="181" spans="11:11" x14ac:dyDescent="0.25">
      <c r="K181" s="90"/>
    </row>
    <row r="182" spans="11:11" x14ac:dyDescent="0.25">
      <c r="K182" s="90"/>
    </row>
    <row r="183" spans="11:11" x14ac:dyDescent="0.25">
      <c r="K183" s="90"/>
    </row>
    <row r="184" spans="11:11" x14ac:dyDescent="0.25">
      <c r="K184" s="90"/>
    </row>
    <row r="185" spans="11:11" x14ac:dyDescent="0.25">
      <c r="K185" s="90"/>
    </row>
    <row r="186" spans="11:11" x14ac:dyDescent="0.25">
      <c r="K186" s="90"/>
    </row>
    <row r="187" spans="11:11" x14ac:dyDescent="0.25">
      <c r="K187" s="90"/>
    </row>
    <row r="188" spans="11:11" x14ac:dyDescent="0.25">
      <c r="K188" s="90"/>
    </row>
    <row r="189" spans="11:11" x14ac:dyDescent="0.25">
      <c r="K189" s="90"/>
    </row>
    <row r="190" spans="11:11" x14ac:dyDescent="0.25">
      <c r="K190" s="90"/>
    </row>
    <row r="191" spans="11:11" x14ac:dyDescent="0.25">
      <c r="K191" s="90"/>
    </row>
    <row r="192" spans="11:11" x14ac:dyDescent="0.25">
      <c r="K192" s="90"/>
    </row>
    <row r="193" spans="11:11" x14ac:dyDescent="0.25">
      <c r="K193" s="90"/>
    </row>
    <row r="194" spans="11:11" x14ac:dyDescent="0.25">
      <c r="K194" s="90"/>
    </row>
    <row r="195" spans="11:11" x14ac:dyDescent="0.25">
      <c r="K195" s="90"/>
    </row>
    <row r="196" spans="11:11" x14ac:dyDescent="0.25">
      <c r="K196" s="90"/>
    </row>
    <row r="197" spans="11:11" x14ac:dyDescent="0.25">
      <c r="K197" s="90"/>
    </row>
    <row r="198" spans="11:11" x14ac:dyDescent="0.25">
      <c r="K198" s="90"/>
    </row>
    <row r="199" spans="11:11" x14ac:dyDescent="0.25">
      <c r="K199" s="90"/>
    </row>
    <row r="200" spans="11:11" x14ac:dyDescent="0.25">
      <c r="K200" s="90"/>
    </row>
    <row r="201" spans="11:11" x14ac:dyDescent="0.25">
      <c r="K201" s="90"/>
    </row>
    <row r="202" spans="11:11" x14ac:dyDescent="0.25">
      <c r="K202" s="90"/>
    </row>
    <row r="203" spans="11:11" x14ac:dyDescent="0.25">
      <c r="K203" s="90"/>
    </row>
    <row r="204" spans="11:11" x14ac:dyDescent="0.25">
      <c r="K204" s="90"/>
    </row>
    <row r="205" spans="11:11" x14ac:dyDescent="0.25">
      <c r="K205" s="90"/>
    </row>
    <row r="206" spans="11:11" x14ac:dyDescent="0.25">
      <c r="K206" s="90"/>
    </row>
    <row r="207" spans="11:11" x14ac:dyDescent="0.25">
      <c r="K207" s="90"/>
    </row>
    <row r="208" spans="11:11" x14ac:dyDescent="0.25">
      <c r="K208" s="90"/>
    </row>
    <row r="209" spans="11:11" x14ac:dyDescent="0.25">
      <c r="K209" s="90"/>
    </row>
    <row r="210" spans="11:11" x14ac:dyDescent="0.25">
      <c r="K210" s="90"/>
    </row>
    <row r="211" spans="11:11" x14ac:dyDescent="0.25">
      <c r="K211" s="90"/>
    </row>
    <row r="212" spans="11:11" x14ac:dyDescent="0.25">
      <c r="K212" s="90"/>
    </row>
    <row r="213" spans="11:11" x14ac:dyDescent="0.25">
      <c r="K213" s="90"/>
    </row>
    <row r="214" spans="11:11" x14ac:dyDescent="0.25">
      <c r="K214" s="90"/>
    </row>
    <row r="215" spans="11:11" x14ac:dyDescent="0.25">
      <c r="K215" s="90"/>
    </row>
    <row r="216" spans="11:11" x14ac:dyDescent="0.25">
      <c r="K216" s="90"/>
    </row>
    <row r="217" spans="11:11" x14ac:dyDescent="0.25">
      <c r="K217" s="90"/>
    </row>
    <row r="218" spans="11:11" x14ac:dyDescent="0.25">
      <c r="K218" s="90"/>
    </row>
    <row r="219" spans="11:11" x14ac:dyDescent="0.25">
      <c r="K219" s="90"/>
    </row>
    <row r="220" spans="11:11" x14ac:dyDescent="0.25">
      <c r="K220" s="90"/>
    </row>
    <row r="221" spans="11:11" x14ac:dyDescent="0.25">
      <c r="K221" s="90"/>
    </row>
    <row r="222" spans="11:11" x14ac:dyDescent="0.25">
      <c r="K222" s="90"/>
    </row>
    <row r="223" spans="11:11" x14ac:dyDescent="0.25">
      <c r="K223" s="90"/>
    </row>
    <row r="224" spans="11:11" x14ac:dyDescent="0.25">
      <c r="K224" s="90"/>
    </row>
    <row r="225" spans="11:11" x14ac:dyDescent="0.25">
      <c r="K225" s="90"/>
    </row>
    <row r="226" spans="11:11" x14ac:dyDescent="0.25">
      <c r="K226" s="90"/>
    </row>
    <row r="227" spans="11:11" x14ac:dyDescent="0.25">
      <c r="K227" s="90"/>
    </row>
    <row r="228" spans="11:11" x14ac:dyDescent="0.25">
      <c r="K228" s="90"/>
    </row>
    <row r="229" spans="11:11" x14ac:dyDescent="0.25">
      <c r="K229" s="90"/>
    </row>
    <row r="230" spans="11:11" x14ac:dyDescent="0.25">
      <c r="K230" s="90"/>
    </row>
    <row r="231" spans="11:11" x14ac:dyDescent="0.25">
      <c r="K231" s="90"/>
    </row>
    <row r="232" spans="11:11" x14ac:dyDescent="0.25">
      <c r="K232" s="90"/>
    </row>
    <row r="233" spans="11:11" x14ac:dyDescent="0.25">
      <c r="K233" s="90"/>
    </row>
    <row r="234" spans="11:11" x14ac:dyDescent="0.25">
      <c r="K234" s="90"/>
    </row>
    <row r="235" spans="11:11" x14ac:dyDescent="0.25">
      <c r="K235" s="90"/>
    </row>
    <row r="236" spans="11:11" x14ac:dyDescent="0.25">
      <c r="K236" s="90"/>
    </row>
    <row r="237" spans="11:11" x14ac:dyDescent="0.25">
      <c r="K237" s="90"/>
    </row>
    <row r="238" spans="11:11" x14ac:dyDescent="0.25">
      <c r="K238" s="90"/>
    </row>
    <row r="239" spans="11:11" x14ac:dyDescent="0.25">
      <c r="K239" s="90"/>
    </row>
    <row r="240" spans="11:11" x14ac:dyDescent="0.25">
      <c r="K240" s="90"/>
    </row>
    <row r="241" spans="11:11" x14ac:dyDescent="0.25">
      <c r="K241" s="90"/>
    </row>
    <row r="242" spans="11:11" x14ac:dyDescent="0.25">
      <c r="K242" s="90"/>
    </row>
    <row r="243" spans="11:11" x14ac:dyDescent="0.25">
      <c r="K243" s="90"/>
    </row>
    <row r="244" spans="11:11" x14ac:dyDescent="0.25">
      <c r="K244" s="90"/>
    </row>
    <row r="245" spans="11:11" x14ac:dyDescent="0.25">
      <c r="K245" s="90"/>
    </row>
    <row r="246" spans="11:11" x14ac:dyDescent="0.25">
      <c r="K246" s="90"/>
    </row>
    <row r="247" spans="11:11" x14ac:dyDescent="0.25">
      <c r="K247" s="90"/>
    </row>
    <row r="248" spans="11:11" x14ac:dyDescent="0.25">
      <c r="K248" s="90"/>
    </row>
    <row r="249" spans="11:11" x14ac:dyDescent="0.25">
      <c r="K249" s="90"/>
    </row>
    <row r="250" spans="11:11" x14ac:dyDescent="0.25">
      <c r="K250" s="90"/>
    </row>
    <row r="251" spans="11:11" x14ac:dyDescent="0.25">
      <c r="K251" s="90"/>
    </row>
    <row r="252" spans="11:11" x14ac:dyDescent="0.25">
      <c r="K252" s="90"/>
    </row>
    <row r="253" spans="11:11" x14ac:dyDescent="0.25">
      <c r="K253" s="90"/>
    </row>
    <row r="254" spans="11:11" x14ac:dyDescent="0.25">
      <c r="K254" s="90"/>
    </row>
    <row r="255" spans="11:11" x14ac:dyDescent="0.25">
      <c r="K255" s="90"/>
    </row>
    <row r="256" spans="11:11" x14ac:dyDescent="0.25">
      <c r="K256" s="90"/>
    </row>
    <row r="257" spans="11:11" x14ac:dyDescent="0.25">
      <c r="K257" s="90"/>
    </row>
    <row r="258" spans="11:11" x14ac:dyDescent="0.25">
      <c r="K258" s="90"/>
    </row>
    <row r="259" spans="11:11" x14ac:dyDescent="0.25">
      <c r="K259" s="90"/>
    </row>
    <row r="260" spans="11:11" x14ac:dyDescent="0.25">
      <c r="K260" s="90"/>
    </row>
    <row r="261" spans="11:11" x14ac:dyDescent="0.25">
      <c r="K261" s="90"/>
    </row>
    <row r="262" spans="11:11" x14ac:dyDescent="0.25">
      <c r="K262" s="90"/>
    </row>
    <row r="263" spans="11:11" x14ac:dyDescent="0.25">
      <c r="K263" s="90"/>
    </row>
    <row r="264" spans="11:11" x14ac:dyDescent="0.25">
      <c r="K264" s="90"/>
    </row>
    <row r="265" spans="11:11" x14ac:dyDescent="0.25">
      <c r="K265" s="90"/>
    </row>
    <row r="266" spans="11:11" x14ac:dyDescent="0.25">
      <c r="K266" s="90"/>
    </row>
    <row r="267" spans="11:11" x14ac:dyDescent="0.25">
      <c r="K267" s="90"/>
    </row>
    <row r="268" spans="11:11" x14ac:dyDescent="0.25">
      <c r="K268" s="90"/>
    </row>
    <row r="269" spans="11:11" x14ac:dyDescent="0.25">
      <c r="K269" s="90"/>
    </row>
    <row r="270" spans="11:11" x14ac:dyDescent="0.25">
      <c r="K270" s="90"/>
    </row>
    <row r="271" spans="11:11" x14ac:dyDescent="0.25">
      <c r="K271" s="90"/>
    </row>
    <row r="272" spans="11:11" x14ac:dyDescent="0.25">
      <c r="K272" s="90"/>
    </row>
    <row r="273" spans="11:11" x14ac:dyDescent="0.25">
      <c r="K273" s="90"/>
    </row>
    <row r="274" spans="11:11" x14ac:dyDescent="0.25">
      <c r="K274" s="90"/>
    </row>
    <row r="275" spans="11:11" x14ac:dyDescent="0.25">
      <c r="K275" s="90"/>
    </row>
    <row r="276" spans="11:11" x14ac:dyDescent="0.25">
      <c r="K276" s="90"/>
    </row>
    <row r="277" spans="11:11" x14ac:dyDescent="0.25">
      <c r="K277" s="90"/>
    </row>
    <row r="278" spans="11:11" x14ac:dyDescent="0.25">
      <c r="K278" s="90"/>
    </row>
    <row r="279" spans="11:11" x14ac:dyDescent="0.25">
      <c r="K279" s="90"/>
    </row>
    <row r="280" spans="11:11" x14ac:dyDescent="0.25">
      <c r="K280" s="90"/>
    </row>
    <row r="281" spans="11:11" x14ac:dyDescent="0.25">
      <c r="K281" s="90"/>
    </row>
    <row r="282" spans="11:11" x14ac:dyDescent="0.25">
      <c r="K282" s="90"/>
    </row>
    <row r="283" spans="11:11" x14ac:dyDescent="0.25">
      <c r="K283" s="90"/>
    </row>
    <row r="284" spans="11:11" x14ac:dyDescent="0.25">
      <c r="K284" s="90"/>
    </row>
    <row r="285" spans="11:11" x14ac:dyDescent="0.25">
      <c r="K285" s="90"/>
    </row>
    <row r="286" spans="11:11" x14ac:dyDescent="0.25">
      <c r="K286" s="90"/>
    </row>
    <row r="287" spans="11:11" x14ac:dyDescent="0.25">
      <c r="K287" s="90"/>
    </row>
    <row r="288" spans="11:11" x14ac:dyDescent="0.25">
      <c r="K288" s="90"/>
    </row>
    <row r="289" spans="11:11" x14ac:dyDescent="0.25">
      <c r="K289" s="90"/>
    </row>
    <row r="290" spans="11:11" x14ac:dyDescent="0.25">
      <c r="K290" s="90"/>
    </row>
    <row r="291" spans="11:11" x14ac:dyDescent="0.25">
      <c r="K291" s="90"/>
    </row>
    <row r="292" spans="11:11" x14ac:dyDescent="0.25">
      <c r="K292" s="90"/>
    </row>
    <row r="293" spans="11:11" x14ac:dyDescent="0.25">
      <c r="K293" s="90"/>
    </row>
    <row r="294" spans="11:11" x14ac:dyDescent="0.25">
      <c r="K294" s="90"/>
    </row>
    <row r="295" spans="11:11" x14ac:dyDescent="0.25">
      <c r="K295" s="90"/>
    </row>
    <row r="296" spans="11:11" x14ac:dyDescent="0.25">
      <c r="K296" s="90"/>
    </row>
    <row r="297" spans="11:11" x14ac:dyDescent="0.25">
      <c r="K297" s="90"/>
    </row>
    <row r="298" spans="11:11" x14ac:dyDescent="0.25">
      <c r="K298" s="90"/>
    </row>
    <row r="299" spans="11:11" x14ac:dyDescent="0.25">
      <c r="K299" s="90"/>
    </row>
    <row r="300" spans="11:11" x14ac:dyDescent="0.25">
      <c r="K300" s="90"/>
    </row>
    <row r="301" spans="11:11" x14ac:dyDescent="0.25">
      <c r="K301" s="90"/>
    </row>
    <row r="302" spans="11:11" x14ac:dyDescent="0.25">
      <c r="K302" s="90"/>
    </row>
    <row r="303" spans="11:11" x14ac:dyDescent="0.25">
      <c r="K303" s="90"/>
    </row>
    <row r="304" spans="11:11" x14ac:dyDescent="0.25">
      <c r="K304" s="90"/>
    </row>
    <row r="305" spans="11:11" x14ac:dyDescent="0.25">
      <c r="K305" s="90"/>
    </row>
    <row r="306" spans="11:11" x14ac:dyDescent="0.25">
      <c r="K306" s="90"/>
    </row>
    <row r="307" spans="11:11" x14ac:dyDescent="0.25">
      <c r="K307" s="90"/>
    </row>
    <row r="308" spans="11:11" x14ac:dyDescent="0.25">
      <c r="K308" s="90"/>
    </row>
    <row r="309" spans="11:11" x14ac:dyDescent="0.25">
      <c r="K309" s="90"/>
    </row>
    <row r="310" spans="11:11" x14ac:dyDescent="0.25">
      <c r="K310" s="90"/>
    </row>
    <row r="311" spans="11:11" x14ac:dyDescent="0.25">
      <c r="K311" s="90"/>
    </row>
    <row r="312" spans="11:11" x14ac:dyDescent="0.25">
      <c r="K312" s="90"/>
    </row>
    <row r="313" spans="11:11" x14ac:dyDescent="0.25">
      <c r="K313" s="90"/>
    </row>
    <row r="314" spans="11:11" x14ac:dyDescent="0.25">
      <c r="K314" s="90"/>
    </row>
    <row r="315" spans="11:11" x14ac:dyDescent="0.25">
      <c r="K315" s="90"/>
    </row>
    <row r="316" spans="11:11" x14ac:dyDescent="0.25">
      <c r="K316" s="90"/>
    </row>
    <row r="317" spans="11:11" x14ac:dyDescent="0.25">
      <c r="K317" s="90"/>
    </row>
    <row r="318" spans="11:11" x14ac:dyDescent="0.25">
      <c r="K318" s="90"/>
    </row>
    <row r="319" spans="11:11" x14ac:dyDescent="0.25">
      <c r="K319" s="90"/>
    </row>
    <row r="320" spans="11:11" x14ac:dyDescent="0.25">
      <c r="K320" s="90"/>
    </row>
    <row r="321" spans="11:11" x14ac:dyDescent="0.25">
      <c r="K321" s="90"/>
    </row>
    <row r="322" spans="11:11" x14ac:dyDescent="0.25">
      <c r="K322" s="90"/>
    </row>
    <row r="323" spans="11:11" x14ac:dyDescent="0.25">
      <c r="K323" s="90"/>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topLeftCell="A52" zoomScale="70" zoomScaleNormal="70" workbookViewId="0">
      <selection activeCell="H7" sqref="H7"/>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"&amp;VLOOKUP(A88,[13]SheetNames!A2:C56,3,FALSE)</f>
        <v>KZN291 - Mandeni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4566</v>
      </c>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285"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4431</v>
      </c>
      <c r="E14" s="104" t="s">
        <v>35</v>
      </c>
      <c r="F14" s="1"/>
      <c r="G14" s="1"/>
      <c r="H14" s="1"/>
      <c r="I14" s="1"/>
      <c r="J14" s="1"/>
      <c r="K14" s="1"/>
      <c r="L14" s="1"/>
      <c r="M14" s="1"/>
      <c r="N14" s="1"/>
      <c r="O14" s="1"/>
      <c r="P14" s="1"/>
      <c r="Q14" s="1"/>
      <c r="R14" s="1"/>
      <c r="S14" s="106"/>
      <c r="T14" s="106"/>
    </row>
    <row r="15" spans="1:20" x14ac:dyDescent="0.25">
      <c r="A15" s="67"/>
      <c r="B15" s="62"/>
      <c r="C15" s="107" t="s">
        <v>78</v>
      </c>
      <c r="D15" s="119">
        <v>16431</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400</v>
      </c>
      <c r="E34" s="60">
        <v>400</v>
      </c>
      <c r="F34" s="55">
        <v>1</v>
      </c>
      <c r="G34" s="61">
        <v>1</v>
      </c>
      <c r="H34" s="55">
        <v>1</v>
      </c>
      <c r="I34" s="61">
        <v>1</v>
      </c>
      <c r="J34" s="55">
        <v>1</v>
      </c>
      <c r="K34" s="61">
        <v>1</v>
      </c>
      <c r="L34" s="55">
        <v>1</v>
      </c>
      <c r="M34" s="61">
        <v>1</v>
      </c>
      <c r="N34" s="73">
        <f t="shared" si="1"/>
        <v>4</v>
      </c>
      <c r="O34" s="74">
        <f t="shared" si="2"/>
        <v>4</v>
      </c>
      <c r="P34" s="68">
        <v>0</v>
      </c>
      <c r="Q34" s="53">
        <f t="shared" si="3"/>
        <v>-4</v>
      </c>
      <c r="R34" s="16"/>
      <c r="S34" s="122"/>
      <c r="T34" s="122"/>
    </row>
    <row r="35" spans="1:20" x14ac:dyDescent="0.25">
      <c r="A35" s="23"/>
      <c r="B35" s="291" t="s">
        <v>200</v>
      </c>
      <c r="C35" s="287"/>
      <c r="D35" s="59">
        <v>3400</v>
      </c>
      <c r="E35" s="60">
        <v>1402</v>
      </c>
      <c r="F35" s="55">
        <v>200</v>
      </c>
      <c r="G35" s="61">
        <v>118</v>
      </c>
      <c r="H35" s="55">
        <v>200</v>
      </c>
      <c r="I35" s="61">
        <v>64</v>
      </c>
      <c r="J35" s="55">
        <v>200</v>
      </c>
      <c r="K35" s="61">
        <v>43</v>
      </c>
      <c r="L35" s="55">
        <v>200</v>
      </c>
      <c r="M35" s="61">
        <v>25</v>
      </c>
      <c r="N35" s="73">
        <f t="shared" si="1"/>
        <v>800</v>
      </c>
      <c r="O35" s="74">
        <f t="shared" si="2"/>
        <v>250</v>
      </c>
      <c r="P35" s="68">
        <v>0</v>
      </c>
      <c r="Q35" s="53">
        <f t="shared" si="3"/>
        <v>-250</v>
      </c>
      <c r="R35" s="16"/>
      <c r="S35" s="122"/>
      <c r="T35" s="122"/>
    </row>
    <row r="36" spans="1:20" x14ac:dyDescent="0.25">
      <c r="A36" s="23"/>
      <c r="B36" s="297" t="s">
        <v>84</v>
      </c>
      <c r="C36" s="298"/>
      <c r="D36" s="59">
        <v>227</v>
      </c>
      <c r="E36" s="60">
        <v>227</v>
      </c>
      <c r="F36" s="55">
        <v>60</v>
      </c>
      <c r="G36" s="61">
        <v>45</v>
      </c>
      <c r="H36" s="55">
        <v>60</v>
      </c>
      <c r="I36" s="61">
        <v>73</v>
      </c>
      <c r="J36" s="55">
        <v>60</v>
      </c>
      <c r="K36" s="61">
        <v>46</v>
      </c>
      <c r="L36" s="55">
        <v>47</v>
      </c>
      <c r="M36" s="61">
        <v>35</v>
      </c>
      <c r="N36" s="73">
        <f t="shared" si="1"/>
        <v>227</v>
      </c>
      <c r="O36" s="74">
        <f t="shared" si="2"/>
        <v>199</v>
      </c>
      <c r="P36" s="68">
        <v>0</v>
      </c>
      <c r="Q36" s="53">
        <f t="shared" si="3"/>
        <v>-199</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v>3.6</v>
      </c>
      <c r="F41" s="55">
        <v>0</v>
      </c>
      <c r="G41" s="61">
        <v>0</v>
      </c>
      <c r="H41" s="55">
        <v>3.6</v>
      </c>
      <c r="I41" s="61">
        <v>3.6</v>
      </c>
      <c r="J41" s="55">
        <v>0</v>
      </c>
      <c r="K41" s="61">
        <v>0</v>
      </c>
      <c r="L41" s="55">
        <v>0</v>
      </c>
      <c r="M41" s="61">
        <v>0</v>
      </c>
      <c r="N41" s="73">
        <f>IF(ISERROR(L41+J41+H41+F41),"Invalid Input",L41+J41+H41+F41)</f>
        <v>3.6</v>
      </c>
      <c r="O41" s="74">
        <f>IF(ISERROR(G41+I41+K41+M41),"Invalid Input",G41+I41+K41+M41)</f>
        <v>3.6</v>
      </c>
      <c r="P41" s="68">
        <v>0</v>
      </c>
      <c r="Q41" s="53">
        <f>IF(ISERROR(P41-O41),"Invalid Input",(P41-O41))</f>
        <v>-3.6</v>
      </c>
      <c r="R41" s="16" t="b">
        <v>1</v>
      </c>
      <c r="S41" s="122"/>
      <c r="T41" s="122"/>
    </row>
    <row r="42" spans="1:20" ht="15" customHeight="1" x14ac:dyDescent="0.25">
      <c r="A42" s="27"/>
      <c r="B42" s="297" t="s">
        <v>85</v>
      </c>
      <c r="C42" s="298">
        <v>0</v>
      </c>
      <c r="D42" s="59">
        <v>0</v>
      </c>
      <c r="E42" s="60">
        <v>2</v>
      </c>
      <c r="F42" s="55">
        <v>0</v>
      </c>
      <c r="G42" s="61">
        <v>0</v>
      </c>
      <c r="H42" s="55">
        <v>2</v>
      </c>
      <c r="I42" s="61">
        <v>1.5</v>
      </c>
      <c r="J42" s="55">
        <v>0</v>
      </c>
      <c r="K42" s="61">
        <v>0.5</v>
      </c>
      <c r="L42" s="55">
        <v>0</v>
      </c>
      <c r="M42" s="61">
        <v>0</v>
      </c>
      <c r="N42" s="73">
        <f>IF(ISERROR(L42+J42+H42+F42),"Invalid Input",L42+J42+H42+F42)</f>
        <v>2</v>
      </c>
      <c r="O42" s="74">
        <f>IF(ISERROR(G42+I42+K42+M42),"Invalid Input",G42+I42+K42+M42)</f>
        <v>2</v>
      </c>
      <c r="P42" s="68">
        <v>0</v>
      </c>
      <c r="Q42" s="53">
        <f>IF(ISERROR(P42-O42),"Invalid Input",(P42-O42))</f>
        <v>-2</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17724</v>
      </c>
      <c r="F61" s="55">
        <v>4431</v>
      </c>
      <c r="G61" s="61">
        <v>4427</v>
      </c>
      <c r="H61" s="55">
        <v>4431</v>
      </c>
      <c r="I61" s="61">
        <v>4427</v>
      </c>
      <c r="J61" s="55">
        <v>4431</v>
      </c>
      <c r="K61" s="61">
        <v>4427</v>
      </c>
      <c r="L61" s="55">
        <v>4431</v>
      </c>
      <c r="M61" s="61">
        <v>4427</v>
      </c>
      <c r="N61" s="73">
        <f>IF(ISERROR(L61+J61+H61+F61),"Invalid Input",L61+J61+H61+F61)</f>
        <v>17724</v>
      </c>
      <c r="O61" s="74">
        <f>IF(ISERROR(G61+I61+K61+M61),"Invalid Input",G61+I61+K61+M61)</f>
        <v>17708</v>
      </c>
      <c r="P61" s="68">
        <v>0</v>
      </c>
      <c r="Q61" s="53">
        <f>IF(ISERROR(P61-O61),"Invalid Input",(P61-O61))</f>
        <v>-17708</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v>65724</v>
      </c>
      <c r="F63" s="55">
        <v>16431</v>
      </c>
      <c r="G63" s="61">
        <v>10431</v>
      </c>
      <c r="H63" s="55">
        <v>16431</v>
      </c>
      <c r="I63" s="61">
        <v>10431</v>
      </c>
      <c r="J63" s="55">
        <v>16431</v>
      </c>
      <c r="K63" s="61">
        <v>17422</v>
      </c>
      <c r="L63" s="55">
        <v>16431</v>
      </c>
      <c r="M63" s="61">
        <v>10432</v>
      </c>
      <c r="N63" s="73">
        <f>IF(ISERROR(L63+J63+H63+F63),"Invalid Input",L63+J63+H63+F63)</f>
        <v>65724</v>
      </c>
      <c r="O63" s="74">
        <f>IF(ISERROR(G63+I63+K63+M63),"Invalid Input",G63+I63+K63+M63)</f>
        <v>48716</v>
      </c>
      <c r="P63" s="68">
        <v>0</v>
      </c>
      <c r="Q63" s="53">
        <f>IF(ISERROR(P63-O63),"Invalid Input",(P63-O63))</f>
        <v>-48716</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1171</v>
      </c>
      <c r="F66" s="55">
        <v>0</v>
      </c>
      <c r="G66" s="61">
        <v>0</v>
      </c>
      <c r="H66" s="55">
        <v>0</v>
      </c>
      <c r="I66" s="61">
        <v>0</v>
      </c>
      <c r="J66" s="55">
        <v>0</v>
      </c>
      <c r="K66" s="61">
        <v>0</v>
      </c>
      <c r="L66" s="55">
        <v>1171</v>
      </c>
      <c r="M66" s="61">
        <v>853</v>
      </c>
      <c r="N66" s="73">
        <f>IF(ISERROR(L66+J66+H66+F66),"Invalid Input",L66+J66+H66+F66)</f>
        <v>1171</v>
      </c>
      <c r="O66" s="74">
        <f>IF(ISERROR(G66+I66+K66+M66),"Invalid Input",G66+I66+K66+M66)</f>
        <v>853</v>
      </c>
      <c r="P66" s="68">
        <v>0</v>
      </c>
      <c r="Q66" s="53">
        <f>IF(ISERROR(P66-O66),"Invalid Input",(P66-O66))</f>
        <v>-853</v>
      </c>
      <c r="R66" s="16" t="b">
        <v>1</v>
      </c>
      <c r="S66" s="124"/>
      <c r="T66" s="124"/>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v>85</v>
      </c>
      <c r="F69" s="55">
        <v>0</v>
      </c>
      <c r="G69" s="61">
        <v>0</v>
      </c>
      <c r="H69" s="55">
        <v>0</v>
      </c>
      <c r="I69" s="61">
        <v>0</v>
      </c>
      <c r="J69" s="55">
        <v>85</v>
      </c>
      <c r="K69" s="61">
        <v>90</v>
      </c>
      <c r="L69" s="55">
        <v>0</v>
      </c>
      <c r="M69" s="61">
        <v>0</v>
      </c>
      <c r="N69" s="73">
        <f>IF(ISERROR(L69+J69+H69+F69),"Invalid Input",L69+J69+H69+F69)</f>
        <v>85</v>
      </c>
      <c r="O69" s="74">
        <f>IF(ISERROR(G69+I69+K69+M69),"Invalid Input",G69+I69+K69+M69)</f>
        <v>90</v>
      </c>
      <c r="P69" s="68">
        <v>0</v>
      </c>
      <c r="Q69" s="53">
        <f>IF(ISERROR(P69-O69),"Invalid Input",(P69-O69))</f>
        <v>-90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400</v>
      </c>
      <c r="F86" s="55">
        <v>25</v>
      </c>
      <c r="G86" s="61">
        <v>25</v>
      </c>
      <c r="H86" s="55">
        <v>250</v>
      </c>
      <c r="I86" s="61">
        <v>250</v>
      </c>
      <c r="J86" s="55">
        <v>50</v>
      </c>
      <c r="K86" s="61">
        <v>50</v>
      </c>
      <c r="L86" s="55">
        <v>25</v>
      </c>
      <c r="M86" s="61">
        <v>25</v>
      </c>
      <c r="N86" s="73">
        <f>IF(ISERROR(L86+J86+H86+F86),"Invalid Input",L86+J86+H86+F86)</f>
        <v>350</v>
      </c>
      <c r="O86" s="74">
        <f>IF(ISERROR(G86+I86+K86+M86),"Invalid Input",G86+I86+K86+M86)</f>
        <v>350</v>
      </c>
      <c r="P86" s="68">
        <v>0</v>
      </c>
      <c r="Q86" s="53">
        <f>IF(ISERROR(P86-O86),"Invalid Input",(P86-O86))</f>
        <v>-350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[13]SheetNames!A47</f>
        <v>KZN291</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horizontalDpi="4294967293" verticalDpi="4294967293" r:id="rId1"/>
  <rowBreaks count="1" manualBreakCount="1">
    <brk id="16"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88"/>
  <sheetViews>
    <sheetView showGridLines="0" topLeftCell="E17" zoomScale="89" zoomScaleNormal="89" workbookViewId="0">
      <pane ySplit="4" topLeftCell="A66" activePane="bottomLeft" state="frozen"/>
      <selection activeCell="A17" sqref="A17"/>
      <selection pane="bottomLeft" activeCell="J39" sqref="J39"/>
    </sheetView>
  </sheetViews>
  <sheetFormatPr defaultColWidth="16.5703125" defaultRowHeight="15" x14ac:dyDescent="0.25"/>
  <cols>
    <col min="1" max="1" width="3.7109375" style="2" customWidth="1"/>
    <col min="2" max="2" width="5.7109375" style="2" customWidth="1"/>
    <col min="3" max="3" width="77.42578125"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"&amp;VLOOKUP(A88,[14]SheetNames!A2:C56,3,FALSE)</f>
        <v>KZN292 - KwaDukuza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t="s">
        <v>289</v>
      </c>
      <c r="E5" s="105" t="s">
        <v>39</v>
      </c>
    </row>
    <row r="6" spans="1:20" ht="16.5" x14ac:dyDescent="0.3">
      <c r="C6" s="107" t="s">
        <v>30</v>
      </c>
      <c r="D6" s="118">
        <v>0</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285" t="s">
        <v>71</v>
      </c>
      <c r="D8" s="119">
        <v>32400</v>
      </c>
      <c r="E8" s="104" t="s">
        <v>35</v>
      </c>
      <c r="F8" s="1"/>
      <c r="G8" s="1"/>
      <c r="H8" s="1"/>
      <c r="I8" s="1"/>
      <c r="J8" s="1"/>
      <c r="K8" s="1"/>
      <c r="L8" s="1"/>
      <c r="M8" s="1"/>
      <c r="N8" s="1"/>
      <c r="O8" s="1"/>
      <c r="P8" s="1"/>
      <c r="Q8" s="1"/>
      <c r="R8" s="1"/>
      <c r="S8" s="106"/>
      <c r="T8" s="106"/>
    </row>
    <row r="9" spans="1:20" ht="15.75" customHeight="1" x14ac:dyDescent="0.25">
      <c r="A9" s="67"/>
      <c r="B9" s="62"/>
      <c r="C9" s="109" t="s">
        <v>72</v>
      </c>
      <c r="D9" s="119">
        <v>12600</v>
      </c>
      <c r="E9" s="104" t="s">
        <v>35</v>
      </c>
      <c r="F9" s="1"/>
      <c r="G9" s="1"/>
      <c r="H9" s="1"/>
      <c r="I9" s="1"/>
      <c r="J9" s="1"/>
      <c r="K9" s="1"/>
      <c r="L9" s="1"/>
      <c r="M9" s="1"/>
      <c r="N9" s="1"/>
      <c r="O9" s="1"/>
      <c r="P9" s="1"/>
      <c r="Q9" s="1"/>
      <c r="R9" s="1"/>
      <c r="S9" s="106"/>
      <c r="T9" s="106"/>
    </row>
    <row r="10" spans="1:20" x14ac:dyDescent="0.25">
      <c r="A10" s="67"/>
      <c r="B10" s="62"/>
      <c r="C10" s="108" t="s">
        <v>73</v>
      </c>
      <c r="D10" s="119">
        <v>0</v>
      </c>
      <c r="E10" s="104" t="s">
        <v>35</v>
      </c>
      <c r="F10" s="1"/>
      <c r="G10" s="1"/>
      <c r="H10" s="1"/>
      <c r="I10" s="1"/>
      <c r="J10" s="1"/>
      <c r="K10" s="1"/>
      <c r="L10" s="1"/>
      <c r="M10" s="1"/>
      <c r="N10" s="1"/>
      <c r="O10" s="1"/>
      <c r="P10" s="1"/>
      <c r="Q10" s="1"/>
      <c r="R10" s="1"/>
      <c r="S10" s="106"/>
      <c r="T10" s="106"/>
    </row>
    <row r="11" spans="1:20" x14ac:dyDescent="0.25">
      <c r="A11" s="67"/>
      <c r="B11" s="62"/>
      <c r="C11" s="108" t="s">
        <v>74</v>
      </c>
      <c r="D11" s="126">
        <v>0</v>
      </c>
      <c r="E11" s="104" t="s">
        <v>35</v>
      </c>
      <c r="F11" s="1"/>
      <c r="G11" s="1"/>
      <c r="H11" s="1"/>
      <c r="I11" s="1"/>
      <c r="J11" s="1"/>
      <c r="K11" s="1"/>
      <c r="L11" s="1"/>
      <c r="M11" s="1"/>
      <c r="N11" s="1"/>
      <c r="O11" s="1"/>
      <c r="P11" s="1"/>
      <c r="Q11" s="1"/>
      <c r="R11" s="1"/>
      <c r="S11" s="106"/>
      <c r="T11" s="106"/>
    </row>
    <row r="12" spans="1:20" x14ac:dyDescent="0.25">
      <c r="A12" s="67"/>
      <c r="B12" s="62"/>
      <c r="C12" s="108" t="s">
        <v>75</v>
      </c>
      <c r="D12" s="119">
        <v>0</v>
      </c>
      <c r="E12" s="104" t="s">
        <v>35</v>
      </c>
      <c r="F12" s="1"/>
      <c r="G12" s="1"/>
      <c r="H12" s="1"/>
      <c r="I12" s="1"/>
      <c r="J12" s="1"/>
      <c r="K12" s="1"/>
      <c r="L12" s="1"/>
      <c r="M12" s="1"/>
      <c r="N12" s="1"/>
      <c r="O12" s="1"/>
      <c r="P12" s="1"/>
      <c r="Q12" s="1"/>
      <c r="R12" s="1"/>
      <c r="S12" s="106"/>
      <c r="T12" s="106"/>
    </row>
    <row r="13" spans="1:20" x14ac:dyDescent="0.25">
      <c r="A13" s="67"/>
      <c r="B13" s="62"/>
      <c r="C13" s="108" t="s">
        <v>76</v>
      </c>
      <c r="D13" s="119">
        <v>0</v>
      </c>
      <c r="E13" s="104" t="s">
        <v>35</v>
      </c>
      <c r="F13" s="1"/>
      <c r="G13" s="1"/>
      <c r="H13" s="1"/>
      <c r="I13" s="1"/>
      <c r="J13" s="1"/>
      <c r="K13" s="1"/>
      <c r="L13" s="1"/>
      <c r="M13" s="1"/>
      <c r="N13" s="1"/>
      <c r="O13" s="1"/>
      <c r="P13" s="1"/>
      <c r="Q13" s="1"/>
      <c r="R13" s="1"/>
      <c r="S13" s="106"/>
      <c r="T13" s="106"/>
    </row>
    <row r="14" spans="1:20" ht="30" x14ac:dyDescent="0.25">
      <c r="A14" s="67"/>
      <c r="B14" s="62"/>
      <c r="C14" s="108" t="s">
        <v>77</v>
      </c>
      <c r="D14" s="119">
        <v>0</v>
      </c>
      <c r="E14" s="104" t="s">
        <v>35</v>
      </c>
      <c r="F14" s="1"/>
      <c r="G14" s="1"/>
      <c r="H14" s="1"/>
      <c r="I14" s="1"/>
      <c r="J14" s="1"/>
      <c r="K14" s="1"/>
      <c r="L14" s="1"/>
      <c r="M14" s="1"/>
      <c r="N14" s="1"/>
      <c r="O14" s="1"/>
      <c r="P14" s="1"/>
      <c r="Q14" s="1"/>
      <c r="R14" s="1"/>
      <c r="S14" s="106"/>
      <c r="T14" s="106"/>
    </row>
    <row r="15" spans="1:20" x14ac:dyDescent="0.25">
      <c r="A15" s="67"/>
      <c r="B15" s="62"/>
      <c r="C15" s="107" t="s">
        <v>78</v>
      </c>
      <c r="D15" s="119">
        <v>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158">
        <v>1</v>
      </c>
      <c r="G40" s="61">
        <v>2</v>
      </c>
      <c r="H40" s="55">
        <v>3</v>
      </c>
      <c r="I40" s="61">
        <v>3</v>
      </c>
      <c r="J40" s="55">
        <v>3</v>
      </c>
      <c r="K40" s="61">
        <v>5</v>
      </c>
      <c r="L40" s="55">
        <v>1</v>
      </c>
      <c r="M40" s="61">
        <v>1</v>
      </c>
      <c r="N40" s="73"/>
      <c r="O40" s="74">
        <f>IF(ISERROR(G40+I40+K40+M40),"Invalid Input",G40+I40+K40+M40)</f>
        <v>11</v>
      </c>
      <c r="P40" s="68">
        <v>0</v>
      </c>
      <c r="Q40" s="53">
        <f>IF(ISERROR(P40-O40),"Invalid Input",(P40-O40))</f>
        <v>-11</v>
      </c>
      <c r="R40" s="16" t="b">
        <v>1</v>
      </c>
      <c r="S40" s="122"/>
      <c r="T40" s="122"/>
    </row>
    <row r="41" spans="1:20" x14ac:dyDescent="0.25">
      <c r="A41" s="27"/>
      <c r="B41" s="297" t="s">
        <v>45</v>
      </c>
      <c r="C41" s="298">
        <v>0</v>
      </c>
      <c r="D41" s="59">
        <v>0</v>
      </c>
      <c r="E41" s="60"/>
      <c r="F41" s="158">
        <v>0.5</v>
      </c>
      <c r="G41" s="61">
        <v>1</v>
      </c>
      <c r="H41" s="55">
        <v>1</v>
      </c>
      <c r="I41" s="61">
        <v>0</v>
      </c>
      <c r="J41" s="158">
        <v>0.5</v>
      </c>
      <c r="K41" s="61">
        <v>1</v>
      </c>
      <c r="L41" s="55">
        <v>1</v>
      </c>
      <c r="M41" s="61">
        <v>0</v>
      </c>
      <c r="N41" s="73"/>
      <c r="O41" s="74">
        <f>IF(ISERROR(G41+I41+K41+M41),"Invalid Input",G41+I41+K41+M41)</f>
        <v>2</v>
      </c>
      <c r="P41" s="68">
        <v>0</v>
      </c>
      <c r="Q41" s="53">
        <f>IF(ISERROR(P41-O41),"Invalid Input",(P41-O41))</f>
        <v>-2</v>
      </c>
      <c r="R41" s="16" t="b">
        <v>1</v>
      </c>
      <c r="S41" s="122"/>
      <c r="T41" s="122"/>
    </row>
    <row r="42" spans="1:20" ht="15" customHeight="1" x14ac:dyDescent="0.25">
      <c r="A42" s="27"/>
      <c r="B42" s="297" t="s">
        <v>85</v>
      </c>
      <c r="C42" s="298">
        <v>0</v>
      </c>
      <c r="D42" s="59">
        <v>0</v>
      </c>
      <c r="E42" s="60"/>
      <c r="F42" s="158">
        <v>2</v>
      </c>
      <c r="G42" s="61">
        <v>2</v>
      </c>
      <c r="H42" s="55">
        <v>2</v>
      </c>
      <c r="I42" s="61">
        <v>2</v>
      </c>
      <c r="J42" s="55">
        <v>3</v>
      </c>
      <c r="K42" s="61">
        <v>3</v>
      </c>
      <c r="L42" s="55">
        <v>3</v>
      </c>
      <c r="M42" s="61">
        <v>2</v>
      </c>
      <c r="N42" s="73"/>
      <c r="O42" s="74">
        <f>IF(ISERROR(G42+I42+K42+M42),"Invalid Input",G42+I42+K42+M42)</f>
        <v>9</v>
      </c>
      <c r="P42" s="68">
        <v>0</v>
      </c>
      <c r="Q42" s="53">
        <f>IF(ISERROR(P42-O42),"Invalid Input",(P42-O42))</f>
        <v>-9</v>
      </c>
      <c r="R42" s="16" t="b">
        <v>1</v>
      </c>
      <c r="S42" s="122"/>
      <c r="T42" s="122"/>
    </row>
    <row r="43" spans="1:20" ht="15" customHeight="1" x14ac:dyDescent="0.25">
      <c r="A43" s="27"/>
      <c r="B43" s="297" t="s">
        <v>86</v>
      </c>
      <c r="C43" s="298">
        <v>0</v>
      </c>
      <c r="D43" s="59">
        <v>0</v>
      </c>
      <c r="E43" s="60"/>
      <c r="F43" s="158">
        <v>0.5</v>
      </c>
      <c r="G43" s="61">
        <v>1</v>
      </c>
      <c r="H43" s="158">
        <v>0.5</v>
      </c>
      <c r="I43" s="373">
        <v>0.3</v>
      </c>
      <c r="J43" s="55">
        <v>1</v>
      </c>
      <c r="K43" s="61">
        <v>1</v>
      </c>
      <c r="L43" s="55">
        <v>1</v>
      </c>
      <c r="M43" s="61">
        <v>0</v>
      </c>
      <c r="N43" s="73"/>
      <c r="O43" s="74">
        <f>IF(ISERROR(G43+I43+K43+M43),"Invalid Input",G43+I43+K43+M43)</f>
        <v>2.2999999999999998</v>
      </c>
      <c r="P43" s="68">
        <v>0</v>
      </c>
      <c r="Q43" s="53">
        <f>IF(ISERROR(P43-O43),"Invalid Input",(P43-O43))</f>
        <v>-2.2999999999999998</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v>0</v>
      </c>
      <c r="G47" s="61">
        <v>0</v>
      </c>
      <c r="H47" s="55">
        <v>1</v>
      </c>
      <c r="I47" s="61">
        <v>0</v>
      </c>
      <c r="J47" s="158">
        <v>0.5</v>
      </c>
      <c r="K47" s="61">
        <v>1</v>
      </c>
      <c r="L47" s="158">
        <v>0.5</v>
      </c>
      <c r="M47" s="61">
        <v>0.5</v>
      </c>
      <c r="N47" s="73"/>
      <c r="O47" s="74">
        <f>IF(ISERROR(G47+I47+K47+M47),"Invalid Input",G47+I47+K47+M47)</f>
        <v>1.5</v>
      </c>
      <c r="P47" s="68">
        <v>0</v>
      </c>
      <c r="Q47" s="53">
        <f>IF(ISERROR(P47-O47),"Invalid Input",(P47-O47))</f>
        <v>-1.5</v>
      </c>
      <c r="R47" s="16" t="b">
        <v>1</v>
      </c>
      <c r="S47" s="122"/>
      <c r="T47" s="122"/>
    </row>
    <row r="48" spans="1:20" x14ac:dyDescent="0.25">
      <c r="A48" s="27"/>
      <c r="B48" s="297" t="s">
        <v>43</v>
      </c>
      <c r="C48" s="298">
        <v>0</v>
      </c>
      <c r="D48" s="59">
        <v>0</v>
      </c>
      <c r="E48" s="60"/>
      <c r="F48" s="55">
        <v>0</v>
      </c>
      <c r="G48" s="61">
        <v>0</v>
      </c>
      <c r="H48" s="55">
        <v>0</v>
      </c>
      <c r="I48" s="61">
        <v>0</v>
      </c>
      <c r="J48" s="158">
        <v>0</v>
      </c>
      <c r="K48" s="61">
        <v>0</v>
      </c>
      <c r="L48" s="55">
        <v>1</v>
      </c>
      <c r="M48" s="61">
        <v>0</v>
      </c>
      <c r="N48" s="73"/>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v>0</v>
      </c>
      <c r="G49" s="61">
        <v>0</v>
      </c>
      <c r="H49" s="55">
        <v>0</v>
      </c>
      <c r="I49" s="61">
        <v>0</v>
      </c>
      <c r="J49" s="158">
        <v>2</v>
      </c>
      <c r="K49" s="61">
        <v>0</v>
      </c>
      <c r="L49" s="55">
        <v>1</v>
      </c>
      <c r="M49" s="61">
        <v>0</v>
      </c>
      <c r="N49" s="73"/>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c r="E53" s="60"/>
      <c r="F53" s="55">
        <v>0</v>
      </c>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c r="E54" s="60"/>
      <c r="F54" s="55">
        <v>0</v>
      </c>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c r="E57" s="60"/>
      <c r="F57" s="55">
        <v>0</v>
      </c>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c r="E58" s="60"/>
      <c r="F58" s="55">
        <v>0</v>
      </c>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c r="E61" s="60">
        <v>0</v>
      </c>
      <c r="F61" s="55">
        <v>0</v>
      </c>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1</v>
      </c>
      <c r="E62" s="60">
        <v>0</v>
      </c>
      <c r="F62" s="55">
        <v>0</v>
      </c>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v>15069</v>
      </c>
      <c r="F63" s="55">
        <v>15069</v>
      </c>
      <c r="G63" s="61">
        <v>15069</v>
      </c>
      <c r="H63" s="55">
        <v>15069</v>
      </c>
      <c r="I63" s="61">
        <v>15069</v>
      </c>
      <c r="J63" s="55">
        <v>15069</v>
      </c>
      <c r="K63" s="61">
        <v>15069</v>
      </c>
      <c r="L63" s="55">
        <v>15069</v>
      </c>
      <c r="M63" s="61">
        <v>15069</v>
      </c>
      <c r="N63" s="73">
        <f>IF(ISERROR(L63+J63+H63+F63),"Invalid Input",L63+J63+H63+F63)</f>
        <v>60276</v>
      </c>
      <c r="O63" s="74">
        <f>IF(ISERROR(G63+I63+K63+M63),"Invalid Input",G63+I63+K63+M63)</f>
        <v>60276</v>
      </c>
      <c r="P63" s="68">
        <v>0</v>
      </c>
      <c r="Q63" s="53">
        <f>IF(ISERROR(P63-O63),"Invalid Input",(P63-O63))</f>
        <v>-60276</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114</v>
      </c>
      <c r="F66" s="55">
        <v>23</v>
      </c>
      <c r="G66" s="61">
        <v>43</v>
      </c>
      <c r="H66" s="55">
        <v>31</v>
      </c>
      <c r="I66" s="61">
        <v>65</v>
      </c>
      <c r="J66" s="55">
        <v>29</v>
      </c>
      <c r="K66" s="61">
        <v>0</v>
      </c>
      <c r="L66" s="55">
        <v>31</v>
      </c>
      <c r="M66" s="61">
        <v>0</v>
      </c>
      <c r="N66" s="73">
        <f>IF(ISERROR(L66+J66+H66+F66),"Invalid Input",L66+J66+H66+F66)</f>
        <v>114</v>
      </c>
      <c r="O66" s="74">
        <f>IF(ISERROR(G66+I66+K66+M66),"Invalid Input",G66+I66+K66+M66)</f>
        <v>108</v>
      </c>
      <c r="P66" s="68">
        <v>0</v>
      </c>
      <c r="Q66" s="53">
        <f>IF(ISERROR(P66-O66),"Invalid Input",(P66-O66))</f>
        <v>-108</v>
      </c>
      <c r="R66" s="16" t="b">
        <v>1</v>
      </c>
      <c r="S66" s="124"/>
      <c r="T66" s="124"/>
    </row>
    <row r="67" spans="1:20" x14ac:dyDescent="0.25">
      <c r="A67" s="27"/>
      <c r="B67" s="37" t="s">
        <v>90</v>
      </c>
      <c r="C67" s="38"/>
      <c r="D67" s="59"/>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c r="E68" s="60">
        <v>15069</v>
      </c>
      <c r="F68" s="55">
        <v>15069</v>
      </c>
      <c r="G68" s="61">
        <v>15069</v>
      </c>
      <c r="H68" s="55">
        <v>15069</v>
      </c>
      <c r="I68" s="61">
        <v>15069</v>
      </c>
      <c r="J68" s="55">
        <v>15069</v>
      </c>
      <c r="K68" s="61">
        <v>15069</v>
      </c>
      <c r="L68" s="55">
        <v>15069</v>
      </c>
      <c r="M68" s="61">
        <v>0</v>
      </c>
      <c r="N68" s="73">
        <f>IF(ISERROR(L68+J68+H68+F68),"Invalid Input",L68+J68+H68+F68)</f>
        <v>60276</v>
      </c>
      <c r="O68" s="74">
        <f>IF(ISERROR(G68+I68+K68+M68),"Invalid Input",G68+I68+K68+M68)</f>
        <v>45207</v>
      </c>
      <c r="P68" s="68">
        <v>0</v>
      </c>
      <c r="Q68" s="53">
        <f>IF(ISERROR(P68-O68),"Invalid Input",(P68-O68))</f>
        <v>-45207</v>
      </c>
      <c r="R68" s="16" t="b">
        <v>1</v>
      </c>
      <c r="S68" s="124"/>
      <c r="T68" s="124"/>
    </row>
    <row r="69" spans="1:20" x14ac:dyDescent="0.25">
      <c r="A69" s="17"/>
      <c r="B69" s="37" t="s">
        <v>92</v>
      </c>
      <c r="C69" s="38"/>
      <c r="D69" s="59">
        <v>0</v>
      </c>
      <c r="E69" s="60">
        <v>386</v>
      </c>
      <c r="F69" s="55">
        <v>200</v>
      </c>
      <c r="G69" s="61">
        <v>355</v>
      </c>
      <c r="H69" s="55">
        <v>45</v>
      </c>
      <c r="I69" s="61">
        <v>31</v>
      </c>
      <c r="J69" s="55">
        <v>0</v>
      </c>
      <c r="K69" s="61">
        <v>0</v>
      </c>
      <c r="L69" s="55">
        <v>0</v>
      </c>
      <c r="M69" s="61">
        <v>0</v>
      </c>
      <c r="N69" s="73">
        <f>IF(ISERROR(L69+J69+H69+F69),"Invalid Input",L69+J69+H69+F69)</f>
        <v>245</v>
      </c>
      <c r="O69" s="74">
        <f>IF(ISERROR(G69+I69+K69+M69),"Invalid Input",G69+I69+K69+M69)</f>
        <v>386</v>
      </c>
      <c r="P69" s="68">
        <v>0</v>
      </c>
      <c r="Q69" s="53">
        <f>IF(ISERROR(P69-O69),"Invalid Input",(P69-O69))</f>
        <v>-386</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4</v>
      </c>
      <c r="E72" s="60">
        <v>4</v>
      </c>
      <c r="F72" s="55">
        <v>0</v>
      </c>
      <c r="G72" s="61"/>
      <c r="H72" s="55">
        <v>0</v>
      </c>
      <c r="I72" s="61">
        <v>0</v>
      </c>
      <c r="J72" s="55">
        <v>0</v>
      </c>
      <c r="K72" s="61">
        <v>0</v>
      </c>
      <c r="L72" s="55">
        <v>4</v>
      </c>
      <c r="M72" s="61">
        <v>2</v>
      </c>
      <c r="N72" s="73">
        <f t="shared" ref="N72:N83" si="4">IF(ISERROR(L72+J72+H72+F72),"Invalid Input",L72+J72+H72+F72)</f>
        <v>4</v>
      </c>
      <c r="O72" s="74">
        <f t="shared" ref="O72:O83" si="5">IF(ISERROR(G72+I72+K72+M72),"Invalid Input",G72+I72+K72+M72)</f>
        <v>2</v>
      </c>
      <c r="P72" s="68">
        <v>0</v>
      </c>
      <c r="Q72" s="53">
        <f t="shared" ref="Q72:Q83" si="6">IF(ISERROR(P72-O72),"Invalid Input",(P72-O72))</f>
        <v>-2</v>
      </c>
      <c r="R72" s="16" t="b">
        <v>1</v>
      </c>
      <c r="S72" s="124"/>
      <c r="T72" s="124"/>
    </row>
    <row r="73" spans="1:20" x14ac:dyDescent="0.25">
      <c r="A73" s="27"/>
      <c r="B73" s="293" t="s">
        <v>51</v>
      </c>
      <c r="C73" s="294"/>
      <c r="D73" s="59">
        <v>0</v>
      </c>
      <c r="E73" s="60">
        <v>4</v>
      </c>
      <c r="F73" s="55">
        <v>0</v>
      </c>
      <c r="G73" s="61">
        <v>0</v>
      </c>
      <c r="H73" s="55">
        <v>0</v>
      </c>
      <c r="I73" s="61">
        <v>0</v>
      </c>
      <c r="J73" s="55">
        <v>0</v>
      </c>
      <c r="K73" s="61"/>
      <c r="L73" s="55">
        <v>4</v>
      </c>
      <c r="M73" s="61">
        <v>3</v>
      </c>
      <c r="N73" s="73">
        <f t="shared" si="4"/>
        <v>4</v>
      </c>
      <c r="O73" s="74">
        <f t="shared" si="5"/>
        <v>3</v>
      </c>
      <c r="P73" s="68">
        <v>0</v>
      </c>
      <c r="Q73" s="53">
        <f t="shared" si="6"/>
        <v>-3</v>
      </c>
      <c r="R73" s="16" t="b">
        <v>1</v>
      </c>
      <c r="S73" s="124"/>
      <c r="T73" s="124"/>
    </row>
    <row r="74" spans="1:20" x14ac:dyDescent="0.25">
      <c r="A74" s="27"/>
      <c r="B74" s="293" t="s">
        <v>52</v>
      </c>
      <c r="C74" s="294"/>
      <c r="D74" s="59">
        <v>0</v>
      </c>
      <c r="E74" s="60">
        <v>2</v>
      </c>
      <c r="F74" s="55">
        <v>0</v>
      </c>
      <c r="G74" s="61">
        <v>0</v>
      </c>
      <c r="H74" s="55">
        <v>0</v>
      </c>
      <c r="I74" s="61">
        <v>0</v>
      </c>
      <c r="J74" s="55">
        <v>0</v>
      </c>
      <c r="K74" s="61">
        <v>0</v>
      </c>
      <c r="L74" s="55">
        <v>2</v>
      </c>
      <c r="M74" s="61">
        <v>2</v>
      </c>
      <c r="N74" s="73">
        <f t="shared" si="4"/>
        <v>2</v>
      </c>
      <c r="O74" s="74">
        <f t="shared" si="5"/>
        <v>2</v>
      </c>
      <c r="P74" s="68">
        <v>0</v>
      </c>
      <c r="Q74" s="53">
        <f t="shared" si="6"/>
        <v>-2</v>
      </c>
      <c r="R74" s="16" t="b">
        <v>1</v>
      </c>
      <c r="S74" s="124"/>
      <c r="T74" s="124"/>
    </row>
    <row r="75" spans="1:20" x14ac:dyDescent="0.25">
      <c r="A75" s="27"/>
      <c r="B75" s="293" t="s">
        <v>53</v>
      </c>
      <c r="C75" s="294"/>
      <c r="D75" s="59"/>
      <c r="E75" s="60">
        <v>0</v>
      </c>
      <c r="F75" s="55">
        <v>0</v>
      </c>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c r="E76" s="60">
        <v>0</v>
      </c>
      <c r="F76" s="55">
        <v>0</v>
      </c>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1</v>
      </c>
      <c r="E77" s="60">
        <v>0</v>
      </c>
      <c r="F77" s="55">
        <v>0</v>
      </c>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v>0</v>
      </c>
      <c r="F78" s="55">
        <v>0</v>
      </c>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v>0</v>
      </c>
      <c r="F79" s="55">
        <v>0</v>
      </c>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v>2</v>
      </c>
      <c r="F80" s="55">
        <v>0</v>
      </c>
      <c r="G80" s="61">
        <v>0</v>
      </c>
      <c r="H80" s="55">
        <v>0</v>
      </c>
      <c r="I80" s="61">
        <v>0</v>
      </c>
      <c r="J80" s="55">
        <v>0</v>
      </c>
      <c r="K80" s="61">
        <v>0</v>
      </c>
      <c r="L80" s="55">
        <v>2</v>
      </c>
      <c r="M80" s="61">
        <v>0</v>
      </c>
      <c r="N80" s="73">
        <f t="shared" si="4"/>
        <v>2</v>
      </c>
      <c r="O80" s="74">
        <f t="shared" si="5"/>
        <v>0</v>
      </c>
      <c r="P80" s="68">
        <v>0</v>
      </c>
      <c r="Q80" s="53">
        <f t="shared" si="6"/>
        <v>0</v>
      </c>
      <c r="R80" s="16" t="b">
        <v>1</v>
      </c>
      <c r="S80" s="124"/>
      <c r="T80" s="124"/>
    </row>
    <row r="81" spans="1:20" x14ac:dyDescent="0.25">
      <c r="A81" s="27"/>
      <c r="B81" s="293" t="s">
        <v>59</v>
      </c>
      <c r="C81" s="294"/>
      <c r="D81" s="59">
        <v>0</v>
      </c>
      <c r="E81" s="60">
        <v>0</v>
      </c>
      <c r="F81" s="55">
        <v>0</v>
      </c>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v>0</v>
      </c>
      <c r="F82" s="55">
        <v>0</v>
      </c>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v>0</v>
      </c>
      <c r="F83" s="55">
        <v>0</v>
      </c>
      <c r="G83" s="61"/>
      <c r="H83" s="55">
        <v>0</v>
      </c>
      <c r="I83" s="61"/>
      <c r="J83" s="55">
        <v>0</v>
      </c>
      <c r="K83" s="61"/>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100</v>
      </c>
      <c r="F86" s="55">
        <v>20</v>
      </c>
      <c r="G86" s="61">
        <v>54</v>
      </c>
      <c r="H86" s="55">
        <v>20</v>
      </c>
      <c r="I86" s="61">
        <v>85</v>
      </c>
      <c r="J86" s="55">
        <v>50</v>
      </c>
      <c r="K86" s="61">
        <v>154</v>
      </c>
      <c r="L86" s="55">
        <v>30</v>
      </c>
      <c r="M86" s="61">
        <v>30</v>
      </c>
      <c r="N86" s="73">
        <f>IF(ISERROR(L86+J86+H86+F86),"Invalid Input",L86+J86+H86+F86)</f>
        <v>120</v>
      </c>
      <c r="O86" s="74">
        <f>IF(ISERROR(G86+I86+K86+M86),"Invalid Input",G86+I86+K86+M86)</f>
        <v>323</v>
      </c>
      <c r="P86" s="68">
        <v>0</v>
      </c>
      <c r="Q86" s="53">
        <f>IF(ISERROR(P86-O86),"Invalid Input",(P86-O86))</f>
        <v>-323</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[14]SheetNames!A48</f>
        <v>KZN292</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KZN212 - Umdoni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f>
        <v>KZN212</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6" tint="-0.249977111117893"/>
    <pageSetUpPr fitToPage="1"/>
  </sheetPr>
  <dimension ref="A1:T88"/>
  <sheetViews>
    <sheetView showGridLines="0" topLeftCell="A46"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KZN293 - Ndwedwe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SheetNames!A49</f>
        <v>KZN293</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6" tint="-0.249977111117893"/>
    <pageSetUpPr fitToPage="1"/>
  </sheetPr>
  <dimension ref="A1:T88"/>
  <sheetViews>
    <sheetView showGridLines="0" topLeftCell="A6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KZN294 - Maphumulo</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SheetNames!A50</f>
        <v>KZN294</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88"/>
  <sheetViews>
    <sheetView showGridLines="0" topLeftCell="D1"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"&amp;VLOOKUP(A88,[6]SheetNames!A2:C56,3,FALSE)</f>
        <v>DC29 - iLembe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4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41" t="s">
        <v>199</v>
      </c>
      <c r="C31" s="143"/>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41" t="s">
        <v>200</v>
      </c>
      <c r="C35" s="143"/>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44"/>
      <c r="B39" s="145"/>
      <c r="C39" s="146"/>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42"/>
      <c r="C44" s="143"/>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44"/>
      <c r="B46" s="145"/>
      <c r="C46" s="146"/>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45"/>
      <c r="C52" s="146"/>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36475</v>
      </c>
      <c r="E54" s="60">
        <v>2745</v>
      </c>
      <c r="F54" s="55">
        <v>0</v>
      </c>
      <c r="G54" s="61">
        <v>0</v>
      </c>
      <c r="H54" s="55">
        <v>1300</v>
      </c>
      <c r="I54" s="61">
        <v>1261</v>
      </c>
      <c r="J54" s="55">
        <v>0</v>
      </c>
      <c r="K54" s="61">
        <v>1695</v>
      </c>
      <c r="L54" s="55">
        <v>0</v>
      </c>
      <c r="M54" s="61">
        <v>0</v>
      </c>
      <c r="N54" s="73">
        <f>IF(ISERROR(L54+J54+H54+F54),"Invalid Input",L54+J54+H54+F54)</f>
        <v>1300</v>
      </c>
      <c r="O54" s="74">
        <f>IF(ISERROR(G54+I54+K54+M54),"Invalid Input",G54+I54+K54+M54)</f>
        <v>2956</v>
      </c>
      <c r="P54" s="68">
        <v>0</v>
      </c>
      <c r="Q54" s="53">
        <f>IF(ISERROR(P54-O54),"Invalid Input",(P54-O54))</f>
        <v>-2956</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32438</v>
      </c>
      <c r="E57" s="60">
        <v>1268</v>
      </c>
      <c r="F57" s="55"/>
      <c r="G57" s="61"/>
      <c r="H57" s="55">
        <v>0</v>
      </c>
      <c r="I57" s="61">
        <v>0</v>
      </c>
      <c r="J57" s="55">
        <v>0</v>
      </c>
      <c r="K57" s="61">
        <v>134</v>
      </c>
      <c r="L57" s="55">
        <v>0</v>
      </c>
      <c r="M57" s="61">
        <v>0</v>
      </c>
      <c r="N57" s="73">
        <f>IF(ISERROR(L57+J57+H57+F57),"Invalid Input",L57+J57+H57+F57)</f>
        <v>0</v>
      </c>
      <c r="O57" s="74">
        <f>IF(ISERROR(G57+I57+K57+M57),"Invalid Input",G57+I57+K57+M57)</f>
        <v>134</v>
      </c>
      <c r="P57" s="68">
        <v>0</v>
      </c>
      <c r="Q57" s="53">
        <f>IF(ISERROR(P57-O57),"Invalid Input",(P57-O57))</f>
        <v>-134</v>
      </c>
      <c r="R57" s="16" t="b">
        <v>1</v>
      </c>
      <c r="S57" s="124"/>
      <c r="T57" s="124"/>
    </row>
    <row r="58" spans="1:20" x14ac:dyDescent="0.25">
      <c r="A58" s="27"/>
      <c r="B58" s="307" t="s">
        <v>49</v>
      </c>
      <c r="C58" s="308"/>
      <c r="D58" s="59">
        <v>0</v>
      </c>
      <c r="E58" s="60">
        <v>148</v>
      </c>
      <c r="F58" s="55"/>
      <c r="G58" s="61"/>
      <c r="H58" s="55">
        <v>148</v>
      </c>
      <c r="I58" s="61">
        <v>148</v>
      </c>
      <c r="J58" s="55">
        <v>0</v>
      </c>
      <c r="K58" s="61">
        <v>0</v>
      </c>
      <c r="L58" s="55">
        <v>0</v>
      </c>
      <c r="M58" s="61">
        <v>0</v>
      </c>
      <c r="N58" s="73">
        <f>IF(ISERROR(L58+J58+H58+F58),"Invalid Input",L58+J58+H58+F58)</f>
        <v>148</v>
      </c>
      <c r="O58" s="74">
        <f>IF(ISERROR(G58+I58+K58+M58),"Invalid Input",G58+I58+K58+M58)</f>
        <v>148</v>
      </c>
      <c r="P58" s="68">
        <v>0</v>
      </c>
      <c r="Q58" s="53">
        <f>IF(ISERROR(P58-O58),"Invalid Input",(P58-O58))</f>
        <v>-148</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800</v>
      </c>
      <c r="F86" s="55">
        <v>200</v>
      </c>
      <c r="G86" s="61">
        <v>611</v>
      </c>
      <c r="H86" s="55">
        <v>200</v>
      </c>
      <c r="I86" s="61">
        <v>0</v>
      </c>
      <c r="J86" s="55">
        <v>300</v>
      </c>
      <c r="K86" s="61">
        <v>0</v>
      </c>
      <c r="L86" s="55">
        <v>0</v>
      </c>
      <c r="M86" s="61">
        <v>0</v>
      </c>
      <c r="N86" s="73">
        <f>IF(ISERROR(L86+J86+H86+F86),"Invalid Input",L86+J86+H86+F86)</f>
        <v>700</v>
      </c>
      <c r="O86" s="74">
        <f>IF(ISERROR(G86+I86+K86+M86),"Invalid Input",G86+I86+K86+M86)</f>
        <v>611</v>
      </c>
      <c r="P86" s="68">
        <v>0</v>
      </c>
      <c r="Q86" s="53">
        <f>IF(ISERROR(P86-O86),"Invalid Input",(P86-O86))</f>
        <v>-611</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[6]SheetNames!A51</f>
        <v>DC29</v>
      </c>
    </row>
  </sheetData>
  <mergeCells count="48">
    <mergeCell ref="B36:C36"/>
    <mergeCell ref="A22:C22"/>
    <mergeCell ref="B24:C24"/>
    <mergeCell ref="B25:C25"/>
    <mergeCell ref="B26:C26"/>
    <mergeCell ref="B27:C27"/>
    <mergeCell ref="B28:C28"/>
    <mergeCell ref="B29:C29"/>
    <mergeCell ref="B30:C30"/>
    <mergeCell ref="B32:C32"/>
    <mergeCell ref="B33:C33"/>
    <mergeCell ref="B34:C34"/>
    <mergeCell ref="A51:C51"/>
    <mergeCell ref="B37:C37"/>
    <mergeCell ref="A38:C38"/>
    <mergeCell ref="B40:C40"/>
    <mergeCell ref="B41:C41"/>
    <mergeCell ref="B42:C42"/>
    <mergeCell ref="B43:C43"/>
    <mergeCell ref="A45:C45"/>
    <mergeCell ref="B47:C47"/>
    <mergeCell ref="B48:C48"/>
    <mergeCell ref="B49:C49"/>
    <mergeCell ref="B50:C50"/>
    <mergeCell ref="B73:C73"/>
    <mergeCell ref="B53:C53"/>
    <mergeCell ref="B54:C54"/>
    <mergeCell ref="B55:C55"/>
    <mergeCell ref="B57:C57"/>
    <mergeCell ref="B58:C58"/>
    <mergeCell ref="B59:C59"/>
    <mergeCell ref="B61:C61"/>
    <mergeCell ref="B62:C62"/>
    <mergeCell ref="B63:C63"/>
    <mergeCell ref="B64:C64"/>
    <mergeCell ref="B72:C72"/>
    <mergeCell ref="B86:C86"/>
    <mergeCell ref="B74:C74"/>
    <mergeCell ref="B75:C75"/>
    <mergeCell ref="B76:C76"/>
    <mergeCell ref="B77:C77"/>
    <mergeCell ref="B78:C78"/>
    <mergeCell ref="B79:C79"/>
    <mergeCell ref="B80:C80"/>
    <mergeCell ref="B81:C81"/>
    <mergeCell ref="B82:C82"/>
    <mergeCell ref="B83:C83"/>
    <mergeCell ref="B84:C84"/>
  </mergeCells>
  <pageMargins left="0.23622047244094499" right="0.23622047244094499" top="0.74803149606299202" bottom="0.24" header="0.31496062992126" footer="0.31496062992126"/>
  <pageSetup paperSize="9" scale="45" orientation="landscape" horizontalDpi="300" verticalDpi="300" r:id="rId1"/>
  <rowBreaks count="1" manualBreakCount="1">
    <brk id="16"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topLeftCell="A16" zoomScale="73" zoomScaleNormal="73" workbookViewId="0">
      <selection activeCell="N24" sqref="N2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"&amp;VLOOKUP(A88,[7]SheetNames!A2:C56,3,FALSE)</f>
        <v>KZN433 - Greater Kokstad</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281">
        <v>13484</v>
      </c>
      <c r="E5" s="105" t="s">
        <v>39</v>
      </c>
    </row>
    <row r="6" spans="1:20" x14ac:dyDescent="0.25">
      <c r="C6" s="107" t="s">
        <v>30</v>
      </c>
      <c r="D6" s="282">
        <v>0</v>
      </c>
      <c r="E6" s="104" t="s">
        <v>35</v>
      </c>
    </row>
    <row r="7" spans="1:20" ht="30" x14ac:dyDescent="0.25">
      <c r="A7" s="67"/>
      <c r="B7" s="62"/>
      <c r="C7" s="108" t="s">
        <v>70</v>
      </c>
      <c r="D7" s="283">
        <v>0</v>
      </c>
      <c r="E7" s="104" t="s">
        <v>34</v>
      </c>
      <c r="F7" s="1"/>
      <c r="G7" s="1"/>
      <c r="H7" s="1"/>
      <c r="I7" s="1"/>
      <c r="J7" s="1"/>
      <c r="K7" s="1"/>
      <c r="L7" s="1"/>
      <c r="M7" s="1"/>
      <c r="N7" s="1"/>
      <c r="O7" s="1"/>
      <c r="P7" s="1"/>
      <c r="Q7" s="1"/>
      <c r="R7" s="1"/>
      <c r="S7" s="106"/>
      <c r="T7" s="106"/>
    </row>
    <row r="8" spans="1:20" x14ac:dyDescent="0.25">
      <c r="A8" s="67"/>
      <c r="B8" s="62"/>
      <c r="C8" s="147" t="s">
        <v>71</v>
      </c>
      <c r="D8" s="283">
        <v>13200</v>
      </c>
      <c r="E8" s="104" t="s">
        <v>35</v>
      </c>
      <c r="F8" s="1"/>
      <c r="G8" s="1"/>
      <c r="H8" s="1"/>
      <c r="I8" s="1"/>
      <c r="J8" s="1"/>
      <c r="K8" s="1"/>
      <c r="L8" s="1"/>
      <c r="M8" s="1"/>
      <c r="N8" s="1"/>
      <c r="O8" s="1"/>
      <c r="P8" s="1"/>
      <c r="Q8" s="1"/>
      <c r="R8" s="1"/>
      <c r="S8" s="106"/>
      <c r="T8" s="106"/>
    </row>
    <row r="9" spans="1:20" ht="15.75" customHeight="1" x14ac:dyDescent="0.25">
      <c r="A9" s="67"/>
      <c r="B9" s="62"/>
      <c r="C9" s="109" t="s">
        <v>72</v>
      </c>
      <c r="D9" s="283">
        <v>284</v>
      </c>
      <c r="E9" s="104" t="s">
        <v>35</v>
      </c>
      <c r="F9" s="1"/>
      <c r="G9" s="1"/>
      <c r="H9" s="1"/>
      <c r="I9" s="1"/>
      <c r="J9" s="1"/>
      <c r="K9" s="1"/>
      <c r="L9" s="1"/>
      <c r="M9" s="1"/>
      <c r="N9" s="1"/>
      <c r="O9" s="1"/>
      <c r="P9" s="1"/>
      <c r="Q9" s="1"/>
      <c r="R9" s="1"/>
      <c r="S9" s="106"/>
      <c r="T9" s="106"/>
    </row>
    <row r="10" spans="1:20" x14ac:dyDescent="0.25">
      <c r="A10" s="67"/>
      <c r="B10" s="62"/>
      <c r="C10" s="108" t="s">
        <v>73</v>
      </c>
      <c r="D10" s="283">
        <v>0</v>
      </c>
      <c r="E10" s="104" t="s">
        <v>35</v>
      </c>
      <c r="F10" s="1"/>
      <c r="G10" s="1"/>
      <c r="H10" s="1"/>
      <c r="I10" s="1"/>
      <c r="J10" s="1"/>
      <c r="K10" s="1"/>
      <c r="L10" s="1"/>
      <c r="M10" s="1"/>
      <c r="N10" s="1"/>
      <c r="O10" s="1"/>
      <c r="P10" s="1"/>
      <c r="Q10" s="1"/>
      <c r="R10" s="1"/>
      <c r="S10" s="106"/>
      <c r="T10" s="106"/>
    </row>
    <row r="11" spans="1:20" x14ac:dyDescent="0.25">
      <c r="A11" s="67"/>
      <c r="B11" s="62"/>
      <c r="C11" s="108" t="s">
        <v>74</v>
      </c>
      <c r="D11" s="281">
        <v>0</v>
      </c>
      <c r="E11" s="104" t="s">
        <v>35</v>
      </c>
      <c r="F11" s="1"/>
      <c r="G11" s="1"/>
      <c r="H11" s="1"/>
      <c r="I11" s="1"/>
      <c r="J11" s="1"/>
      <c r="K11" s="1"/>
      <c r="L11" s="1"/>
      <c r="M11" s="1"/>
      <c r="N11" s="1"/>
      <c r="O11" s="1"/>
      <c r="P11" s="1"/>
      <c r="Q11" s="1"/>
      <c r="R11" s="1"/>
      <c r="S11" s="106"/>
      <c r="T11" s="106"/>
    </row>
    <row r="12" spans="1:20" x14ac:dyDescent="0.25">
      <c r="A12" s="67"/>
      <c r="B12" s="62"/>
      <c r="C12" s="108" t="s">
        <v>75</v>
      </c>
      <c r="D12" s="283">
        <v>0</v>
      </c>
      <c r="E12" s="104" t="s">
        <v>35</v>
      </c>
      <c r="F12" s="1"/>
      <c r="G12" s="1"/>
      <c r="H12" s="1"/>
      <c r="I12" s="1"/>
      <c r="J12" s="1"/>
      <c r="K12" s="1"/>
      <c r="L12" s="1"/>
      <c r="M12" s="1"/>
      <c r="N12" s="1"/>
      <c r="O12" s="1"/>
      <c r="P12" s="1"/>
      <c r="Q12" s="1"/>
      <c r="R12" s="1"/>
      <c r="S12" s="106"/>
      <c r="T12" s="106"/>
    </row>
    <row r="13" spans="1:20" x14ac:dyDescent="0.25">
      <c r="A13" s="67"/>
      <c r="B13" s="62"/>
      <c r="C13" s="108" t="s">
        <v>76</v>
      </c>
      <c r="D13" s="283">
        <v>0</v>
      </c>
      <c r="E13" s="104" t="s">
        <v>35</v>
      </c>
      <c r="F13" s="1"/>
      <c r="G13" s="1"/>
      <c r="H13" s="1"/>
      <c r="I13" s="1"/>
      <c r="J13" s="1"/>
      <c r="K13" s="1"/>
      <c r="L13" s="1"/>
      <c r="M13" s="1"/>
      <c r="N13" s="1"/>
      <c r="O13" s="1"/>
      <c r="P13" s="1"/>
      <c r="Q13" s="1"/>
      <c r="R13" s="1"/>
      <c r="S13" s="106"/>
      <c r="T13" s="106"/>
    </row>
    <row r="14" spans="1:20" ht="30" x14ac:dyDescent="0.25">
      <c r="A14" s="67"/>
      <c r="B14" s="62"/>
      <c r="C14" s="108" t="s">
        <v>77</v>
      </c>
      <c r="D14" s="283">
        <v>10774</v>
      </c>
      <c r="E14" s="104" t="s">
        <v>35</v>
      </c>
      <c r="F14" s="1"/>
      <c r="G14" s="1"/>
      <c r="H14" s="1"/>
      <c r="I14" s="1"/>
      <c r="J14" s="1"/>
      <c r="K14" s="1"/>
      <c r="L14" s="1"/>
      <c r="M14" s="1"/>
      <c r="N14" s="1"/>
      <c r="O14" s="1"/>
      <c r="P14" s="1"/>
      <c r="Q14" s="1"/>
      <c r="R14" s="1"/>
      <c r="S14" s="106"/>
      <c r="T14" s="106"/>
    </row>
    <row r="15" spans="1:20" x14ac:dyDescent="0.25">
      <c r="A15" s="67"/>
      <c r="B15" s="62"/>
      <c r="C15" s="107" t="s">
        <v>78</v>
      </c>
      <c r="D15" s="283">
        <v>4226</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v>1</v>
      </c>
      <c r="F24" s="55">
        <v>1</v>
      </c>
      <c r="G24" s="61">
        <v>1</v>
      </c>
      <c r="H24" s="55">
        <v>1</v>
      </c>
      <c r="I24" s="61">
        <v>1</v>
      </c>
      <c r="J24" s="55">
        <v>1</v>
      </c>
      <c r="K24" s="61">
        <v>1</v>
      </c>
      <c r="L24" s="55">
        <v>1</v>
      </c>
      <c r="M24" s="61">
        <v>0</v>
      </c>
      <c r="N24" s="73">
        <f t="shared" ref="N24:N36" si="1">IF(ISERROR(L24+J24+H24+F24),"Invalid Input",L24+J24+H24+F24)</f>
        <v>4</v>
      </c>
      <c r="O24" s="74">
        <f t="shared" ref="O24:O36" si="2">IF(ISERROR(G24+I24+K24+M24),"Invalid Input",G24+I24+K24+M24)</f>
        <v>3</v>
      </c>
      <c r="P24" s="68">
        <v>0</v>
      </c>
      <c r="Q24" s="53">
        <f t="shared" ref="Q24:Q36" si="3">IF(ISERROR(P24-O24),"Invalid Input",(P24-O24))</f>
        <v>-3</v>
      </c>
      <c r="R24" s="16" t="b">
        <v>1</v>
      </c>
      <c r="S24" s="122"/>
      <c r="T24" s="122"/>
    </row>
    <row r="25" spans="1:20" ht="15" customHeight="1" x14ac:dyDescent="0.25">
      <c r="A25" s="23"/>
      <c r="B25" s="297" t="s">
        <v>80</v>
      </c>
      <c r="C25" s="298">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v>1</v>
      </c>
      <c r="F26" s="55">
        <v>1</v>
      </c>
      <c r="G26" s="61">
        <v>1</v>
      </c>
      <c r="H26" s="55">
        <v>1</v>
      </c>
      <c r="I26" s="61">
        <v>1</v>
      </c>
      <c r="J26" s="55">
        <v>1</v>
      </c>
      <c r="K26" s="61">
        <v>1</v>
      </c>
      <c r="L26" s="55">
        <v>1</v>
      </c>
      <c r="M26" s="61">
        <v>0</v>
      </c>
      <c r="N26" s="73">
        <f t="shared" si="1"/>
        <v>4</v>
      </c>
      <c r="O26" s="74">
        <f t="shared" si="2"/>
        <v>3</v>
      </c>
      <c r="P26" s="68">
        <v>0</v>
      </c>
      <c r="Q26" s="53">
        <f t="shared" si="3"/>
        <v>-3</v>
      </c>
      <c r="R26" s="16" t="b">
        <v>1</v>
      </c>
      <c r="S26" s="122"/>
      <c r="T26" s="122"/>
    </row>
    <row r="27" spans="1:20" ht="15" customHeight="1" x14ac:dyDescent="0.25">
      <c r="A27" s="23"/>
      <c r="B27" s="297" t="s">
        <v>29</v>
      </c>
      <c r="C27" s="298">
        <v>0</v>
      </c>
      <c r="D27" s="59">
        <v>0</v>
      </c>
      <c r="E27" s="60">
        <v>253</v>
      </c>
      <c r="F27" s="55">
        <v>63.25</v>
      </c>
      <c r="G27" s="61">
        <v>63</v>
      </c>
      <c r="H27" s="55">
        <v>63</v>
      </c>
      <c r="I27" s="61">
        <v>63</v>
      </c>
      <c r="J27" s="55">
        <v>63</v>
      </c>
      <c r="K27" s="61">
        <v>63</v>
      </c>
      <c r="L27" s="55">
        <v>63</v>
      </c>
      <c r="M27" s="61">
        <v>0</v>
      </c>
      <c r="N27" s="73">
        <f t="shared" si="1"/>
        <v>252.25</v>
      </c>
      <c r="O27" s="74">
        <f t="shared" si="2"/>
        <v>189</v>
      </c>
      <c r="P27" s="68">
        <v>0</v>
      </c>
      <c r="Q27" s="53">
        <f t="shared" si="3"/>
        <v>-189</v>
      </c>
      <c r="R27" s="16" t="b">
        <v>1</v>
      </c>
      <c r="S27" s="122"/>
      <c r="T27" s="122"/>
    </row>
    <row r="28" spans="1:20" ht="15" customHeight="1" x14ac:dyDescent="0.25">
      <c r="A28" s="23"/>
      <c r="B28" s="305" t="s">
        <v>211</v>
      </c>
      <c r="C28" s="306"/>
      <c r="D28" s="59">
        <v>0</v>
      </c>
      <c r="E28" s="60">
        <v>8.6</v>
      </c>
      <c r="F28" s="55">
        <v>2.25</v>
      </c>
      <c r="G28" s="61">
        <v>2</v>
      </c>
      <c r="H28" s="55">
        <v>2</v>
      </c>
      <c r="I28" s="61">
        <v>2</v>
      </c>
      <c r="J28" s="55">
        <v>2</v>
      </c>
      <c r="K28" s="61">
        <v>2</v>
      </c>
      <c r="L28" s="55">
        <v>2</v>
      </c>
      <c r="M28" s="61">
        <v>0</v>
      </c>
      <c r="N28" s="73">
        <f t="shared" si="1"/>
        <v>8.25</v>
      </c>
      <c r="O28" s="74">
        <f t="shared" si="2"/>
        <v>6</v>
      </c>
      <c r="P28" s="68">
        <v>0</v>
      </c>
      <c r="Q28" s="53">
        <f t="shared" si="3"/>
        <v>-6</v>
      </c>
      <c r="R28" s="16" t="b">
        <v>1</v>
      </c>
      <c r="S28" s="122"/>
      <c r="T28" s="122"/>
    </row>
    <row r="29" spans="1:20" ht="15" customHeight="1" x14ac:dyDescent="0.25">
      <c r="A29" s="23"/>
      <c r="B29" s="297" t="s">
        <v>37</v>
      </c>
      <c r="C29" s="298">
        <v>0</v>
      </c>
      <c r="D29" s="59">
        <v>0</v>
      </c>
      <c r="E29" s="60">
        <v>3</v>
      </c>
      <c r="F29" s="55">
        <v>3</v>
      </c>
      <c r="G29" s="61">
        <v>3</v>
      </c>
      <c r="H29" s="55">
        <v>3</v>
      </c>
      <c r="I29" s="61">
        <v>3</v>
      </c>
      <c r="J29" s="55">
        <v>3</v>
      </c>
      <c r="K29" s="61">
        <v>3</v>
      </c>
      <c r="L29" s="55">
        <v>3</v>
      </c>
      <c r="M29" s="61">
        <v>0</v>
      </c>
      <c r="N29" s="73">
        <f t="shared" si="1"/>
        <v>12</v>
      </c>
      <c r="O29" s="74">
        <f t="shared" si="2"/>
        <v>9</v>
      </c>
      <c r="P29" s="68">
        <v>0</v>
      </c>
      <c r="Q29" s="53">
        <f t="shared" si="3"/>
        <v>-9</v>
      </c>
      <c r="R29" s="16" t="b">
        <v>1</v>
      </c>
      <c r="S29" s="122"/>
      <c r="T29" s="122"/>
    </row>
    <row r="30" spans="1:20" ht="15" customHeight="1" x14ac:dyDescent="0.25">
      <c r="A30" s="23"/>
      <c r="B30" s="297" t="s">
        <v>38</v>
      </c>
      <c r="C30" s="298"/>
      <c r="D30" s="59">
        <v>0</v>
      </c>
      <c r="E30" s="60">
        <v>783</v>
      </c>
      <c r="F30" s="55">
        <v>783</v>
      </c>
      <c r="G30" s="61">
        <v>783</v>
      </c>
      <c r="H30" s="55">
        <v>783</v>
      </c>
      <c r="I30" s="61">
        <v>783</v>
      </c>
      <c r="J30" s="55">
        <v>783</v>
      </c>
      <c r="K30" s="61">
        <v>783</v>
      </c>
      <c r="L30" s="55">
        <v>783</v>
      </c>
      <c r="M30" s="61">
        <v>0</v>
      </c>
      <c r="N30" s="73">
        <f t="shared" si="1"/>
        <v>3132</v>
      </c>
      <c r="O30" s="74">
        <f t="shared" si="2"/>
        <v>2349</v>
      </c>
      <c r="P30" s="68">
        <v>0</v>
      </c>
      <c r="Q30" s="53">
        <f t="shared" si="3"/>
        <v>-2349</v>
      </c>
      <c r="R30" s="16" t="b">
        <v>1</v>
      </c>
      <c r="S30" s="122"/>
      <c r="T30" s="122"/>
    </row>
    <row r="31" spans="1:20" ht="15" customHeight="1" x14ac:dyDescent="0.25">
      <c r="A31" s="23"/>
      <c r="B31" s="141" t="s">
        <v>199</v>
      </c>
      <c r="C31" s="143"/>
      <c r="D31" s="59">
        <v>0</v>
      </c>
      <c r="E31" s="60">
        <v>5</v>
      </c>
      <c r="F31" s="55">
        <v>5</v>
      </c>
      <c r="G31" s="61">
        <v>5</v>
      </c>
      <c r="H31" s="55">
        <v>5</v>
      </c>
      <c r="I31" s="61">
        <v>5</v>
      </c>
      <c r="J31" s="55">
        <v>5</v>
      </c>
      <c r="K31" s="61">
        <v>5</v>
      </c>
      <c r="L31" s="55">
        <v>5</v>
      </c>
      <c r="M31" s="61">
        <v>0</v>
      </c>
      <c r="N31" s="73">
        <f t="shared" si="1"/>
        <v>20</v>
      </c>
      <c r="O31" s="74">
        <f t="shared" si="2"/>
        <v>15</v>
      </c>
      <c r="P31" s="68">
        <v>0</v>
      </c>
      <c r="Q31" s="53">
        <f t="shared" si="3"/>
        <v>-15</v>
      </c>
      <c r="R31" s="16"/>
      <c r="S31" s="122"/>
      <c r="T31" s="122"/>
    </row>
    <row r="32" spans="1:20" ht="15" customHeight="1" x14ac:dyDescent="0.25">
      <c r="A32" s="23"/>
      <c r="B32" s="297" t="s">
        <v>31</v>
      </c>
      <c r="C32" s="298">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v>3</v>
      </c>
      <c r="F33" s="55">
        <v>3</v>
      </c>
      <c r="G33" s="61">
        <v>3</v>
      </c>
      <c r="H33" s="55">
        <v>3</v>
      </c>
      <c r="I33" s="61">
        <v>3</v>
      </c>
      <c r="J33" s="55">
        <v>3</v>
      </c>
      <c r="K33" s="61">
        <v>3</v>
      </c>
      <c r="L33" s="55">
        <v>3</v>
      </c>
      <c r="M33" s="61">
        <v>0</v>
      </c>
      <c r="N33" s="73">
        <f t="shared" si="1"/>
        <v>12</v>
      </c>
      <c r="O33" s="74">
        <f t="shared" si="2"/>
        <v>9</v>
      </c>
      <c r="P33" s="68">
        <v>0</v>
      </c>
      <c r="Q33" s="53">
        <f t="shared" si="3"/>
        <v>-9</v>
      </c>
      <c r="R33" s="16"/>
      <c r="S33" s="122"/>
      <c r="T33" s="122"/>
    </row>
    <row r="34" spans="1:20" x14ac:dyDescent="0.25">
      <c r="A34" s="23"/>
      <c r="B34" s="297" t="s">
        <v>83</v>
      </c>
      <c r="C34" s="298"/>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41" t="s">
        <v>200</v>
      </c>
      <c r="C35" s="143"/>
      <c r="D35" s="59">
        <v>0</v>
      </c>
      <c r="E35" s="60">
        <v>287</v>
      </c>
      <c r="F35" s="55">
        <v>71.75</v>
      </c>
      <c r="G35" s="61">
        <v>72</v>
      </c>
      <c r="H35" s="55">
        <v>72</v>
      </c>
      <c r="I35" s="61">
        <v>72</v>
      </c>
      <c r="J35" s="55">
        <v>72</v>
      </c>
      <c r="K35" s="61">
        <v>72</v>
      </c>
      <c r="L35" s="55">
        <v>72</v>
      </c>
      <c r="M35" s="61">
        <v>0</v>
      </c>
      <c r="N35" s="73">
        <f t="shared" si="1"/>
        <v>287.75</v>
      </c>
      <c r="O35" s="74">
        <f t="shared" si="2"/>
        <v>216</v>
      </c>
      <c r="P35" s="68">
        <v>0</v>
      </c>
      <c r="Q35" s="53">
        <f t="shared" si="3"/>
        <v>-216</v>
      </c>
      <c r="R35" s="16"/>
      <c r="S35" s="122"/>
      <c r="T35" s="122"/>
    </row>
    <row r="36" spans="1:20" x14ac:dyDescent="0.25">
      <c r="A36" s="23"/>
      <c r="B36" s="297" t="s">
        <v>84</v>
      </c>
      <c r="C36" s="298"/>
      <c r="D36" s="59">
        <v>0</v>
      </c>
      <c r="E36" s="60">
        <v>439</v>
      </c>
      <c r="F36" s="55">
        <v>109.75</v>
      </c>
      <c r="G36" s="61">
        <v>110</v>
      </c>
      <c r="H36" s="55">
        <v>110</v>
      </c>
      <c r="I36" s="61">
        <v>110</v>
      </c>
      <c r="J36" s="55">
        <v>110</v>
      </c>
      <c r="K36" s="61">
        <v>110</v>
      </c>
      <c r="L36" s="55">
        <v>110</v>
      </c>
      <c r="M36" s="61">
        <v>0</v>
      </c>
      <c r="N36" s="73">
        <f t="shared" si="1"/>
        <v>439.75</v>
      </c>
      <c r="O36" s="74">
        <f t="shared" si="2"/>
        <v>330</v>
      </c>
      <c r="P36" s="68">
        <v>0</v>
      </c>
      <c r="Q36" s="53">
        <f t="shared" si="3"/>
        <v>-330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44"/>
      <c r="B39" s="145"/>
      <c r="C39" s="146"/>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v>2.13</v>
      </c>
      <c r="F40" s="55">
        <v>2.13</v>
      </c>
      <c r="G40" s="61">
        <v>2.4300000000000002</v>
      </c>
      <c r="H40" s="55">
        <v>0</v>
      </c>
      <c r="I40" s="61">
        <v>0</v>
      </c>
      <c r="J40" s="55">
        <v>0</v>
      </c>
      <c r="K40" s="61">
        <v>0</v>
      </c>
      <c r="L40" s="55">
        <v>0</v>
      </c>
      <c r="M40" s="61">
        <v>0</v>
      </c>
      <c r="N40" s="73">
        <f>IF(ISERROR(L40+J40+H40+F40),"Invalid Input",L40+J40+H40+F40)</f>
        <v>2.13</v>
      </c>
      <c r="O40" s="74">
        <f>IF(ISERROR(G40+I40+K40+M40),"Invalid Input",G40+I40+K40+M40)</f>
        <v>2.4300000000000002</v>
      </c>
      <c r="P40" s="68">
        <v>0</v>
      </c>
      <c r="Q40" s="53">
        <f>IF(ISERROR(P40-O40),"Invalid Input",(P40-O40))</f>
        <v>-2.4300000000000002</v>
      </c>
      <c r="R40" s="16" t="b">
        <v>1</v>
      </c>
      <c r="S40" s="122"/>
      <c r="T40" s="122"/>
    </row>
    <row r="41" spans="1:20" x14ac:dyDescent="0.25">
      <c r="A41" s="27"/>
      <c r="B41" s="297" t="s">
        <v>45</v>
      </c>
      <c r="C41" s="298">
        <v>0</v>
      </c>
      <c r="D41" s="59">
        <v>0</v>
      </c>
      <c r="E41" s="60">
        <v>4</v>
      </c>
      <c r="F41" s="55">
        <v>0.5</v>
      </c>
      <c r="G41" s="61">
        <v>0.5</v>
      </c>
      <c r="H41" s="55">
        <v>0.5</v>
      </c>
      <c r="I41" s="61">
        <v>0.5</v>
      </c>
      <c r="J41" s="55">
        <v>0.5</v>
      </c>
      <c r="K41" s="61">
        <v>0.5</v>
      </c>
      <c r="L41" s="55">
        <v>0.5</v>
      </c>
      <c r="M41" s="61">
        <v>0</v>
      </c>
      <c r="N41" s="73">
        <f>IF(ISERROR(L41+J41+H41+F41),"Invalid Input",L41+J41+H41+F41)</f>
        <v>2</v>
      </c>
      <c r="O41" s="74">
        <f>IF(ISERROR(G41+I41+K41+M41),"Invalid Input",G41+I41+K41+M41)</f>
        <v>1.5</v>
      </c>
      <c r="P41" s="68">
        <v>0</v>
      </c>
      <c r="Q41" s="53">
        <f>IF(ISERROR(P41-O41),"Invalid Input",(P41-O41))</f>
        <v>-1.5</v>
      </c>
      <c r="R41" s="16" t="b">
        <v>1</v>
      </c>
      <c r="S41" s="122"/>
      <c r="T41" s="122"/>
    </row>
    <row r="42" spans="1:20" ht="15" customHeight="1" x14ac:dyDescent="0.25">
      <c r="A42" s="27"/>
      <c r="B42" s="297" t="s">
        <v>85</v>
      </c>
      <c r="C42" s="298">
        <v>0</v>
      </c>
      <c r="D42" s="59">
        <v>0</v>
      </c>
      <c r="E42" s="60">
        <v>2</v>
      </c>
      <c r="F42" s="55">
        <v>0</v>
      </c>
      <c r="G42" s="61">
        <v>0</v>
      </c>
      <c r="H42" s="55">
        <v>1</v>
      </c>
      <c r="I42" s="61">
        <v>1</v>
      </c>
      <c r="J42" s="55">
        <v>1</v>
      </c>
      <c r="K42" s="61">
        <v>1</v>
      </c>
      <c r="L42" s="55">
        <v>0</v>
      </c>
      <c r="M42" s="61">
        <v>0</v>
      </c>
      <c r="N42" s="73">
        <f>IF(ISERROR(L42+J42+H42+F42),"Invalid Input",L42+J42+H42+F42)</f>
        <v>2</v>
      </c>
      <c r="O42" s="74">
        <f>IF(ISERROR(G42+I42+K42+M42),"Invalid Input",G42+I42+K42+M42)</f>
        <v>2</v>
      </c>
      <c r="P42" s="68">
        <v>0</v>
      </c>
      <c r="Q42" s="53">
        <f>IF(ISERROR(P42-O42),"Invalid Input",(P42-O42))</f>
        <v>-2</v>
      </c>
      <c r="R42" s="16" t="b">
        <v>1</v>
      </c>
      <c r="S42" s="122"/>
      <c r="T42" s="122"/>
    </row>
    <row r="43" spans="1:20" ht="15" customHeight="1" x14ac:dyDescent="0.25">
      <c r="A43" s="27"/>
      <c r="B43" s="297" t="s">
        <v>86</v>
      </c>
      <c r="C43" s="298">
        <v>0</v>
      </c>
      <c r="D43" s="59">
        <v>0</v>
      </c>
      <c r="E43" s="60">
        <v>2</v>
      </c>
      <c r="F43" s="55">
        <v>0</v>
      </c>
      <c r="G43" s="61">
        <v>0</v>
      </c>
      <c r="H43" s="55">
        <v>1</v>
      </c>
      <c r="I43" s="61">
        <v>1</v>
      </c>
      <c r="J43" s="55">
        <v>0.5</v>
      </c>
      <c r="K43" s="61">
        <v>0.5</v>
      </c>
      <c r="L43" s="55">
        <v>1</v>
      </c>
      <c r="M43" s="61">
        <v>0</v>
      </c>
      <c r="N43" s="73">
        <f>IF(ISERROR(L43+J43+H43+F43),"Invalid Input",L43+J43+H43+F43)</f>
        <v>2.5</v>
      </c>
      <c r="O43" s="74">
        <f>IF(ISERROR(G43+I43+K43+M43),"Invalid Input",G43+I43+K43+M43)</f>
        <v>1.5</v>
      </c>
      <c r="P43" s="68">
        <v>0</v>
      </c>
      <c r="Q43" s="53">
        <f>IF(ISERROR(P43-O43),"Invalid Input",(P43-O43))</f>
        <v>-1.5</v>
      </c>
      <c r="R43" s="116" t="b">
        <v>1</v>
      </c>
      <c r="S43" s="122"/>
      <c r="T43" s="122"/>
    </row>
    <row r="44" spans="1:20" x14ac:dyDescent="0.25">
      <c r="A44" s="27"/>
      <c r="B44" s="142"/>
      <c r="C44" s="143"/>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44"/>
      <c r="B46" s="145"/>
      <c r="C46" s="146"/>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45"/>
      <c r="C52" s="146"/>
      <c r="D52" s="284">
        <v>0</v>
      </c>
      <c r="E52" s="284">
        <v>0</v>
      </c>
      <c r="F52" s="284">
        <v>0</v>
      </c>
      <c r="G52" s="284">
        <v>0</v>
      </c>
      <c r="H52" s="284">
        <v>0</v>
      </c>
      <c r="I52" s="284">
        <v>0</v>
      </c>
      <c r="J52" s="284">
        <v>0</v>
      </c>
      <c r="K52" s="284">
        <v>0</v>
      </c>
      <c r="L52" s="284">
        <v>0</v>
      </c>
      <c r="M52" s="284">
        <v>0</v>
      </c>
      <c r="N52" s="42"/>
      <c r="O52" s="51"/>
      <c r="P52" s="87"/>
      <c r="Q52" s="53"/>
      <c r="R52" s="16" t="b">
        <v>1</v>
      </c>
      <c r="S52" s="124"/>
      <c r="T52" s="124"/>
    </row>
    <row r="53" spans="1:20" ht="26.25" customHeight="1" x14ac:dyDescent="0.25">
      <c r="A53" s="23"/>
      <c r="B53" s="297" t="s">
        <v>41</v>
      </c>
      <c r="C53" s="298">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10774</v>
      </c>
      <c r="F61" s="55">
        <v>10774</v>
      </c>
      <c r="G61" s="61">
        <v>10774</v>
      </c>
      <c r="H61" s="55">
        <v>10774</v>
      </c>
      <c r="I61" s="61">
        <v>10774</v>
      </c>
      <c r="J61" s="55">
        <v>10774</v>
      </c>
      <c r="K61" s="61">
        <v>10774</v>
      </c>
      <c r="L61" s="55">
        <v>10774</v>
      </c>
      <c r="M61" s="61">
        <v>10774</v>
      </c>
      <c r="N61" s="73">
        <f>IF(ISERROR(L61+J61+H61+F61),"Invalid Input",L61+J61+H61+F61)</f>
        <v>43096</v>
      </c>
      <c r="O61" s="74">
        <f>IF(ISERROR(G61+I61+K61+M61),"Invalid Input",G61+I61+K61+M61)</f>
        <v>43096</v>
      </c>
      <c r="P61" s="68">
        <v>0</v>
      </c>
      <c r="Q61" s="53">
        <f>IF(ISERROR(P61-O61),"Invalid Input",(P61-O61))</f>
        <v>-43096</v>
      </c>
      <c r="R61" s="16" t="b">
        <v>1</v>
      </c>
      <c r="S61" s="124"/>
      <c r="T61" s="124"/>
    </row>
    <row r="62" spans="1:20" x14ac:dyDescent="0.25">
      <c r="A62" s="27"/>
      <c r="B62" s="293" t="s">
        <v>87</v>
      </c>
      <c r="C62" s="294"/>
      <c r="D62" s="59">
        <v>0</v>
      </c>
      <c r="E62" s="60">
        <v>1</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v>274</v>
      </c>
      <c r="F66" s="55">
        <v>69</v>
      </c>
      <c r="G66" s="61">
        <v>61</v>
      </c>
      <c r="H66" s="55">
        <v>69</v>
      </c>
      <c r="I66" s="61">
        <v>61</v>
      </c>
      <c r="J66" s="55">
        <v>69</v>
      </c>
      <c r="K66" s="61">
        <v>61</v>
      </c>
      <c r="L66" s="55">
        <v>69</v>
      </c>
      <c r="M66" s="61">
        <v>61</v>
      </c>
      <c r="N66" s="73">
        <f>IF(ISERROR(L66+J66+H66+F66),"Invalid Input",L66+J66+H66+F66)</f>
        <v>276</v>
      </c>
      <c r="O66" s="74">
        <f>IF(ISERROR(G66+I66+K66+M66),"Invalid Input",G66+I66+K66+M66)</f>
        <v>244</v>
      </c>
      <c r="P66" s="68">
        <v>0</v>
      </c>
      <c r="Q66" s="53">
        <f>IF(ISERROR(P66-O66),"Invalid Input",(P66-O66))</f>
        <v>-244</v>
      </c>
      <c r="R66" s="16" t="b">
        <v>1</v>
      </c>
      <c r="S66" s="124"/>
      <c r="T66" s="124"/>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v>4714</v>
      </c>
      <c r="F68" s="55">
        <v>4714</v>
      </c>
      <c r="G68" s="61">
        <v>4714</v>
      </c>
      <c r="H68" s="55">
        <v>4714</v>
      </c>
      <c r="I68" s="61">
        <v>4714</v>
      </c>
      <c r="J68" s="55">
        <v>4714</v>
      </c>
      <c r="K68" s="61">
        <v>4714</v>
      </c>
      <c r="L68" s="55">
        <v>4714</v>
      </c>
      <c r="M68" s="61">
        <v>4714</v>
      </c>
      <c r="N68" s="73">
        <f>IF(ISERROR(L68+J68+H68+F68),"Invalid Input",L68+J68+H68+F68)</f>
        <v>18856</v>
      </c>
      <c r="O68" s="74">
        <f>IF(ISERROR(G68+I68+K68+M68),"Invalid Input",G68+I68+K68+M68)</f>
        <v>18856</v>
      </c>
      <c r="P68" s="68">
        <v>0</v>
      </c>
      <c r="Q68" s="53">
        <f>IF(ISERROR(P68-O68),"Invalid Input",(P68-O68))</f>
        <v>-18856</v>
      </c>
      <c r="R68" s="16" t="b">
        <v>1</v>
      </c>
      <c r="S68" s="124"/>
      <c r="T68" s="124"/>
    </row>
    <row r="69" spans="1:20" x14ac:dyDescent="0.25">
      <c r="A69" s="17"/>
      <c r="B69" s="37" t="s">
        <v>92</v>
      </c>
      <c r="C69" s="38"/>
      <c r="D69" s="59">
        <v>0</v>
      </c>
      <c r="E69" s="60">
        <v>100</v>
      </c>
      <c r="F69" s="55">
        <v>25</v>
      </c>
      <c r="G69" s="61">
        <v>25</v>
      </c>
      <c r="H69" s="55">
        <v>25</v>
      </c>
      <c r="I69" s="61">
        <v>25</v>
      </c>
      <c r="J69" s="55">
        <v>25</v>
      </c>
      <c r="K69" s="61">
        <v>25</v>
      </c>
      <c r="L69" s="55">
        <v>25</v>
      </c>
      <c r="M69" s="61">
        <v>25</v>
      </c>
      <c r="N69" s="73">
        <f>IF(ISERROR(L69+J69+H69+F69),"Invalid Input",L69+J69+H69+F69)</f>
        <v>100</v>
      </c>
      <c r="O69" s="74">
        <f>IF(ISERROR(G69+I69+K69+M69),"Invalid Input",G69+I69+K69+M69)</f>
        <v>100</v>
      </c>
      <c r="P69" s="68">
        <v>0</v>
      </c>
      <c r="Q69" s="53">
        <f>IF(ISERROR(P69-O69),"Invalid Input",(P69-O69))</f>
        <v>-100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v>2</v>
      </c>
      <c r="F72" s="55">
        <v>0</v>
      </c>
      <c r="G72" s="61">
        <v>0</v>
      </c>
      <c r="H72" s="55">
        <v>0</v>
      </c>
      <c r="I72" s="61">
        <v>0</v>
      </c>
      <c r="J72" s="55">
        <v>0</v>
      </c>
      <c r="K72" s="61">
        <v>0</v>
      </c>
      <c r="L72" s="55">
        <v>2</v>
      </c>
      <c r="M72" s="61">
        <v>0</v>
      </c>
      <c r="N72" s="73">
        <f t="shared" ref="N72:N83" si="4">IF(ISERROR(L72+J72+H72+F72),"Invalid Input",L72+J72+H72+F72)</f>
        <v>2</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v>2</v>
      </c>
      <c r="F73" s="55">
        <v>0</v>
      </c>
      <c r="G73" s="61">
        <v>0</v>
      </c>
      <c r="H73" s="55">
        <v>1</v>
      </c>
      <c r="I73" s="61">
        <v>1</v>
      </c>
      <c r="J73" s="55">
        <v>0</v>
      </c>
      <c r="K73" s="61">
        <v>0</v>
      </c>
      <c r="L73" s="55">
        <v>0</v>
      </c>
      <c r="M73" s="61">
        <v>0</v>
      </c>
      <c r="N73" s="73">
        <f t="shared" si="4"/>
        <v>1</v>
      </c>
      <c r="O73" s="74">
        <f t="shared" si="5"/>
        <v>1</v>
      </c>
      <c r="P73" s="68">
        <v>0</v>
      </c>
      <c r="Q73" s="53">
        <f t="shared" si="6"/>
        <v>-1</v>
      </c>
      <c r="R73" s="16" t="b">
        <v>1</v>
      </c>
      <c r="S73" s="124"/>
      <c r="T73" s="124"/>
    </row>
    <row r="74" spans="1:20" x14ac:dyDescent="0.25">
      <c r="A74" s="27"/>
      <c r="B74" s="293" t="s">
        <v>52</v>
      </c>
      <c r="C74" s="294"/>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v>0</v>
      </c>
      <c r="G83" s="61">
        <v>0</v>
      </c>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100</v>
      </c>
      <c r="F86" s="55">
        <v>25</v>
      </c>
      <c r="G86" s="61">
        <v>135</v>
      </c>
      <c r="H86" s="55">
        <v>25</v>
      </c>
      <c r="I86" s="61">
        <v>0</v>
      </c>
      <c r="J86" s="55">
        <v>25</v>
      </c>
      <c r="K86" s="61">
        <v>0</v>
      </c>
      <c r="L86" s="55">
        <v>25</v>
      </c>
      <c r="M86" s="61">
        <v>0</v>
      </c>
      <c r="N86" s="73">
        <f>IF(ISERROR(L86+J86+H86+F86),"Invalid Input",L86+J86+H86+F86)</f>
        <v>100</v>
      </c>
      <c r="O86" s="74">
        <f>IF(ISERROR(G86+I86+K86+M86),"Invalid Input",G86+I86+K86+M86)</f>
        <v>135</v>
      </c>
      <c r="P86" s="68">
        <v>0</v>
      </c>
      <c r="Q86" s="53">
        <f>IF(ISERROR(P86-O86),"Invalid Input",(P86-O86))</f>
        <v>-135</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[7]SheetNames!A52</f>
        <v>KZN433</v>
      </c>
    </row>
  </sheetData>
  <mergeCells count="48">
    <mergeCell ref="B36:C36"/>
    <mergeCell ref="A22:C22"/>
    <mergeCell ref="B24:C24"/>
    <mergeCell ref="B25:C25"/>
    <mergeCell ref="B26:C26"/>
    <mergeCell ref="B27:C27"/>
    <mergeCell ref="B28:C28"/>
    <mergeCell ref="B29:C29"/>
    <mergeCell ref="B30:C30"/>
    <mergeCell ref="B32:C32"/>
    <mergeCell ref="B33:C33"/>
    <mergeCell ref="B34:C34"/>
    <mergeCell ref="A51:C51"/>
    <mergeCell ref="B37:C37"/>
    <mergeCell ref="A38:C38"/>
    <mergeCell ref="B40:C40"/>
    <mergeCell ref="B41:C41"/>
    <mergeCell ref="B42:C42"/>
    <mergeCell ref="B43:C43"/>
    <mergeCell ref="A45:C45"/>
    <mergeCell ref="B47:C47"/>
    <mergeCell ref="B48:C48"/>
    <mergeCell ref="B49:C49"/>
    <mergeCell ref="B50:C50"/>
    <mergeCell ref="B73:C73"/>
    <mergeCell ref="B53:C53"/>
    <mergeCell ref="B54:C54"/>
    <mergeCell ref="B55:C55"/>
    <mergeCell ref="B57:C57"/>
    <mergeCell ref="B58:C58"/>
    <mergeCell ref="B59:C59"/>
    <mergeCell ref="B61:C61"/>
    <mergeCell ref="B62:C62"/>
    <mergeCell ref="B63:C63"/>
    <mergeCell ref="B64:C64"/>
    <mergeCell ref="B72:C72"/>
    <mergeCell ref="B86:C86"/>
    <mergeCell ref="B74:C74"/>
    <mergeCell ref="B75:C75"/>
    <mergeCell ref="B76:C76"/>
    <mergeCell ref="B77:C77"/>
    <mergeCell ref="B78:C78"/>
    <mergeCell ref="B79:C79"/>
    <mergeCell ref="B80:C80"/>
    <mergeCell ref="B81:C81"/>
    <mergeCell ref="B82:C82"/>
    <mergeCell ref="B83:C83"/>
    <mergeCell ref="B84:C84"/>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zoomScale="73" zoomScaleNormal="73" workbookViewId="0">
      <selection activeCell="E30" sqref="E30"/>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"&amp;VLOOKUP(A88,[15]SheetNames!A2:C56,3,FALSE)</f>
        <v>KZN434 - Ubuhlebezwe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285"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v>4.8600000000000003</v>
      </c>
      <c r="F41" s="55"/>
      <c r="G41" s="61">
        <v>0</v>
      </c>
      <c r="H41" s="55">
        <v>0</v>
      </c>
      <c r="I41" s="61">
        <v>0</v>
      </c>
      <c r="J41" s="55">
        <v>4.8600000000000003</v>
      </c>
      <c r="K41" s="61">
        <v>4.96</v>
      </c>
      <c r="L41" s="55">
        <v>0</v>
      </c>
      <c r="M41" s="61">
        <v>0</v>
      </c>
      <c r="N41" s="73">
        <f>IF(ISERROR(L41+J41+H41+F41),"Invalid Input",L41+J41+H41+F41)</f>
        <v>4.8600000000000003</v>
      </c>
      <c r="O41" s="74">
        <f>IF(ISERROR(G41+I41+K41+M41),"Invalid Input",G41+I41+K41+M41)</f>
        <v>4.96</v>
      </c>
      <c r="P41" s="68">
        <v>0</v>
      </c>
      <c r="Q41" s="53">
        <f>IF(ISERROR(P41-O41),"Invalid Input",(P41-O41))</f>
        <v>-4.96</v>
      </c>
      <c r="R41" s="16" t="b">
        <v>1</v>
      </c>
      <c r="S41" s="122"/>
      <c r="T41" s="122"/>
    </row>
    <row r="42" spans="1:20" ht="15" customHeight="1" x14ac:dyDescent="0.25">
      <c r="A42" s="27"/>
      <c r="B42" s="297" t="s">
        <v>85</v>
      </c>
      <c r="C42" s="298">
        <v>0</v>
      </c>
      <c r="D42" s="59">
        <v>0</v>
      </c>
      <c r="E42" s="60">
        <v>0.4</v>
      </c>
      <c r="F42" s="55">
        <v>0.4</v>
      </c>
      <c r="G42" s="61">
        <v>0.4</v>
      </c>
      <c r="H42" s="55">
        <v>0</v>
      </c>
      <c r="I42" s="61">
        <v>0</v>
      </c>
      <c r="J42" s="55">
        <v>0</v>
      </c>
      <c r="K42" s="61">
        <v>0.2</v>
      </c>
      <c r="L42" s="55">
        <v>0</v>
      </c>
      <c r="M42" s="61">
        <v>0</v>
      </c>
      <c r="N42" s="73">
        <f>IF(ISERROR(L42+J42+H42+F42),"Invalid Input",L42+J42+H42+F42)</f>
        <v>0.4</v>
      </c>
      <c r="O42" s="74">
        <f>IF(ISERROR(G42+I42+K42+M42),"Invalid Input",G42+I42+K42+M42)</f>
        <v>0.60000000000000009</v>
      </c>
      <c r="P42" s="68">
        <v>0</v>
      </c>
      <c r="Q42" s="53">
        <f>IF(ISERROR(P42-O42),"Invalid Input",(P42-O42))</f>
        <v>-0.60000000000000009</v>
      </c>
      <c r="R42" s="16" t="b">
        <v>1</v>
      </c>
      <c r="S42" s="122"/>
      <c r="T42" s="122"/>
    </row>
    <row r="43" spans="1:20" ht="15" customHeight="1" x14ac:dyDescent="0.25">
      <c r="A43" s="27"/>
      <c r="B43" s="297" t="s">
        <v>86</v>
      </c>
      <c r="C43" s="298">
        <v>0</v>
      </c>
      <c r="D43" s="59">
        <v>0</v>
      </c>
      <c r="E43" s="60"/>
      <c r="F43" s="55"/>
      <c r="G43" s="61">
        <v>350</v>
      </c>
      <c r="H43" s="55">
        <v>0</v>
      </c>
      <c r="I43" s="61">
        <v>459</v>
      </c>
      <c r="J43" s="55">
        <v>0</v>
      </c>
      <c r="K43" s="61">
        <v>85</v>
      </c>
      <c r="L43" s="55">
        <v>0</v>
      </c>
      <c r="M43" s="61">
        <v>0</v>
      </c>
      <c r="N43" s="73">
        <f>IF(ISERROR(L43+J43+H43+F43),"Invalid Input",L43+J43+H43+F43)</f>
        <v>0</v>
      </c>
      <c r="O43" s="74">
        <f>IF(ISERROR(G43+I43+K43+M43),"Invalid Input",G43+I43+K43+M43)</f>
        <v>894</v>
      </c>
      <c r="P43" s="68">
        <v>0</v>
      </c>
      <c r="Q43" s="53">
        <f>IF(ISERROR(P43-O43),"Invalid Input",(P43-O43))</f>
        <v>-894</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[15]SheetNames!A53</f>
        <v>KZN434</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tabSelected="1" view="pageBreakPreview" topLeftCell="A22" zoomScale="70" zoomScaleNormal="89" zoomScaleSheetLayoutView="70" workbookViewId="0">
      <selection activeCell="E4" sqref="E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"&amp;VLOOKUP(A88,[16]SheetNames!A2:C56,3,FALSE)</f>
        <v>KZN435 - Umzimkhulu</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v>8699</v>
      </c>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285"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3420</v>
      </c>
      <c r="E14" s="104" t="s">
        <v>35</v>
      </c>
      <c r="F14" s="1"/>
      <c r="G14" s="1"/>
      <c r="H14" s="1"/>
      <c r="I14" s="1"/>
      <c r="J14" s="1"/>
      <c r="K14" s="1"/>
      <c r="L14" s="1"/>
      <c r="M14" s="1"/>
      <c r="N14" s="1"/>
      <c r="O14" s="1"/>
      <c r="P14" s="1"/>
      <c r="Q14" s="1"/>
      <c r="R14" s="1"/>
      <c r="S14" s="106"/>
      <c r="T14" s="106"/>
    </row>
    <row r="15" spans="1:20" x14ac:dyDescent="0.25">
      <c r="A15" s="67"/>
      <c r="B15" s="62"/>
      <c r="C15" s="107" t="s">
        <v>78</v>
      </c>
      <c r="D15" s="119">
        <v>5279</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20</v>
      </c>
      <c r="E24" s="60">
        <v>40</v>
      </c>
      <c r="F24" s="55">
        <v>0</v>
      </c>
      <c r="G24" s="61">
        <v>0</v>
      </c>
      <c r="H24" s="55">
        <v>0</v>
      </c>
      <c r="I24" s="61">
        <v>0</v>
      </c>
      <c r="J24" s="55">
        <v>20</v>
      </c>
      <c r="K24" s="61">
        <v>0</v>
      </c>
      <c r="L24" s="55">
        <v>20</v>
      </c>
      <c r="M24" s="61">
        <v>0</v>
      </c>
      <c r="N24" s="73">
        <f t="shared" ref="N24:N36" si="1">IF(ISERROR(L24+J24+H24+F24),"Invalid Input",L24+J24+H24+F24)</f>
        <v>40</v>
      </c>
      <c r="O24" s="74">
        <v>0</v>
      </c>
      <c r="P24" s="68">
        <v>0</v>
      </c>
      <c r="Q24" s="53">
        <f t="shared" ref="Q24:Q36" si="2">IF(ISERROR(P24-O24),"Invalid Input",(P24-O24))</f>
        <v>0</v>
      </c>
      <c r="R24" s="16" t="b">
        <v>1</v>
      </c>
      <c r="S24" s="122" t="s">
        <v>290</v>
      </c>
      <c r="T24" s="122"/>
    </row>
    <row r="25" spans="1:20" ht="15" customHeight="1" x14ac:dyDescent="0.25">
      <c r="A25" s="23"/>
      <c r="B25" s="297" t="s">
        <v>80</v>
      </c>
      <c r="C25" s="298">
        <v>0</v>
      </c>
      <c r="D25" s="59">
        <v>0</v>
      </c>
      <c r="E25" s="60">
        <v>10</v>
      </c>
      <c r="F25" s="55">
        <v>0</v>
      </c>
      <c r="G25" s="61">
        <v>0</v>
      </c>
      <c r="H25" s="55">
        <v>0</v>
      </c>
      <c r="I25" s="61">
        <v>0</v>
      </c>
      <c r="J25" s="55">
        <v>0</v>
      </c>
      <c r="K25" s="61">
        <v>0</v>
      </c>
      <c r="L25" s="55">
        <v>10</v>
      </c>
      <c r="M25" s="61">
        <v>10</v>
      </c>
      <c r="N25" s="73">
        <f t="shared" si="1"/>
        <v>10</v>
      </c>
      <c r="O25" s="74">
        <v>0</v>
      </c>
      <c r="P25" s="68">
        <v>0</v>
      </c>
      <c r="Q25" s="53">
        <f t="shared" si="2"/>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ref="O26:O36" si="3">IF(ISERROR(G26+I26+K26+M26),"Invalid Input",G26+I26+K26+M26)</f>
        <v>0</v>
      </c>
      <c r="P26" s="68">
        <v>0</v>
      </c>
      <c r="Q26" s="53">
        <f t="shared" si="2"/>
        <v>0</v>
      </c>
      <c r="R26" s="16" t="b">
        <v>1</v>
      </c>
      <c r="S26" s="122"/>
      <c r="T26" s="122"/>
    </row>
    <row r="27" spans="1:20" ht="15" customHeight="1" x14ac:dyDescent="0.25">
      <c r="A27" s="23"/>
      <c r="B27" s="297" t="s">
        <v>29</v>
      </c>
      <c r="C27" s="298">
        <v>0</v>
      </c>
      <c r="D27" s="59">
        <v>0</v>
      </c>
      <c r="E27" s="60">
        <v>15</v>
      </c>
      <c r="F27" s="55">
        <v>0</v>
      </c>
      <c r="G27" s="61">
        <v>0</v>
      </c>
      <c r="H27" s="55">
        <v>0</v>
      </c>
      <c r="I27" s="61">
        <v>0</v>
      </c>
      <c r="J27" s="55">
        <v>0</v>
      </c>
      <c r="K27" s="61">
        <v>0</v>
      </c>
      <c r="L27" s="55">
        <v>15</v>
      </c>
      <c r="M27" s="61">
        <v>0</v>
      </c>
      <c r="N27" s="73">
        <f t="shared" si="1"/>
        <v>15</v>
      </c>
      <c r="O27" s="74">
        <f t="shared" si="3"/>
        <v>0</v>
      </c>
      <c r="P27" s="68">
        <v>0</v>
      </c>
      <c r="Q27" s="53">
        <f t="shared" si="2"/>
        <v>0</v>
      </c>
      <c r="R27" s="16" t="b">
        <v>1</v>
      </c>
      <c r="S27" s="122" t="s">
        <v>291</v>
      </c>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3"/>
        <v>0</v>
      </c>
      <c r="P28" s="68">
        <v>0</v>
      </c>
      <c r="Q28" s="53">
        <f t="shared" si="2"/>
        <v>0</v>
      </c>
      <c r="R28" s="16" t="b">
        <v>1</v>
      </c>
      <c r="S28" s="122"/>
      <c r="T28" s="122"/>
    </row>
    <row r="29" spans="1:20" ht="15" customHeight="1" x14ac:dyDescent="0.25">
      <c r="A29" s="23"/>
      <c r="B29" s="297" t="s">
        <v>37</v>
      </c>
      <c r="C29" s="298">
        <v>0</v>
      </c>
      <c r="D29" s="59">
        <v>1</v>
      </c>
      <c r="E29" s="60">
        <v>1</v>
      </c>
      <c r="F29" s="55">
        <v>0</v>
      </c>
      <c r="G29" s="61">
        <v>0</v>
      </c>
      <c r="H29" s="55">
        <v>0</v>
      </c>
      <c r="I29" s="61">
        <v>0</v>
      </c>
      <c r="J29" s="55">
        <v>0</v>
      </c>
      <c r="K29" s="61">
        <v>0</v>
      </c>
      <c r="L29" s="55">
        <v>1</v>
      </c>
      <c r="M29" s="61">
        <v>1</v>
      </c>
      <c r="N29" s="73">
        <f t="shared" si="1"/>
        <v>1</v>
      </c>
      <c r="O29" s="74">
        <v>0</v>
      </c>
      <c r="P29" s="68">
        <v>0</v>
      </c>
      <c r="Q29" s="53">
        <f t="shared" si="2"/>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3"/>
        <v>0</v>
      </c>
      <c r="P30" s="68">
        <v>0</v>
      </c>
      <c r="Q30" s="53">
        <f t="shared" si="2"/>
        <v>0</v>
      </c>
      <c r="R30" s="16" t="b">
        <v>1</v>
      </c>
      <c r="S30" s="122"/>
      <c r="T30" s="122"/>
    </row>
    <row r="31" spans="1:20" ht="15" customHeight="1" x14ac:dyDescent="0.25">
      <c r="A31" s="23"/>
      <c r="B31" s="291" t="s">
        <v>199</v>
      </c>
      <c r="C31" s="287"/>
      <c r="D31" s="59">
        <v>0</v>
      </c>
      <c r="E31" s="60"/>
      <c r="F31" s="55">
        <v>0</v>
      </c>
      <c r="G31" s="61">
        <v>0</v>
      </c>
      <c r="H31" s="55">
        <v>0</v>
      </c>
      <c r="I31" s="61">
        <v>0</v>
      </c>
      <c r="J31" s="55">
        <v>0</v>
      </c>
      <c r="K31" s="61">
        <v>0</v>
      </c>
      <c r="L31" s="55">
        <v>0</v>
      </c>
      <c r="M31" s="61">
        <v>0</v>
      </c>
      <c r="N31" s="73">
        <f t="shared" si="1"/>
        <v>0</v>
      </c>
      <c r="O31" s="74">
        <f t="shared" si="3"/>
        <v>0</v>
      </c>
      <c r="P31" s="68">
        <v>0</v>
      </c>
      <c r="Q31" s="53">
        <f t="shared" si="2"/>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3"/>
        <v>0</v>
      </c>
      <c r="P32" s="68">
        <v>0</v>
      </c>
      <c r="Q32" s="53">
        <f t="shared" si="2"/>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3"/>
        <v>0</v>
      </c>
      <c r="P33" s="68">
        <v>0</v>
      </c>
      <c r="Q33" s="53">
        <f t="shared" si="2"/>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3"/>
        <v>0</v>
      </c>
      <c r="P34" s="68">
        <v>0</v>
      </c>
      <c r="Q34" s="53">
        <f t="shared" si="2"/>
        <v>0</v>
      </c>
      <c r="R34" s="16"/>
      <c r="S34" s="122"/>
      <c r="T34" s="122"/>
    </row>
    <row r="35" spans="1:20" x14ac:dyDescent="0.25">
      <c r="A35" s="23"/>
      <c r="B35" s="291" t="s">
        <v>200</v>
      </c>
      <c r="C35" s="287"/>
      <c r="D35" s="59">
        <v>0</v>
      </c>
      <c r="E35" s="60"/>
      <c r="F35" s="55">
        <v>0</v>
      </c>
      <c r="G35" s="61">
        <v>0</v>
      </c>
      <c r="H35" s="55">
        <v>0</v>
      </c>
      <c r="I35" s="61">
        <v>0</v>
      </c>
      <c r="J35" s="55">
        <v>0</v>
      </c>
      <c r="K35" s="61">
        <v>0</v>
      </c>
      <c r="L35" s="55">
        <v>0</v>
      </c>
      <c r="M35" s="61">
        <v>0</v>
      </c>
      <c r="N35" s="73">
        <f t="shared" si="1"/>
        <v>0</v>
      </c>
      <c r="O35" s="74">
        <f t="shared" si="3"/>
        <v>0</v>
      </c>
      <c r="P35" s="68">
        <v>0</v>
      </c>
      <c r="Q35" s="53">
        <f t="shared" si="2"/>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3"/>
        <v>0</v>
      </c>
      <c r="P36" s="68">
        <v>0</v>
      </c>
      <c r="Q36" s="53">
        <f t="shared" si="2"/>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54</v>
      </c>
      <c r="E40" s="60">
        <v>1</v>
      </c>
      <c r="F40" s="55"/>
      <c r="G40" s="61"/>
      <c r="H40" s="55">
        <v>0</v>
      </c>
      <c r="I40" s="61">
        <v>0</v>
      </c>
      <c r="J40" s="55">
        <v>0</v>
      </c>
      <c r="K40" s="61">
        <v>0</v>
      </c>
      <c r="L40" s="55">
        <v>2.1</v>
      </c>
      <c r="M40" s="61">
        <v>2.1</v>
      </c>
      <c r="N40" s="73">
        <f>IF(ISERROR(L40+J40+H40+F40),"Invalid Input",L40+J40+H40+F40)</f>
        <v>2.1</v>
      </c>
      <c r="O40" s="74">
        <f>IF(ISERROR(G40+I40+K40+M40),"Invalid Input",G40+I40+K40+M40)</f>
        <v>2.1</v>
      </c>
      <c r="P40" s="68">
        <v>0</v>
      </c>
      <c r="Q40" s="53">
        <f>IF(ISERROR(P40-O40),"Invalid Input",(P40-O40))</f>
        <v>-2.1</v>
      </c>
      <c r="R40" s="16" t="b">
        <v>1</v>
      </c>
      <c r="S40" s="122" t="s">
        <v>292</v>
      </c>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v>8699</v>
      </c>
      <c r="F61" s="55"/>
      <c r="G61" s="61"/>
      <c r="H61" s="55">
        <v>0</v>
      </c>
      <c r="I61" s="61">
        <v>0</v>
      </c>
      <c r="J61" s="55">
        <v>0</v>
      </c>
      <c r="K61" s="61">
        <v>0</v>
      </c>
      <c r="L61" s="55">
        <v>8699</v>
      </c>
      <c r="M61" s="61">
        <v>8699</v>
      </c>
      <c r="N61" s="73">
        <f>IF(ISERROR(L61+J61+H61+F61),"Invalid Input",L61+J61+H61+F61)</f>
        <v>8699</v>
      </c>
      <c r="O61" s="74">
        <f>IF(ISERROR(G61+I61+K61+M61),"Invalid Input",G61+I61+K61+M61)</f>
        <v>8699</v>
      </c>
      <c r="P61" s="68">
        <v>0</v>
      </c>
      <c r="Q61" s="53">
        <f>IF(ISERROR(P61-O61),"Invalid Input",(P61-O61))</f>
        <v>-8699</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v>5279</v>
      </c>
      <c r="F63" s="55"/>
      <c r="G63" s="61"/>
      <c r="H63" s="55">
        <v>0</v>
      </c>
      <c r="I63" s="61">
        <v>0</v>
      </c>
      <c r="J63" s="55">
        <v>0</v>
      </c>
      <c r="K63" s="61">
        <v>0</v>
      </c>
      <c r="L63" s="55">
        <v>5279</v>
      </c>
      <c r="M63" s="61">
        <v>5279</v>
      </c>
      <c r="N63" s="73">
        <f>IF(ISERROR(L63+J63+H63+F63),"Invalid Input",L63+J63+H63+F63)</f>
        <v>5279</v>
      </c>
      <c r="O63" s="74">
        <f>IF(ISERROR(G63+I63+K63+M63),"Invalid Input",G63+I63+K63+M63)</f>
        <v>5279</v>
      </c>
      <c r="P63" s="68">
        <v>0</v>
      </c>
      <c r="Q63" s="53">
        <f>IF(ISERROR(P63-O63),"Invalid Input",(P63-O63))</f>
        <v>-5279</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1</v>
      </c>
      <c r="N72" s="73">
        <f t="shared" ref="N72:N83" si="4">IF(ISERROR(L72+J72+H72+F72),"Invalid Input",L72+J72+H72+F72)</f>
        <v>0</v>
      </c>
      <c r="O72" s="74">
        <f t="shared" ref="O72:O83" si="5">IF(ISERROR(G72+I72+K72+M72),"Invalid Input",G72+I72+K72+M72)</f>
        <v>1</v>
      </c>
      <c r="P72" s="68">
        <v>0</v>
      </c>
      <c r="Q72" s="53">
        <f t="shared" ref="Q72:Q83" si="6">IF(ISERROR(P72-O72),"Invalid Input",(P72-O72))</f>
        <v>-1</v>
      </c>
      <c r="R72" s="16" t="b">
        <v>1</v>
      </c>
      <c r="S72" s="124" t="s">
        <v>293</v>
      </c>
      <c r="T72" s="124"/>
    </row>
    <row r="73" spans="1:20" x14ac:dyDescent="0.25">
      <c r="A73" s="27"/>
      <c r="B73" s="293" t="s">
        <v>51</v>
      </c>
      <c r="C73" s="294"/>
      <c r="D73" s="59">
        <v>0</v>
      </c>
      <c r="E73" s="60"/>
      <c r="F73" s="55"/>
      <c r="G73" s="61"/>
      <c r="H73" s="55">
        <v>0</v>
      </c>
      <c r="I73" s="61">
        <v>0</v>
      </c>
      <c r="J73" s="55">
        <v>0</v>
      </c>
      <c r="K73" s="61">
        <v>0</v>
      </c>
      <c r="L73" s="55">
        <v>0</v>
      </c>
      <c r="M73" s="61">
        <v>2</v>
      </c>
      <c r="N73" s="73">
        <f t="shared" si="4"/>
        <v>0</v>
      </c>
      <c r="O73" s="74">
        <f t="shared" si="5"/>
        <v>2</v>
      </c>
      <c r="P73" s="68">
        <v>0</v>
      </c>
      <c r="Q73" s="53">
        <f t="shared" si="6"/>
        <v>-2</v>
      </c>
      <c r="R73" s="16" t="b">
        <v>1</v>
      </c>
      <c r="S73" s="124" t="s">
        <v>294</v>
      </c>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[16]SheetNames!A54</f>
        <v>KZN435</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88"/>
  <sheetViews>
    <sheetView showGridLines="0" topLeftCell="A13" zoomScale="73" zoomScaleNormal="73" workbookViewId="0">
      <selection activeCell="N24" sqref="N24:O2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"&amp;VLOOKUP(A88,[8]SheetNames!A2:C56,3,FALSE)</f>
        <v>KZN436 - Dr Nkosazana Dlamini Zuma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34" t="s">
        <v>71</v>
      </c>
      <c r="D8" s="119">
        <v>4456</v>
      </c>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v>1259</v>
      </c>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40" t="s">
        <v>199</v>
      </c>
      <c r="C31" s="136"/>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40" t="s">
        <v>200</v>
      </c>
      <c r="C35" s="136"/>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7"/>
      <c r="B39" s="138"/>
      <c r="C39" s="139"/>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ht="26.25" x14ac:dyDescent="0.25">
      <c r="A41" s="27"/>
      <c r="B41" s="297" t="s">
        <v>45</v>
      </c>
      <c r="C41" s="298">
        <v>0</v>
      </c>
      <c r="D41" s="59">
        <v>10</v>
      </c>
      <c r="E41" s="60">
        <v>10</v>
      </c>
      <c r="F41" s="55"/>
      <c r="G41" s="61"/>
      <c r="H41" s="55">
        <v>0</v>
      </c>
      <c r="I41" s="61">
        <v>4</v>
      </c>
      <c r="J41" s="55">
        <v>0</v>
      </c>
      <c r="K41" s="61">
        <v>0</v>
      </c>
      <c r="L41" s="55">
        <v>0</v>
      </c>
      <c r="M41" s="61">
        <v>0</v>
      </c>
      <c r="N41" s="73">
        <f>IF(ISERROR(L41+J41+H41+F41),"Invalid Input",L41+J41+H41+F41)</f>
        <v>0</v>
      </c>
      <c r="O41" s="74">
        <f>IF(ISERROR(G41+I41+K41+M41),"Invalid Input",G41+I41+K41+M41)</f>
        <v>4</v>
      </c>
      <c r="P41" s="68">
        <v>0</v>
      </c>
      <c r="Q41" s="53">
        <f>IF(ISERROR(P41-O41),"Invalid Input",(P41-O41))</f>
        <v>-4</v>
      </c>
      <c r="R41" s="16" t="b">
        <v>1</v>
      </c>
      <c r="S41" s="122" t="s">
        <v>261</v>
      </c>
      <c r="T41" s="122" t="s">
        <v>262</v>
      </c>
    </row>
    <row r="42" spans="1:20" ht="15" customHeight="1" x14ac:dyDescent="0.25">
      <c r="A42" s="27"/>
      <c r="B42" s="297" t="s">
        <v>85</v>
      </c>
      <c r="C42" s="298">
        <v>0</v>
      </c>
      <c r="D42" s="59">
        <v>4</v>
      </c>
      <c r="E42" s="60">
        <v>4</v>
      </c>
      <c r="F42" s="55"/>
      <c r="G42" s="61"/>
      <c r="H42" s="55">
        <v>4</v>
      </c>
      <c r="I42" s="61">
        <v>4</v>
      </c>
      <c r="J42" s="55">
        <v>0</v>
      </c>
      <c r="K42" s="61">
        <v>0</v>
      </c>
      <c r="L42" s="55">
        <v>0</v>
      </c>
      <c r="M42" s="61">
        <v>0</v>
      </c>
      <c r="N42" s="73">
        <f>IF(ISERROR(L42+J42+H42+F42),"Invalid Input",L42+J42+H42+F42)</f>
        <v>4</v>
      </c>
      <c r="O42" s="74">
        <f>IF(ISERROR(G42+I42+K42+M42),"Invalid Input",G42+I42+K42+M42)</f>
        <v>4</v>
      </c>
      <c r="P42" s="68">
        <v>0</v>
      </c>
      <c r="Q42" s="53">
        <f>IF(ISERROR(P42-O42),"Invalid Input",(P42-O42))</f>
        <v>-4</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35"/>
      <c r="C44" s="136"/>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7"/>
      <c r="B46" s="138"/>
      <c r="C46" s="139"/>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8"/>
      <c r="C52" s="139"/>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1259</v>
      </c>
      <c r="E61" s="60">
        <v>1259</v>
      </c>
      <c r="F61" s="55">
        <v>1259</v>
      </c>
      <c r="G61" s="61">
        <v>1259</v>
      </c>
      <c r="H61" s="61">
        <v>1259</v>
      </c>
      <c r="I61" s="61">
        <v>1259</v>
      </c>
      <c r="J61" s="55">
        <v>0</v>
      </c>
      <c r="K61" s="61">
        <v>0</v>
      </c>
      <c r="L61" s="55">
        <v>0</v>
      </c>
      <c r="M61" s="61">
        <v>0</v>
      </c>
      <c r="N61" s="73">
        <f>IF(ISERROR(L61+J61+H61+F61),"Invalid Input",L61+J61+H61+F61)</f>
        <v>2518</v>
      </c>
      <c r="O61" s="74">
        <f>IF(ISERROR(G61+I61+K61+M61),"Invalid Input",G61+I61+K61+M61)</f>
        <v>2518</v>
      </c>
      <c r="P61" s="68">
        <v>0</v>
      </c>
      <c r="Q61" s="53">
        <f>IF(ISERROR(P61-O61),"Invalid Input",(P61-O61))</f>
        <v>-2518</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100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4456</v>
      </c>
      <c r="E68" s="60">
        <v>4456</v>
      </c>
      <c r="F68" s="55">
        <v>4456</v>
      </c>
      <c r="G68" s="61">
        <v>4456</v>
      </c>
      <c r="H68" s="55">
        <v>4456</v>
      </c>
      <c r="I68" s="61">
        <v>4456</v>
      </c>
      <c r="J68" s="55">
        <v>0</v>
      </c>
      <c r="K68" s="61">
        <v>0</v>
      </c>
      <c r="L68" s="55">
        <v>0</v>
      </c>
      <c r="M68" s="61">
        <v>0</v>
      </c>
      <c r="N68" s="73">
        <f>IF(ISERROR(L68+J68+H68+F68),"Invalid Input",L68+J68+H68+F68)</f>
        <v>8912</v>
      </c>
      <c r="O68" s="74">
        <f>IF(ISERROR(G68+I68+K68+M68),"Invalid Input",G68+I68+K68+M68)</f>
        <v>8912</v>
      </c>
      <c r="P68" s="68">
        <v>0</v>
      </c>
      <c r="Q68" s="53">
        <f>IF(ISERROR(P68-O68),"Invalid Input",(P68-O68))</f>
        <v>-8912</v>
      </c>
      <c r="R68" s="16" t="b">
        <v>1</v>
      </c>
      <c r="S68" s="124"/>
      <c r="T68" s="124"/>
    </row>
    <row r="69" spans="1:20" x14ac:dyDescent="0.25">
      <c r="A69" s="17"/>
      <c r="B69" s="37" t="s">
        <v>92</v>
      </c>
      <c r="C69" s="38"/>
      <c r="D69" s="59">
        <v>400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5</v>
      </c>
      <c r="E72" s="60">
        <v>5</v>
      </c>
      <c r="F72" s="55"/>
      <c r="G72" s="61"/>
      <c r="H72" s="55">
        <v>5</v>
      </c>
      <c r="I72" s="61">
        <v>5</v>
      </c>
      <c r="J72" s="55">
        <v>0</v>
      </c>
      <c r="K72" s="61">
        <v>0</v>
      </c>
      <c r="L72" s="55">
        <v>0</v>
      </c>
      <c r="M72" s="61">
        <v>0</v>
      </c>
      <c r="N72" s="73">
        <f t="shared" ref="N72:N83" si="4">IF(ISERROR(L72+J72+H72+F72),"Invalid Input",L72+J72+H72+F72)</f>
        <v>5</v>
      </c>
      <c r="O72" s="74">
        <f t="shared" ref="O72:O83" si="5">IF(ISERROR(G72+I72+K72+M72),"Invalid Input",G72+I72+K72+M72)</f>
        <v>5</v>
      </c>
      <c r="P72" s="68">
        <v>0</v>
      </c>
      <c r="Q72" s="53">
        <f t="shared" ref="Q72:Q83" si="6">IF(ISERROR(P72-O72),"Invalid Input",(P72-O72))</f>
        <v>-5</v>
      </c>
      <c r="R72" s="16" t="b">
        <v>1</v>
      </c>
      <c r="S72" s="124"/>
      <c r="T72" s="124"/>
    </row>
    <row r="73" spans="1:20" x14ac:dyDescent="0.25">
      <c r="A73" s="27"/>
      <c r="B73" s="293" t="s">
        <v>51</v>
      </c>
      <c r="C73" s="294"/>
      <c r="D73" s="59">
        <v>2</v>
      </c>
      <c r="E73" s="60">
        <v>2</v>
      </c>
      <c r="F73" s="55"/>
      <c r="G73" s="61"/>
      <c r="H73" s="55">
        <v>2</v>
      </c>
      <c r="I73" s="61">
        <v>2</v>
      </c>
      <c r="J73" s="55">
        <v>0</v>
      </c>
      <c r="K73" s="61">
        <v>0</v>
      </c>
      <c r="L73" s="55">
        <v>0</v>
      </c>
      <c r="M73" s="61">
        <v>0</v>
      </c>
      <c r="N73" s="73">
        <f t="shared" si="4"/>
        <v>2</v>
      </c>
      <c r="O73" s="74">
        <f t="shared" si="5"/>
        <v>2</v>
      </c>
      <c r="P73" s="68">
        <v>0</v>
      </c>
      <c r="Q73" s="53">
        <f t="shared" si="6"/>
        <v>-2</v>
      </c>
      <c r="R73" s="16" t="b">
        <v>1</v>
      </c>
      <c r="S73" s="124"/>
      <c r="T73" s="124"/>
    </row>
    <row r="74" spans="1:20" x14ac:dyDescent="0.25">
      <c r="A74" s="27"/>
      <c r="B74" s="293" t="s">
        <v>52</v>
      </c>
      <c r="C74" s="294"/>
      <c r="D74" s="59">
        <v>0</v>
      </c>
      <c r="E74" s="60"/>
      <c r="F74" s="55"/>
      <c r="G74" s="61"/>
      <c r="H74" s="55"/>
      <c r="I74" s="61"/>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1</v>
      </c>
      <c r="E78" s="60">
        <v>1</v>
      </c>
      <c r="F78" s="55"/>
      <c r="G78" s="61"/>
      <c r="H78" s="55">
        <v>1</v>
      </c>
      <c r="I78" s="61">
        <v>1</v>
      </c>
      <c r="J78" s="55">
        <v>0</v>
      </c>
      <c r="K78" s="61">
        <v>0</v>
      </c>
      <c r="L78" s="55">
        <v>0</v>
      </c>
      <c r="M78" s="61">
        <v>0</v>
      </c>
      <c r="N78" s="73">
        <f t="shared" si="4"/>
        <v>1</v>
      </c>
      <c r="O78" s="74">
        <f t="shared" si="5"/>
        <v>1</v>
      </c>
      <c r="P78" s="68">
        <v>0</v>
      </c>
      <c r="Q78" s="53">
        <f t="shared" si="6"/>
        <v>-1</v>
      </c>
      <c r="R78" s="16" t="b">
        <v>1</v>
      </c>
      <c r="S78" s="124"/>
      <c r="T78" s="124"/>
    </row>
    <row r="79" spans="1:20" x14ac:dyDescent="0.25">
      <c r="A79" s="17"/>
      <c r="B79" s="293" t="s">
        <v>57</v>
      </c>
      <c r="C79" s="294"/>
      <c r="D79" s="59">
        <v>0</v>
      </c>
      <c r="E79" s="60"/>
      <c r="F79" s="55"/>
      <c r="G79" s="61"/>
      <c r="H79" s="55">
        <v>0</v>
      </c>
      <c r="I79" s="61"/>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2</v>
      </c>
      <c r="E80" s="60">
        <v>2</v>
      </c>
      <c r="F80" s="55"/>
      <c r="G80" s="61"/>
      <c r="H80" s="55">
        <v>2</v>
      </c>
      <c r="I80" s="61">
        <v>2</v>
      </c>
      <c r="J80" s="55">
        <v>0</v>
      </c>
      <c r="K80" s="61">
        <v>0</v>
      </c>
      <c r="L80" s="55">
        <v>0</v>
      </c>
      <c r="M80" s="61">
        <v>0</v>
      </c>
      <c r="N80" s="73">
        <f t="shared" si="4"/>
        <v>2</v>
      </c>
      <c r="O80" s="74">
        <f t="shared" si="5"/>
        <v>2</v>
      </c>
      <c r="P80" s="68">
        <v>0</v>
      </c>
      <c r="Q80" s="53">
        <f t="shared" si="6"/>
        <v>-2</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58</v>
      </c>
      <c r="E86" s="60">
        <v>58</v>
      </c>
      <c r="F86" s="55">
        <v>58</v>
      </c>
      <c r="G86" s="61">
        <v>58</v>
      </c>
      <c r="H86" s="55">
        <v>58</v>
      </c>
      <c r="I86" s="61">
        <v>58</v>
      </c>
      <c r="J86" s="55">
        <v>0</v>
      </c>
      <c r="K86" s="61">
        <v>0</v>
      </c>
      <c r="L86" s="55">
        <v>0</v>
      </c>
      <c r="M86" s="61">
        <v>0</v>
      </c>
      <c r="N86" s="73">
        <f>IF(ISERROR(L86+J86+H86+F86),"Invalid Input",L86+J86+H86+F86)</f>
        <v>116</v>
      </c>
      <c r="O86" s="74">
        <f>IF(ISERROR(G86+I86+K86+M86),"Invalid Input",G86+I86+K86+M86)</f>
        <v>116</v>
      </c>
      <c r="P86" s="68">
        <v>0</v>
      </c>
      <c r="Q86" s="53">
        <f>IF(ISERROR(P86-O86),"Invalid Input",(P86-O86))</f>
        <v>-116</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[8]SheetNames!A55</f>
        <v>KZN436</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73:C73"/>
    <mergeCell ref="B53:C53"/>
    <mergeCell ref="B54:C54"/>
    <mergeCell ref="B55:C55"/>
    <mergeCell ref="B57:C57"/>
    <mergeCell ref="B58:C58"/>
    <mergeCell ref="B59:C59"/>
    <mergeCell ref="B61:C61"/>
    <mergeCell ref="B62:C62"/>
    <mergeCell ref="B63:C63"/>
    <mergeCell ref="B64:C64"/>
    <mergeCell ref="B72:C72"/>
    <mergeCell ref="A51:C51"/>
    <mergeCell ref="B37:C37"/>
    <mergeCell ref="A38:C38"/>
    <mergeCell ref="B40:C40"/>
    <mergeCell ref="B41:C41"/>
    <mergeCell ref="B42:C42"/>
    <mergeCell ref="B43:C43"/>
    <mergeCell ref="A45:C45"/>
    <mergeCell ref="B47:C47"/>
    <mergeCell ref="B48:C48"/>
    <mergeCell ref="B49:C49"/>
    <mergeCell ref="B50:C50"/>
    <mergeCell ref="B36:C36"/>
    <mergeCell ref="A22:C22"/>
    <mergeCell ref="B24:C24"/>
    <mergeCell ref="B25:C25"/>
    <mergeCell ref="B26:C26"/>
    <mergeCell ref="B27:C27"/>
    <mergeCell ref="B28:C28"/>
    <mergeCell ref="B29:C29"/>
    <mergeCell ref="B30:C30"/>
    <mergeCell ref="B32:C32"/>
    <mergeCell ref="B33:C33"/>
    <mergeCell ref="B34:C34"/>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6" tint="-0.249977111117893"/>
    <pageSetUpPr fitToPage="1"/>
  </sheetPr>
  <dimension ref="A1:T88"/>
  <sheetViews>
    <sheetView showGridLines="0" zoomScale="73" zoomScaleNormal="73" workbookViewId="0">
      <selection activeCell="M75" sqref="M75"/>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DC43 - Harry Gwala</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 si="1">IF(ISERROR(L24+J24+H24+F24),"Invalid Input",L24+J24+H24+F24)</f>
        <v>0</v>
      </c>
      <c r="O24" s="74">
        <f t="shared" ref="O24" si="2">IF(ISERROR(G24+I24+K24+M24),"Invalid Input",G24+I24+K24+M24)</f>
        <v>0</v>
      </c>
      <c r="P24" s="68">
        <v>0</v>
      </c>
      <c r="Q24" s="53">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ref="N25:N36" si="3">IF(ISERROR(L25+J25+H25+F25),"Invalid Input",L25+J25+H25+F25)</f>
        <v>0</v>
      </c>
      <c r="O25" s="74">
        <f t="shared" ref="O25:O36" si="4">IF(ISERROR(G25+I25+K25+M25),"Invalid Input",G25+I25+K25+M25)</f>
        <v>0</v>
      </c>
      <c r="P25" s="68">
        <v>0</v>
      </c>
      <c r="Q25" s="5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3"/>
        <v>0</v>
      </c>
      <c r="O26" s="74">
        <f t="shared" si="4"/>
        <v>0</v>
      </c>
      <c r="P26" s="68">
        <v>0</v>
      </c>
      <c r="Q26" s="5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3"/>
        <v>0</v>
      </c>
      <c r="O27" s="74">
        <f t="shared" si="4"/>
        <v>0</v>
      </c>
      <c r="P27" s="68">
        <v>0</v>
      </c>
      <c r="Q27" s="5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3"/>
        <v>0</v>
      </c>
      <c r="O28" s="74">
        <f t="shared" si="4"/>
        <v>0</v>
      </c>
      <c r="P28" s="68">
        <v>0</v>
      </c>
      <c r="Q28" s="5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3"/>
        <v>0</v>
      </c>
      <c r="O29" s="74">
        <f t="shared" si="4"/>
        <v>0</v>
      </c>
      <c r="P29" s="68">
        <v>0</v>
      </c>
      <c r="Q29" s="5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3"/>
        <v>0</v>
      </c>
      <c r="O30" s="74">
        <f t="shared" si="4"/>
        <v>0</v>
      </c>
      <c r="P30" s="68">
        <v>0</v>
      </c>
      <c r="Q30" s="5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3"/>
        <v>0</v>
      </c>
      <c r="O31" s="74">
        <f t="shared" si="4"/>
        <v>0</v>
      </c>
      <c r="P31" s="68">
        <v>0</v>
      </c>
      <c r="Q31" s="5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3"/>
        <v>0</v>
      </c>
      <c r="O32" s="74">
        <f t="shared" si="4"/>
        <v>0</v>
      </c>
      <c r="P32" s="68">
        <v>0</v>
      </c>
      <c r="Q32" s="5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3"/>
        <v>0</v>
      </c>
      <c r="O33" s="74">
        <f t="shared" si="4"/>
        <v>0</v>
      </c>
      <c r="P33" s="68">
        <v>0</v>
      </c>
      <c r="Q33" s="5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3"/>
        <v>0</v>
      </c>
      <c r="O34" s="74">
        <f t="shared" si="4"/>
        <v>0</v>
      </c>
      <c r="P34" s="68">
        <v>0</v>
      </c>
      <c r="Q34" s="5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3"/>
        <v>0</v>
      </c>
      <c r="O35" s="74">
        <f t="shared" si="4"/>
        <v>0</v>
      </c>
      <c r="P35" s="68">
        <v>0</v>
      </c>
      <c r="Q35" s="5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3"/>
        <v>0</v>
      </c>
      <c r="O36" s="74">
        <f t="shared" si="4"/>
        <v>0</v>
      </c>
      <c r="P36" s="68">
        <v>0</v>
      </c>
      <c r="Q36" s="5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 t="shared" ref="N40:N43" si="5">IF(ISERROR(L40+J40+H40+F40),"Invalid Input",L40+J40+H40+F40)</f>
        <v>0</v>
      </c>
      <c r="O40" s="74">
        <f t="shared" ref="O40:O43" si="6">IF(ISERROR(G40+I40+K40+M40),"Invalid Input",G40+I40+K40+M40)</f>
        <v>0</v>
      </c>
      <c r="P40" s="68">
        <v>0</v>
      </c>
      <c r="Q40" s="53">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 t="shared" si="5"/>
        <v>0</v>
      </c>
      <c r="O41" s="74">
        <f t="shared" si="6"/>
        <v>0</v>
      </c>
      <c r="P41" s="68">
        <v>0</v>
      </c>
      <c r="Q41" s="53">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 t="shared" si="5"/>
        <v>0</v>
      </c>
      <c r="O42" s="74">
        <f t="shared" si="6"/>
        <v>0</v>
      </c>
      <c r="P42" s="68">
        <v>0</v>
      </c>
      <c r="Q42" s="53">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 t="shared" si="5"/>
        <v>0</v>
      </c>
      <c r="O43" s="74">
        <f t="shared" si="6"/>
        <v>0</v>
      </c>
      <c r="P43" s="68">
        <v>0</v>
      </c>
      <c r="Q43" s="53">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 t="shared" ref="N47:N49" si="7">IF(ISERROR(L47+J47+H47+F47),"Invalid Input",L47+J47+H47+F47)</f>
        <v>0</v>
      </c>
      <c r="O47" s="74">
        <f t="shared" ref="O47:O49" si="8">IF(ISERROR(G47+I47+K47+M47),"Invalid Input",G47+I47+K47+M47)</f>
        <v>0</v>
      </c>
      <c r="P47" s="68">
        <v>0</v>
      </c>
      <c r="Q47" s="53">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 t="shared" si="7"/>
        <v>0</v>
      </c>
      <c r="O48" s="74">
        <f t="shared" si="8"/>
        <v>0</v>
      </c>
      <c r="P48" s="68">
        <v>0</v>
      </c>
      <c r="Q48" s="53">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 t="shared" si="7"/>
        <v>0</v>
      </c>
      <c r="O49" s="74">
        <f t="shared" si="8"/>
        <v>0</v>
      </c>
      <c r="P49" s="68">
        <v>0</v>
      </c>
      <c r="Q49" s="53">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38784</v>
      </c>
      <c r="E53" s="60">
        <v>7894</v>
      </c>
      <c r="F53" s="55"/>
      <c r="G53" s="61">
        <v>0</v>
      </c>
      <c r="H53" s="55">
        <v>0</v>
      </c>
      <c r="I53" s="61">
        <v>0</v>
      </c>
      <c r="J53" s="55">
        <v>0</v>
      </c>
      <c r="K53" s="61">
        <v>0</v>
      </c>
      <c r="L53" s="55">
        <v>0</v>
      </c>
      <c r="M53" s="61">
        <v>0</v>
      </c>
      <c r="N53" s="73">
        <f t="shared" ref="N53:N54" si="9">IF(ISERROR(L53+J53+H53+F53),"Invalid Input",L53+J53+H53+F53)</f>
        <v>0</v>
      </c>
      <c r="O53" s="74">
        <f t="shared" ref="O53:O54" si="10">IF(ISERROR(G53+I53+K53+M53),"Invalid Input",G53+I53+K53+M53)</f>
        <v>0</v>
      </c>
      <c r="P53" s="68">
        <v>0</v>
      </c>
      <c r="Q53" s="53">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 t="shared" si="9"/>
        <v>0</v>
      </c>
      <c r="O54" s="74">
        <f t="shared" si="10"/>
        <v>0</v>
      </c>
      <c r="P54" s="68">
        <v>0</v>
      </c>
      <c r="Q54" s="53">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33187</v>
      </c>
      <c r="E57" s="60">
        <v>2358</v>
      </c>
      <c r="F57" s="55"/>
      <c r="G57" s="61">
        <v>937</v>
      </c>
      <c r="H57" s="55">
        <v>0</v>
      </c>
      <c r="I57" s="61">
        <v>0</v>
      </c>
      <c r="J57" s="55">
        <v>0</v>
      </c>
      <c r="K57" s="61">
        <v>0</v>
      </c>
      <c r="L57" s="55">
        <v>0</v>
      </c>
      <c r="M57" s="61">
        <v>0</v>
      </c>
      <c r="N57" s="73">
        <f t="shared" ref="N57:N58" si="11">IF(ISERROR(L57+J57+H57+F57),"Invalid Input",L57+J57+H57+F57)</f>
        <v>0</v>
      </c>
      <c r="O57" s="74">
        <f t="shared" ref="O57:O58" si="12">IF(ISERROR(G57+I57+K57+M57),"Invalid Input",G57+I57+K57+M57)</f>
        <v>937</v>
      </c>
      <c r="P57" s="68">
        <v>0</v>
      </c>
      <c r="Q57" s="53">
        <v>-937</v>
      </c>
      <c r="R57" s="16" t="b">
        <v>1</v>
      </c>
      <c r="S57" s="124"/>
      <c r="T57" s="124"/>
    </row>
    <row r="58" spans="1:20" x14ac:dyDescent="0.25">
      <c r="A58" s="27"/>
      <c r="B58" s="307" t="s">
        <v>49</v>
      </c>
      <c r="C58" s="308"/>
      <c r="D58" s="59">
        <v>0</v>
      </c>
      <c r="E58" s="60">
        <v>618</v>
      </c>
      <c r="F58" s="55"/>
      <c r="G58" s="61">
        <v>0</v>
      </c>
      <c r="H58" s="55">
        <v>0</v>
      </c>
      <c r="I58" s="61">
        <v>0</v>
      </c>
      <c r="J58" s="55">
        <v>0</v>
      </c>
      <c r="K58" s="61">
        <v>0</v>
      </c>
      <c r="L58" s="55">
        <v>0</v>
      </c>
      <c r="M58" s="61">
        <v>0</v>
      </c>
      <c r="N58" s="73">
        <f t="shared" si="11"/>
        <v>0</v>
      </c>
      <c r="O58" s="74">
        <f t="shared" si="12"/>
        <v>0</v>
      </c>
      <c r="P58" s="68">
        <v>0</v>
      </c>
      <c r="Q58" s="53">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 t="shared" ref="N61:N63" si="13">IF(ISERROR(L61+J61+H61+F61),"Invalid Input",L61+J61+H61+F61)</f>
        <v>0</v>
      </c>
      <c r="O61" s="74">
        <f t="shared" ref="O61:O63" si="14">IF(ISERROR(G61+I61+K61+M61),"Invalid Input",G61+I61+K61+M61)</f>
        <v>0</v>
      </c>
      <c r="P61" s="68">
        <v>0</v>
      </c>
      <c r="Q61" s="53">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 t="shared" si="13"/>
        <v>0</v>
      </c>
      <c r="O62" s="74">
        <f t="shared" si="14"/>
        <v>0</v>
      </c>
      <c r="P62" s="68">
        <v>0</v>
      </c>
      <c r="Q62" s="53">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 t="shared" si="13"/>
        <v>0</v>
      </c>
      <c r="O63" s="74">
        <f t="shared" si="14"/>
        <v>0</v>
      </c>
      <c r="P63" s="68">
        <v>0</v>
      </c>
      <c r="Q63" s="53">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 t="shared" ref="N66:N69" si="15">IF(ISERROR(L66+J66+H66+F66),"Invalid Input",L66+J66+H66+F66)</f>
        <v>0</v>
      </c>
      <c r="O66" s="74">
        <f t="shared" ref="O66:O69" si="16">IF(ISERROR(G66+I66+K66+M66),"Invalid Input",G66+I66+K66+M66)</f>
        <v>0</v>
      </c>
      <c r="P66" s="68">
        <v>0</v>
      </c>
      <c r="Q66" s="53">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 t="shared" si="15"/>
        <v>0</v>
      </c>
      <c r="O67" s="74">
        <f t="shared" si="16"/>
        <v>0</v>
      </c>
      <c r="P67" s="68">
        <v>0</v>
      </c>
      <c r="Q67" s="53">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 t="shared" si="15"/>
        <v>0</v>
      </c>
      <c r="O68" s="74">
        <f t="shared" si="16"/>
        <v>0</v>
      </c>
      <c r="P68" s="68">
        <v>0</v>
      </c>
      <c r="Q68" s="53">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 t="shared" si="15"/>
        <v>0</v>
      </c>
      <c r="O69" s="74">
        <f t="shared" si="16"/>
        <v>0</v>
      </c>
      <c r="P69" s="68">
        <v>0</v>
      </c>
      <c r="Q69" s="53">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17">IF(ISERROR(L72+J72+H72+F72),"Invalid Input",L72+J72+H72+F72)</f>
        <v>0</v>
      </c>
      <c r="O72" s="74">
        <f t="shared" ref="O72:O83" si="18">IF(ISERROR(G72+I72+K72+M72),"Invalid Input",G72+I72+K72+M72)</f>
        <v>0</v>
      </c>
      <c r="P72" s="68">
        <v>0</v>
      </c>
      <c r="Q72" s="53">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17"/>
        <v>0</v>
      </c>
      <c r="O73" s="74">
        <f t="shared" si="18"/>
        <v>0</v>
      </c>
      <c r="P73" s="68">
        <v>0</v>
      </c>
      <c r="Q73" s="53">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17"/>
        <v>0</v>
      </c>
      <c r="O74" s="74">
        <f t="shared" si="18"/>
        <v>0</v>
      </c>
      <c r="P74" s="68">
        <v>0</v>
      </c>
      <c r="Q74" s="53">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17"/>
        <v>0</v>
      </c>
      <c r="O75" s="74">
        <f t="shared" si="18"/>
        <v>0</v>
      </c>
      <c r="P75" s="68">
        <v>0</v>
      </c>
      <c r="Q75" s="53">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17"/>
        <v>0</v>
      </c>
      <c r="O76" s="74">
        <f t="shared" si="18"/>
        <v>0</v>
      </c>
      <c r="P76" s="68">
        <v>0</v>
      </c>
      <c r="Q76" s="53">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17"/>
        <v>0</v>
      </c>
      <c r="O77" s="74">
        <f t="shared" si="18"/>
        <v>0</v>
      </c>
      <c r="P77" s="68">
        <v>0</v>
      </c>
      <c r="Q77" s="53">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17"/>
        <v>0</v>
      </c>
      <c r="O78" s="74">
        <f t="shared" si="18"/>
        <v>0</v>
      </c>
      <c r="P78" s="68">
        <v>0</v>
      </c>
      <c r="Q78" s="53">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17"/>
        <v>0</v>
      </c>
      <c r="O79" s="74">
        <f t="shared" si="18"/>
        <v>0</v>
      </c>
      <c r="P79" s="68">
        <v>0</v>
      </c>
      <c r="Q79" s="53">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17"/>
        <v>0</v>
      </c>
      <c r="O80" s="74">
        <f t="shared" si="18"/>
        <v>0</v>
      </c>
      <c r="P80" s="68">
        <v>0</v>
      </c>
      <c r="Q80" s="53">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17"/>
        <v>0</v>
      </c>
      <c r="O81" s="74">
        <f t="shared" si="18"/>
        <v>0</v>
      </c>
      <c r="P81" s="68">
        <v>0</v>
      </c>
      <c r="Q81" s="53">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17"/>
        <v>0</v>
      </c>
      <c r="O82" s="74">
        <f t="shared" si="18"/>
        <v>0</v>
      </c>
      <c r="P82" s="68">
        <v>0</v>
      </c>
      <c r="Q82" s="53">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17"/>
        <v>0</v>
      </c>
      <c r="O83" s="74">
        <f t="shared" si="18"/>
        <v>0</v>
      </c>
      <c r="P83" s="68">
        <v>0</v>
      </c>
      <c r="Q83" s="53">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v>1900</v>
      </c>
      <c r="F86" s="55">
        <v>475</v>
      </c>
      <c r="G86" s="61">
        <v>128</v>
      </c>
      <c r="H86" s="55">
        <v>0</v>
      </c>
      <c r="I86" s="61">
        <v>0</v>
      </c>
      <c r="J86" s="55">
        <v>0</v>
      </c>
      <c r="K86" s="61">
        <v>0</v>
      </c>
      <c r="L86" s="55">
        <v>0</v>
      </c>
      <c r="M86" s="61">
        <v>0</v>
      </c>
      <c r="N86" s="73">
        <f t="shared" ref="N86" si="19">IF(ISERROR(L86+J86+H86+F86),"Invalid Input",L86+J86+H86+F86)</f>
        <v>475</v>
      </c>
      <c r="O86" s="74">
        <f t="shared" ref="O86" si="20">IF(ISERROR(G86+I86+K86+M86),"Invalid Input",G86+I86+K86+M86)</f>
        <v>128</v>
      </c>
      <c r="P86" s="68">
        <v>0</v>
      </c>
      <c r="Q86" s="53">
        <v>-128</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SheetNames!A56</f>
        <v>DC43</v>
      </c>
    </row>
  </sheetData>
  <mergeCells count="48">
    <mergeCell ref="B86:C86"/>
    <mergeCell ref="B43:C43"/>
    <mergeCell ref="A45:C45"/>
    <mergeCell ref="B49:C49"/>
    <mergeCell ref="B50:C50"/>
    <mergeCell ref="B78:C78"/>
    <mergeCell ref="B79:C79"/>
    <mergeCell ref="B80:C80"/>
    <mergeCell ref="B61:C61"/>
    <mergeCell ref="B62:C62"/>
    <mergeCell ref="B54:C54"/>
    <mergeCell ref="B58:C58"/>
    <mergeCell ref="B63:C63"/>
    <mergeCell ref="B64:C64"/>
    <mergeCell ref="B47:C47"/>
    <mergeCell ref="B48:C48"/>
    <mergeCell ref="B42:C42"/>
    <mergeCell ref="A51:C51"/>
    <mergeCell ref="B53:C53"/>
    <mergeCell ref="A22:C22"/>
    <mergeCell ref="B24:C24"/>
    <mergeCell ref="B25:C25"/>
    <mergeCell ref="B26:C26"/>
    <mergeCell ref="B27:C27"/>
    <mergeCell ref="B28:C28"/>
    <mergeCell ref="B33:C33"/>
    <mergeCell ref="B40:C40"/>
    <mergeCell ref="B29:C29"/>
    <mergeCell ref="B30:C30"/>
    <mergeCell ref="B32:C32"/>
    <mergeCell ref="B34:C34"/>
    <mergeCell ref="B41:C41"/>
    <mergeCell ref="B36:C36"/>
    <mergeCell ref="B37:C37"/>
    <mergeCell ref="A38:C38"/>
    <mergeCell ref="B84:C84"/>
    <mergeCell ref="B72:C72"/>
    <mergeCell ref="B73:C73"/>
    <mergeCell ref="B74:C74"/>
    <mergeCell ref="B75:C75"/>
    <mergeCell ref="B76:C76"/>
    <mergeCell ref="B77:C77"/>
    <mergeCell ref="B55:C55"/>
    <mergeCell ref="B81:C81"/>
    <mergeCell ref="B82:C82"/>
    <mergeCell ref="B83:C83"/>
    <mergeCell ref="B57:C57"/>
    <mergeCell ref="B59:C59"/>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88"/>
  <sheetViews>
    <sheetView showGridLines="0" zoomScale="73" zoomScaleNormal="73" workbookViewId="0">
      <selection activeCell="G32" sqref="G32"/>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6" width="10.7109375" style="2" customWidth="1"/>
    <col min="7" max="7" width="14.7109375" style="2" customWidth="1"/>
    <col min="8" max="9" width="14.5703125" style="2" customWidth="1"/>
    <col min="10" max="10" width="10.7109375" style="2" customWidth="1"/>
    <col min="11" max="11" width="15.28515625" style="2" customWidth="1"/>
    <col min="12"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"&amp;VLOOKUP(A88,[2]SheetNames!A2:C56,3,FALSE)</f>
        <v>KZN213 - Umzumbe</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279">
        <v>0</v>
      </c>
      <c r="E5" s="105" t="s">
        <v>39</v>
      </c>
    </row>
    <row r="6" spans="1:20" x14ac:dyDescent="0.25">
      <c r="C6" s="107" t="s">
        <v>30</v>
      </c>
      <c r="D6" s="126">
        <v>360</v>
      </c>
      <c r="E6" s="104" t="s">
        <v>35</v>
      </c>
    </row>
    <row r="7" spans="1:20" ht="30" x14ac:dyDescent="0.25">
      <c r="A7" s="67"/>
      <c r="B7" s="62"/>
      <c r="C7" s="108" t="s">
        <v>70</v>
      </c>
      <c r="D7" s="119">
        <v>0</v>
      </c>
      <c r="E7" s="104" t="s">
        <v>34</v>
      </c>
      <c r="F7" s="1"/>
      <c r="G7" s="1"/>
      <c r="H7" s="1"/>
      <c r="I7" s="1"/>
      <c r="J7" s="1"/>
      <c r="K7" s="1"/>
      <c r="L7" s="1"/>
      <c r="M7" s="1"/>
      <c r="N7" s="1"/>
      <c r="O7" s="1"/>
      <c r="P7" s="1"/>
      <c r="Q7" s="1"/>
      <c r="R7" s="1"/>
      <c r="S7" s="106"/>
      <c r="T7" s="106"/>
    </row>
    <row r="8" spans="1:20" x14ac:dyDescent="0.25">
      <c r="A8" s="67"/>
      <c r="B8" s="62"/>
      <c r="C8" s="285" t="s">
        <v>71</v>
      </c>
      <c r="D8" s="280">
        <v>0</v>
      </c>
      <c r="E8" s="104" t="s">
        <v>35</v>
      </c>
      <c r="F8" s="1"/>
      <c r="G8" s="1"/>
      <c r="H8" s="1"/>
      <c r="I8" s="1"/>
      <c r="J8" s="1"/>
      <c r="K8" s="1"/>
      <c r="L8" s="1"/>
      <c r="M8" s="1"/>
      <c r="N8" s="1"/>
      <c r="O8" s="1"/>
      <c r="P8" s="1"/>
      <c r="Q8" s="1"/>
      <c r="R8" s="1"/>
      <c r="S8" s="106"/>
      <c r="T8" s="106"/>
    </row>
    <row r="9" spans="1:20" ht="15.75" customHeight="1" x14ac:dyDescent="0.25">
      <c r="A9" s="67"/>
      <c r="B9" s="62"/>
      <c r="C9" s="109" t="s">
        <v>72</v>
      </c>
      <c r="D9" s="280">
        <v>0</v>
      </c>
      <c r="E9" s="104" t="s">
        <v>35</v>
      </c>
      <c r="F9" s="1"/>
      <c r="G9" s="1"/>
      <c r="H9" s="1"/>
      <c r="I9" s="1"/>
      <c r="J9" s="1"/>
      <c r="K9" s="1"/>
      <c r="L9" s="1"/>
      <c r="M9" s="1"/>
      <c r="N9" s="1"/>
      <c r="O9" s="1"/>
      <c r="P9" s="1"/>
      <c r="Q9" s="1"/>
      <c r="R9" s="1"/>
      <c r="S9" s="106"/>
      <c r="T9" s="106"/>
    </row>
    <row r="10" spans="1:20" x14ac:dyDescent="0.25">
      <c r="A10" s="67"/>
      <c r="B10" s="62"/>
      <c r="C10" s="108" t="s">
        <v>73</v>
      </c>
      <c r="D10" s="280">
        <v>15510</v>
      </c>
      <c r="E10" s="104" t="s">
        <v>35</v>
      </c>
      <c r="F10" s="1"/>
      <c r="G10" s="1"/>
      <c r="H10" s="1"/>
      <c r="I10" s="1"/>
      <c r="J10" s="1"/>
      <c r="K10" s="1"/>
      <c r="L10" s="1"/>
      <c r="M10" s="1"/>
      <c r="N10" s="1"/>
      <c r="O10" s="1"/>
      <c r="P10" s="1"/>
      <c r="Q10" s="1"/>
      <c r="R10" s="1"/>
      <c r="S10" s="106"/>
      <c r="T10" s="106"/>
    </row>
    <row r="11" spans="1:20" x14ac:dyDescent="0.25">
      <c r="A11" s="67"/>
      <c r="B11" s="62"/>
      <c r="C11" s="108" t="s">
        <v>74</v>
      </c>
      <c r="D11" s="280">
        <v>0</v>
      </c>
      <c r="E11" s="104" t="s">
        <v>35</v>
      </c>
      <c r="F11" s="1"/>
      <c r="G11" s="1"/>
      <c r="H11" s="1"/>
      <c r="I11" s="1"/>
      <c r="J11" s="1"/>
      <c r="K11" s="1"/>
      <c r="L11" s="1"/>
      <c r="M11" s="1"/>
      <c r="N11" s="1"/>
      <c r="O11" s="1"/>
      <c r="P11" s="1"/>
      <c r="Q11" s="1"/>
      <c r="R11" s="1"/>
      <c r="S11" s="106"/>
      <c r="T11" s="106"/>
    </row>
    <row r="12" spans="1:20" x14ac:dyDescent="0.25">
      <c r="A12" s="67"/>
      <c r="B12" s="62"/>
      <c r="C12" s="108" t="s">
        <v>75</v>
      </c>
      <c r="D12" s="280">
        <v>0</v>
      </c>
      <c r="E12" s="104" t="s">
        <v>35</v>
      </c>
      <c r="F12" s="1"/>
      <c r="G12" s="1"/>
      <c r="H12" s="1"/>
      <c r="I12" s="1"/>
      <c r="J12" s="1"/>
      <c r="K12" s="1"/>
      <c r="L12" s="1"/>
      <c r="M12" s="1"/>
      <c r="N12" s="1"/>
      <c r="O12" s="1"/>
      <c r="P12" s="1"/>
      <c r="Q12" s="1"/>
      <c r="R12" s="1"/>
      <c r="S12" s="106"/>
      <c r="T12" s="106"/>
    </row>
    <row r="13" spans="1:20" x14ac:dyDescent="0.25">
      <c r="A13" s="67"/>
      <c r="B13" s="62"/>
      <c r="C13" s="108" t="s">
        <v>76</v>
      </c>
      <c r="D13" s="119">
        <v>0</v>
      </c>
      <c r="E13" s="104" t="s">
        <v>35</v>
      </c>
      <c r="F13" s="1"/>
      <c r="G13" s="1"/>
      <c r="H13" s="1"/>
      <c r="I13" s="1"/>
      <c r="J13" s="1"/>
      <c r="K13" s="1"/>
      <c r="L13" s="1"/>
      <c r="M13" s="1"/>
      <c r="N13" s="1"/>
      <c r="O13" s="1"/>
      <c r="P13" s="1"/>
      <c r="Q13" s="1"/>
      <c r="R13" s="1"/>
      <c r="S13" s="106"/>
      <c r="T13" s="106"/>
    </row>
    <row r="14" spans="1:20" ht="30" x14ac:dyDescent="0.25">
      <c r="A14" s="67"/>
      <c r="B14" s="62"/>
      <c r="C14" s="108" t="s">
        <v>77</v>
      </c>
      <c r="D14" s="119">
        <v>0</v>
      </c>
      <c r="E14" s="104" t="s">
        <v>35</v>
      </c>
      <c r="F14" s="1"/>
      <c r="G14" s="1"/>
      <c r="H14" s="1"/>
      <c r="I14" s="1"/>
      <c r="J14" s="1"/>
      <c r="K14" s="1"/>
      <c r="L14" s="1"/>
      <c r="M14" s="1"/>
      <c r="N14" s="1"/>
      <c r="O14" s="1"/>
      <c r="P14" s="1"/>
      <c r="Q14" s="1"/>
      <c r="R14" s="1"/>
      <c r="S14" s="106"/>
      <c r="T14" s="106"/>
    </row>
    <row r="15" spans="1:20" x14ac:dyDescent="0.25">
      <c r="A15" s="67"/>
      <c r="B15" s="62"/>
      <c r="C15" s="107" t="s">
        <v>78</v>
      </c>
      <c r="D15" s="119">
        <v>0</v>
      </c>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s="90" customFormat="1" ht="15" customHeight="1" x14ac:dyDescent="0.25">
      <c r="A29" s="351"/>
      <c r="B29" s="352" t="s">
        <v>37</v>
      </c>
      <c r="C29" s="353">
        <v>0</v>
      </c>
      <c r="D29" s="87">
        <v>0</v>
      </c>
      <c r="E29" s="87">
        <v>0</v>
      </c>
      <c r="F29" s="87">
        <v>0</v>
      </c>
      <c r="G29" s="88">
        <v>0</v>
      </c>
      <c r="H29" s="87">
        <v>0</v>
      </c>
      <c r="I29" s="88">
        <v>0</v>
      </c>
      <c r="J29" s="87">
        <v>0</v>
      </c>
      <c r="K29" s="88">
        <v>0</v>
      </c>
      <c r="L29" s="87">
        <v>0</v>
      </c>
      <c r="M29" s="88">
        <v>0</v>
      </c>
      <c r="N29" s="80">
        <f t="shared" si="1"/>
        <v>0</v>
      </c>
      <c r="O29" s="81">
        <f t="shared" si="2"/>
        <v>0</v>
      </c>
      <c r="P29" s="88">
        <v>0</v>
      </c>
      <c r="Q29" s="53">
        <f t="shared" si="3"/>
        <v>0</v>
      </c>
      <c r="R29" s="89" t="b">
        <v>1</v>
      </c>
      <c r="S29" s="123"/>
      <c r="T29" s="123"/>
    </row>
    <row r="30" spans="1:20" s="90" customFormat="1" ht="15" customHeight="1" x14ac:dyDescent="0.25">
      <c r="A30" s="351"/>
      <c r="B30" s="352" t="s">
        <v>38</v>
      </c>
      <c r="C30" s="353"/>
      <c r="D30" s="87">
        <v>0</v>
      </c>
      <c r="E30" s="87">
        <v>0</v>
      </c>
      <c r="F30" s="87">
        <v>0</v>
      </c>
      <c r="G30" s="88">
        <v>0</v>
      </c>
      <c r="H30" s="87">
        <v>0</v>
      </c>
      <c r="I30" s="88">
        <v>0</v>
      </c>
      <c r="J30" s="87">
        <v>0</v>
      </c>
      <c r="K30" s="88">
        <v>0</v>
      </c>
      <c r="L30" s="87">
        <v>0</v>
      </c>
      <c r="M30" s="88">
        <v>0</v>
      </c>
      <c r="N30" s="80">
        <f t="shared" si="1"/>
        <v>0</v>
      </c>
      <c r="O30" s="81">
        <f t="shared" si="2"/>
        <v>0</v>
      </c>
      <c r="P30" s="88">
        <v>0</v>
      </c>
      <c r="Q30" s="53">
        <f t="shared" si="3"/>
        <v>0</v>
      </c>
      <c r="R30" s="89" t="b">
        <v>1</v>
      </c>
      <c r="S30" s="123"/>
      <c r="T30" s="123"/>
    </row>
    <row r="31" spans="1:20" ht="15" customHeight="1" x14ac:dyDescent="0.25">
      <c r="A31" s="23"/>
      <c r="B31" s="291" t="s">
        <v>199</v>
      </c>
      <c r="C31" s="287"/>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s="361" customFormat="1" ht="15" customHeight="1" x14ac:dyDescent="0.25">
      <c r="A32" s="354"/>
      <c r="B32" s="336" t="s">
        <v>31</v>
      </c>
      <c r="C32" s="337">
        <v>0</v>
      </c>
      <c r="D32" s="355">
        <v>0</v>
      </c>
      <c r="E32" s="355">
        <v>578</v>
      </c>
      <c r="F32" s="355">
        <v>120</v>
      </c>
      <c r="G32" s="278"/>
      <c r="H32" s="355">
        <v>144</v>
      </c>
      <c r="I32" s="278"/>
      <c r="J32" s="355">
        <v>144</v>
      </c>
      <c r="K32" s="278"/>
      <c r="L32" s="355">
        <v>145</v>
      </c>
      <c r="M32" s="278"/>
      <c r="N32" s="356">
        <f t="shared" si="1"/>
        <v>553</v>
      </c>
      <c r="O32" s="357">
        <f t="shared" si="2"/>
        <v>0</v>
      </c>
      <c r="P32" s="61">
        <v>0</v>
      </c>
      <c r="Q32" s="358">
        <f t="shared" si="3"/>
        <v>0</v>
      </c>
      <c r="R32" s="359" t="b">
        <v>1</v>
      </c>
      <c r="S32" s="360"/>
      <c r="T32" s="360"/>
    </row>
    <row r="33" spans="1:20" x14ac:dyDescent="0.25">
      <c r="A33" s="23"/>
      <c r="B33" s="297" t="s">
        <v>81</v>
      </c>
      <c r="C33" s="298">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291" t="s">
        <v>200</v>
      </c>
      <c r="C35" s="287"/>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288"/>
      <c r="B39" s="289"/>
      <c r="C39" s="290"/>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s="361" customFormat="1" x14ac:dyDescent="0.25">
      <c r="A41" s="362"/>
      <c r="B41" s="336" t="s">
        <v>45</v>
      </c>
      <c r="C41" s="337">
        <v>0</v>
      </c>
      <c r="D41" s="355">
        <v>0</v>
      </c>
      <c r="E41" s="355">
        <v>2.6</v>
      </c>
      <c r="F41" s="355">
        <v>2.6</v>
      </c>
      <c r="G41" s="61">
        <v>0</v>
      </c>
      <c r="H41" s="355">
        <v>2.6</v>
      </c>
      <c r="I41" s="61">
        <v>0</v>
      </c>
      <c r="J41" s="355">
        <v>1.3</v>
      </c>
      <c r="K41" s="61">
        <v>0</v>
      </c>
      <c r="L41" s="355">
        <v>0</v>
      </c>
      <c r="M41" s="61">
        <v>0</v>
      </c>
      <c r="N41" s="356">
        <f>IF(ISERROR(L41+J41+H41+F41),"Invalid Input",L41+J41+H41+F41)</f>
        <v>6.5</v>
      </c>
      <c r="O41" s="357">
        <f>IF(ISERROR(G41+I41+K41+M41),"Invalid Input",G41+I41+K41+M41)</f>
        <v>0</v>
      </c>
      <c r="P41" s="61">
        <v>0</v>
      </c>
      <c r="Q41" s="358">
        <f>IF(ISERROR(P41-O41),"Invalid Input",(P41-O41))</f>
        <v>0</v>
      </c>
      <c r="R41" s="359" t="b">
        <v>1</v>
      </c>
      <c r="S41" s="360"/>
      <c r="T41" s="360"/>
    </row>
    <row r="42" spans="1:20" s="361" customFormat="1" ht="15" customHeight="1" x14ac:dyDescent="0.25">
      <c r="A42" s="362"/>
      <c r="B42" s="336" t="s">
        <v>85</v>
      </c>
      <c r="C42" s="337">
        <v>0</v>
      </c>
      <c r="D42" s="355">
        <v>0</v>
      </c>
      <c r="E42" s="355">
        <v>3.9</v>
      </c>
      <c r="F42" s="355">
        <v>0</v>
      </c>
      <c r="G42" s="61">
        <v>0</v>
      </c>
      <c r="H42" s="355">
        <v>0</v>
      </c>
      <c r="I42" s="61"/>
      <c r="J42" s="355">
        <v>4</v>
      </c>
      <c r="K42" s="61">
        <v>0</v>
      </c>
      <c r="L42" s="355">
        <v>0</v>
      </c>
      <c r="M42" s="61">
        <v>0</v>
      </c>
      <c r="N42" s="356">
        <f>IF(ISERROR(L42+J42+H42+F42),"Invalid Input",L42+J42+H42+F42)</f>
        <v>4</v>
      </c>
      <c r="O42" s="357">
        <f>IF(ISERROR(G42+I42+K42+M42),"Invalid Input",G42+I42+K42+M42)</f>
        <v>0</v>
      </c>
      <c r="P42" s="61">
        <v>0</v>
      </c>
      <c r="Q42" s="358">
        <f>IF(ISERROR(P42-O42),"Invalid Input",(P42-O42))</f>
        <v>0</v>
      </c>
      <c r="R42" s="359" t="b">
        <v>1</v>
      </c>
      <c r="S42" s="360"/>
      <c r="T42" s="360"/>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286"/>
      <c r="C44" s="287"/>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288"/>
      <c r="B46" s="289"/>
      <c r="C46" s="290"/>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289"/>
      <c r="C52" s="290"/>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v>0</v>
      </c>
      <c r="F53" s="55"/>
      <c r="G53" s="61">
        <v>0</v>
      </c>
      <c r="H53" s="55"/>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v>0</v>
      </c>
      <c r="F54" s="55"/>
      <c r="G54" s="61">
        <v>0</v>
      </c>
      <c r="H54" s="55"/>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v>0</v>
      </c>
      <c r="F57" s="55"/>
      <c r="G57" s="61">
        <v>0</v>
      </c>
      <c r="H57" s="55"/>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v>0</v>
      </c>
      <c r="F58" s="55"/>
      <c r="G58" s="61">
        <v>0</v>
      </c>
      <c r="H58" s="55"/>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s="361" customFormat="1" x14ac:dyDescent="0.25">
      <c r="A62" s="362"/>
      <c r="B62" s="334" t="s">
        <v>87</v>
      </c>
      <c r="C62" s="335"/>
      <c r="D62" s="355">
        <v>0</v>
      </c>
      <c r="E62" s="355">
        <v>192</v>
      </c>
      <c r="F62" s="355">
        <v>48</v>
      </c>
      <c r="G62" s="61"/>
      <c r="H62" s="355">
        <v>48</v>
      </c>
      <c r="I62" s="61"/>
      <c r="J62" s="355">
        <v>48</v>
      </c>
      <c r="K62" s="61"/>
      <c r="L62" s="355">
        <v>48</v>
      </c>
      <c r="M62" s="61"/>
      <c r="N62" s="356">
        <f>IF(ISERROR(L62+J62+H62+F62),"Invalid Input",L62+J62+H62+F62)</f>
        <v>192</v>
      </c>
      <c r="O62" s="357">
        <f>IF(ISERROR(G62+I62+K62+M62),"Invalid Input",G62+I62+K62+M62)</f>
        <v>0</v>
      </c>
      <c r="P62" s="61">
        <v>0</v>
      </c>
      <c r="Q62" s="358">
        <f>IF(ISERROR(P62-O62),"Invalid Input",(P62-O62))</f>
        <v>0</v>
      </c>
      <c r="R62" s="359" t="b">
        <v>1</v>
      </c>
      <c r="S62" s="363"/>
      <c r="T62" s="363"/>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s="361" customFormat="1" x14ac:dyDescent="0.25">
      <c r="A68" s="354"/>
      <c r="B68" s="364" t="s">
        <v>91</v>
      </c>
      <c r="C68" s="365"/>
      <c r="D68" s="355">
        <v>0</v>
      </c>
      <c r="E68" s="355">
        <v>16000</v>
      </c>
      <c r="F68" s="355">
        <v>4000</v>
      </c>
      <c r="G68" s="61"/>
      <c r="H68" s="355">
        <v>4000</v>
      </c>
      <c r="I68" s="61"/>
      <c r="J68" s="355">
        <v>4000</v>
      </c>
      <c r="K68" s="61"/>
      <c r="L68" s="355">
        <v>4000</v>
      </c>
      <c r="M68" s="61"/>
      <c r="N68" s="356">
        <f>IF(ISERROR(L68+J68+H68+F68),"Invalid Input",L68+J68+H68+F68)</f>
        <v>16000</v>
      </c>
      <c r="O68" s="357">
        <f>IF(ISERROR(G68+I68+K68+M68),"Invalid Input",G68+I68+K68+M68)</f>
        <v>0</v>
      </c>
      <c r="P68" s="61">
        <v>0</v>
      </c>
      <c r="Q68" s="358">
        <f>IF(ISERROR(P68-O68),"Invalid Input",(P68-O68))</f>
        <v>0</v>
      </c>
      <c r="R68" s="359" t="b">
        <v>1</v>
      </c>
      <c r="S68" s="363"/>
      <c r="T68" s="363"/>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v>6</v>
      </c>
      <c r="F72" s="55">
        <v>0</v>
      </c>
      <c r="G72" s="278">
        <v>0</v>
      </c>
      <c r="H72" s="55">
        <v>0</v>
      </c>
      <c r="I72" s="61">
        <v>0</v>
      </c>
      <c r="J72" s="55"/>
      <c r="K72" s="61">
        <v>0</v>
      </c>
      <c r="L72" s="55">
        <v>6</v>
      </c>
      <c r="M72" s="61">
        <v>0</v>
      </c>
      <c r="N72" s="73">
        <f t="shared" ref="N72:N83" si="4">IF(ISERROR(L72+J72+H72+F72),"Invalid Input",L72+J72+H72+F72)</f>
        <v>6</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v>60</v>
      </c>
      <c r="F73" s="55"/>
      <c r="G73" s="61">
        <v>2</v>
      </c>
      <c r="H73" s="55">
        <v>30</v>
      </c>
      <c r="I73" s="61"/>
      <c r="J73" s="55">
        <v>30</v>
      </c>
      <c r="K73" s="61"/>
      <c r="L73" s="55"/>
      <c r="M73" s="61">
        <v>45</v>
      </c>
      <c r="N73" s="73">
        <f t="shared" si="4"/>
        <v>60</v>
      </c>
      <c r="O73" s="74">
        <f t="shared" si="5"/>
        <v>47</v>
      </c>
      <c r="P73" s="68">
        <v>0</v>
      </c>
      <c r="Q73" s="53">
        <f t="shared" si="6"/>
        <v>-47</v>
      </c>
      <c r="R73" s="16" t="b">
        <v>1</v>
      </c>
      <c r="S73" s="124"/>
      <c r="T73" s="124"/>
    </row>
    <row r="74" spans="1:20" s="361" customFormat="1" x14ac:dyDescent="0.25">
      <c r="A74" s="362"/>
      <c r="B74" s="334" t="s">
        <v>52</v>
      </c>
      <c r="C74" s="335"/>
      <c r="D74" s="355">
        <v>0</v>
      </c>
      <c r="E74" s="355">
        <v>1</v>
      </c>
      <c r="F74" s="355"/>
      <c r="G74" s="61"/>
      <c r="H74" s="355">
        <v>0</v>
      </c>
      <c r="I74" s="61">
        <v>0</v>
      </c>
      <c r="J74" s="355">
        <v>1</v>
      </c>
      <c r="K74" s="61"/>
      <c r="L74" s="355">
        <v>0</v>
      </c>
      <c r="M74" s="61">
        <v>0</v>
      </c>
      <c r="N74" s="356">
        <f t="shared" si="4"/>
        <v>1</v>
      </c>
      <c r="O74" s="357">
        <f t="shared" si="5"/>
        <v>0</v>
      </c>
      <c r="P74" s="61">
        <v>0</v>
      </c>
      <c r="Q74" s="358">
        <f t="shared" si="6"/>
        <v>0</v>
      </c>
      <c r="R74" s="359" t="b">
        <v>1</v>
      </c>
      <c r="S74" s="363"/>
      <c r="T74" s="363"/>
    </row>
    <row r="75" spans="1:20" x14ac:dyDescent="0.25">
      <c r="A75" s="27"/>
      <c r="B75" s="293" t="s">
        <v>53</v>
      </c>
      <c r="C75" s="294"/>
      <c r="D75" s="59">
        <v>0</v>
      </c>
      <c r="E75" s="60">
        <v>0</v>
      </c>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v>0</v>
      </c>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s="369" customFormat="1"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366">
        <f t="shared" si="6"/>
        <v>0</v>
      </c>
      <c r="R80" s="367" t="b">
        <v>1</v>
      </c>
      <c r="S80" s="368"/>
      <c r="T80" s="368"/>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s="361" customFormat="1" ht="30" customHeight="1" x14ac:dyDescent="0.25">
      <c r="A86" s="362"/>
      <c r="B86" s="370" t="s">
        <v>62</v>
      </c>
      <c r="C86" s="371"/>
      <c r="D86" s="355">
        <v>0</v>
      </c>
      <c r="E86" s="355">
        <v>50</v>
      </c>
      <c r="F86" s="355">
        <v>50</v>
      </c>
      <c r="G86" s="61"/>
      <c r="H86" s="355">
        <v>50</v>
      </c>
      <c r="I86" s="61"/>
      <c r="J86" s="355">
        <v>50</v>
      </c>
      <c r="K86" s="61"/>
      <c r="L86" s="355">
        <v>0</v>
      </c>
      <c r="M86" s="61">
        <v>0</v>
      </c>
      <c r="N86" s="356">
        <f>IF(ISERROR(L86+J86+H86+F86),"Invalid Input",L86+J86+H86+F86)</f>
        <v>150</v>
      </c>
      <c r="O86" s="357">
        <f>IF(ISERROR(G86+I86+K86+M86),"Invalid Input",G86+I86+K86+M86)</f>
        <v>0</v>
      </c>
      <c r="P86" s="61">
        <v>0</v>
      </c>
      <c r="Q86" s="358">
        <f>IF(ISERROR(P86-O86),"Invalid Input",(P86-O86))</f>
        <v>0</v>
      </c>
      <c r="R86" s="359" t="b">
        <v>1</v>
      </c>
      <c r="S86" s="363"/>
      <c r="T86" s="363"/>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[2]SheetNames!A5</f>
        <v>KZN213</v>
      </c>
    </row>
  </sheetData>
  <mergeCells count="48">
    <mergeCell ref="B80:C80"/>
    <mergeCell ref="B81:C81"/>
    <mergeCell ref="B82:C82"/>
    <mergeCell ref="B83:C83"/>
    <mergeCell ref="B84:C84"/>
    <mergeCell ref="B86:C86"/>
    <mergeCell ref="B74:C74"/>
    <mergeCell ref="B75:C75"/>
    <mergeCell ref="B76:C76"/>
    <mergeCell ref="B77:C77"/>
    <mergeCell ref="B78:C78"/>
    <mergeCell ref="B79:C79"/>
    <mergeCell ref="B61:C61"/>
    <mergeCell ref="B62:C62"/>
    <mergeCell ref="B63:C63"/>
    <mergeCell ref="B64:C64"/>
    <mergeCell ref="B72:C72"/>
    <mergeCell ref="B73:C73"/>
    <mergeCell ref="B53:C53"/>
    <mergeCell ref="B54:C54"/>
    <mergeCell ref="B55:C55"/>
    <mergeCell ref="B57:C57"/>
    <mergeCell ref="B58:C58"/>
    <mergeCell ref="B59:C59"/>
    <mergeCell ref="A45:C45"/>
    <mergeCell ref="B47:C47"/>
    <mergeCell ref="B48:C48"/>
    <mergeCell ref="B49:C49"/>
    <mergeCell ref="B50:C50"/>
    <mergeCell ref="A51:C51"/>
    <mergeCell ref="B37:C37"/>
    <mergeCell ref="A38:C38"/>
    <mergeCell ref="B40:C40"/>
    <mergeCell ref="B41:C41"/>
    <mergeCell ref="B42:C42"/>
    <mergeCell ref="B43:C43"/>
    <mergeCell ref="B29:C29"/>
    <mergeCell ref="B30:C30"/>
    <mergeCell ref="B32:C32"/>
    <mergeCell ref="B33:C33"/>
    <mergeCell ref="B34:C34"/>
    <mergeCell ref="B36:C36"/>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A1:T88"/>
  <sheetViews>
    <sheetView showGridLines="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KZN214 - uMuziwabantu</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SheetNames!A6</f>
        <v>KZN214</v>
      </c>
    </row>
  </sheetData>
  <mergeCells count="48">
    <mergeCell ref="B86:C86"/>
    <mergeCell ref="B50:C50"/>
    <mergeCell ref="A51:C51"/>
    <mergeCell ref="B54:C54"/>
    <mergeCell ref="B58:C58"/>
    <mergeCell ref="B63:C63"/>
    <mergeCell ref="B84:C84"/>
    <mergeCell ref="B77:C77"/>
    <mergeCell ref="B78:C78"/>
    <mergeCell ref="B79:C79"/>
    <mergeCell ref="B80:C80"/>
    <mergeCell ref="B81:C81"/>
    <mergeCell ref="B82:C82"/>
    <mergeCell ref="B83:C83"/>
    <mergeCell ref="B76:C76"/>
    <mergeCell ref="B73:C73"/>
    <mergeCell ref="B74:C74"/>
    <mergeCell ref="B75:C75"/>
    <mergeCell ref="B64:C64"/>
    <mergeCell ref="B41:C41"/>
    <mergeCell ref="B47:C47"/>
    <mergeCell ref="B48:C48"/>
    <mergeCell ref="B53:C53"/>
    <mergeCell ref="B55:C55"/>
    <mergeCell ref="B42:C42"/>
    <mergeCell ref="B57:C57"/>
    <mergeCell ref="B59:C59"/>
    <mergeCell ref="B61:C61"/>
    <mergeCell ref="B62:C62"/>
    <mergeCell ref="B72:C72"/>
    <mergeCell ref="B32:C32"/>
    <mergeCell ref="B43:C43"/>
    <mergeCell ref="A45:C45"/>
    <mergeCell ref="B49:C49"/>
    <mergeCell ref="B40:C40"/>
    <mergeCell ref="B36:C36"/>
    <mergeCell ref="B37:C37"/>
    <mergeCell ref="A38:C38"/>
    <mergeCell ref="B33:C33"/>
    <mergeCell ref="B34:C34"/>
    <mergeCell ref="B29:C29"/>
    <mergeCell ref="B30:C30"/>
    <mergeCell ref="A22:C22"/>
    <mergeCell ref="B24:C24"/>
    <mergeCell ref="B25:C25"/>
    <mergeCell ref="B26:C26"/>
    <mergeCell ref="B27:C27"/>
    <mergeCell ref="B28:C28"/>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A1:T88"/>
  <sheetViews>
    <sheetView showGridLines="0" topLeftCell="A70"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KZN216 - Ray Nkonyeni</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SheetNames!A7</f>
        <v>KZN216</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249977111117893"/>
    <pageSetUpPr fitToPage="1"/>
  </sheetPr>
  <dimension ref="A1:T88"/>
  <sheetViews>
    <sheetView showGridLines="0" topLeftCell="A57" zoomScale="73" zoomScaleNormal="73" workbookViewId="0">
      <selection activeCell="P86" sqref="P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0" customWidth="1"/>
    <col min="20" max="20" width="35" style="100" customWidth="1"/>
    <col min="21" max="16384" width="16.5703125" style="2"/>
  </cols>
  <sheetData>
    <row r="1" spans="1:20" x14ac:dyDescent="0.25">
      <c r="A1" s="65" t="str">
        <f>A88&amp;" - "&amp;VLOOKUP(A88,SheetNames!A2:C56,3,FALSE)</f>
        <v>DC21 - Ugu</v>
      </c>
      <c r="B1" s="65"/>
      <c r="C1" s="66"/>
      <c r="D1" s="1"/>
      <c r="E1" s="1"/>
      <c r="F1" s="1"/>
      <c r="G1" s="1"/>
      <c r="H1" s="1"/>
      <c r="I1" s="1"/>
      <c r="J1" s="1"/>
      <c r="K1" s="1"/>
      <c r="L1" s="1"/>
      <c r="M1" s="1"/>
      <c r="N1" s="1"/>
      <c r="O1" s="1"/>
      <c r="P1" s="1"/>
      <c r="Q1" s="1"/>
      <c r="R1" s="1"/>
      <c r="S1" s="106"/>
      <c r="T1" s="106"/>
    </row>
    <row r="3" spans="1:20" ht="21.75" customHeight="1" x14ac:dyDescent="0.25">
      <c r="A3" s="103" t="s">
        <v>193</v>
      </c>
      <c r="B3" s="62"/>
      <c r="C3" s="63"/>
      <c r="D3" s="64"/>
      <c r="E3" s="3"/>
      <c r="F3" s="1"/>
      <c r="G3" s="1"/>
      <c r="H3" s="1"/>
      <c r="I3" s="1"/>
      <c r="J3" s="1"/>
      <c r="K3" s="1"/>
      <c r="L3" s="1"/>
      <c r="M3" s="1"/>
      <c r="N3" s="1"/>
      <c r="O3" s="1"/>
      <c r="P3" s="1"/>
      <c r="Q3" s="1"/>
      <c r="R3" s="1"/>
      <c r="S3" s="106"/>
      <c r="T3" s="106"/>
    </row>
    <row r="4" spans="1:20" ht="33" x14ac:dyDescent="0.3">
      <c r="D4" s="102" t="s">
        <v>36</v>
      </c>
    </row>
    <row r="5" spans="1:20" ht="30" x14ac:dyDescent="0.25">
      <c r="C5" s="107" t="s">
        <v>69</v>
      </c>
      <c r="D5" s="126"/>
      <c r="E5" s="105" t="s">
        <v>39</v>
      </c>
    </row>
    <row r="6" spans="1:20" ht="16.5" x14ac:dyDescent="0.3">
      <c r="C6" s="107" t="s">
        <v>30</v>
      </c>
      <c r="D6" s="118"/>
      <c r="E6" s="104" t="s">
        <v>35</v>
      </c>
    </row>
    <row r="7" spans="1:20" ht="30" x14ac:dyDescent="0.25">
      <c r="A7" s="67"/>
      <c r="B7" s="62"/>
      <c r="C7" s="108" t="s">
        <v>70</v>
      </c>
      <c r="D7" s="119"/>
      <c r="E7" s="104" t="s">
        <v>34</v>
      </c>
      <c r="F7" s="1"/>
      <c r="G7" s="1"/>
      <c r="H7" s="1"/>
      <c r="I7" s="1"/>
      <c r="J7" s="1"/>
      <c r="K7" s="1"/>
      <c r="L7" s="1"/>
      <c r="M7" s="1"/>
      <c r="N7" s="1"/>
      <c r="O7" s="1"/>
      <c r="P7" s="1"/>
      <c r="Q7" s="1"/>
      <c r="R7" s="1"/>
      <c r="S7" s="106"/>
      <c r="T7" s="106"/>
    </row>
    <row r="8" spans="1:20" x14ac:dyDescent="0.25">
      <c r="A8" s="67"/>
      <c r="B8" s="62"/>
      <c r="C8" s="127" t="s">
        <v>71</v>
      </c>
      <c r="D8" s="119"/>
      <c r="E8" s="104" t="s">
        <v>35</v>
      </c>
      <c r="F8" s="1"/>
      <c r="G8" s="1"/>
      <c r="H8" s="1"/>
      <c r="I8" s="1"/>
      <c r="J8" s="1"/>
      <c r="K8" s="1"/>
      <c r="L8" s="1"/>
      <c r="M8" s="1"/>
      <c r="N8" s="1"/>
      <c r="O8" s="1"/>
      <c r="P8" s="1"/>
      <c r="Q8" s="1"/>
      <c r="R8" s="1"/>
      <c r="S8" s="106"/>
      <c r="T8" s="106"/>
    </row>
    <row r="9" spans="1:20" ht="15.75" customHeight="1" x14ac:dyDescent="0.25">
      <c r="A9" s="67"/>
      <c r="B9" s="62"/>
      <c r="C9" s="109" t="s">
        <v>72</v>
      </c>
      <c r="D9" s="119"/>
      <c r="E9" s="104" t="s">
        <v>35</v>
      </c>
      <c r="F9" s="1"/>
      <c r="G9" s="1"/>
      <c r="H9" s="1"/>
      <c r="I9" s="1"/>
      <c r="J9" s="1"/>
      <c r="K9" s="1"/>
      <c r="L9" s="1"/>
      <c r="M9" s="1"/>
      <c r="N9" s="1"/>
      <c r="O9" s="1"/>
      <c r="P9" s="1"/>
      <c r="Q9" s="1"/>
      <c r="R9" s="1"/>
      <c r="S9" s="106"/>
      <c r="T9" s="106"/>
    </row>
    <row r="10" spans="1:20" x14ac:dyDescent="0.25">
      <c r="A10" s="67"/>
      <c r="B10" s="62"/>
      <c r="C10" s="108" t="s">
        <v>73</v>
      </c>
      <c r="D10" s="119"/>
      <c r="E10" s="104" t="s">
        <v>35</v>
      </c>
      <c r="F10" s="1"/>
      <c r="G10" s="1"/>
      <c r="H10" s="1"/>
      <c r="I10" s="1"/>
      <c r="J10" s="1"/>
      <c r="K10" s="1"/>
      <c r="L10" s="1"/>
      <c r="M10" s="1"/>
      <c r="N10" s="1"/>
      <c r="O10" s="1"/>
      <c r="P10" s="1"/>
      <c r="Q10" s="1"/>
      <c r="R10" s="1"/>
      <c r="S10" s="106"/>
      <c r="T10" s="106"/>
    </row>
    <row r="11" spans="1:20" x14ac:dyDescent="0.25">
      <c r="A11" s="67"/>
      <c r="B11" s="62"/>
      <c r="C11" s="108" t="s">
        <v>74</v>
      </c>
      <c r="D11" s="126"/>
      <c r="E11" s="104" t="s">
        <v>35</v>
      </c>
      <c r="F11" s="1"/>
      <c r="G11" s="1"/>
      <c r="H11" s="1"/>
      <c r="I11" s="1"/>
      <c r="J11" s="1"/>
      <c r="K11" s="1"/>
      <c r="L11" s="1"/>
      <c r="M11" s="1"/>
      <c r="N11" s="1"/>
      <c r="O11" s="1"/>
      <c r="P11" s="1"/>
      <c r="Q11" s="1"/>
      <c r="R11" s="1"/>
      <c r="S11" s="106"/>
      <c r="T11" s="106"/>
    </row>
    <row r="12" spans="1:20" x14ac:dyDescent="0.25">
      <c r="A12" s="67"/>
      <c r="B12" s="62"/>
      <c r="C12" s="108" t="s">
        <v>75</v>
      </c>
      <c r="D12" s="119"/>
      <c r="E12" s="104" t="s">
        <v>35</v>
      </c>
      <c r="F12" s="1"/>
      <c r="G12" s="1"/>
      <c r="H12" s="1"/>
      <c r="I12" s="1"/>
      <c r="J12" s="1"/>
      <c r="K12" s="1"/>
      <c r="L12" s="1"/>
      <c r="M12" s="1"/>
      <c r="N12" s="1"/>
      <c r="O12" s="1"/>
      <c r="P12" s="1"/>
      <c r="Q12" s="1"/>
      <c r="R12" s="1"/>
      <c r="S12" s="106"/>
      <c r="T12" s="106"/>
    </row>
    <row r="13" spans="1:20" x14ac:dyDescent="0.25">
      <c r="A13" s="67"/>
      <c r="B13" s="62"/>
      <c r="C13" s="108" t="s">
        <v>76</v>
      </c>
      <c r="D13" s="119"/>
      <c r="E13" s="104" t="s">
        <v>35</v>
      </c>
      <c r="F13" s="1"/>
      <c r="G13" s="1"/>
      <c r="H13" s="1"/>
      <c r="I13" s="1"/>
      <c r="J13" s="1"/>
      <c r="K13" s="1"/>
      <c r="L13" s="1"/>
      <c r="M13" s="1"/>
      <c r="N13" s="1"/>
      <c r="O13" s="1"/>
      <c r="P13" s="1"/>
      <c r="Q13" s="1"/>
      <c r="R13" s="1"/>
      <c r="S13" s="106"/>
      <c r="T13" s="106"/>
    </row>
    <row r="14" spans="1:20" ht="30" x14ac:dyDescent="0.25">
      <c r="A14" s="67"/>
      <c r="B14" s="62"/>
      <c r="C14" s="108" t="s">
        <v>77</v>
      </c>
      <c r="D14" s="119"/>
      <c r="E14" s="104" t="s">
        <v>35</v>
      </c>
      <c r="F14" s="1"/>
      <c r="G14" s="1"/>
      <c r="H14" s="1"/>
      <c r="I14" s="1"/>
      <c r="J14" s="1"/>
      <c r="K14" s="1"/>
      <c r="L14" s="1"/>
      <c r="M14" s="1"/>
      <c r="N14" s="1"/>
      <c r="O14" s="1"/>
      <c r="P14" s="1"/>
      <c r="Q14" s="1"/>
      <c r="R14" s="1"/>
      <c r="S14" s="106"/>
      <c r="T14" s="106"/>
    </row>
    <row r="15" spans="1:20" x14ac:dyDescent="0.25">
      <c r="A15" s="67"/>
      <c r="B15" s="62"/>
      <c r="C15" s="107" t="s">
        <v>78</v>
      </c>
      <c r="D15" s="119"/>
      <c r="E15" s="104" t="s">
        <v>35</v>
      </c>
      <c r="F15" s="1"/>
      <c r="G15" s="1"/>
      <c r="H15" s="1"/>
      <c r="I15" s="1"/>
      <c r="J15" s="1"/>
      <c r="K15" s="1"/>
      <c r="L15" s="1"/>
      <c r="M15" s="1"/>
      <c r="N15" s="1"/>
      <c r="O15" s="1"/>
      <c r="P15" s="1"/>
      <c r="Q15" s="1"/>
      <c r="R15" s="1"/>
      <c r="S15" s="106"/>
      <c r="T15" s="106"/>
    </row>
    <row r="16" spans="1:20" x14ac:dyDescent="0.25">
      <c r="A16" s="67"/>
      <c r="B16" s="62"/>
      <c r="C16" s="99"/>
      <c r="D16" s="64"/>
      <c r="E16" s="3"/>
      <c r="F16" s="1"/>
      <c r="G16" s="1"/>
      <c r="H16" s="1"/>
      <c r="I16" s="1"/>
      <c r="J16" s="1"/>
      <c r="K16" s="1"/>
      <c r="L16" s="1"/>
      <c r="M16" s="1"/>
      <c r="N16" s="1"/>
      <c r="O16" s="1"/>
      <c r="P16" s="1"/>
      <c r="Q16" s="1"/>
      <c r="R16" s="1"/>
      <c r="S16" s="106"/>
      <c r="T16" s="106"/>
    </row>
    <row r="17" spans="1:20" x14ac:dyDescent="0.25">
      <c r="A17" s="67" t="s">
        <v>194</v>
      </c>
      <c r="B17" s="62"/>
      <c r="C17" s="63"/>
      <c r="D17" s="64"/>
      <c r="E17" s="3"/>
      <c r="F17" s="1"/>
      <c r="G17" s="1"/>
      <c r="H17" s="1"/>
      <c r="I17" s="1"/>
      <c r="J17" s="1"/>
      <c r="K17" s="1"/>
      <c r="L17" s="1"/>
      <c r="M17" s="1"/>
      <c r="N17" s="1"/>
      <c r="O17" s="1"/>
      <c r="P17" s="1"/>
      <c r="Q17" s="1"/>
      <c r="R17" s="1"/>
      <c r="S17" s="106"/>
      <c r="T17" s="106"/>
    </row>
    <row r="18" spans="1:20" ht="76.5" x14ac:dyDescent="0.25">
      <c r="A18" s="4" t="s">
        <v>0</v>
      </c>
      <c r="B18" s="5"/>
      <c r="C18" s="5"/>
      <c r="D18" s="46" t="s">
        <v>195</v>
      </c>
      <c r="E18" s="8" t="s">
        <v>196</v>
      </c>
      <c r="F18" s="6" t="s">
        <v>2</v>
      </c>
      <c r="G18" s="7" t="s">
        <v>6</v>
      </c>
      <c r="H18" s="6" t="s">
        <v>3</v>
      </c>
      <c r="I18" s="7" t="s">
        <v>7</v>
      </c>
      <c r="J18" s="6" t="s">
        <v>4</v>
      </c>
      <c r="K18" s="7" t="s">
        <v>8</v>
      </c>
      <c r="L18" s="6" t="s">
        <v>5</v>
      </c>
      <c r="M18" s="56" t="s">
        <v>9</v>
      </c>
      <c r="N18" s="6" t="s">
        <v>10</v>
      </c>
      <c r="O18" s="44" t="s">
        <v>197</v>
      </c>
      <c r="P18" s="7" t="s">
        <v>198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2"/>
      <c r="T19" s="112"/>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2"/>
      <c r="T20" s="112"/>
    </row>
    <row r="21" spans="1:20" x14ac:dyDescent="0.25">
      <c r="A21" s="9" t="s">
        <v>1</v>
      </c>
      <c r="B21" s="10"/>
      <c r="C21" s="10"/>
      <c r="D21" s="15"/>
      <c r="E21" s="11"/>
      <c r="F21" s="12"/>
      <c r="G21" s="13"/>
      <c r="H21" s="12"/>
      <c r="I21" s="13"/>
      <c r="J21" s="12"/>
      <c r="K21" s="13"/>
      <c r="L21" s="12"/>
      <c r="M21" s="14"/>
      <c r="N21" s="12"/>
      <c r="O21" s="15"/>
      <c r="P21" s="13"/>
      <c r="Q21" s="48"/>
      <c r="R21" s="16"/>
      <c r="S21" s="113"/>
      <c r="T21" s="113"/>
    </row>
    <row r="22" spans="1:20" x14ac:dyDescent="0.25">
      <c r="A22" s="299" t="s">
        <v>19</v>
      </c>
      <c r="B22" s="300"/>
      <c r="C22" s="301"/>
      <c r="D22" s="50"/>
      <c r="E22" s="69"/>
      <c r="F22" s="19"/>
      <c r="G22" s="20"/>
      <c r="H22" s="18"/>
      <c r="I22" s="21"/>
      <c r="J22" s="18"/>
      <c r="K22" s="21"/>
      <c r="L22" s="19"/>
      <c r="M22" s="57"/>
      <c r="N22" s="18"/>
      <c r="O22" s="22"/>
      <c r="P22" s="20"/>
      <c r="Q22" s="49"/>
      <c r="R22" s="16"/>
      <c r="S22" s="113"/>
      <c r="T22" s="113"/>
    </row>
    <row r="23" spans="1:20" ht="8.1" customHeight="1" x14ac:dyDescent="0.25">
      <c r="A23" s="23"/>
      <c r="B23" s="24"/>
      <c r="C23" s="25"/>
      <c r="D23" s="50"/>
      <c r="E23" s="69"/>
      <c r="F23" s="18"/>
      <c r="G23" s="21"/>
      <c r="H23" s="18"/>
      <c r="I23" s="21"/>
      <c r="J23" s="18"/>
      <c r="K23" s="21"/>
      <c r="L23" s="18"/>
      <c r="M23" s="58"/>
      <c r="N23" s="18"/>
      <c r="O23" s="26"/>
      <c r="P23" s="21"/>
      <c r="Q23" s="50"/>
      <c r="R23" s="16"/>
      <c r="S23" s="113"/>
      <c r="T23" s="113"/>
    </row>
    <row r="24" spans="1:20" ht="15" customHeight="1" x14ac:dyDescent="0.25">
      <c r="A24" s="23"/>
      <c r="B24" s="297" t="s">
        <v>79</v>
      </c>
      <c r="C24" s="298">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2"/>
      <c r="T24" s="122"/>
    </row>
    <row r="25" spans="1:20" ht="15" customHeight="1" x14ac:dyDescent="0.25">
      <c r="A25" s="23"/>
      <c r="B25" s="297" t="s">
        <v>80</v>
      </c>
      <c r="C25" s="298">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2"/>
      <c r="T25" s="122"/>
    </row>
    <row r="26" spans="1:20" ht="15" customHeight="1" x14ac:dyDescent="0.25">
      <c r="A26" s="23"/>
      <c r="B26" s="297" t="s">
        <v>28</v>
      </c>
      <c r="C26" s="298">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2"/>
      <c r="T26" s="122"/>
    </row>
    <row r="27" spans="1:20" ht="15" customHeight="1" x14ac:dyDescent="0.25">
      <c r="A27" s="23"/>
      <c r="B27" s="297" t="s">
        <v>29</v>
      </c>
      <c r="C27" s="298">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2"/>
      <c r="T27" s="122"/>
    </row>
    <row r="28" spans="1:20" ht="15" customHeight="1" x14ac:dyDescent="0.25">
      <c r="A28" s="23"/>
      <c r="B28" s="305" t="s">
        <v>211</v>
      </c>
      <c r="C28" s="306"/>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2"/>
      <c r="T28" s="122"/>
    </row>
    <row r="29" spans="1:20" ht="15" customHeight="1" x14ac:dyDescent="0.25">
      <c r="A29" s="23"/>
      <c r="B29" s="297" t="s">
        <v>37</v>
      </c>
      <c r="C29" s="298">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2"/>
      <c r="T29" s="122"/>
    </row>
    <row r="30" spans="1:20" ht="15" customHeight="1" x14ac:dyDescent="0.25">
      <c r="A30" s="23"/>
      <c r="B30" s="297" t="s">
        <v>38</v>
      </c>
      <c r="C30" s="298"/>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2"/>
      <c r="T30" s="122"/>
    </row>
    <row r="31" spans="1:20" ht="15" customHeight="1" x14ac:dyDescent="0.25">
      <c r="A31" s="23"/>
      <c r="B31" s="133" t="s">
        <v>199</v>
      </c>
      <c r="C31" s="129"/>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2"/>
      <c r="T31" s="122"/>
    </row>
    <row r="32" spans="1:20" ht="15" customHeight="1" x14ac:dyDescent="0.25">
      <c r="A32" s="23"/>
      <c r="B32" s="297" t="s">
        <v>31</v>
      </c>
      <c r="C32" s="298">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2"/>
      <c r="T32" s="122"/>
    </row>
    <row r="33" spans="1:20" x14ac:dyDescent="0.25">
      <c r="A33" s="23"/>
      <c r="B33" s="297" t="s">
        <v>81</v>
      </c>
      <c r="C33" s="298">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2"/>
      <c r="T33" s="122"/>
    </row>
    <row r="34" spans="1:20" x14ac:dyDescent="0.25">
      <c r="A34" s="23"/>
      <c r="B34" s="297" t="s">
        <v>83</v>
      </c>
      <c r="C34" s="298"/>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2"/>
      <c r="T34" s="122"/>
    </row>
    <row r="35" spans="1:20" x14ac:dyDescent="0.25">
      <c r="A35" s="23"/>
      <c r="B35" s="133" t="s">
        <v>200</v>
      </c>
      <c r="C35" s="129"/>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2"/>
      <c r="T35" s="122"/>
    </row>
    <row r="36" spans="1:20" x14ac:dyDescent="0.25">
      <c r="A36" s="23"/>
      <c r="B36" s="297" t="s">
        <v>84</v>
      </c>
      <c r="C36" s="298"/>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2"/>
      <c r="T36" s="122"/>
    </row>
    <row r="37" spans="1:20" s="90" customFormat="1" ht="8.1" customHeight="1" x14ac:dyDescent="0.25">
      <c r="A37" s="86"/>
      <c r="B37" s="309">
        <f>COUNTA(B24:B36)</f>
        <v>13</v>
      </c>
      <c r="C37" s="310"/>
      <c r="D37" s="87"/>
      <c r="E37" s="87"/>
      <c r="F37" s="87"/>
      <c r="G37" s="88"/>
      <c r="H37" s="87"/>
      <c r="I37" s="88"/>
      <c r="J37" s="87"/>
      <c r="K37" s="88"/>
      <c r="L37" s="87"/>
      <c r="M37" s="88"/>
      <c r="N37" s="42"/>
      <c r="O37" s="51"/>
      <c r="P37" s="87"/>
      <c r="Q37" s="53"/>
      <c r="R37" s="89" t="b">
        <v>1</v>
      </c>
      <c r="S37" s="123"/>
      <c r="T37" s="123"/>
    </row>
    <row r="38" spans="1:20" x14ac:dyDescent="0.25">
      <c r="A38" s="302" t="s">
        <v>40</v>
      </c>
      <c r="B38" s="303"/>
      <c r="C38" s="304"/>
      <c r="D38" s="87"/>
      <c r="E38" s="87"/>
      <c r="F38" s="87"/>
      <c r="G38" s="88"/>
      <c r="H38" s="87"/>
      <c r="I38" s="88"/>
      <c r="J38" s="87"/>
      <c r="K38" s="88"/>
      <c r="L38" s="87"/>
      <c r="M38" s="88"/>
      <c r="N38" s="42"/>
      <c r="O38" s="51"/>
      <c r="P38" s="87"/>
      <c r="Q38" s="53"/>
      <c r="R38" s="16" t="b">
        <v>1</v>
      </c>
      <c r="S38" s="122"/>
      <c r="T38" s="122"/>
    </row>
    <row r="39" spans="1:20" ht="8.1" customHeight="1" x14ac:dyDescent="0.25">
      <c r="A39" s="130"/>
      <c r="B39" s="131"/>
      <c r="C39" s="132"/>
      <c r="D39" s="87"/>
      <c r="E39" s="87"/>
      <c r="F39" s="87"/>
      <c r="G39" s="88"/>
      <c r="H39" s="87"/>
      <c r="I39" s="88"/>
      <c r="J39" s="87"/>
      <c r="K39" s="88"/>
      <c r="L39" s="87"/>
      <c r="M39" s="88"/>
      <c r="N39" s="42"/>
      <c r="O39" s="51"/>
      <c r="P39" s="87"/>
      <c r="Q39" s="53"/>
      <c r="R39" s="16" t="b">
        <v>1</v>
      </c>
      <c r="S39" s="122"/>
      <c r="T39" s="122"/>
    </row>
    <row r="40" spans="1:20" x14ac:dyDescent="0.25">
      <c r="A40" s="27"/>
      <c r="B40" s="297" t="s">
        <v>46</v>
      </c>
      <c r="C40" s="298">
        <v>0</v>
      </c>
      <c r="D40" s="59">
        <v>0</v>
      </c>
      <c r="E40" s="60"/>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2"/>
      <c r="T40" s="122"/>
    </row>
    <row r="41" spans="1:20" x14ac:dyDescent="0.25">
      <c r="A41" s="27"/>
      <c r="B41" s="297" t="s">
        <v>45</v>
      </c>
      <c r="C41" s="298">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2"/>
      <c r="T41" s="122"/>
    </row>
    <row r="42" spans="1:20" ht="15" customHeight="1" x14ac:dyDescent="0.25">
      <c r="A42" s="27"/>
      <c r="B42" s="297" t="s">
        <v>85</v>
      </c>
      <c r="C42" s="298">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2"/>
      <c r="T42" s="122"/>
    </row>
    <row r="43" spans="1:20" ht="15" customHeight="1" x14ac:dyDescent="0.25">
      <c r="A43" s="27"/>
      <c r="B43" s="297" t="s">
        <v>86</v>
      </c>
      <c r="C43" s="298">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6" t="b">
        <v>1</v>
      </c>
      <c r="S43" s="122"/>
      <c r="T43" s="122"/>
    </row>
    <row r="44" spans="1:20" x14ac:dyDescent="0.25">
      <c r="A44" s="27"/>
      <c r="B44" s="128"/>
      <c r="C44" s="129"/>
      <c r="D44" s="120"/>
      <c r="E44" s="120"/>
      <c r="F44" s="120"/>
      <c r="G44" s="121"/>
      <c r="H44" s="120"/>
      <c r="I44" s="121"/>
      <c r="J44" s="120"/>
      <c r="K44" s="121"/>
      <c r="L44" s="120"/>
      <c r="M44" s="121"/>
      <c r="N44" s="73"/>
      <c r="O44" s="74"/>
      <c r="P44" s="121"/>
      <c r="Q44" s="53"/>
      <c r="R44" s="16"/>
      <c r="S44" s="122"/>
      <c r="T44" s="122"/>
    </row>
    <row r="45" spans="1:20" ht="14.1" customHeight="1" x14ac:dyDescent="0.25">
      <c r="A45" s="302" t="s">
        <v>26</v>
      </c>
      <c r="B45" s="303"/>
      <c r="C45" s="304"/>
      <c r="D45" s="120"/>
      <c r="E45" s="120"/>
      <c r="F45" s="120"/>
      <c r="G45" s="121"/>
      <c r="H45" s="120"/>
      <c r="I45" s="121"/>
      <c r="J45" s="120"/>
      <c r="K45" s="121"/>
      <c r="L45" s="120"/>
      <c r="M45" s="121"/>
      <c r="N45" s="73"/>
      <c r="O45" s="74"/>
      <c r="P45" s="121"/>
      <c r="Q45" s="53"/>
      <c r="R45" s="16"/>
      <c r="S45" s="122"/>
      <c r="T45" s="122"/>
    </row>
    <row r="46" spans="1:20" ht="6.75" customHeight="1" x14ac:dyDescent="0.25">
      <c r="A46" s="130"/>
      <c r="B46" s="131"/>
      <c r="C46" s="132"/>
      <c r="D46" s="120"/>
      <c r="E46" s="120"/>
      <c r="F46" s="120"/>
      <c r="G46" s="121"/>
      <c r="H46" s="120"/>
      <c r="I46" s="121"/>
      <c r="J46" s="120"/>
      <c r="K46" s="121"/>
      <c r="L46" s="120"/>
      <c r="M46" s="121"/>
      <c r="N46" s="73"/>
      <c r="O46" s="74"/>
      <c r="P46" s="121"/>
      <c r="Q46" s="53"/>
      <c r="R46" s="16"/>
      <c r="S46" s="122"/>
      <c r="T46" s="122"/>
    </row>
    <row r="47" spans="1:20" x14ac:dyDescent="0.25">
      <c r="A47" s="27"/>
      <c r="B47" s="297" t="s">
        <v>42</v>
      </c>
      <c r="C47" s="298">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2"/>
      <c r="T47" s="122"/>
    </row>
    <row r="48" spans="1:20" x14ac:dyDescent="0.25">
      <c r="A48" s="27"/>
      <c r="B48" s="297" t="s">
        <v>43</v>
      </c>
      <c r="C48" s="298">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2"/>
      <c r="T48" s="122"/>
    </row>
    <row r="49" spans="1:20" x14ac:dyDescent="0.25">
      <c r="A49" s="17"/>
      <c r="B49" s="297" t="s">
        <v>44</v>
      </c>
      <c r="C49" s="298">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4"/>
      <c r="T49" s="124"/>
    </row>
    <row r="50" spans="1:20" ht="8.1" customHeight="1" x14ac:dyDescent="0.25">
      <c r="A50" s="23"/>
      <c r="B50" s="295">
        <f>COUNTA(B40:B49)</f>
        <v>7</v>
      </c>
      <c r="C50" s="296"/>
      <c r="D50" s="87"/>
      <c r="E50" s="87"/>
      <c r="F50" s="87"/>
      <c r="G50" s="88"/>
      <c r="H50" s="87"/>
      <c r="I50" s="88"/>
      <c r="J50" s="87"/>
      <c r="K50" s="88"/>
      <c r="L50" s="87"/>
      <c r="M50" s="88"/>
      <c r="N50" s="42"/>
      <c r="O50" s="51"/>
      <c r="P50" s="87"/>
      <c r="Q50" s="53"/>
      <c r="R50" s="16" t="b">
        <v>1</v>
      </c>
      <c r="S50" s="124"/>
      <c r="T50" s="124"/>
    </row>
    <row r="51" spans="1:20" x14ac:dyDescent="0.25">
      <c r="A51" s="302" t="s">
        <v>20</v>
      </c>
      <c r="B51" s="303"/>
      <c r="C51" s="304"/>
      <c r="D51" s="87"/>
      <c r="E51" s="87"/>
      <c r="F51" s="87"/>
      <c r="G51" s="88"/>
      <c r="H51" s="87"/>
      <c r="I51" s="88"/>
      <c r="J51" s="87"/>
      <c r="K51" s="88"/>
      <c r="L51" s="87"/>
      <c r="M51" s="88"/>
      <c r="N51" s="42"/>
      <c r="O51" s="51"/>
      <c r="P51" s="87"/>
      <c r="Q51" s="53"/>
      <c r="R51" s="16"/>
      <c r="S51" s="124"/>
      <c r="T51" s="124"/>
    </row>
    <row r="52" spans="1:20" x14ac:dyDescent="0.25">
      <c r="A52" s="85" t="s">
        <v>15</v>
      </c>
      <c r="B52" s="131"/>
      <c r="C52" s="132"/>
      <c r="D52" s="87"/>
      <c r="E52" s="87"/>
      <c r="F52" s="87"/>
      <c r="G52" s="88"/>
      <c r="H52" s="87"/>
      <c r="I52" s="88"/>
      <c r="J52" s="87"/>
      <c r="K52" s="88"/>
      <c r="L52" s="87"/>
      <c r="M52" s="88"/>
      <c r="N52" s="42"/>
      <c r="O52" s="51"/>
      <c r="P52" s="87"/>
      <c r="Q52" s="53"/>
      <c r="R52" s="16" t="b">
        <v>1</v>
      </c>
      <c r="S52" s="124"/>
      <c r="T52" s="124"/>
    </row>
    <row r="53" spans="1:20" ht="26.25" customHeight="1" x14ac:dyDescent="0.25">
      <c r="A53" s="23"/>
      <c r="B53" s="297" t="s">
        <v>41</v>
      </c>
      <c r="C53" s="298">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4"/>
      <c r="T53" s="124"/>
    </row>
    <row r="54" spans="1:20" x14ac:dyDescent="0.25">
      <c r="A54" s="27"/>
      <c r="B54" s="297" t="s">
        <v>47</v>
      </c>
      <c r="C54" s="298">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4"/>
      <c r="T54" s="124"/>
    </row>
    <row r="55" spans="1:20" ht="8.1" customHeight="1" x14ac:dyDescent="0.25">
      <c r="A55" s="17"/>
      <c r="B55" s="295">
        <f>COUNTA(B53:B54)</f>
        <v>2</v>
      </c>
      <c r="C55" s="296"/>
      <c r="D55" s="87"/>
      <c r="E55" s="87"/>
      <c r="F55" s="87"/>
      <c r="G55" s="88"/>
      <c r="H55" s="87"/>
      <c r="I55" s="88"/>
      <c r="J55" s="87"/>
      <c r="K55" s="88"/>
      <c r="L55" s="87"/>
      <c r="M55" s="88"/>
      <c r="N55" s="42"/>
      <c r="O55" s="51"/>
      <c r="P55" s="87"/>
      <c r="Q55" s="53"/>
      <c r="R55" s="16" t="b">
        <v>1</v>
      </c>
      <c r="S55" s="124"/>
      <c r="T55" s="124"/>
    </row>
    <row r="56" spans="1:20" x14ac:dyDescent="0.25">
      <c r="A56" s="85" t="s">
        <v>16</v>
      </c>
      <c r="B56" s="37"/>
      <c r="C56" s="38"/>
      <c r="D56" s="87"/>
      <c r="E56" s="87"/>
      <c r="F56" s="87"/>
      <c r="G56" s="88"/>
      <c r="H56" s="87"/>
      <c r="I56" s="88"/>
      <c r="J56" s="87"/>
      <c r="K56" s="88"/>
      <c r="L56" s="87"/>
      <c r="M56" s="88"/>
      <c r="N56" s="42"/>
      <c r="O56" s="51"/>
      <c r="P56" s="87"/>
      <c r="Q56" s="53"/>
      <c r="R56" s="16" t="b">
        <v>1</v>
      </c>
      <c r="S56" s="124"/>
      <c r="T56" s="124"/>
    </row>
    <row r="57" spans="1:20" ht="25.5" customHeight="1" x14ac:dyDescent="0.25">
      <c r="A57" s="27"/>
      <c r="B57" s="307" t="s">
        <v>48</v>
      </c>
      <c r="C57" s="308"/>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4"/>
      <c r="T57" s="124"/>
    </row>
    <row r="58" spans="1:20" x14ac:dyDescent="0.25">
      <c r="A58" s="27"/>
      <c r="B58" s="307" t="s">
        <v>49</v>
      </c>
      <c r="C58" s="308"/>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4"/>
      <c r="T58" s="124"/>
    </row>
    <row r="59" spans="1:20" ht="12.75" customHeight="1" x14ac:dyDescent="0.25">
      <c r="A59" s="17"/>
      <c r="B59" s="295">
        <f>COUNTA(B57:C58)</f>
        <v>2</v>
      </c>
      <c r="C59" s="296"/>
      <c r="D59" s="42"/>
      <c r="E59" s="42"/>
      <c r="F59" s="42"/>
      <c r="G59" s="51"/>
      <c r="H59" s="42"/>
      <c r="I59" s="51"/>
      <c r="J59" s="42"/>
      <c r="K59" s="51"/>
      <c r="L59" s="42"/>
      <c r="M59" s="51"/>
      <c r="N59" s="42"/>
      <c r="O59" s="51"/>
      <c r="P59" s="42"/>
      <c r="Q59" s="53"/>
      <c r="R59" s="16" t="b">
        <v>1</v>
      </c>
      <c r="S59" s="124"/>
      <c r="T59" s="124"/>
    </row>
    <row r="60" spans="1:20" x14ac:dyDescent="0.25">
      <c r="A60" s="85" t="s">
        <v>17</v>
      </c>
      <c r="B60" s="45"/>
      <c r="C60" s="38"/>
      <c r="D60" s="42"/>
      <c r="E60" s="42"/>
      <c r="F60" s="42"/>
      <c r="G60" s="51"/>
      <c r="H60" s="42"/>
      <c r="I60" s="51"/>
      <c r="J60" s="42"/>
      <c r="K60" s="51"/>
      <c r="L60" s="42"/>
      <c r="M60" s="51"/>
      <c r="N60" s="42"/>
      <c r="O60" s="51"/>
      <c r="P60" s="42"/>
      <c r="Q60" s="53"/>
      <c r="R60" s="16" t="b">
        <v>1</v>
      </c>
      <c r="S60" s="124"/>
      <c r="T60" s="124"/>
    </row>
    <row r="61" spans="1:20" x14ac:dyDescent="0.25">
      <c r="A61" s="27"/>
      <c r="B61" s="293" t="s">
        <v>88</v>
      </c>
      <c r="C61" s="294"/>
      <c r="D61" s="59">
        <v>0</v>
      </c>
      <c r="E61" s="60"/>
      <c r="F61" s="55"/>
      <c r="G61" s="61"/>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4"/>
      <c r="T61" s="124"/>
    </row>
    <row r="62" spans="1:20" x14ac:dyDescent="0.25">
      <c r="A62" s="27"/>
      <c r="B62" s="293" t="s">
        <v>87</v>
      </c>
      <c r="C62" s="294"/>
      <c r="D62" s="59">
        <v>0</v>
      </c>
      <c r="E62" s="60"/>
      <c r="F62" s="55"/>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4"/>
      <c r="T62" s="124"/>
    </row>
    <row r="63" spans="1:20" x14ac:dyDescent="0.25">
      <c r="A63" s="27"/>
      <c r="B63" s="293" t="s">
        <v>89</v>
      </c>
      <c r="C63" s="294"/>
      <c r="D63" s="59">
        <v>0</v>
      </c>
      <c r="E63" s="60"/>
      <c r="F63" s="55"/>
      <c r="G63" s="61"/>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4"/>
      <c r="T63" s="124"/>
    </row>
    <row r="64" spans="1:20" ht="15" customHeight="1" x14ac:dyDescent="0.25">
      <c r="A64" s="27"/>
      <c r="B64" s="295">
        <f>COUNTA(B61:C62)</f>
        <v>2</v>
      </c>
      <c r="C64" s="296"/>
      <c r="D64" s="42"/>
      <c r="E64" s="42"/>
      <c r="F64" s="42"/>
      <c r="G64" s="51"/>
      <c r="H64" s="42"/>
      <c r="I64" s="51"/>
      <c r="J64" s="42"/>
      <c r="K64" s="51"/>
      <c r="L64" s="42"/>
      <c r="M64" s="51"/>
      <c r="N64" s="42"/>
      <c r="O64" s="51"/>
      <c r="P64" s="42"/>
      <c r="Q64" s="53"/>
      <c r="R64" s="16" t="b">
        <v>1</v>
      </c>
      <c r="S64" s="124"/>
      <c r="T64" s="124"/>
    </row>
    <row r="65" spans="1:20" x14ac:dyDescent="0.25">
      <c r="A65" s="85" t="s">
        <v>18</v>
      </c>
      <c r="B65" s="37"/>
      <c r="C65" s="38"/>
      <c r="D65" s="87"/>
      <c r="E65" s="87"/>
      <c r="F65" s="87"/>
      <c r="G65" s="88"/>
      <c r="H65" s="87"/>
      <c r="I65" s="88"/>
      <c r="J65" s="87"/>
      <c r="K65" s="88"/>
      <c r="L65" s="87"/>
      <c r="M65" s="88"/>
      <c r="N65" s="42"/>
      <c r="O65" s="51"/>
      <c r="P65" s="87"/>
      <c r="Q65" s="53"/>
      <c r="R65" s="16" t="b">
        <v>1</v>
      </c>
      <c r="S65" s="124"/>
      <c r="T65" s="124"/>
    </row>
    <row r="66" spans="1:20" x14ac:dyDescent="0.25">
      <c r="A66" s="27"/>
      <c r="B66" s="37" t="s">
        <v>93</v>
      </c>
      <c r="C66" s="38"/>
      <c r="D66" s="59">
        <v>0</v>
      </c>
      <c r="E66" s="60"/>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4"/>
      <c r="T66" s="124"/>
    </row>
    <row r="67" spans="1:20" x14ac:dyDescent="0.25">
      <c r="A67" s="27"/>
      <c r="B67" s="37" t="s">
        <v>90</v>
      </c>
      <c r="C67" s="38"/>
      <c r="D67" s="59">
        <v>0</v>
      </c>
      <c r="E67" s="60"/>
      <c r="F67" s="55"/>
      <c r="G67" s="61"/>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4"/>
      <c r="T67" s="124"/>
    </row>
    <row r="68" spans="1:20" x14ac:dyDescent="0.25">
      <c r="A68" s="23"/>
      <c r="B68" s="37" t="s">
        <v>91</v>
      </c>
      <c r="C68" s="38"/>
      <c r="D68" s="59">
        <v>0</v>
      </c>
      <c r="E68" s="60"/>
      <c r="F68" s="55"/>
      <c r="G68" s="61"/>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4"/>
      <c r="T68" s="124"/>
    </row>
    <row r="69" spans="1:20" x14ac:dyDescent="0.25">
      <c r="A69" s="17"/>
      <c r="B69" s="37" t="s">
        <v>92</v>
      </c>
      <c r="C69" s="38"/>
      <c r="D69" s="59">
        <v>0</v>
      </c>
      <c r="E69" s="60"/>
      <c r="F69" s="55"/>
      <c r="G69" s="61"/>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4"/>
      <c r="T69" s="124"/>
    </row>
    <row r="70" spans="1:20" x14ac:dyDescent="0.25">
      <c r="D70" s="42"/>
      <c r="E70" s="42"/>
      <c r="F70" s="42"/>
      <c r="G70" s="51"/>
      <c r="H70" s="42"/>
      <c r="I70" s="51"/>
      <c r="J70" s="42"/>
      <c r="K70" s="51"/>
      <c r="L70" s="42"/>
      <c r="M70" s="51"/>
      <c r="N70" s="42"/>
      <c r="O70" s="51"/>
      <c r="P70" s="42"/>
      <c r="Q70" s="53"/>
      <c r="R70" s="16"/>
      <c r="S70" s="124"/>
      <c r="T70" s="124"/>
    </row>
    <row r="71" spans="1:20" x14ac:dyDescent="0.25">
      <c r="A71" s="85" t="s">
        <v>27</v>
      </c>
      <c r="B71" s="37"/>
      <c r="C71" s="38"/>
      <c r="D71" s="87"/>
      <c r="E71" s="87"/>
      <c r="F71" s="87"/>
      <c r="G71" s="88"/>
      <c r="H71" s="87"/>
      <c r="I71" s="88"/>
      <c r="J71" s="87"/>
      <c r="K71" s="88"/>
      <c r="L71" s="87"/>
      <c r="M71" s="88"/>
      <c r="N71" s="42"/>
      <c r="O71" s="51"/>
      <c r="P71" s="87"/>
      <c r="Q71" s="53"/>
      <c r="R71" s="16" t="b">
        <v>1</v>
      </c>
      <c r="S71" s="124"/>
      <c r="T71" s="124"/>
    </row>
    <row r="72" spans="1:20" ht="14.1" customHeight="1" x14ac:dyDescent="0.25">
      <c r="A72" s="23"/>
      <c r="B72" s="293" t="s">
        <v>50</v>
      </c>
      <c r="C72" s="294"/>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4"/>
      <c r="T72" s="124"/>
    </row>
    <row r="73" spans="1:20" x14ac:dyDescent="0.25">
      <c r="A73" s="27"/>
      <c r="B73" s="293" t="s">
        <v>51</v>
      </c>
      <c r="C73" s="294"/>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4"/>
      <c r="T73" s="124"/>
    </row>
    <row r="74" spans="1:20" x14ac:dyDescent="0.25">
      <c r="A74" s="27"/>
      <c r="B74" s="293" t="s">
        <v>52</v>
      </c>
      <c r="C74" s="294"/>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4"/>
      <c r="T74" s="124"/>
    </row>
    <row r="75" spans="1:20" x14ac:dyDescent="0.25">
      <c r="A75" s="27"/>
      <c r="B75" s="293" t="s">
        <v>53</v>
      </c>
      <c r="C75" s="294"/>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4"/>
      <c r="T75" s="124"/>
    </row>
    <row r="76" spans="1:20" ht="26.25" customHeight="1" x14ac:dyDescent="0.25">
      <c r="A76" s="17"/>
      <c r="B76" s="297" t="s">
        <v>54</v>
      </c>
      <c r="C76" s="298"/>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4"/>
      <c r="T76" s="124"/>
    </row>
    <row r="77" spans="1:20" x14ac:dyDescent="0.25">
      <c r="A77" s="27"/>
      <c r="B77" s="293" t="s">
        <v>55</v>
      </c>
      <c r="C77" s="294"/>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4"/>
      <c r="T77" s="124"/>
    </row>
    <row r="78" spans="1:20" x14ac:dyDescent="0.25">
      <c r="A78" s="27"/>
      <c r="B78" s="293" t="s">
        <v>56</v>
      </c>
      <c r="C78" s="294"/>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4"/>
      <c r="T78" s="124"/>
    </row>
    <row r="79" spans="1:20" x14ac:dyDescent="0.25">
      <c r="A79" s="17"/>
      <c r="B79" s="293" t="s">
        <v>57</v>
      </c>
      <c r="C79" s="294"/>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4"/>
      <c r="T79" s="124"/>
    </row>
    <row r="80" spans="1:20" x14ac:dyDescent="0.25">
      <c r="A80" s="27"/>
      <c r="B80" s="293" t="s">
        <v>58</v>
      </c>
      <c r="C80" s="294"/>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4"/>
      <c r="T80" s="124"/>
    </row>
    <row r="81" spans="1:20" x14ac:dyDescent="0.25">
      <c r="A81" s="27"/>
      <c r="B81" s="293" t="s">
        <v>59</v>
      </c>
      <c r="C81" s="294"/>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4"/>
      <c r="T81" s="124"/>
    </row>
    <row r="82" spans="1:20" x14ac:dyDescent="0.25">
      <c r="A82" s="27"/>
      <c r="B82" s="293" t="s">
        <v>60</v>
      </c>
      <c r="C82" s="294"/>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4"/>
      <c r="T82" s="124"/>
    </row>
    <row r="83" spans="1:20" x14ac:dyDescent="0.25">
      <c r="A83" s="27"/>
      <c r="B83" s="293" t="s">
        <v>61</v>
      </c>
      <c r="C83" s="294"/>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4"/>
      <c r="T83" s="124"/>
    </row>
    <row r="84" spans="1:20" ht="12" customHeight="1" x14ac:dyDescent="0.25">
      <c r="A84" s="27"/>
      <c r="B84" s="295">
        <f>COUNTA(B72:C83)</f>
        <v>12</v>
      </c>
      <c r="C84" s="296"/>
      <c r="D84" s="42"/>
      <c r="E84" s="42"/>
      <c r="F84" s="42"/>
      <c r="G84" s="51"/>
      <c r="H84" s="42"/>
      <c r="I84" s="51"/>
      <c r="J84" s="42"/>
      <c r="K84" s="51"/>
      <c r="L84" s="42"/>
      <c r="M84" s="51"/>
      <c r="N84" s="42"/>
      <c r="O84" s="51"/>
      <c r="P84" s="42"/>
      <c r="Q84" s="53"/>
      <c r="R84" s="16" t="b">
        <v>1</v>
      </c>
      <c r="S84" s="124"/>
      <c r="T84" s="124"/>
    </row>
    <row r="85" spans="1:20" x14ac:dyDescent="0.25">
      <c r="A85" s="85" t="s">
        <v>21</v>
      </c>
      <c r="B85" s="37"/>
      <c r="C85" s="38"/>
      <c r="D85" s="42"/>
      <c r="E85" s="42"/>
      <c r="F85" s="42"/>
      <c r="G85" s="51"/>
      <c r="H85" s="42"/>
      <c r="I85" s="51"/>
      <c r="J85" s="42"/>
      <c r="K85" s="51"/>
      <c r="L85" s="42"/>
      <c r="M85" s="51"/>
      <c r="N85" s="42"/>
      <c r="O85" s="51"/>
      <c r="P85" s="42"/>
      <c r="Q85" s="53"/>
      <c r="R85" s="16" t="b">
        <v>1</v>
      </c>
      <c r="S85" s="124"/>
      <c r="T85" s="124"/>
    </row>
    <row r="86" spans="1:20" ht="30" customHeight="1" x14ac:dyDescent="0.25">
      <c r="A86" s="27"/>
      <c r="B86" s="307" t="s">
        <v>62</v>
      </c>
      <c r="C86" s="308"/>
      <c r="D86" s="59">
        <v>0</v>
      </c>
      <c r="E86" s="60"/>
      <c r="F86" s="55"/>
      <c r="G86" s="61"/>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4"/>
      <c r="T86" s="124"/>
    </row>
    <row r="87" spans="1:20" ht="12.75" customHeight="1" x14ac:dyDescent="0.25">
      <c r="A87" s="28"/>
      <c r="B87" s="39"/>
      <c r="C87" s="40"/>
      <c r="D87" s="91"/>
      <c r="E87" s="91"/>
      <c r="F87" s="91"/>
      <c r="G87" s="92"/>
      <c r="H87" s="91"/>
      <c r="I87" s="92"/>
      <c r="J87" s="91"/>
      <c r="K87" s="92"/>
      <c r="L87" s="91"/>
      <c r="M87" s="92"/>
      <c r="N87" s="43"/>
      <c r="O87" s="52"/>
      <c r="P87" s="91"/>
      <c r="Q87" s="54"/>
      <c r="R87" s="16" t="b">
        <v>1</v>
      </c>
      <c r="S87" s="125"/>
      <c r="T87" s="125"/>
    </row>
    <row r="88" spans="1:20" x14ac:dyDescent="0.25">
      <c r="A88" s="77" t="str">
        <f>SheetNames!A8</f>
        <v>DC21</v>
      </c>
    </row>
  </sheetData>
  <mergeCells count="48">
    <mergeCell ref="B48:C48"/>
    <mergeCell ref="B40:C40"/>
    <mergeCell ref="B41:C41"/>
    <mergeCell ref="B86:C86"/>
    <mergeCell ref="B50:C50"/>
    <mergeCell ref="A51:C51"/>
    <mergeCell ref="B54:C54"/>
    <mergeCell ref="B58:C58"/>
    <mergeCell ref="B63:C63"/>
    <mergeCell ref="B61:C61"/>
    <mergeCell ref="B73:C73"/>
    <mergeCell ref="B81:C81"/>
    <mergeCell ref="B82:C82"/>
    <mergeCell ref="B84:C84"/>
    <mergeCell ref="B75:C75"/>
    <mergeCell ref="B76:C76"/>
    <mergeCell ref="A22:C22"/>
    <mergeCell ref="B25:C25"/>
    <mergeCell ref="B26:C26"/>
    <mergeCell ref="B27:C27"/>
    <mergeCell ref="B28:C28"/>
    <mergeCell ref="B24:C24"/>
    <mergeCell ref="B32:C32"/>
    <mergeCell ref="B33:C33"/>
    <mergeCell ref="B30:C30"/>
    <mergeCell ref="B34:C34"/>
    <mergeCell ref="B29:C29"/>
    <mergeCell ref="B36:C36"/>
    <mergeCell ref="B43:C43"/>
    <mergeCell ref="A45:C45"/>
    <mergeCell ref="B49:C49"/>
    <mergeCell ref="B74:C74"/>
    <mergeCell ref="B53:C53"/>
    <mergeCell ref="B57:C57"/>
    <mergeCell ref="B59:C59"/>
    <mergeCell ref="B55:C55"/>
    <mergeCell ref="B62:C62"/>
    <mergeCell ref="B72:C72"/>
    <mergeCell ref="B47:C47"/>
    <mergeCell ref="B37:C37"/>
    <mergeCell ref="A38:C38"/>
    <mergeCell ref="B64:C64"/>
    <mergeCell ref="B42:C42"/>
    <mergeCell ref="B77:C77"/>
    <mergeCell ref="B78:C78"/>
    <mergeCell ref="B79:C79"/>
    <mergeCell ref="B80:C80"/>
    <mergeCell ref="B83:C83"/>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07D64454C550429454D42B78537791" ma:contentTypeVersion="1" ma:contentTypeDescription="Create a new document." ma:contentTypeScope="" ma:versionID="5260903ed5e364a227e22e6c09e776f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6A5C20-EEF6-4228-8844-922372A2C73E}"/>
</file>

<file path=customXml/itemProps2.xml><?xml version="1.0" encoding="utf-8"?>
<ds:datastoreItem xmlns:ds="http://schemas.openxmlformats.org/officeDocument/2006/customXml" ds:itemID="{37050848-719F-4680-9B9B-1623BE6379B5}"/>
</file>

<file path=customXml/itemProps3.xml><?xml version="1.0" encoding="utf-8"?>
<ds:datastoreItem xmlns:ds="http://schemas.openxmlformats.org/officeDocument/2006/customXml" ds:itemID="{834F1DC9-A5DA-4E52-9811-D6DF84964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107</vt:i4>
      </vt:variant>
    </vt:vector>
  </HeadingPairs>
  <TitlesOfParts>
    <vt:vector size="164" baseType="lpstr">
      <vt:lpstr>SheetNames</vt:lpstr>
      <vt:lpstr>Summary</vt:lpstr>
      <vt:lpstr>Summary </vt:lpstr>
      <vt:lpstr>ETH</vt:lpstr>
      <vt:lpstr>KZN212</vt:lpstr>
      <vt:lpstr>KZN213</vt:lpstr>
      <vt:lpstr>KZN214</vt:lpstr>
      <vt:lpstr>KZN216</vt:lpstr>
      <vt:lpstr>DC21</vt:lpstr>
      <vt:lpstr>KZN221</vt:lpstr>
      <vt:lpstr>KZN222</vt:lpstr>
      <vt:lpstr>KZN223</vt:lpstr>
      <vt:lpstr>KZN224</vt:lpstr>
      <vt:lpstr>KZN225</vt:lpstr>
      <vt:lpstr>KZN226</vt:lpstr>
      <vt:lpstr>KZN227</vt:lpstr>
      <vt:lpstr>DC22</vt:lpstr>
      <vt:lpstr>KZN235</vt:lpstr>
      <vt:lpstr>KZN237</vt:lpstr>
      <vt:lpstr>KZN238</vt:lpstr>
      <vt:lpstr>DC23</vt:lpstr>
      <vt:lpstr>KZN241</vt:lpstr>
      <vt:lpstr>KZN242</vt:lpstr>
      <vt:lpstr>KZN244</vt:lpstr>
      <vt:lpstr>KZN245</vt:lpstr>
      <vt:lpstr>DC24</vt:lpstr>
      <vt:lpstr>KZN252</vt:lpstr>
      <vt:lpstr>KZN253</vt:lpstr>
      <vt:lpstr>KZN254</vt:lpstr>
      <vt:lpstr>DC25</vt:lpstr>
      <vt:lpstr>KZN261</vt:lpstr>
      <vt:lpstr>KZN262</vt:lpstr>
      <vt:lpstr>KZN263</vt:lpstr>
      <vt:lpstr>KZN265</vt:lpstr>
      <vt:lpstr>KZN266</vt:lpstr>
      <vt:lpstr>DC26</vt:lpstr>
      <vt:lpstr>KZN271</vt:lpstr>
      <vt:lpstr>KZN272</vt:lpstr>
      <vt:lpstr>KZN275</vt:lpstr>
      <vt:lpstr>KZN276</vt:lpstr>
      <vt:lpstr>DC27</vt:lpstr>
      <vt:lpstr>KZN281</vt:lpstr>
      <vt:lpstr>KZN282</vt:lpstr>
      <vt:lpstr>KZN284</vt:lpstr>
      <vt:lpstr>KZN285</vt:lpstr>
      <vt:lpstr>KZN286</vt:lpstr>
      <vt:lpstr>DC28</vt:lpstr>
      <vt:lpstr>KZN291</vt:lpstr>
      <vt:lpstr>KZN292</vt:lpstr>
      <vt:lpstr>KZN293</vt:lpstr>
      <vt:lpstr>KZN294</vt:lpstr>
      <vt:lpstr>DC29</vt:lpstr>
      <vt:lpstr>KZN433</vt:lpstr>
      <vt:lpstr>KZN434</vt:lpstr>
      <vt:lpstr>KZN435</vt:lpstr>
      <vt:lpstr>KZN436</vt:lpstr>
      <vt:lpstr>DC43</vt:lpstr>
      <vt:lpstr>'DC21'!Print_Area</vt:lpstr>
      <vt:lpstr>'DC22'!Print_Area</vt:lpstr>
      <vt:lpstr>'DC23'!Print_Area</vt:lpstr>
      <vt:lpstr>'DC24'!Print_Area</vt:lpstr>
      <vt:lpstr>'DC26'!Print_Area</vt:lpstr>
      <vt:lpstr>'DC27'!Print_Area</vt:lpstr>
      <vt:lpstr>'DC28'!Print_Area</vt:lpstr>
      <vt:lpstr>'DC29'!Print_Area</vt:lpstr>
      <vt:lpstr>'DC43'!Print_Area</vt:lpstr>
      <vt:lpstr>'KZN212'!Print_Area</vt:lpstr>
      <vt:lpstr>'KZN214'!Print_Area</vt:lpstr>
      <vt:lpstr>'KZN216'!Print_Area</vt:lpstr>
      <vt:lpstr>'KZN221'!Print_Area</vt:lpstr>
      <vt:lpstr>'KZN222'!Print_Area</vt:lpstr>
      <vt:lpstr>'KZN223'!Print_Area</vt:lpstr>
      <vt:lpstr>'KZN224'!Print_Area</vt:lpstr>
      <vt:lpstr>'KZN226'!Print_Area</vt:lpstr>
      <vt:lpstr>'KZN227'!Print_Area</vt:lpstr>
      <vt:lpstr>'KZN235'!Print_Area</vt:lpstr>
      <vt:lpstr>'KZN237'!Print_Area</vt:lpstr>
      <vt:lpstr>'KZN238'!Print_Area</vt:lpstr>
      <vt:lpstr>'KZN241'!Print_Area</vt:lpstr>
      <vt:lpstr>'KZN242'!Print_Area</vt:lpstr>
      <vt:lpstr>'KZN244'!Print_Area</vt:lpstr>
      <vt:lpstr>'KZN245'!Print_Area</vt:lpstr>
      <vt:lpstr>'KZN252'!Print_Area</vt:lpstr>
      <vt:lpstr>'KZN253'!Print_Area</vt:lpstr>
      <vt:lpstr>'KZN254'!Print_Area</vt:lpstr>
      <vt:lpstr>'KZN261'!Print_Area</vt:lpstr>
      <vt:lpstr>'KZN262'!Print_Area</vt:lpstr>
      <vt:lpstr>'KZN263'!Print_Area</vt:lpstr>
      <vt:lpstr>'KZN265'!Print_Area</vt:lpstr>
      <vt:lpstr>'KZN266'!Print_Area</vt:lpstr>
      <vt:lpstr>'KZN271'!Print_Area</vt:lpstr>
      <vt:lpstr>'KZN272'!Print_Area</vt:lpstr>
      <vt:lpstr>'KZN275'!Print_Area</vt:lpstr>
      <vt:lpstr>'KZN276'!Print_Area</vt:lpstr>
      <vt:lpstr>'KZN281'!Print_Area</vt:lpstr>
      <vt:lpstr>'KZN282'!Print_Area</vt:lpstr>
      <vt:lpstr>'KZN284'!Print_Area</vt:lpstr>
      <vt:lpstr>'KZN285'!Print_Area</vt:lpstr>
      <vt:lpstr>'KZN286'!Print_Area</vt:lpstr>
      <vt:lpstr>'KZN291'!Print_Area</vt:lpstr>
      <vt:lpstr>'KZN293'!Print_Area</vt:lpstr>
      <vt:lpstr>'KZN294'!Print_Area</vt:lpstr>
      <vt:lpstr>'KZN433'!Print_Area</vt:lpstr>
      <vt:lpstr>'KZN434'!Print_Area</vt:lpstr>
      <vt:lpstr>'KZN435'!Print_Area</vt:lpstr>
      <vt:lpstr>'KZN436'!Print_Area</vt:lpstr>
      <vt:lpstr>SheetNames!Print_Area</vt:lpstr>
      <vt:lpstr>Summary!Print_Area</vt:lpstr>
      <vt:lpstr>'Summary '!Print_Area</vt:lpstr>
      <vt:lpstr>'DC21'!Print_Titles</vt:lpstr>
      <vt:lpstr>'DC22'!Print_Titles</vt:lpstr>
      <vt:lpstr>'DC23'!Print_Titles</vt:lpstr>
      <vt:lpstr>'DC24'!Print_Titles</vt:lpstr>
      <vt:lpstr>'DC25'!Print_Titles</vt:lpstr>
      <vt:lpstr>'DC26'!Print_Titles</vt:lpstr>
      <vt:lpstr>'DC27'!Print_Titles</vt:lpstr>
      <vt:lpstr>'DC28'!Print_Titles</vt:lpstr>
      <vt:lpstr>'DC29'!Print_Titles</vt:lpstr>
      <vt:lpstr>'DC43'!Print_Titles</vt:lpstr>
      <vt:lpstr>'KZN212'!Print_Titles</vt:lpstr>
      <vt:lpstr>'KZN213'!Print_Titles</vt:lpstr>
      <vt:lpstr>'KZN214'!Print_Titles</vt:lpstr>
      <vt:lpstr>'KZN216'!Print_Titles</vt:lpstr>
      <vt:lpstr>'KZN221'!Print_Titles</vt:lpstr>
      <vt:lpstr>'KZN222'!Print_Titles</vt:lpstr>
      <vt:lpstr>'KZN223'!Print_Titles</vt:lpstr>
      <vt:lpstr>'KZN224'!Print_Titles</vt:lpstr>
      <vt:lpstr>'KZN225'!Print_Titles</vt:lpstr>
      <vt:lpstr>'KZN226'!Print_Titles</vt:lpstr>
      <vt:lpstr>'KZN227'!Print_Titles</vt:lpstr>
      <vt:lpstr>'KZN235'!Print_Titles</vt:lpstr>
      <vt:lpstr>'KZN237'!Print_Titles</vt:lpstr>
      <vt:lpstr>'KZN238'!Print_Titles</vt:lpstr>
      <vt:lpstr>'KZN241'!Print_Titles</vt:lpstr>
      <vt:lpstr>'KZN242'!Print_Titles</vt:lpstr>
      <vt:lpstr>'KZN244'!Print_Titles</vt:lpstr>
      <vt:lpstr>'KZN245'!Print_Titles</vt:lpstr>
      <vt:lpstr>'KZN252'!Print_Titles</vt:lpstr>
      <vt:lpstr>'KZN253'!Print_Titles</vt:lpstr>
      <vt:lpstr>'KZN254'!Print_Titles</vt:lpstr>
      <vt:lpstr>'KZN261'!Print_Titles</vt:lpstr>
      <vt:lpstr>'KZN262'!Print_Titles</vt:lpstr>
      <vt:lpstr>'KZN263'!Print_Titles</vt:lpstr>
      <vt:lpstr>'KZN265'!Print_Titles</vt:lpstr>
      <vt:lpstr>'KZN266'!Print_Titles</vt:lpstr>
      <vt:lpstr>'KZN271'!Print_Titles</vt:lpstr>
      <vt:lpstr>'KZN272'!Print_Titles</vt:lpstr>
      <vt:lpstr>'KZN275'!Print_Titles</vt:lpstr>
      <vt:lpstr>'KZN276'!Print_Titles</vt:lpstr>
      <vt:lpstr>'KZN281'!Print_Titles</vt:lpstr>
      <vt:lpstr>'KZN282'!Print_Titles</vt:lpstr>
      <vt:lpstr>'KZN284'!Print_Titles</vt:lpstr>
      <vt:lpstr>'KZN285'!Print_Titles</vt:lpstr>
      <vt:lpstr>'KZN286'!Print_Titles</vt:lpstr>
      <vt:lpstr>'KZN291'!Print_Titles</vt:lpstr>
      <vt:lpstr>'KZN292'!Print_Titles</vt:lpstr>
      <vt:lpstr>'KZN293'!Print_Titles</vt:lpstr>
      <vt:lpstr>'KZN294'!Print_Titles</vt:lpstr>
      <vt:lpstr>'KZN433'!Print_Titles</vt:lpstr>
      <vt:lpstr>'KZN434'!Print_Titles</vt:lpstr>
      <vt:lpstr>'KZN435'!Print_Titles</vt:lpstr>
      <vt:lpstr>'KZN436'!Print_Titles</vt:lpstr>
      <vt:lpstr>SheetNames!Print_Titles</vt:lpstr>
      <vt:lpstr>Summary!Print_Titles</vt:lpstr>
    </vt:vector>
  </TitlesOfParts>
  <Company>National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Mohloli</dc:creator>
  <cp:lastModifiedBy>Sephiri Tlhomeli</cp:lastModifiedBy>
  <cp:lastPrinted>2016-12-07T13:37:01Z</cp:lastPrinted>
  <dcterms:created xsi:type="dcterms:W3CDTF">2011-11-28T13:27:15Z</dcterms:created>
  <dcterms:modified xsi:type="dcterms:W3CDTF">2017-08-08T09:06:03Z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0x010100B107D64454C550429454D42B78537791</vt:lpwstr>
  </property>
</Properties>
</file>