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1" activeTab="1"/>
  </bookViews>
  <sheets>
    <sheet name="Operating" sheetId="1" state="hidden" r:id="rId1"/>
    <sheet name="Capital" sheetId="2" r:id="rId2"/>
  </sheets>
  <definedNames>
    <definedName name="_xlnm.Print_Area" localSheetId="1">'Capital'!$A$1:$W$357</definedName>
    <definedName name="_xlnm.Print_Area" localSheetId="0">'Operating'!$A$1:$W$358</definedName>
    <definedName name="_xlnm.Print_Titles" localSheetId="1">'Capital'!$1:$2</definedName>
  </definedNames>
  <calcPr fullCalcOnLoad="1"/>
</workbook>
</file>

<file path=xl/sharedStrings.xml><?xml version="1.0" encoding="utf-8"?>
<sst xmlns="http://schemas.openxmlformats.org/spreadsheetml/2006/main" count="1744" uniqueCount="608">
  <si>
    <t>Figures Finalised as at 2016/11/02</t>
  </si>
  <si>
    <t>MONTHLY OPERATING EXPENDITURE FOR THE 1st Quarter Ended 30 September 2016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</si>
  <si>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</si>
  <si>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</si>
  <si>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</si>
  <si>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</si>
  <si>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</si>
  <si>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</si>
  <si>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</si>
  <si>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</si>
  <si>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</si>
  <si>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</si>
  <si>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</si>
  <si>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</si>
  <si>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</si>
  <si>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</si>
  <si>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</si>
  <si>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</si>
  <si>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</si>
  <si>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</si>
  <si>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</si>
  <si>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</si>
  <si>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</si>
  <si>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</si>
  <si>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</si>
  <si>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</si>
  <si>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</si>
  <si>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</si>
  <si>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</si>
  <si>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</si>
  <si>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</si>
  <si>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</si>
  <si>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</si>
  <si>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</si>
  <si>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</si>
  <si>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</si>
  <si>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</si>
  <si>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</si>
  <si>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</si>
  <si>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</si>
  <si>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</si>
  <si>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</si>
  <si>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</si>
  <si>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</si>
  <si>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</si>
  <si>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</si>
  <si>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</si>
  <si>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</si>
  <si>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</si>
  <si>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</si>
  <si>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</si>
  <si>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</si>
  <si>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</si>
  <si>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</si>
  <si>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</si>
  <si>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</si>
  <si>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</si>
  <si>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</si>
  <si>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</si>
  <si>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</si>
  <si>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</si>
  <si>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</si>
  <si>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</si>
  <si>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</si>
  <si>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</si>
  <si>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</si>
  <si>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</si>
  <si>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</si>
  <si>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</si>
  <si>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</si>
  <si>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</si>
  <si>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</si>
  <si>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</si>
  <si>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</si>
  <si>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</si>
  <si>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</si>
  <si>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</si>
  <si>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</si>
  <si>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</si>
  <si>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</si>
  <si>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</si>
  <si>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</si>
  <si>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</si>
  <si>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</si>
  <si>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</si>
  <si>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</si>
  <si>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</si>
  <si>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</si>
  <si>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</si>
  <si>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</si>
  <si>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</si>
  <si>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</si>
  <si>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</si>
  <si>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</si>
  <si>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</si>
  <si>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</si>
  <si>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</si>
  <si>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</si>
  <si>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</si>
  <si>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</si>
  <si>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</si>
  <si>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</si>
  <si>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</si>
  <si>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</si>
  <si>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</si>
  <si>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</si>
  <si>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</si>
  <si>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</si>
  <si>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</si>
  <si>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</si>
  <si>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</si>
  <si>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</si>
  <si>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</si>
  <si>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</si>
  <si>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</si>
  <si>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</si>
  <si>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</si>
  <si>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</si>
  <si>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</si>
  <si>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</si>
  <si>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</si>
  <si>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</si>
  <si>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</si>
  <si>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</si>
  <si>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</si>
  <si>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</si>
  <si>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</si>
  <si>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</si>
  <si>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</si>
  <si>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</si>
  <si>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</si>
  <si>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</si>
  <si>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</si>
  <si>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</si>
  <si>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</si>
  <si>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</si>
  <si>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</si>
  <si>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</si>
  <si>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</si>
  <si>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</si>
  <si>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</si>
  <si>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</si>
  <si>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</si>
  <si>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</si>
  <si>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</si>
  <si>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</si>
  <si>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</si>
  <si>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</si>
  <si>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</si>
  <si>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</si>
  <si>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</si>
  <si>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</si>
  <si>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</si>
  <si>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</si>
  <si>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</si>
  <si>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</si>
  <si>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</si>
  <si>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</si>
  <si>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</si>
  <si>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</si>
  <si>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</si>
  <si>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</si>
  <si>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</si>
  <si>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</si>
  <si>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</si>
  <si>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</si>
  <si>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</si>
  <si>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</si>
  <si>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</si>
  <si>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</si>
  <si>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</si>
  <si>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</si>
  <si>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</si>
  <si>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</si>
  <si>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</si>
  <si>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</si>
  <si>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</si>
  <si>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</si>
  <si>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</si>
  <si>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</si>
  <si>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</si>
  <si>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</si>
  <si>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</si>
  <si>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</si>
  <si>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</si>
  <si>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</si>
  <si>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</si>
  <si>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</si>
  <si>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</si>
  <si>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</si>
  <si>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</si>
  <si>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</si>
  <si>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</si>
  <si>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</si>
  <si>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</si>
  <si>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</si>
  <si>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</si>
  <si>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</si>
  <si>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</si>
  <si>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</si>
  <si>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</si>
  <si>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</si>
  <si>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</si>
  <si>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</si>
  <si>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</si>
  <si>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</si>
  <si>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</si>
  <si>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</si>
  <si>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</si>
  <si>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</si>
  <si>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</si>
  <si>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</si>
  <si>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</si>
  <si>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</si>
  <si>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</si>
  <si>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</si>
  <si>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</si>
  <si>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</si>
  <si>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</si>
  <si>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</si>
  <si>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</si>
  <si>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</si>
  <si>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</si>
  <si>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</si>
  <si>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</si>
  <si>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</si>
  <si>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</si>
  <si>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</si>
  <si>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</si>
  <si>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</si>
  <si>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</si>
  <si>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</si>
  <si>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</si>
  <si>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</si>
  <si>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</si>
  <si>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</si>
  <si>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</si>
  <si>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</si>
  <si>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</si>
  <si>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</si>
  <si>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</si>
  <si>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</si>
  <si>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</si>
  <si>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</si>
  <si>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</si>
  <si>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</si>
  <si>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</si>
  <si>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</si>
  <si>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</si>
  <si>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</si>
  <si>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</si>
  <si>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</si>
  <si>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</si>
  <si>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</si>
  <si>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</si>
  <si>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</si>
  <si>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</si>
  <si>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</si>
  <si>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</si>
  <si>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</si>
  <si>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</si>
  <si>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</si>
  <si>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</si>
  <si>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</si>
  <si>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</si>
  <si>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</si>
  <si>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</si>
  <si>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</si>
  <si>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</si>
  <si>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</si>
  <si>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</si>
  <si>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</si>
  <si>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</si>
  <si>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</si>
  <si>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</si>
  <si>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</si>
  <si>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</si>
  <si>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</si>
  <si>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</si>
  <si>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</si>
  <si>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</si>
  <si>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</si>
  <si>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</si>
  <si>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</si>
  <si>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</si>
  <si>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</si>
  <si>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</si>
  <si>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</si>
  <si>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</si>
  <si>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</si>
  <si>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</si>
  <si>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</si>
  <si>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</si>
  <si>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</si>
  <si>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</si>
  <si>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</si>
  <si>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</si>
  <si>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</si>
  <si>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</si>
  <si>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</si>
  <si>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</si>
  <si>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</si>
  <si>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</si>
  <si>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</si>
  <si>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</si>
  <si>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</si>
  <si>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</si>
  <si>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</si>
  <si>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</si>
  <si>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</si>
  <si>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</si>
  <si>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</si>
  <si>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</si>
  <si>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</si>
  <si>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</si>
  <si>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</si>
  <si>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</si>
  <si>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</si>
  <si>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</si>
  <si>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</si>
  <si>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</si>
  <si>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</si>
  <si>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</si>
  <si>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</si>
  <si>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</si>
  <si>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</si>
  <si>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</si>
  <si>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</si>
  <si>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</si>
  <si>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</si>
  <si>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</si>
  <si>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</si>
  <si>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</si>
  <si>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</si>
  <si>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</si>
  <si>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</si>
  <si>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</si>
  <si>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</si>
  <si>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</si>
  <si>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</si>
  <si>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</si>
  <si>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</si>
  <si>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</si>
  <si>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</si>
  <si>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</si>
  <si>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</si>
  <si>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</si>
  <si>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</si>
  <si>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</si>
  <si>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</si>
  <si>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</si>
  <si>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</si>
  <si>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</si>
  <si>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</si>
  <si>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</si>
  <si>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</si>
  <si>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</si>
  <si>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</si>
  <si>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</si>
  <si>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</si>
  <si>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</si>
  <si>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</si>
  <si>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</si>
  <si>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</si>
  <si>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</si>
  <si>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</si>
  <si>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</si>
  <si>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</si>
  <si>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</si>
  <si>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</si>
  <si>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</si>
  <si>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</si>
  <si>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</si>
  <si>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</si>
  <si>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</si>
  <si>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</si>
  <si>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</si>
  <si>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</si>
  <si>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</si>
  <si>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</si>
  <si>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</si>
  <si>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</si>
  <si>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</si>
  <si>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</si>
  <si>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</si>
  <si>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</si>
  <si>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</si>
  <si>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</si>
  <si>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</si>
  <si>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</si>
  <si>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</si>
  <si>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</si>
  <si>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</si>
  <si>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</si>
  <si>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</si>
  <si>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</si>
  <si>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</si>
  <si>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</si>
  <si>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</si>
  <si>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</si>
  <si>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</si>
  <si>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</si>
  <si>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</si>
  <si>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</si>
  <si>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</si>
  <si>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</si>
  <si>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</si>
  <si>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</si>
  <si>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</si>
  <si>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</si>
  <si>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</si>
  <si>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</si>
  <si>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</si>
  <si>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</si>
  <si>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</si>
  <si>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</si>
  <si>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</si>
  <si>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</si>
  <si>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</si>
  <si>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</si>
  <si>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</si>
  <si>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</si>
  <si>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</si>
  <si>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</si>
  <si>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</si>
  <si>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</si>
  <si>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</si>
  <si>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</si>
  <si>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</si>
  <si>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</si>
  <si>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</si>
  <si>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</si>
  <si>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</si>
  <si>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</si>
  <si>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</si>
  <si>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</si>
  <si>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</si>
  <si>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</si>
  <si>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</si>
  <si>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</si>
  <si>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</si>
  <si>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</si>
  <si>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</si>
  <si>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</si>
  <si>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</si>
  <si>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</si>
  <si>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</si>
  <si>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</si>
  <si>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</si>
  <si>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</si>
  <si>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</si>
  <si>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</si>
  <si>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</si>
  <si>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</si>
  <si>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</si>
  <si>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</si>
  <si>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</si>
  <si>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</si>
  <si>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</si>
  <si>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Tlokwe-Ventersdorp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</si>
  <si>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</si>
  <si>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</si>
  <si>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</si>
  <si>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</si>
  <si>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</si>
  <si>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</si>
  <si>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</si>
  <si>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</si>
  <si>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</si>
  <si>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</si>
  <si>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</si>
  <si>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</si>
  <si>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</si>
  <si>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</si>
  <si>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</si>
  <si>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</si>
  <si>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</si>
  <si>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</si>
  <si>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</si>
  <si>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</si>
  <si>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</si>
  <si>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</si>
  <si>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</si>
  <si>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</si>
  <si>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</si>
  <si>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</si>
  <si>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</si>
  <si>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</si>
  <si>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</si>
  <si>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</si>
  <si>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</si>
  <si>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</si>
  <si>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</si>
  <si>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</si>
  <si>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</si>
  <si>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</si>
  <si>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</si>
  <si>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</si>
  <si>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</si>
  <si>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</si>
  <si>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</si>
  <si>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</si>
  <si>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</si>
  <si>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</si>
  <si>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</si>
  <si>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</si>
  <si>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</si>
  <si>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</si>
  <si>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</si>
  <si>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</si>
  <si>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</si>
  <si>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</si>
  <si>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</si>
  <si>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</si>
  <si>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</si>
  <si>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</si>
  <si>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</si>
  <si>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</si>
  <si>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</si>
  <si>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</si>
  <si>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</si>
  <si>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</si>
  <si>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</si>
  <si>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</si>
  <si>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</si>
  <si>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</si>
  <si>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</si>
  <si>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</si>
  <si>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</si>
  <si>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</si>
  <si>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</si>
  <si>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</si>
  <si>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</si>
  <si>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</si>
  <si>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</si>
  <si>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</si>
  <si>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</si>
  <si>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</si>
  <si>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</si>
  <si>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</si>
  <si>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</si>
  <si>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</si>
  <si>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</si>
  <si>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</si>
  <si>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</si>
  <si>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</si>
  <si>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</si>
  <si>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</si>
  <si>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</si>
  <si>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</si>
  <si>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</si>
  <si>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</si>
  <si>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</si>
  <si>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</si>
  <si>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</si>
  <si>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</si>
  <si>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</si>
  <si>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</si>
  <si>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</si>
  <si>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</si>
  <si>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</si>
  <si>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</si>
  <si>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</si>
  <si>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</si>
  <si>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</si>
  <si>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</si>
  <si>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</si>
  <si>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</si>
  <si>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</si>
  <si>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</si>
  <si>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</si>
  <si>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</si>
  <si>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</si>
  <si>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</si>
  <si>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</si>
  <si>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</si>
  <si>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</si>
  <si>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</si>
  <si>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</si>
  <si>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</si>
  <si>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</si>
  <si>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</si>
  <si>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</si>
  <si>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</si>
  <si>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</si>
  <si>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</si>
  <si>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</si>
  <si>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</si>
  <si>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</si>
  <si>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</si>
  <si>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</si>
  <si>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</si>
  <si>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</si>
  <si>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</si>
  <si>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</si>
  <si>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</si>
  <si>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</si>
  <si>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</si>
  <si>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</si>
  <si>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</si>
  <si>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</si>
  <si>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</si>
  <si>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1st Quarter Ended 30 September 2016</t>
  </si>
  <si>
    <t>YTD      Actual</t>
  </si>
  <si>
    <t>Month 1   July    Actual</t>
  </si>
  <si>
    <t>Month 11 May   Actual</t>
  </si>
  <si>
    <t xml:space="preserve"> </t>
  </si>
  <si>
    <t>Source: National Treasury Local Government database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</si>
</sst>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left" wrapText="1" indent="1"/>
      <protection/>
    </xf>
    <xf numFmtId="0" fontId="48" fillId="0" borderId="0" xfId="0" applyFont="1" applyBorder="1" applyAlignment="1" applyProtection="1">
      <alignment wrapText="1"/>
      <protection/>
    </xf>
    <xf numFmtId="0" fontId="47" fillId="0" borderId="13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6" xfId="0" applyFont="1" applyBorder="1" applyAlignment="1" applyProtection="1">
      <alignment horizontal="left"/>
      <protection/>
    </xf>
    <xf numFmtId="0" fontId="47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0" fontId="48" fillId="0" borderId="13" xfId="0" applyNumberFormat="1" applyFont="1" applyBorder="1" applyAlignment="1" applyProtection="1">
      <alignment horizontal="right"/>
      <protection/>
    </xf>
    <xf numFmtId="170" fontId="48" fillId="0" borderId="0" xfId="0" applyNumberFormat="1" applyFont="1" applyBorder="1" applyAlignment="1" applyProtection="1">
      <alignment horizontal="right"/>
      <protection/>
    </xf>
    <xf numFmtId="170" fontId="47" fillId="0" borderId="13" xfId="0" applyNumberFormat="1" applyFont="1" applyBorder="1" applyAlignment="1" applyProtection="1">
      <alignment horizontal="right"/>
      <protection/>
    </xf>
    <xf numFmtId="170" fontId="47" fillId="0" borderId="0" xfId="0" applyNumberFormat="1" applyFont="1" applyBorder="1" applyAlignment="1" applyProtection="1">
      <alignment horizontal="right"/>
      <protection/>
    </xf>
    <xf numFmtId="170" fontId="0" fillId="0" borderId="13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70" fontId="47" fillId="0" borderId="15" xfId="0" applyNumberFormat="1" applyFont="1" applyBorder="1" applyAlignment="1" applyProtection="1">
      <alignment horizontal="right"/>
      <protection/>
    </xf>
    <xf numFmtId="170" fontId="47" fillId="0" borderId="16" xfId="0" applyNumberFormat="1" applyFont="1" applyBorder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>
      <alignment/>
    </xf>
    <xf numFmtId="171" fontId="48" fillId="0" borderId="0" xfId="0" applyNumberFormat="1" applyFont="1" applyBorder="1" applyAlignment="1" applyProtection="1">
      <alignment horizontal="right" wrapText="1"/>
      <protection/>
    </xf>
    <xf numFmtId="171" fontId="47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Font="1" applyBorder="1" applyAlignment="1" applyProtection="1">
      <alignment/>
      <protection/>
    </xf>
    <xf numFmtId="171" fontId="47" fillId="0" borderId="16" xfId="0" applyNumberFormat="1" applyFont="1" applyBorder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>
      <alignment/>
    </xf>
    <xf numFmtId="170" fontId="48" fillId="0" borderId="14" xfId="0" applyNumberFormat="1" applyFont="1" applyBorder="1" applyAlignment="1" applyProtection="1">
      <alignment horizontal="right"/>
      <protection/>
    </xf>
    <xf numFmtId="170" fontId="47" fillId="0" borderId="14" xfId="0" applyNumberFormat="1" applyFont="1" applyBorder="1" applyAlignment="1" applyProtection="1">
      <alignment horizontal="right"/>
      <protection/>
    </xf>
    <xf numFmtId="170" fontId="0" fillId="0" borderId="14" xfId="0" applyNumberFormat="1" applyFont="1" applyBorder="1" applyAlignment="1" applyProtection="1">
      <alignment/>
      <protection/>
    </xf>
    <xf numFmtId="170" fontId="47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 wrapText="1"/>
      <protection/>
    </xf>
    <xf numFmtId="0" fontId="50" fillId="0" borderId="13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left" wrapText="1" indent="1"/>
      <protection/>
    </xf>
    <xf numFmtId="0" fontId="50" fillId="0" borderId="0" xfId="0" applyFont="1" applyBorder="1" applyAlignment="1" applyProtection="1">
      <alignment wrapText="1"/>
      <protection/>
    </xf>
    <xf numFmtId="170" fontId="50" fillId="0" borderId="13" xfId="0" applyNumberFormat="1" applyFont="1" applyBorder="1" applyAlignment="1" applyProtection="1">
      <alignment horizontal="right"/>
      <protection/>
    </xf>
    <xf numFmtId="170" fontId="50" fillId="0" borderId="0" xfId="0" applyNumberFormat="1" applyFont="1" applyBorder="1" applyAlignment="1" applyProtection="1">
      <alignment horizontal="right"/>
      <protection/>
    </xf>
    <xf numFmtId="171" fontId="50" fillId="0" borderId="0" xfId="0" applyNumberFormat="1" applyFont="1" applyBorder="1" applyAlignment="1" applyProtection="1">
      <alignment horizontal="right" wrapText="1"/>
      <protection/>
    </xf>
    <xf numFmtId="170" fontId="50" fillId="0" borderId="14" xfId="0" applyNumberFormat="1" applyFont="1" applyBorder="1" applyAlignment="1" applyProtection="1">
      <alignment horizontal="right"/>
      <protection/>
    </xf>
    <xf numFmtId="0" fontId="49" fillId="0" borderId="13" xfId="0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right"/>
      <protection/>
    </xf>
    <xf numFmtId="170" fontId="49" fillId="0" borderId="13" xfId="0" applyNumberFormat="1" applyFont="1" applyBorder="1" applyAlignment="1" applyProtection="1">
      <alignment horizontal="right"/>
      <protection/>
    </xf>
    <xf numFmtId="170" fontId="49" fillId="0" borderId="0" xfId="0" applyNumberFormat="1" applyFont="1" applyBorder="1" applyAlignment="1" applyProtection="1">
      <alignment horizontal="right"/>
      <protection/>
    </xf>
    <xf numFmtId="171" fontId="49" fillId="0" borderId="0" xfId="0" applyNumberFormat="1" applyFont="1" applyBorder="1" applyAlignment="1" applyProtection="1">
      <alignment horizontal="right"/>
      <protection/>
    </xf>
    <xf numFmtId="170" fontId="49" fillId="0" borderId="14" xfId="0" applyNumberFormat="1" applyFont="1" applyBorder="1" applyAlignment="1" applyProtection="1">
      <alignment horizontal="right"/>
      <protection/>
    </xf>
    <xf numFmtId="170" fontId="4" fillId="0" borderId="13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71" fontId="4" fillId="0" borderId="0" xfId="0" applyNumberFormat="1" applyFont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/>
      <protection/>
    </xf>
    <xf numFmtId="0" fontId="49" fillId="0" borderId="15" xfId="0" applyFont="1" applyBorder="1" applyAlignment="1" applyProtection="1">
      <alignment horizontal="right"/>
      <protection/>
    </xf>
    <xf numFmtId="0" fontId="49" fillId="0" borderId="16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right"/>
      <protection/>
    </xf>
    <xf numFmtId="170" fontId="49" fillId="0" borderId="15" xfId="0" applyNumberFormat="1" applyFont="1" applyBorder="1" applyAlignment="1" applyProtection="1">
      <alignment horizontal="right"/>
      <protection/>
    </xf>
    <xf numFmtId="170" fontId="49" fillId="0" borderId="16" xfId="0" applyNumberFormat="1" applyFont="1" applyBorder="1" applyAlignment="1" applyProtection="1">
      <alignment horizontal="right"/>
      <protection/>
    </xf>
    <xf numFmtId="171" fontId="49" fillId="0" borderId="16" xfId="0" applyNumberFormat="1" applyFont="1" applyBorder="1" applyAlignment="1" applyProtection="1">
      <alignment horizontal="right"/>
      <protection/>
    </xf>
    <xf numFmtId="170" fontId="49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/>
      <protection/>
    </xf>
    <xf numFmtId="17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26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27" fillId="0" borderId="0" xfId="0" applyFont="1" applyAlignment="1" applyProtection="1">
      <alignment horizontal="left"/>
      <protection/>
    </xf>
    <xf numFmtId="0" fontId="49" fillId="0" borderId="19" xfId="0" applyFont="1" applyBorder="1" applyAlignment="1" applyProtection="1">
      <alignment horizontal="righ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right"/>
      <protection/>
    </xf>
    <xf numFmtId="170" fontId="49" fillId="0" borderId="19" xfId="0" applyNumberFormat="1" applyFont="1" applyBorder="1" applyAlignment="1" applyProtection="1">
      <alignment horizontal="right"/>
      <protection/>
    </xf>
    <xf numFmtId="170" fontId="49" fillId="0" borderId="20" xfId="0" applyNumberFormat="1" applyFont="1" applyBorder="1" applyAlignment="1" applyProtection="1">
      <alignment horizontal="right"/>
      <protection/>
    </xf>
    <xf numFmtId="171" fontId="49" fillId="0" borderId="20" xfId="0" applyNumberFormat="1" applyFont="1" applyBorder="1" applyAlignment="1" applyProtection="1">
      <alignment horizontal="right"/>
      <protection/>
    </xf>
    <xf numFmtId="170" fontId="49" fillId="0" borderId="21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5905961259</v>
      </c>
      <c r="E6" s="27">
        <v>5904061303</v>
      </c>
      <c r="F6" s="27">
        <v>1431374908</v>
      </c>
      <c r="G6" s="36">
        <f>IF($D6=0,0,$F6/$D6)</f>
        <v>0.24236103916508944</v>
      </c>
      <c r="H6" s="26">
        <v>410251490</v>
      </c>
      <c r="I6" s="27">
        <v>513373854</v>
      </c>
      <c r="J6" s="27">
        <v>507749564</v>
      </c>
      <c r="K6" s="26">
        <v>1431374908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22</v>
      </c>
      <c r="B7" s="16" t="s">
        <v>25</v>
      </c>
      <c r="C7" s="17" t="s">
        <v>26</v>
      </c>
      <c r="D7" s="26">
        <v>9503482596</v>
      </c>
      <c r="E7" s="27">
        <v>9503482596</v>
      </c>
      <c r="F7" s="27">
        <v>2441733332</v>
      </c>
      <c r="G7" s="36">
        <f>IF($D7=0,0,$F7/$D7)</f>
        <v>0.25693037340098057</v>
      </c>
      <c r="H7" s="26">
        <v>780656209</v>
      </c>
      <c r="I7" s="27">
        <v>1123774429</v>
      </c>
      <c r="J7" s="27">
        <v>537302694</v>
      </c>
      <c r="K7" s="26">
        <v>2441733332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27</v>
      </c>
      <c r="C8" s="20"/>
      <c r="D8" s="28">
        <f>SUM(D6:D7)</f>
        <v>15409443855</v>
      </c>
      <c r="E8" s="29">
        <f>SUM(E6:E7)</f>
        <v>15407543899</v>
      </c>
      <c r="F8" s="29">
        <f>SUM(F6:F7)</f>
        <v>3873108240</v>
      </c>
      <c r="G8" s="37">
        <f>IF($D8=0,0,$F8/$D8)</f>
        <v>0.2513464000677265</v>
      </c>
      <c r="H8" s="28">
        <f aca="true" t="shared" si="0" ref="H8:W8">SUM(H6:H7)</f>
        <v>1190907699</v>
      </c>
      <c r="I8" s="29">
        <f t="shared" si="0"/>
        <v>1637148283</v>
      </c>
      <c r="J8" s="29">
        <f t="shared" si="0"/>
        <v>1045052258</v>
      </c>
      <c r="K8" s="28">
        <f t="shared" si="0"/>
        <v>3873108240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28</v>
      </c>
      <c r="B9" s="16" t="s">
        <v>29</v>
      </c>
      <c r="C9" s="17" t="s">
        <v>30</v>
      </c>
      <c r="D9" s="26">
        <v>424278228</v>
      </c>
      <c r="E9" s="27">
        <v>424278228</v>
      </c>
      <c r="F9" s="27">
        <v>20564022</v>
      </c>
      <c r="G9" s="36">
        <f>IF($D9=0,0,$F9/$D9)</f>
        <v>0.04846824711448545</v>
      </c>
      <c r="H9" s="26">
        <v>20564022</v>
      </c>
      <c r="I9" s="27">
        <v>0</v>
      </c>
      <c r="J9" s="27">
        <v>0</v>
      </c>
      <c r="K9" s="26">
        <v>20564022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217576120</v>
      </c>
      <c r="E10" s="27">
        <v>217576120</v>
      </c>
      <c r="F10" s="27">
        <v>53163576</v>
      </c>
      <c r="G10" s="36">
        <f aca="true" t="shared" si="1" ref="G10:G52">IF($D10=0,0,$F10/$D10)</f>
        <v>0.2443447194480718</v>
      </c>
      <c r="H10" s="26">
        <v>11043100</v>
      </c>
      <c r="I10" s="27">
        <v>20446119</v>
      </c>
      <c r="J10" s="27">
        <v>21674357</v>
      </c>
      <c r="K10" s="26">
        <v>53163576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486190600</v>
      </c>
      <c r="E11" s="27">
        <v>486190600</v>
      </c>
      <c r="F11" s="27">
        <v>41323405</v>
      </c>
      <c r="G11" s="36">
        <f t="shared" si="1"/>
        <v>0.08499424916894732</v>
      </c>
      <c r="H11" s="26">
        <v>18194840</v>
      </c>
      <c r="I11" s="27">
        <v>23128565</v>
      </c>
      <c r="J11" s="27">
        <v>0</v>
      </c>
      <c r="K11" s="26">
        <v>41323405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373997947</v>
      </c>
      <c r="E12" s="27">
        <v>373997947</v>
      </c>
      <c r="F12" s="27">
        <v>71451192</v>
      </c>
      <c r="G12" s="36">
        <f t="shared" si="1"/>
        <v>0.19104701662974635</v>
      </c>
      <c r="H12" s="26">
        <v>18862836</v>
      </c>
      <c r="I12" s="27">
        <v>25234581</v>
      </c>
      <c r="J12" s="27">
        <v>27353775</v>
      </c>
      <c r="K12" s="26">
        <v>71451192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217103168</v>
      </c>
      <c r="E13" s="27">
        <v>217103168</v>
      </c>
      <c r="F13" s="27">
        <v>40708494</v>
      </c>
      <c r="G13" s="36">
        <f t="shared" si="1"/>
        <v>0.18750760007334394</v>
      </c>
      <c r="H13" s="26">
        <v>15366877</v>
      </c>
      <c r="I13" s="27">
        <v>14342593</v>
      </c>
      <c r="J13" s="27">
        <v>10999024</v>
      </c>
      <c r="K13" s="26">
        <v>40708494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686356524</v>
      </c>
      <c r="E14" s="27">
        <v>686356524</v>
      </c>
      <c r="F14" s="27">
        <v>134516707</v>
      </c>
      <c r="G14" s="36">
        <f t="shared" si="1"/>
        <v>0.19598663711397898</v>
      </c>
      <c r="H14" s="26">
        <v>27162489</v>
      </c>
      <c r="I14" s="27">
        <v>71509416</v>
      </c>
      <c r="J14" s="27">
        <v>35844802</v>
      </c>
      <c r="K14" s="26">
        <v>134516707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142357741</v>
      </c>
      <c r="E15" s="27">
        <v>142357741</v>
      </c>
      <c r="F15" s="27">
        <v>12664204</v>
      </c>
      <c r="G15" s="36">
        <f t="shared" si="1"/>
        <v>0.08896041698217169</v>
      </c>
      <c r="H15" s="26">
        <v>11257429</v>
      </c>
      <c r="I15" s="27">
        <v>1406775</v>
      </c>
      <c r="J15" s="27">
        <v>0</v>
      </c>
      <c r="K15" s="26">
        <v>12664204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142748300</v>
      </c>
      <c r="E16" s="27">
        <v>142748300</v>
      </c>
      <c r="F16" s="27">
        <v>17204492</v>
      </c>
      <c r="G16" s="36">
        <f t="shared" si="1"/>
        <v>0.12052327067993104</v>
      </c>
      <c r="H16" s="26">
        <v>4875097</v>
      </c>
      <c r="I16" s="27">
        <v>5881123</v>
      </c>
      <c r="J16" s="27">
        <v>6448272</v>
      </c>
      <c r="K16" s="26">
        <v>17204492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46</v>
      </c>
      <c r="C17" s="20"/>
      <c r="D17" s="28">
        <f>SUM(D9:D16)</f>
        <v>2690608628</v>
      </c>
      <c r="E17" s="29">
        <f>SUM(E9:E16)</f>
        <v>2690608628</v>
      </c>
      <c r="F17" s="29">
        <f>SUM(F9:F16)</f>
        <v>391596092</v>
      </c>
      <c r="G17" s="37">
        <f t="shared" si="1"/>
        <v>0.14554182571364296</v>
      </c>
      <c r="H17" s="28">
        <f aca="true" t="shared" si="2" ref="H17:W17">SUM(H9:H16)</f>
        <v>127326690</v>
      </c>
      <c r="I17" s="29">
        <f t="shared" si="2"/>
        <v>161949172</v>
      </c>
      <c r="J17" s="29">
        <f t="shared" si="2"/>
        <v>102320230</v>
      </c>
      <c r="K17" s="28">
        <f t="shared" si="2"/>
        <v>391596092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266338432</v>
      </c>
      <c r="E18" s="27">
        <v>266338432</v>
      </c>
      <c r="F18" s="27">
        <v>46620332</v>
      </c>
      <c r="G18" s="36">
        <f t="shared" si="1"/>
        <v>0.17504170032809985</v>
      </c>
      <c r="H18" s="26">
        <v>16822747</v>
      </c>
      <c r="I18" s="27">
        <v>14036828</v>
      </c>
      <c r="J18" s="27">
        <v>15760757</v>
      </c>
      <c r="K18" s="26">
        <v>46620332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393904054</v>
      </c>
      <c r="E19" s="27">
        <v>393904054</v>
      </c>
      <c r="F19" s="27">
        <v>86578792</v>
      </c>
      <c r="G19" s="36">
        <f t="shared" si="1"/>
        <v>0.21979665129315984</v>
      </c>
      <c r="H19" s="26">
        <v>21958508</v>
      </c>
      <c r="I19" s="27">
        <v>28845792</v>
      </c>
      <c r="J19" s="27">
        <v>35774492</v>
      </c>
      <c r="K19" s="26">
        <v>86578792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127315122</v>
      </c>
      <c r="E20" s="27">
        <v>127315122</v>
      </c>
      <c r="F20" s="27">
        <v>17305913</v>
      </c>
      <c r="G20" s="36">
        <f t="shared" si="1"/>
        <v>0.1359297523196027</v>
      </c>
      <c r="H20" s="26">
        <v>4351400</v>
      </c>
      <c r="I20" s="27">
        <v>7586117</v>
      </c>
      <c r="J20" s="27">
        <v>5368396</v>
      </c>
      <c r="K20" s="26">
        <v>17305913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232163807</v>
      </c>
      <c r="E21" s="27">
        <v>232163807</v>
      </c>
      <c r="F21" s="27">
        <v>65938380</v>
      </c>
      <c r="G21" s="36">
        <f t="shared" si="1"/>
        <v>0.28401662107479136</v>
      </c>
      <c r="H21" s="26">
        <v>19061135</v>
      </c>
      <c r="I21" s="27">
        <v>23198595</v>
      </c>
      <c r="J21" s="27">
        <v>23678650</v>
      </c>
      <c r="K21" s="26">
        <v>65938380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158959332</v>
      </c>
      <c r="E22" s="27">
        <v>158959332</v>
      </c>
      <c r="F22" s="27">
        <v>30849780</v>
      </c>
      <c r="G22" s="36">
        <f t="shared" si="1"/>
        <v>0.19407341243733964</v>
      </c>
      <c r="H22" s="26">
        <v>10788839</v>
      </c>
      <c r="I22" s="27">
        <v>10903979</v>
      </c>
      <c r="J22" s="27">
        <v>9156962</v>
      </c>
      <c r="K22" s="26">
        <v>30849780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437561128</v>
      </c>
      <c r="E23" s="27">
        <v>437561128</v>
      </c>
      <c r="F23" s="27">
        <v>28504966</v>
      </c>
      <c r="G23" s="36">
        <f t="shared" si="1"/>
        <v>0.0651451058513589</v>
      </c>
      <c r="H23" s="26">
        <v>0</v>
      </c>
      <c r="I23" s="27">
        <v>11685973</v>
      </c>
      <c r="J23" s="27">
        <v>16818993</v>
      </c>
      <c r="K23" s="26">
        <v>28504966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1362327030</v>
      </c>
      <c r="E24" s="27">
        <v>1362327030</v>
      </c>
      <c r="F24" s="27">
        <v>77746410</v>
      </c>
      <c r="G24" s="36">
        <f t="shared" si="1"/>
        <v>0.057068830235277646</v>
      </c>
      <c r="H24" s="26">
        <v>0</v>
      </c>
      <c r="I24" s="27">
        <v>0</v>
      </c>
      <c r="J24" s="27">
        <v>77746410</v>
      </c>
      <c r="K24" s="26">
        <v>77746410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61</v>
      </c>
      <c r="C25" s="20"/>
      <c r="D25" s="28">
        <f>SUM(D18:D24)</f>
        <v>2978568905</v>
      </c>
      <c r="E25" s="29">
        <f>SUM(E18:E24)</f>
        <v>2978568905</v>
      </c>
      <c r="F25" s="29">
        <f>SUM(F18:F24)</f>
        <v>353544573</v>
      </c>
      <c r="G25" s="37">
        <f t="shared" si="1"/>
        <v>0.11869612027659303</v>
      </c>
      <c r="H25" s="28">
        <f aca="true" t="shared" si="3" ref="H25:W25">SUM(H18:H24)</f>
        <v>72982629</v>
      </c>
      <c r="I25" s="29">
        <f t="shared" si="3"/>
        <v>96257284</v>
      </c>
      <c r="J25" s="29">
        <f t="shared" si="3"/>
        <v>184304660</v>
      </c>
      <c r="K25" s="28">
        <f t="shared" si="3"/>
        <v>353544573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279183888</v>
      </c>
      <c r="E26" s="27">
        <v>279183888</v>
      </c>
      <c r="F26" s="27">
        <v>0</v>
      </c>
      <c r="G26" s="36">
        <f t="shared" si="1"/>
        <v>0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254374644</v>
      </c>
      <c r="E27" s="27">
        <v>254374644</v>
      </c>
      <c r="F27" s="27">
        <v>0</v>
      </c>
      <c r="G27" s="36">
        <f t="shared" si="1"/>
        <v>0</v>
      </c>
      <c r="H27" s="26">
        <v>0</v>
      </c>
      <c r="I27" s="27">
        <v>0</v>
      </c>
      <c r="J27" s="27">
        <v>0</v>
      </c>
      <c r="K27" s="26">
        <v>0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189298477</v>
      </c>
      <c r="E28" s="27">
        <v>189298477</v>
      </c>
      <c r="F28" s="27">
        <v>41330328</v>
      </c>
      <c r="G28" s="36">
        <f t="shared" si="1"/>
        <v>0.2183341813151513</v>
      </c>
      <c r="H28" s="26">
        <v>12455487</v>
      </c>
      <c r="I28" s="27">
        <v>13394375</v>
      </c>
      <c r="J28" s="27">
        <v>15480466</v>
      </c>
      <c r="K28" s="26">
        <v>41330328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190972430</v>
      </c>
      <c r="E29" s="27">
        <v>190972430</v>
      </c>
      <c r="F29" s="27">
        <v>33239243</v>
      </c>
      <c r="G29" s="36">
        <f t="shared" si="1"/>
        <v>0.17405257397625407</v>
      </c>
      <c r="H29" s="26">
        <v>9486651</v>
      </c>
      <c r="I29" s="27">
        <v>11620842</v>
      </c>
      <c r="J29" s="27">
        <v>12131750</v>
      </c>
      <c r="K29" s="26">
        <v>33239243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93202061</v>
      </c>
      <c r="E30" s="27">
        <v>93202061</v>
      </c>
      <c r="F30" s="27">
        <v>21845123</v>
      </c>
      <c r="G30" s="36">
        <f t="shared" si="1"/>
        <v>0.2343845486421164</v>
      </c>
      <c r="H30" s="26">
        <v>6622877</v>
      </c>
      <c r="I30" s="27">
        <v>7650566</v>
      </c>
      <c r="J30" s="27">
        <v>7571680</v>
      </c>
      <c r="K30" s="26">
        <v>21845123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0</v>
      </c>
      <c r="E31" s="27">
        <v>0</v>
      </c>
      <c r="F31" s="27">
        <v>39243002</v>
      </c>
      <c r="G31" s="36">
        <f t="shared" si="1"/>
        <v>0</v>
      </c>
      <c r="H31" s="26">
        <v>0</v>
      </c>
      <c r="I31" s="27">
        <v>0</v>
      </c>
      <c r="J31" s="27">
        <v>39243002</v>
      </c>
      <c r="K31" s="26">
        <v>39243002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1214242857</v>
      </c>
      <c r="E32" s="27">
        <v>1214242857</v>
      </c>
      <c r="F32" s="27">
        <v>226150290</v>
      </c>
      <c r="G32" s="36">
        <f t="shared" si="1"/>
        <v>0.1862479887744565</v>
      </c>
      <c r="H32" s="26">
        <v>58570919</v>
      </c>
      <c r="I32" s="27">
        <v>85462872</v>
      </c>
      <c r="J32" s="27">
        <v>82116499</v>
      </c>
      <c r="K32" s="26">
        <v>226150290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76</v>
      </c>
      <c r="C33" s="20"/>
      <c r="D33" s="28">
        <f>SUM(D26:D32)</f>
        <v>2221274357</v>
      </c>
      <c r="E33" s="29">
        <f>SUM(E26:E32)</f>
        <v>2221274357</v>
      </c>
      <c r="F33" s="29">
        <f>SUM(F26:F32)</f>
        <v>361807986</v>
      </c>
      <c r="G33" s="37">
        <f t="shared" si="1"/>
        <v>0.16288306973869235</v>
      </c>
      <c r="H33" s="28">
        <f aca="true" t="shared" si="4" ref="H33:W33">SUM(H26:H32)</f>
        <v>87135934</v>
      </c>
      <c r="I33" s="29">
        <f t="shared" si="4"/>
        <v>118128655</v>
      </c>
      <c r="J33" s="29">
        <f t="shared" si="4"/>
        <v>156543397</v>
      </c>
      <c r="K33" s="28">
        <f t="shared" si="4"/>
        <v>361807986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278678476</v>
      </c>
      <c r="E34" s="27">
        <v>278678476</v>
      </c>
      <c r="F34" s="27">
        <v>50145298</v>
      </c>
      <c r="G34" s="36">
        <f t="shared" si="1"/>
        <v>0.17993961614746307</v>
      </c>
      <c r="H34" s="26">
        <v>18857182</v>
      </c>
      <c r="I34" s="27">
        <v>16677014</v>
      </c>
      <c r="J34" s="27">
        <v>14611102</v>
      </c>
      <c r="K34" s="26">
        <v>50145298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206066141</v>
      </c>
      <c r="E35" s="27">
        <v>206066141</v>
      </c>
      <c r="F35" s="27">
        <v>35771127</v>
      </c>
      <c r="G35" s="36">
        <f t="shared" si="1"/>
        <v>0.17359051237825626</v>
      </c>
      <c r="H35" s="26">
        <v>11461834</v>
      </c>
      <c r="I35" s="27">
        <v>10007441</v>
      </c>
      <c r="J35" s="27">
        <v>14301852</v>
      </c>
      <c r="K35" s="26">
        <v>35771127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0</v>
      </c>
      <c r="E36" s="27">
        <v>0</v>
      </c>
      <c r="F36" s="27">
        <v>22975464</v>
      </c>
      <c r="G36" s="36">
        <f t="shared" si="1"/>
        <v>0</v>
      </c>
      <c r="H36" s="26">
        <v>0</v>
      </c>
      <c r="I36" s="27">
        <v>11487732</v>
      </c>
      <c r="J36" s="27">
        <v>11487732</v>
      </c>
      <c r="K36" s="26">
        <v>22975464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494426410</v>
      </c>
      <c r="E37" s="27">
        <v>494426410</v>
      </c>
      <c r="F37" s="27">
        <v>90121418</v>
      </c>
      <c r="G37" s="36">
        <f t="shared" si="1"/>
        <v>0.1822746847200173</v>
      </c>
      <c r="H37" s="26">
        <v>24606528</v>
      </c>
      <c r="I37" s="27">
        <v>29180189</v>
      </c>
      <c r="J37" s="27">
        <v>36334701</v>
      </c>
      <c r="K37" s="26">
        <v>90121418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85</v>
      </c>
      <c r="C38" s="20"/>
      <c r="D38" s="28">
        <f>SUM(D34:D37)</f>
        <v>979171027</v>
      </c>
      <c r="E38" s="29">
        <f>SUM(E34:E37)</f>
        <v>979171027</v>
      </c>
      <c r="F38" s="29">
        <f>SUM(F34:F37)</f>
        <v>199013307</v>
      </c>
      <c r="G38" s="37">
        <f t="shared" si="1"/>
        <v>0.20324672760155107</v>
      </c>
      <c r="H38" s="28">
        <f aca="true" t="shared" si="5" ref="H38:W38">SUM(H34:H37)</f>
        <v>54925544</v>
      </c>
      <c r="I38" s="29">
        <f t="shared" si="5"/>
        <v>67352376</v>
      </c>
      <c r="J38" s="29">
        <f t="shared" si="5"/>
        <v>76735387</v>
      </c>
      <c r="K38" s="28">
        <f t="shared" si="5"/>
        <v>199013307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248742332</v>
      </c>
      <c r="E39" s="27">
        <v>248742332</v>
      </c>
      <c r="F39" s="27">
        <v>43470234</v>
      </c>
      <c r="G39" s="36">
        <f t="shared" si="1"/>
        <v>0.1747600967253133</v>
      </c>
      <c r="H39" s="26">
        <v>17181859</v>
      </c>
      <c r="I39" s="27">
        <v>9919053</v>
      </c>
      <c r="J39" s="27">
        <v>16369322</v>
      </c>
      <c r="K39" s="26">
        <v>43470234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223048471</v>
      </c>
      <c r="E40" s="27">
        <v>223048471</v>
      </c>
      <c r="F40" s="27">
        <v>28231298</v>
      </c>
      <c r="G40" s="36">
        <f t="shared" si="1"/>
        <v>0.12657023773097284</v>
      </c>
      <c r="H40" s="26">
        <v>5383985</v>
      </c>
      <c r="I40" s="27">
        <v>11922680</v>
      </c>
      <c r="J40" s="27">
        <v>10924633</v>
      </c>
      <c r="K40" s="26">
        <v>28231298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285314941</v>
      </c>
      <c r="E41" s="27">
        <v>285314941</v>
      </c>
      <c r="F41" s="27">
        <v>52341094</v>
      </c>
      <c r="G41" s="36">
        <f t="shared" si="1"/>
        <v>0.18345023859090506</v>
      </c>
      <c r="H41" s="26">
        <v>17689413</v>
      </c>
      <c r="I41" s="27">
        <v>17674326</v>
      </c>
      <c r="J41" s="27">
        <v>16977355</v>
      </c>
      <c r="K41" s="26">
        <v>52341094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234414625</v>
      </c>
      <c r="E42" s="27">
        <v>234414625</v>
      </c>
      <c r="F42" s="27">
        <v>39924474</v>
      </c>
      <c r="G42" s="36">
        <f t="shared" si="1"/>
        <v>0.17031562770454275</v>
      </c>
      <c r="H42" s="26">
        <v>12649541</v>
      </c>
      <c r="I42" s="27">
        <v>10233565</v>
      </c>
      <c r="J42" s="27">
        <v>17041368</v>
      </c>
      <c r="K42" s="26">
        <v>39924474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1150512436</v>
      </c>
      <c r="E43" s="27">
        <v>1150512436</v>
      </c>
      <c r="F43" s="27">
        <v>237897879</v>
      </c>
      <c r="G43" s="36">
        <f t="shared" si="1"/>
        <v>0.20677558238927196</v>
      </c>
      <c r="H43" s="26">
        <v>96049004</v>
      </c>
      <c r="I43" s="27">
        <v>103282771</v>
      </c>
      <c r="J43" s="27">
        <v>38566104</v>
      </c>
      <c r="K43" s="26">
        <v>237897879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1134760924</v>
      </c>
      <c r="E44" s="27">
        <v>1134760924</v>
      </c>
      <c r="F44" s="27">
        <v>192000145</v>
      </c>
      <c r="G44" s="36">
        <f t="shared" si="1"/>
        <v>0.16919876331589295</v>
      </c>
      <c r="H44" s="26">
        <v>56284416</v>
      </c>
      <c r="I44" s="27">
        <v>58986459</v>
      </c>
      <c r="J44" s="27">
        <v>76729270</v>
      </c>
      <c r="K44" s="26">
        <v>192000145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98</v>
      </c>
      <c r="C45" s="20"/>
      <c r="D45" s="28">
        <f>SUM(D39:D44)</f>
        <v>3276793729</v>
      </c>
      <c r="E45" s="29">
        <f>SUM(E39:E44)</f>
        <v>3276793729</v>
      </c>
      <c r="F45" s="29">
        <f>SUM(F39:F44)</f>
        <v>593865124</v>
      </c>
      <c r="G45" s="37">
        <f t="shared" si="1"/>
        <v>0.18123360001095754</v>
      </c>
      <c r="H45" s="28">
        <f aca="true" t="shared" si="6" ref="H45:W45">SUM(H39:H44)</f>
        <v>205238218</v>
      </c>
      <c r="I45" s="29">
        <f t="shared" si="6"/>
        <v>212018854</v>
      </c>
      <c r="J45" s="29">
        <f t="shared" si="6"/>
        <v>176608052</v>
      </c>
      <c r="K45" s="28">
        <f t="shared" si="6"/>
        <v>593865124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289350033</v>
      </c>
      <c r="E46" s="27">
        <v>289350033</v>
      </c>
      <c r="F46" s="27">
        <v>61503399</v>
      </c>
      <c r="G46" s="36">
        <f t="shared" si="1"/>
        <v>0.21255708306762142</v>
      </c>
      <c r="H46" s="26">
        <v>15796264</v>
      </c>
      <c r="I46" s="27">
        <v>20839128</v>
      </c>
      <c r="J46" s="27">
        <v>24868007</v>
      </c>
      <c r="K46" s="26">
        <v>61503399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231936092</v>
      </c>
      <c r="E47" s="27">
        <v>231936092</v>
      </c>
      <c r="F47" s="27">
        <v>32675206</v>
      </c>
      <c r="G47" s="36">
        <f t="shared" si="1"/>
        <v>0.14088021281310542</v>
      </c>
      <c r="H47" s="26">
        <v>2814876</v>
      </c>
      <c r="I47" s="27">
        <v>15957758</v>
      </c>
      <c r="J47" s="27">
        <v>13902572</v>
      </c>
      <c r="K47" s="26">
        <v>32675206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275600033</v>
      </c>
      <c r="E48" s="27">
        <v>275600033</v>
      </c>
      <c r="F48" s="27">
        <v>45317213</v>
      </c>
      <c r="G48" s="36">
        <f t="shared" si="1"/>
        <v>0.16443108698756942</v>
      </c>
      <c r="H48" s="26">
        <v>13399961</v>
      </c>
      <c r="I48" s="27">
        <v>15460670</v>
      </c>
      <c r="J48" s="27">
        <v>16456582</v>
      </c>
      <c r="K48" s="26">
        <v>45317213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121864236</v>
      </c>
      <c r="E49" s="27">
        <v>121864236</v>
      </c>
      <c r="F49" s="27">
        <v>20962489</v>
      </c>
      <c r="G49" s="36">
        <f t="shared" si="1"/>
        <v>0.17201510211740875</v>
      </c>
      <c r="H49" s="26">
        <v>5032843</v>
      </c>
      <c r="I49" s="27">
        <v>6626165</v>
      </c>
      <c r="J49" s="27">
        <v>9303481</v>
      </c>
      <c r="K49" s="26">
        <v>20962489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678643025</v>
      </c>
      <c r="E50" s="27">
        <v>678643025</v>
      </c>
      <c r="F50" s="27">
        <v>107953798</v>
      </c>
      <c r="G50" s="36">
        <f t="shared" si="1"/>
        <v>0.1590730237004941</v>
      </c>
      <c r="H50" s="26">
        <v>22794855</v>
      </c>
      <c r="I50" s="27">
        <v>38666189</v>
      </c>
      <c r="J50" s="27">
        <v>46492754</v>
      </c>
      <c r="K50" s="26">
        <v>107953798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109</v>
      </c>
      <c r="C51" s="20"/>
      <c r="D51" s="28">
        <f>SUM(D46:D50)</f>
        <v>1597393419</v>
      </c>
      <c r="E51" s="29">
        <f>SUM(E46:E50)</f>
        <v>1597393419</v>
      </c>
      <c r="F51" s="29">
        <f>SUM(F46:F50)</f>
        <v>268412105</v>
      </c>
      <c r="G51" s="37">
        <f t="shared" si="1"/>
        <v>0.16803130763367694</v>
      </c>
      <c r="H51" s="28">
        <f aca="true" t="shared" si="7" ref="H51:W51">SUM(H46:H50)</f>
        <v>59838799</v>
      </c>
      <c r="I51" s="29">
        <f t="shared" si="7"/>
        <v>97549910</v>
      </c>
      <c r="J51" s="29">
        <f t="shared" si="7"/>
        <v>111023396</v>
      </c>
      <c r="K51" s="28">
        <f t="shared" si="7"/>
        <v>268412105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29153253920</v>
      </c>
      <c r="E52" s="29">
        <f>SUM(E6:E7,E9:E16,E18:E24,E26:E32,E34:E37,E39:E44,E46:E50)</f>
        <v>29151353964</v>
      </c>
      <c r="F52" s="29">
        <f>SUM(F6:F7,F9:F16,F18:F24,F26:F32,F34:F37,F39:F44,F46:F50)</f>
        <v>6041347427</v>
      </c>
      <c r="G52" s="37">
        <f t="shared" si="1"/>
        <v>0.20722720844740614</v>
      </c>
      <c r="H52" s="28">
        <f aca="true" t="shared" si="8" ref="H52:W52">SUM(H6:H7,H9:H16,H18:H24,H26:H32,H34:H37,H39:H44,H46:H50)</f>
        <v>1798355513</v>
      </c>
      <c r="I52" s="29">
        <f t="shared" si="8"/>
        <v>2390404534</v>
      </c>
      <c r="J52" s="29">
        <f t="shared" si="8"/>
        <v>1852587380</v>
      </c>
      <c r="K52" s="28">
        <f t="shared" si="8"/>
        <v>6041347427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6598468274</v>
      </c>
      <c r="E55" s="27">
        <v>6598468274</v>
      </c>
      <c r="F55" s="27">
        <v>1534539561</v>
      </c>
      <c r="G55" s="36">
        <f aca="true" t="shared" si="9" ref="G55:G83">IF($D55=0,0,$F55/$D55)</f>
        <v>0.23255996653747038</v>
      </c>
      <c r="H55" s="26">
        <v>389280750</v>
      </c>
      <c r="I55" s="27">
        <v>546134244</v>
      </c>
      <c r="J55" s="27">
        <v>599124567</v>
      </c>
      <c r="K55" s="26">
        <v>1534539561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27</v>
      </c>
      <c r="C56" s="20"/>
      <c r="D56" s="28">
        <f>D55</f>
        <v>6598468274</v>
      </c>
      <c r="E56" s="29">
        <f>E55</f>
        <v>6598468274</v>
      </c>
      <c r="F56" s="29">
        <f>F55</f>
        <v>1534539561</v>
      </c>
      <c r="G56" s="37">
        <f t="shared" si="9"/>
        <v>0.23255996653747038</v>
      </c>
      <c r="H56" s="28">
        <f aca="true" t="shared" si="10" ref="H56:W56">H55</f>
        <v>389280750</v>
      </c>
      <c r="I56" s="29">
        <f t="shared" si="10"/>
        <v>546134244</v>
      </c>
      <c r="J56" s="29">
        <f t="shared" si="10"/>
        <v>599124567</v>
      </c>
      <c r="K56" s="28">
        <f t="shared" si="10"/>
        <v>1534539561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147888412</v>
      </c>
      <c r="E57" s="27">
        <v>147888412</v>
      </c>
      <c r="F57" s="27">
        <v>19213100</v>
      </c>
      <c r="G57" s="36">
        <f t="shared" si="9"/>
        <v>0.129916196544189</v>
      </c>
      <c r="H57" s="26">
        <v>9734677</v>
      </c>
      <c r="I57" s="27">
        <v>3916497</v>
      </c>
      <c r="J57" s="27">
        <v>5561926</v>
      </c>
      <c r="K57" s="26">
        <v>19213100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307530083</v>
      </c>
      <c r="E58" s="27">
        <v>307530083</v>
      </c>
      <c r="F58" s="27">
        <v>37829693</v>
      </c>
      <c r="G58" s="36">
        <f t="shared" si="9"/>
        <v>0.12301135755879856</v>
      </c>
      <c r="H58" s="26">
        <v>9490469</v>
      </c>
      <c r="I58" s="27">
        <v>12515229</v>
      </c>
      <c r="J58" s="27">
        <v>15823995</v>
      </c>
      <c r="K58" s="26">
        <v>37829693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167231705</v>
      </c>
      <c r="E59" s="27">
        <v>167231705</v>
      </c>
      <c r="F59" s="27">
        <v>23011791</v>
      </c>
      <c r="G59" s="36">
        <f t="shared" si="9"/>
        <v>0.13760423599101618</v>
      </c>
      <c r="H59" s="26">
        <v>9090452</v>
      </c>
      <c r="I59" s="27">
        <v>7062652</v>
      </c>
      <c r="J59" s="27">
        <v>6858687</v>
      </c>
      <c r="K59" s="26">
        <v>23011791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54418112</v>
      </c>
      <c r="E60" s="27">
        <v>54418112</v>
      </c>
      <c r="F60" s="27">
        <v>11784062</v>
      </c>
      <c r="G60" s="36">
        <f t="shared" si="9"/>
        <v>0.21654668945515787</v>
      </c>
      <c r="H60" s="26">
        <v>3765152</v>
      </c>
      <c r="I60" s="27">
        <v>3585294</v>
      </c>
      <c r="J60" s="27">
        <v>4433616</v>
      </c>
      <c r="K60" s="26">
        <v>11784062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122</v>
      </c>
      <c r="C61" s="20"/>
      <c r="D61" s="28">
        <f>SUM(D57:D60)</f>
        <v>677068312</v>
      </c>
      <c r="E61" s="29">
        <f>SUM(E57:E60)</f>
        <v>677068312</v>
      </c>
      <c r="F61" s="29">
        <f>SUM(F57:F60)</f>
        <v>91838646</v>
      </c>
      <c r="G61" s="37">
        <f t="shared" si="9"/>
        <v>0.13564162488821363</v>
      </c>
      <c r="H61" s="28">
        <f aca="true" t="shared" si="11" ref="H61:W61">SUM(H57:H60)</f>
        <v>32080750</v>
      </c>
      <c r="I61" s="29">
        <f t="shared" si="11"/>
        <v>27079672</v>
      </c>
      <c r="J61" s="29">
        <f t="shared" si="11"/>
        <v>32678224</v>
      </c>
      <c r="K61" s="28">
        <f t="shared" si="11"/>
        <v>91838646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228102500</v>
      </c>
      <c r="E62" s="27">
        <v>228102500</v>
      </c>
      <c r="F62" s="27">
        <v>30903287</v>
      </c>
      <c r="G62" s="36">
        <f t="shared" si="9"/>
        <v>0.1354798259554367</v>
      </c>
      <c r="H62" s="26">
        <v>14772758</v>
      </c>
      <c r="I62" s="27">
        <v>8025091</v>
      </c>
      <c r="J62" s="27">
        <v>8105438</v>
      </c>
      <c r="K62" s="26">
        <v>30903287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83101806</v>
      </c>
      <c r="E63" s="27">
        <v>83101806</v>
      </c>
      <c r="F63" s="27">
        <v>18139088</v>
      </c>
      <c r="G63" s="36">
        <f t="shared" si="9"/>
        <v>0.21827549692482015</v>
      </c>
      <c r="H63" s="26">
        <v>4694985</v>
      </c>
      <c r="I63" s="27">
        <v>4761651</v>
      </c>
      <c r="J63" s="27">
        <v>8682452</v>
      </c>
      <c r="K63" s="26">
        <v>18139088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158209089</v>
      </c>
      <c r="E64" s="27">
        <v>158209089</v>
      </c>
      <c r="F64" s="27">
        <v>44089425</v>
      </c>
      <c r="G64" s="36">
        <f t="shared" si="9"/>
        <v>0.2786782053969099</v>
      </c>
      <c r="H64" s="26">
        <v>22197601</v>
      </c>
      <c r="I64" s="27">
        <v>10880293</v>
      </c>
      <c r="J64" s="27">
        <v>11011531</v>
      </c>
      <c r="K64" s="26">
        <v>44089425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2036734910</v>
      </c>
      <c r="E65" s="27">
        <v>2036734910</v>
      </c>
      <c r="F65" s="27">
        <v>384419729</v>
      </c>
      <c r="G65" s="36">
        <f t="shared" si="9"/>
        <v>0.1887431334890803</v>
      </c>
      <c r="H65" s="26">
        <v>186628586</v>
      </c>
      <c r="I65" s="27">
        <v>88964121</v>
      </c>
      <c r="J65" s="27">
        <v>108827022</v>
      </c>
      <c r="K65" s="26">
        <v>384419729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388422242</v>
      </c>
      <c r="E66" s="27">
        <v>388422242</v>
      </c>
      <c r="F66" s="27">
        <v>72695133</v>
      </c>
      <c r="G66" s="36">
        <f t="shared" si="9"/>
        <v>0.18715491838389625</v>
      </c>
      <c r="H66" s="26">
        <v>17836287</v>
      </c>
      <c r="I66" s="27">
        <v>29761221</v>
      </c>
      <c r="J66" s="27">
        <v>25097625</v>
      </c>
      <c r="K66" s="26">
        <v>72695133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117700000</v>
      </c>
      <c r="E67" s="27">
        <v>117700000</v>
      </c>
      <c r="F67" s="27">
        <v>27597286</v>
      </c>
      <c r="G67" s="36">
        <f t="shared" si="9"/>
        <v>0.23447141886151232</v>
      </c>
      <c r="H67" s="26">
        <v>11435473</v>
      </c>
      <c r="I67" s="27">
        <v>8078673</v>
      </c>
      <c r="J67" s="27">
        <v>8083140</v>
      </c>
      <c r="K67" s="26">
        <v>27597286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135</v>
      </c>
      <c r="C68" s="20"/>
      <c r="D68" s="28">
        <f>SUM(D62:D67)</f>
        <v>3012270547</v>
      </c>
      <c r="E68" s="29">
        <f>SUM(E62:E67)</f>
        <v>3012270547</v>
      </c>
      <c r="F68" s="29">
        <f>SUM(F62:F67)</f>
        <v>577843948</v>
      </c>
      <c r="G68" s="37">
        <f t="shared" si="9"/>
        <v>0.19183002953552433</v>
      </c>
      <c r="H68" s="28">
        <f aca="true" t="shared" si="12" ref="H68:W68">SUM(H62:H67)</f>
        <v>257565690</v>
      </c>
      <c r="I68" s="29">
        <f t="shared" si="12"/>
        <v>150471050</v>
      </c>
      <c r="J68" s="29">
        <f t="shared" si="12"/>
        <v>169807208</v>
      </c>
      <c r="K68" s="28">
        <f t="shared" si="12"/>
        <v>577843948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440992040</v>
      </c>
      <c r="E69" s="27">
        <v>440992040</v>
      </c>
      <c r="F69" s="27">
        <v>81010704</v>
      </c>
      <c r="G69" s="36">
        <f t="shared" si="9"/>
        <v>0.18370105727985475</v>
      </c>
      <c r="H69" s="26">
        <v>23246754</v>
      </c>
      <c r="I69" s="27">
        <v>29856595</v>
      </c>
      <c r="J69" s="27">
        <v>27907355</v>
      </c>
      <c r="K69" s="26">
        <v>81010704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698504995</v>
      </c>
      <c r="E70" s="27">
        <v>698504995</v>
      </c>
      <c r="F70" s="27">
        <v>163914460</v>
      </c>
      <c r="G70" s="36">
        <f t="shared" si="9"/>
        <v>0.23466469269843948</v>
      </c>
      <c r="H70" s="26">
        <v>76172538</v>
      </c>
      <c r="I70" s="27">
        <v>53153766</v>
      </c>
      <c r="J70" s="27">
        <v>34588156</v>
      </c>
      <c r="K70" s="26">
        <v>163914460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307425180</v>
      </c>
      <c r="E71" s="27">
        <v>307425180</v>
      </c>
      <c r="F71" s="27">
        <v>86666649</v>
      </c>
      <c r="G71" s="36">
        <f t="shared" si="9"/>
        <v>0.2819113548213585</v>
      </c>
      <c r="H71" s="26">
        <v>11763738</v>
      </c>
      <c r="I71" s="27">
        <v>50934363</v>
      </c>
      <c r="J71" s="27">
        <v>23968548</v>
      </c>
      <c r="K71" s="26">
        <v>86666649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1555464780</v>
      </c>
      <c r="E72" s="27">
        <v>1555464780</v>
      </c>
      <c r="F72" s="27">
        <v>247691136</v>
      </c>
      <c r="G72" s="36">
        <f t="shared" si="9"/>
        <v>0.15923930852359125</v>
      </c>
      <c r="H72" s="26">
        <v>93433179</v>
      </c>
      <c r="I72" s="27">
        <v>86166438</v>
      </c>
      <c r="J72" s="27">
        <v>68091519</v>
      </c>
      <c r="K72" s="26">
        <v>247691136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125635347</v>
      </c>
      <c r="E73" s="27">
        <v>125635347</v>
      </c>
      <c r="F73" s="27">
        <v>26765161</v>
      </c>
      <c r="G73" s="36">
        <f t="shared" si="9"/>
        <v>0.21303846122222275</v>
      </c>
      <c r="H73" s="26">
        <v>6558966</v>
      </c>
      <c r="I73" s="27">
        <v>7092952</v>
      </c>
      <c r="J73" s="27">
        <v>13113243</v>
      </c>
      <c r="K73" s="26">
        <v>26765161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206239506</v>
      </c>
      <c r="E74" s="27">
        <v>206239506</v>
      </c>
      <c r="F74" s="27">
        <v>30528968</v>
      </c>
      <c r="G74" s="36">
        <f t="shared" si="9"/>
        <v>0.14802677038995624</v>
      </c>
      <c r="H74" s="26">
        <v>0</v>
      </c>
      <c r="I74" s="27">
        <v>14815754</v>
      </c>
      <c r="J74" s="27">
        <v>15713214</v>
      </c>
      <c r="K74" s="26">
        <v>30528968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104704077</v>
      </c>
      <c r="E75" s="27">
        <v>104704077</v>
      </c>
      <c r="F75" s="27">
        <v>27150433</v>
      </c>
      <c r="G75" s="36">
        <f t="shared" si="9"/>
        <v>0.25930635919745515</v>
      </c>
      <c r="H75" s="26">
        <v>10036346</v>
      </c>
      <c r="I75" s="27">
        <v>8002161</v>
      </c>
      <c r="J75" s="27">
        <v>9111926</v>
      </c>
      <c r="K75" s="26">
        <v>27150433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150</v>
      </c>
      <c r="C76" s="20"/>
      <c r="D76" s="28">
        <f>SUM(D69:D75)</f>
        <v>3438965925</v>
      </c>
      <c r="E76" s="29">
        <f>SUM(E69:E75)</f>
        <v>3438965925</v>
      </c>
      <c r="F76" s="29">
        <f>SUM(F69:F75)</f>
        <v>663727511</v>
      </c>
      <c r="G76" s="37">
        <f t="shared" si="9"/>
        <v>0.19300206093202277</v>
      </c>
      <c r="H76" s="28">
        <f aca="true" t="shared" si="13" ref="H76:W76">SUM(H69:H75)</f>
        <v>221211521</v>
      </c>
      <c r="I76" s="29">
        <f t="shared" si="13"/>
        <v>250022029</v>
      </c>
      <c r="J76" s="29">
        <f t="shared" si="13"/>
        <v>192493961</v>
      </c>
      <c r="K76" s="28">
        <f t="shared" si="13"/>
        <v>663727511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720107870</v>
      </c>
      <c r="E77" s="27">
        <v>720107870</v>
      </c>
      <c r="F77" s="27">
        <v>123263711</v>
      </c>
      <c r="G77" s="36">
        <f t="shared" si="9"/>
        <v>0.1711739534245057</v>
      </c>
      <c r="H77" s="26">
        <v>27503777</v>
      </c>
      <c r="I77" s="27">
        <v>60505179</v>
      </c>
      <c r="J77" s="27">
        <v>35254755</v>
      </c>
      <c r="K77" s="26">
        <v>123263711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738410598</v>
      </c>
      <c r="E78" s="27">
        <v>738410598</v>
      </c>
      <c r="F78" s="27">
        <v>208932450</v>
      </c>
      <c r="G78" s="36">
        <f t="shared" si="9"/>
        <v>0.2829488777191142</v>
      </c>
      <c r="H78" s="26">
        <v>30833045</v>
      </c>
      <c r="I78" s="27">
        <v>29944226</v>
      </c>
      <c r="J78" s="27">
        <v>148155179</v>
      </c>
      <c r="K78" s="26">
        <v>208932450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998836490</v>
      </c>
      <c r="E79" s="27">
        <v>998836490</v>
      </c>
      <c r="F79" s="27">
        <v>192838603</v>
      </c>
      <c r="G79" s="36">
        <f t="shared" si="9"/>
        <v>0.19306323400339528</v>
      </c>
      <c r="H79" s="26">
        <v>30299005</v>
      </c>
      <c r="I79" s="27">
        <v>71518152</v>
      </c>
      <c r="J79" s="27">
        <v>91021446</v>
      </c>
      <c r="K79" s="26">
        <v>192838603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186259230</v>
      </c>
      <c r="E80" s="27">
        <v>186259230</v>
      </c>
      <c r="F80" s="27">
        <v>37486209</v>
      </c>
      <c r="G80" s="36">
        <f t="shared" si="9"/>
        <v>0.2012582624764421</v>
      </c>
      <c r="H80" s="26">
        <v>19109881</v>
      </c>
      <c r="I80" s="27">
        <v>8915943</v>
      </c>
      <c r="J80" s="27">
        <v>9460385</v>
      </c>
      <c r="K80" s="26">
        <v>37486209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151616000</v>
      </c>
      <c r="E81" s="27">
        <v>151616000</v>
      </c>
      <c r="F81" s="27">
        <v>35397465</v>
      </c>
      <c r="G81" s="36">
        <f t="shared" si="9"/>
        <v>0.23346787278387504</v>
      </c>
      <c r="H81" s="26">
        <v>13010107</v>
      </c>
      <c r="I81" s="27">
        <v>9604335</v>
      </c>
      <c r="J81" s="27">
        <v>12783023</v>
      </c>
      <c r="K81" s="26">
        <v>35397465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161</v>
      </c>
      <c r="C82" s="20"/>
      <c r="D82" s="28">
        <f>SUM(D77:D81)</f>
        <v>2795230188</v>
      </c>
      <c r="E82" s="29">
        <f>SUM(E77:E81)</f>
        <v>2795230188</v>
      </c>
      <c r="F82" s="29">
        <f>SUM(F77:F81)</f>
        <v>597918438</v>
      </c>
      <c r="G82" s="37">
        <f t="shared" si="9"/>
        <v>0.21390669024929693</v>
      </c>
      <c r="H82" s="28">
        <f aca="true" t="shared" si="14" ref="H82:W82">SUM(H77:H81)</f>
        <v>120755815</v>
      </c>
      <c r="I82" s="29">
        <f t="shared" si="14"/>
        <v>180487835</v>
      </c>
      <c r="J82" s="29">
        <f t="shared" si="14"/>
        <v>296674788</v>
      </c>
      <c r="K82" s="28">
        <f t="shared" si="14"/>
        <v>597918438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162</v>
      </c>
      <c r="C83" s="20"/>
      <c r="D83" s="28">
        <f>SUM(D55,D57:D60,D62:D67,D69:D75,D77:D81)</f>
        <v>16522003246</v>
      </c>
      <c r="E83" s="29">
        <f>SUM(E55,E57:E60,E62:E67,E69:E75,E77:E81)</f>
        <v>16522003246</v>
      </c>
      <c r="F83" s="29">
        <f>SUM(F55,F57:F60,F62:F67,F69:F75,F77:F81)</f>
        <v>3465868104</v>
      </c>
      <c r="G83" s="37">
        <f t="shared" si="9"/>
        <v>0.20977287393035052</v>
      </c>
      <c r="H83" s="28">
        <f aca="true" t="shared" si="15" ref="H83:W83">SUM(H55,H57:H60,H62:H67,H69:H75,H77:H81)</f>
        <v>1020894526</v>
      </c>
      <c r="I83" s="29">
        <f t="shared" si="15"/>
        <v>1154194830</v>
      </c>
      <c r="J83" s="29">
        <f t="shared" si="15"/>
        <v>1290778748</v>
      </c>
      <c r="K83" s="28">
        <f t="shared" si="15"/>
        <v>3465868104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32378196760</v>
      </c>
      <c r="E86" s="27">
        <v>32378196760</v>
      </c>
      <c r="F86" s="27">
        <v>7751495486</v>
      </c>
      <c r="G86" s="36">
        <f aca="true" t="shared" si="16" ref="G86:G99">IF($D86=0,0,$F86/$D86)</f>
        <v>0.23940479278253665</v>
      </c>
      <c r="H86" s="26">
        <v>2320998239</v>
      </c>
      <c r="I86" s="27">
        <v>2986002178</v>
      </c>
      <c r="J86" s="27">
        <v>2444495069</v>
      </c>
      <c r="K86" s="26">
        <v>7751495486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45722358822</v>
      </c>
      <c r="E87" s="27">
        <v>45722358822</v>
      </c>
      <c r="F87" s="27">
        <v>11213854752</v>
      </c>
      <c r="G87" s="36">
        <f t="shared" si="16"/>
        <v>0.2452597600149248</v>
      </c>
      <c r="H87" s="26">
        <v>3115605176</v>
      </c>
      <c r="I87" s="27">
        <v>4236364131</v>
      </c>
      <c r="J87" s="27">
        <v>3861885445</v>
      </c>
      <c r="K87" s="26">
        <v>11213854752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28281450340</v>
      </c>
      <c r="E88" s="27">
        <v>28281450340</v>
      </c>
      <c r="F88" s="27">
        <v>6043364470</v>
      </c>
      <c r="G88" s="36">
        <f t="shared" si="16"/>
        <v>0.21368651173637088</v>
      </c>
      <c r="H88" s="26">
        <v>1885810002</v>
      </c>
      <c r="I88" s="27">
        <v>1721513288</v>
      </c>
      <c r="J88" s="27">
        <v>2436041180</v>
      </c>
      <c r="K88" s="26">
        <v>6043364470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27</v>
      </c>
      <c r="C89" s="20"/>
      <c r="D89" s="28">
        <f>SUM(D86:D88)</f>
        <v>106382005922</v>
      </c>
      <c r="E89" s="29">
        <f>SUM(E86:E88)</f>
        <v>106382005922</v>
      </c>
      <c r="F89" s="29">
        <f>SUM(F86:F88)</f>
        <v>25008714708</v>
      </c>
      <c r="G89" s="37">
        <f t="shared" si="16"/>
        <v>0.2350840679422473</v>
      </c>
      <c r="H89" s="28">
        <f aca="true" t="shared" si="17" ref="H89:W89">SUM(H86:H88)</f>
        <v>7322413417</v>
      </c>
      <c r="I89" s="29">
        <f t="shared" si="17"/>
        <v>8943879597</v>
      </c>
      <c r="J89" s="29">
        <f t="shared" si="17"/>
        <v>8742421694</v>
      </c>
      <c r="K89" s="28">
        <f t="shared" si="17"/>
        <v>25008714708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5937229250</v>
      </c>
      <c r="E90" s="27">
        <v>5937229250</v>
      </c>
      <c r="F90" s="27">
        <v>782326616</v>
      </c>
      <c r="G90" s="36">
        <f t="shared" si="16"/>
        <v>0.13176628071082147</v>
      </c>
      <c r="H90" s="26">
        <v>127739525</v>
      </c>
      <c r="I90" s="27">
        <v>418214441</v>
      </c>
      <c r="J90" s="27">
        <v>236372650</v>
      </c>
      <c r="K90" s="26">
        <v>782326616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1016496935</v>
      </c>
      <c r="E91" s="27">
        <v>1016496935</v>
      </c>
      <c r="F91" s="27">
        <v>226376614</v>
      </c>
      <c r="G91" s="36">
        <f t="shared" si="16"/>
        <v>0.22270270200076894</v>
      </c>
      <c r="H91" s="26">
        <v>21373419</v>
      </c>
      <c r="I91" s="27">
        <v>102689425</v>
      </c>
      <c r="J91" s="27">
        <v>102313770</v>
      </c>
      <c r="K91" s="26">
        <v>226376614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709230641</v>
      </c>
      <c r="E92" s="27">
        <v>709230641</v>
      </c>
      <c r="F92" s="27">
        <v>126517900</v>
      </c>
      <c r="G92" s="36">
        <f t="shared" si="16"/>
        <v>0.1783875268299357</v>
      </c>
      <c r="H92" s="26">
        <v>4396393</v>
      </c>
      <c r="I92" s="27">
        <v>67019776</v>
      </c>
      <c r="J92" s="27">
        <v>55101731</v>
      </c>
      <c r="K92" s="26">
        <v>126517900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365217386</v>
      </c>
      <c r="E93" s="27">
        <v>365217386</v>
      </c>
      <c r="F93" s="27">
        <v>85853190</v>
      </c>
      <c r="G93" s="36">
        <f t="shared" si="16"/>
        <v>0.23507421412845883</v>
      </c>
      <c r="H93" s="26">
        <v>26715574</v>
      </c>
      <c r="I93" s="27">
        <v>28262933</v>
      </c>
      <c r="J93" s="27">
        <v>30874683</v>
      </c>
      <c r="K93" s="26">
        <v>85853190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178</v>
      </c>
      <c r="C94" s="20"/>
      <c r="D94" s="28">
        <f>SUM(D90:D93)</f>
        <v>8028174212</v>
      </c>
      <c r="E94" s="29">
        <f>SUM(E90:E93)</f>
        <v>8028174212</v>
      </c>
      <c r="F94" s="29">
        <f>SUM(F90:F93)</f>
        <v>1221074320</v>
      </c>
      <c r="G94" s="37">
        <f t="shared" si="16"/>
        <v>0.15209863260999198</v>
      </c>
      <c r="H94" s="28">
        <f aca="true" t="shared" si="18" ref="H94:W94">SUM(H90:H93)</f>
        <v>180224911</v>
      </c>
      <c r="I94" s="29">
        <f t="shared" si="18"/>
        <v>616186575</v>
      </c>
      <c r="J94" s="29">
        <f t="shared" si="18"/>
        <v>424662834</v>
      </c>
      <c r="K94" s="28">
        <f t="shared" si="18"/>
        <v>1221074320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2783094307</v>
      </c>
      <c r="E95" s="27">
        <v>2783094307</v>
      </c>
      <c r="F95" s="27">
        <v>637395134</v>
      </c>
      <c r="G95" s="36">
        <f t="shared" si="16"/>
        <v>0.22902390781254975</v>
      </c>
      <c r="H95" s="26">
        <v>216970574</v>
      </c>
      <c r="I95" s="27">
        <v>225728467</v>
      </c>
      <c r="J95" s="27">
        <v>194696093</v>
      </c>
      <c r="K95" s="26">
        <v>637395134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1452753952</v>
      </c>
      <c r="E96" s="27">
        <v>1452753952</v>
      </c>
      <c r="F96" s="27">
        <v>204746206</v>
      </c>
      <c r="G96" s="36">
        <f t="shared" si="16"/>
        <v>0.1409366023187387</v>
      </c>
      <c r="H96" s="26">
        <v>34057302</v>
      </c>
      <c r="I96" s="27">
        <v>87063549</v>
      </c>
      <c r="J96" s="27">
        <v>83625355</v>
      </c>
      <c r="K96" s="26">
        <v>204746206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1552642310</v>
      </c>
      <c r="E97" s="27">
        <v>1552642310</v>
      </c>
      <c r="F97" s="27">
        <v>160152135</v>
      </c>
      <c r="G97" s="36">
        <f t="shared" si="16"/>
        <v>0.10314811980101199</v>
      </c>
      <c r="H97" s="26">
        <v>0</v>
      </c>
      <c r="I97" s="27">
        <v>0</v>
      </c>
      <c r="J97" s="27">
        <v>160152135</v>
      </c>
      <c r="K97" s="26">
        <v>160152135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299545488</v>
      </c>
      <c r="E98" s="27">
        <v>299545488</v>
      </c>
      <c r="F98" s="27">
        <v>88020163</v>
      </c>
      <c r="G98" s="36">
        <f t="shared" si="16"/>
        <v>0.29384573137018843</v>
      </c>
      <c r="H98" s="26">
        <v>38939350</v>
      </c>
      <c r="I98" s="27">
        <v>25784707</v>
      </c>
      <c r="J98" s="27">
        <v>23296106</v>
      </c>
      <c r="K98" s="26">
        <v>88020163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187</v>
      </c>
      <c r="C99" s="20"/>
      <c r="D99" s="28">
        <f>SUM(D95:D98)</f>
        <v>6088036057</v>
      </c>
      <c r="E99" s="29">
        <f>SUM(E95:E98)</f>
        <v>6088036057</v>
      </c>
      <c r="F99" s="29">
        <f>SUM(F95:F98)</f>
        <v>1090313638</v>
      </c>
      <c r="G99" s="37">
        <f t="shared" si="16"/>
        <v>0.17909119259344097</v>
      </c>
      <c r="H99" s="28">
        <f aca="true" t="shared" si="19" ref="H99:W99">SUM(H95:H98)</f>
        <v>289967226</v>
      </c>
      <c r="I99" s="29">
        <f t="shared" si="19"/>
        <v>338576723</v>
      </c>
      <c r="J99" s="29">
        <f t="shared" si="19"/>
        <v>461769689</v>
      </c>
      <c r="K99" s="28">
        <f t="shared" si="19"/>
        <v>1090313638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188</v>
      </c>
      <c r="C100" s="20"/>
      <c r="D100" s="28">
        <f>SUM(D86:D88,D90:D93,D95:D98)</f>
        <v>120498216191</v>
      </c>
      <c r="E100" s="29">
        <f>SUM(E86:E88,E90:E93,E95:E98)</f>
        <v>120498216191</v>
      </c>
      <c r="F100" s="29">
        <f>SUM(F86:F88,F90:F93,F95:F98)</f>
        <v>27320102666</v>
      </c>
      <c r="G100" s="37">
        <f>IF($D100=0,0,$F100/$D100)</f>
        <v>0.2267262000185571</v>
      </c>
      <c r="H100" s="28">
        <f aca="true" t="shared" si="20" ref="H100:W100">SUM(H86:H88,H90:H93,H95:H98)</f>
        <v>7792605554</v>
      </c>
      <c r="I100" s="29">
        <f t="shared" si="20"/>
        <v>9898642895</v>
      </c>
      <c r="J100" s="29">
        <f t="shared" si="20"/>
        <v>9628854217</v>
      </c>
      <c r="K100" s="28">
        <f t="shared" si="20"/>
        <v>27320102666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30646274349</v>
      </c>
      <c r="E103" s="27">
        <v>30646274349</v>
      </c>
      <c r="F103" s="27">
        <v>6448365300</v>
      </c>
      <c r="G103" s="36">
        <f aca="true" t="shared" si="21" ref="G103:G134">IF($D103=0,0,$F103/$D103)</f>
        <v>0.21041269899779555</v>
      </c>
      <c r="H103" s="26">
        <v>2123336186</v>
      </c>
      <c r="I103" s="27">
        <v>2575038978</v>
      </c>
      <c r="J103" s="27">
        <v>1749990136</v>
      </c>
      <c r="K103" s="26">
        <v>6448365300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27</v>
      </c>
      <c r="C104" s="20"/>
      <c r="D104" s="28">
        <f>D103</f>
        <v>30646274349</v>
      </c>
      <c r="E104" s="29">
        <f>E103</f>
        <v>30646274349</v>
      </c>
      <c r="F104" s="29">
        <f>F103</f>
        <v>6448365300</v>
      </c>
      <c r="G104" s="37">
        <f t="shared" si="21"/>
        <v>0.21041269899779555</v>
      </c>
      <c r="H104" s="28">
        <f aca="true" t="shared" si="22" ref="H104:W104">H103</f>
        <v>2123336186</v>
      </c>
      <c r="I104" s="29">
        <f t="shared" si="22"/>
        <v>2575038978</v>
      </c>
      <c r="J104" s="29">
        <f t="shared" si="22"/>
        <v>1749990136</v>
      </c>
      <c r="K104" s="28">
        <f t="shared" si="22"/>
        <v>6448365300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285776058</v>
      </c>
      <c r="E105" s="27">
        <v>285776058</v>
      </c>
      <c r="F105" s="27">
        <v>32143505</v>
      </c>
      <c r="G105" s="36">
        <f t="shared" si="21"/>
        <v>0.1124779494298994</v>
      </c>
      <c r="H105" s="26">
        <v>7806551</v>
      </c>
      <c r="I105" s="27">
        <v>10125767</v>
      </c>
      <c r="J105" s="27">
        <v>14211187</v>
      </c>
      <c r="K105" s="26">
        <v>32143505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152247115</v>
      </c>
      <c r="E106" s="27">
        <v>152247115</v>
      </c>
      <c r="F106" s="27">
        <v>29468831</v>
      </c>
      <c r="G106" s="36">
        <f t="shared" si="21"/>
        <v>0.19355920800206952</v>
      </c>
      <c r="H106" s="26">
        <v>9303925</v>
      </c>
      <c r="I106" s="27">
        <v>11988330</v>
      </c>
      <c r="J106" s="27">
        <v>8176576</v>
      </c>
      <c r="K106" s="26">
        <v>29468831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137814222</v>
      </c>
      <c r="E107" s="27">
        <v>137814222</v>
      </c>
      <c r="F107" s="27">
        <v>27392310</v>
      </c>
      <c r="G107" s="36">
        <f t="shared" si="21"/>
        <v>0.19876257763875776</v>
      </c>
      <c r="H107" s="26">
        <v>8421212</v>
      </c>
      <c r="I107" s="27">
        <v>9321543</v>
      </c>
      <c r="J107" s="27">
        <v>9649555</v>
      </c>
      <c r="K107" s="26">
        <v>27392310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836393914</v>
      </c>
      <c r="E108" s="27">
        <v>836393914</v>
      </c>
      <c r="F108" s="27">
        <v>169911356</v>
      </c>
      <c r="G108" s="36">
        <f t="shared" si="21"/>
        <v>0.20314752792426463</v>
      </c>
      <c r="H108" s="26">
        <v>61055274</v>
      </c>
      <c r="I108" s="27">
        <v>47800808</v>
      </c>
      <c r="J108" s="27">
        <v>61055274</v>
      </c>
      <c r="K108" s="26">
        <v>169911356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912263325</v>
      </c>
      <c r="E109" s="27">
        <v>912263325</v>
      </c>
      <c r="F109" s="27">
        <v>226088657</v>
      </c>
      <c r="G109" s="36">
        <f t="shared" si="21"/>
        <v>0.24783267155894928</v>
      </c>
      <c r="H109" s="26">
        <v>64158839</v>
      </c>
      <c r="I109" s="27">
        <v>87659051</v>
      </c>
      <c r="J109" s="27">
        <v>74270767</v>
      </c>
      <c r="K109" s="26">
        <v>226088657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202</v>
      </c>
      <c r="C110" s="20"/>
      <c r="D110" s="28">
        <f>SUM(D105:D109)</f>
        <v>2324494634</v>
      </c>
      <c r="E110" s="29">
        <f>SUM(E105:E109)</f>
        <v>2324494634</v>
      </c>
      <c r="F110" s="29">
        <f>SUM(F105:F109)</f>
        <v>485004659</v>
      </c>
      <c r="G110" s="37">
        <f t="shared" si="21"/>
        <v>0.2086495068243724</v>
      </c>
      <c r="H110" s="28">
        <f aca="true" t="shared" si="23" ref="H110:W110">SUM(H105:H109)</f>
        <v>150745801</v>
      </c>
      <c r="I110" s="29">
        <f t="shared" si="23"/>
        <v>166895499</v>
      </c>
      <c r="J110" s="29">
        <f t="shared" si="23"/>
        <v>167363359</v>
      </c>
      <c r="K110" s="28">
        <f t="shared" si="23"/>
        <v>485004659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136147000</v>
      </c>
      <c r="E111" s="27">
        <v>136147000</v>
      </c>
      <c r="F111" s="27">
        <v>27660729</v>
      </c>
      <c r="G111" s="36">
        <f t="shared" si="21"/>
        <v>0.20316811240791205</v>
      </c>
      <c r="H111" s="26">
        <v>9822392</v>
      </c>
      <c r="I111" s="27">
        <v>7414863</v>
      </c>
      <c r="J111" s="27">
        <v>10423474</v>
      </c>
      <c r="K111" s="26">
        <v>27660729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367656441</v>
      </c>
      <c r="E112" s="27">
        <v>367656441</v>
      </c>
      <c r="F112" s="27">
        <v>87740371</v>
      </c>
      <c r="G112" s="36">
        <f t="shared" si="21"/>
        <v>0.23864771894476344</v>
      </c>
      <c r="H112" s="26">
        <v>31387095</v>
      </c>
      <c r="I112" s="27">
        <v>28666840</v>
      </c>
      <c r="J112" s="27">
        <v>27686436</v>
      </c>
      <c r="K112" s="26">
        <v>87740371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133926175</v>
      </c>
      <c r="E113" s="27">
        <v>133926175</v>
      </c>
      <c r="F113" s="27">
        <v>26701592</v>
      </c>
      <c r="G113" s="36">
        <f t="shared" si="21"/>
        <v>0.19937545442479784</v>
      </c>
      <c r="H113" s="26">
        <v>10241482</v>
      </c>
      <c r="I113" s="27">
        <v>9005900</v>
      </c>
      <c r="J113" s="27">
        <v>7454210</v>
      </c>
      <c r="K113" s="26">
        <v>26701592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59274490</v>
      </c>
      <c r="E114" s="27">
        <v>59274490</v>
      </c>
      <c r="F114" s="27">
        <v>19829944</v>
      </c>
      <c r="G114" s="36">
        <f t="shared" si="21"/>
        <v>0.33454432083683894</v>
      </c>
      <c r="H114" s="26">
        <v>4506075</v>
      </c>
      <c r="I114" s="27">
        <v>7299254</v>
      </c>
      <c r="J114" s="27">
        <v>8024615</v>
      </c>
      <c r="K114" s="26">
        <v>19829944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4453570140</v>
      </c>
      <c r="E115" s="27">
        <v>4453570140</v>
      </c>
      <c r="F115" s="27">
        <v>926302997</v>
      </c>
      <c r="G115" s="36">
        <f t="shared" si="21"/>
        <v>0.20799111002661788</v>
      </c>
      <c r="H115" s="26">
        <v>155341649</v>
      </c>
      <c r="I115" s="27">
        <v>544671338</v>
      </c>
      <c r="J115" s="27">
        <v>226290010</v>
      </c>
      <c r="K115" s="26">
        <v>926302997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81503584</v>
      </c>
      <c r="E116" s="27">
        <v>81503584</v>
      </c>
      <c r="F116" s="27">
        <v>15820512</v>
      </c>
      <c r="G116" s="36">
        <f t="shared" si="21"/>
        <v>0.1941081756601035</v>
      </c>
      <c r="H116" s="26">
        <v>3589407</v>
      </c>
      <c r="I116" s="27">
        <v>4727595</v>
      </c>
      <c r="J116" s="27">
        <v>7503510</v>
      </c>
      <c r="K116" s="26">
        <v>15820512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98165275</v>
      </c>
      <c r="E117" s="27">
        <v>98165275</v>
      </c>
      <c r="F117" s="27">
        <v>42588126</v>
      </c>
      <c r="G117" s="36">
        <f t="shared" si="21"/>
        <v>0.4338410502084367</v>
      </c>
      <c r="H117" s="26">
        <v>10734283</v>
      </c>
      <c r="I117" s="27">
        <v>21837299</v>
      </c>
      <c r="J117" s="27">
        <v>10016544</v>
      </c>
      <c r="K117" s="26">
        <v>42588126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612245997</v>
      </c>
      <c r="E118" s="27">
        <v>612245997</v>
      </c>
      <c r="F118" s="27">
        <v>118640957</v>
      </c>
      <c r="G118" s="36">
        <f t="shared" si="21"/>
        <v>0.19377988191240064</v>
      </c>
      <c r="H118" s="26">
        <v>42940741</v>
      </c>
      <c r="I118" s="27">
        <v>36940393</v>
      </c>
      <c r="J118" s="27">
        <v>38759823</v>
      </c>
      <c r="K118" s="26">
        <v>118640957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219</v>
      </c>
      <c r="C119" s="20"/>
      <c r="D119" s="28">
        <f>SUM(D111:D118)</f>
        <v>5942489102</v>
      </c>
      <c r="E119" s="29">
        <f>SUM(E111:E118)</f>
        <v>5942489102</v>
      </c>
      <c r="F119" s="29">
        <f>SUM(F111:F118)</f>
        <v>1265285228</v>
      </c>
      <c r="G119" s="37">
        <f t="shared" si="21"/>
        <v>0.21292175825348278</v>
      </c>
      <c r="H119" s="28">
        <f aca="true" t="shared" si="24" ref="H119:W119">SUM(H111:H118)</f>
        <v>268563124</v>
      </c>
      <c r="I119" s="29">
        <f t="shared" si="24"/>
        <v>660563482</v>
      </c>
      <c r="J119" s="29">
        <f t="shared" si="24"/>
        <v>336158622</v>
      </c>
      <c r="K119" s="28">
        <f t="shared" si="24"/>
        <v>1265285228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174607461</v>
      </c>
      <c r="E120" s="27">
        <v>174607461</v>
      </c>
      <c r="F120" s="27">
        <v>32304791</v>
      </c>
      <c r="G120" s="36">
        <f t="shared" si="21"/>
        <v>0.18501380648333235</v>
      </c>
      <c r="H120" s="26">
        <v>8792595</v>
      </c>
      <c r="I120" s="27">
        <v>9146947</v>
      </c>
      <c r="J120" s="27">
        <v>14365249</v>
      </c>
      <c r="K120" s="26">
        <v>32304791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500526000</v>
      </c>
      <c r="E121" s="27">
        <v>500526000</v>
      </c>
      <c r="F121" s="27">
        <v>45344897</v>
      </c>
      <c r="G121" s="36">
        <f t="shared" si="21"/>
        <v>0.0905944885979949</v>
      </c>
      <c r="H121" s="26">
        <v>24619621</v>
      </c>
      <c r="I121" s="27">
        <v>0</v>
      </c>
      <c r="J121" s="27">
        <v>20725276</v>
      </c>
      <c r="K121" s="26">
        <v>45344897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735159950</v>
      </c>
      <c r="E122" s="27">
        <v>735159950</v>
      </c>
      <c r="F122" s="27">
        <v>57561665</v>
      </c>
      <c r="G122" s="36">
        <f t="shared" si="21"/>
        <v>0.0782981513070727</v>
      </c>
      <c r="H122" s="26">
        <v>22534270</v>
      </c>
      <c r="I122" s="27">
        <v>27580387</v>
      </c>
      <c r="J122" s="27">
        <v>7447008</v>
      </c>
      <c r="K122" s="26">
        <v>57561665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548356443</v>
      </c>
      <c r="E123" s="27">
        <v>548356443</v>
      </c>
      <c r="F123" s="27">
        <v>113839000</v>
      </c>
      <c r="G123" s="36">
        <f t="shared" si="21"/>
        <v>0.20760036916352964</v>
      </c>
      <c r="H123" s="26">
        <v>1281000</v>
      </c>
      <c r="I123" s="27">
        <v>65293000</v>
      </c>
      <c r="J123" s="27">
        <v>47265000</v>
      </c>
      <c r="K123" s="26">
        <v>113839000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228</v>
      </c>
      <c r="C124" s="20"/>
      <c r="D124" s="28">
        <f>SUM(D120:D123)</f>
        <v>1958649854</v>
      </c>
      <c r="E124" s="29">
        <f>SUM(E120:E123)</f>
        <v>1958649854</v>
      </c>
      <c r="F124" s="29">
        <f>SUM(F120:F123)</f>
        <v>249050353</v>
      </c>
      <c r="G124" s="37">
        <f t="shared" si="21"/>
        <v>0.12715409673218703</v>
      </c>
      <c r="H124" s="28">
        <f aca="true" t="shared" si="25" ref="H124:W124">SUM(H120:H123)</f>
        <v>57227486</v>
      </c>
      <c r="I124" s="29">
        <f t="shared" si="25"/>
        <v>102020334</v>
      </c>
      <c r="J124" s="29">
        <f t="shared" si="25"/>
        <v>89802533</v>
      </c>
      <c r="K124" s="28">
        <f t="shared" si="25"/>
        <v>249050353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255734660</v>
      </c>
      <c r="E125" s="27">
        <v>255734660</v>
      </c>
      <c r="F125" s="27">
        <v>59995802</v>
      </c>
      <c r="G125" s="36">
        <f t="shared" si="21"/>
        <v>0.23460176262380703</v>
      </c>
      <c r="H125" s="26">
        <v>10537645</v>
      </c>
      <c r="I125" s="27">
        <v>21913230</v>
      </c>
      <c r="J125" s="27">
        <v>27544927</v>
      </c>
      <c r="K125" s="26">
        <v>59995802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158461763</v>
      </c>
      <c r="E126" s="27">
        <v>158461763</v>
      </c>
      <c r="F126" s="27">
        <v>25060990</v>
      </c>
      <c r="G126" s="36">
        <f t="shared" si="21"/>
        <v>0.15815165454141766</v>
      </c>
      <c r="H126" s="26">
        <v>3471489</v>
      </c>
      <c r="I126" s="27">
        <v>11736208</v>
      </c>
      <c r="J126" s="27">
        <v>9853293</v>
      </c>
      <c r="K126" s="26">
        <v>25060990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183618638</v>
      </c>
      <c r="E127" s="27">
        <v>183618638</v>
      </c>
      <c r="F127" s="27">
        <v>0</v>
      </c>
      <c r="G127" s="36">
        <f t="shared" si="21"/>
        <v>0</v>
      </c>
      <c r="H127" s="26">
        <v>0</v>
      </c>
      <c r="I127" s="27">
        <v>0</v>
      </c>
      <c r="J127" s="27">
        <v>0</v>
      </c>
      <c r="K127" s="26">
        <v>0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230801120</v>
      </c>
      <c r="E128" s="27">
        <v>230801120</v>
      </c>
      <c r="F128" s="27">
        <v>50768743</v>
      </c>
      <c r="G128" s="36">
        <f t="shared" si="21"/>
        <v>0.21996748975914848</v>
      </c>
      <c r="H128" s="26">
        <v>13505130</v>
      </c>
      <c r="I128" s="27">
        <v>18100479</v>
      </c>
      <c r="J128" s="27">
        <v>19163134</v>
      </c>
      <c r="K128" s="26">
        <v>50768743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394348398</v>
      </c>
      <c r="E129" s="27">
        <v>394348398</v>
      </c>
      <c r="F129" s="27">
        <v>70440251</v>
      </c>
      <c r="G129" s="36">
        <f t="shared" si="21"/>
        <v>0.1786244127204493</v>
      </c>
      <c r="H129" s="26">
        <v>14389423</v>
      </c>
      <c r="I129" s="27">
        <v>30216298</v>
      </c>
      <c r="J129" s="27">
        <v>25834530</v>
      </c>
      <c r="K129" s="26">
        <v>70440251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239</v>
      </c>
      <c r="C130" s="20"/>
      <c r="D130" s="28">
        <f>SUM(D125:D129)</f>
        <v>1222964579</v>
      </c>
      <c r="E130" s="29">
        <f>SUM(E125:E129)</f>
        <v>1222964579</v>
      </c>
      <c r="F130" s="29">
        <f>SUM(F125:F129)</f>
        <v>206265786</v>
      </c>
      <c r="G130" s="37">
        <f t="shared" si="21"/>
        <v>0.1686604743439589</v>
      </c>
      <c r="H130" s="28">
        <f aca="true" t="shared" si="26" ref="H130:W130">SUM(H125:H129)</f>
        <v>41903687</v>
      </c>
      <c r="I130" s="29">
        <f t="shared" si="26"/>
        <v>81966215</v>
      </c>
      <c r="J130" s="29">
        <f t="shared" si="26"/>
        <v>82395884</v>
      </c>
      <c r="K130" s="28">
        <f t="shared" si="26"/>
        <v>206265786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1955731096</v>
      </c>
      <c r="E131" s="27">
        <v>1955731096</v>
      </c>
      <c r="F131" s="27">
        <v>512920473</v>
      </c>
      <c r="G131" s="36">
        <f t="shared" si="21"/>
        <v>0.26226533599075114</v>
      </c>
      <c r="H131" s="26">
        <v>74937785</v>
      </c>
      <c r="I131" s="27">
        <v>148088531</v>
      </c>
      <c r="J131" s="27">
        <v>289894157</v>
      </c>
      <c r="K131" s="26">
        <v>512920473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73334875</v>
      </c>
      <c r="E132" s="27">
        <v>73334875</v>
      </c>
      <c r="F132" s="27">
        <v>15599638</v>
      </c>
      <c r="G132" s="36">
        <f t="shared" si="21"/>
        <v>0.2127178644539859</v>
      </c>
      <c r="H132" s="26">
        <v>6016908</v>
      </c>
      <c r="I132" s="27">
        <v>5232090</v>
      </c>
      <c r="J132" s="27">
        <v>4350640</v>
      </c>
      <c r="K132" s="26">
        <v>15599638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99244582</v>
      </c>
      <c r="E133" s="27">
        <v>99244582</v>
      </c>
      <c r="F133" s="27">
        <v>4865626</v>
      </c>
      <c r="G133" s="36">
        <f t="shared" si="21"/>
        <v>0.04902661588115712</v>
      </c>
      <c r="H133" s="26">
        <v>0</v>
      </c>
      <c r="I133" s="27">
        <v>0</v>
      </c>
      <c r="J133" s="27">
        <v>4865626</v>
      </c>
      <c r="K133" s="26">
        <v>4865626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172169279</v>
      </c>
      <c r="E134" s="27">
        <v>172169279</v>
      </c>
      <c r="F134" s="27">
        <v>35420911</v>
      </c>
      <c r="G134" s="36">
        <f t="shared" si="21"/>
        <v>0.205733050668116</v>
      </c>
      <c r="H134" s="26">
        <v>11431853</v>
      </c>
      <c r="I134" s="27">
        <v>9915222</v>
      </c>
      <c r="J134" s="27">
        <v>14073836</v>
      </c>
      <c r="K134" s="26">
        <v>35420911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248</v>
      </c>
      <c r="C135" s="20"/>
      <c r="D135" s="28">
        <f>SUM(D131:D134)</f>
        <v>2300479832</v>
      </c>
      <c r="E135" s="29">
        <f>SUM(E131:E134)</f>
        <v>2300479832</v>
      </c>
      <c r="F135" s="29">
        <f>SUM(F131:F134)</f>
        <v>568806648</v>
      </c>
      <c r="G135" s="37">
        <f aca="true" t="shared" si="27" ref="G135:G168">IF($D135=0,0,$F135/$D135)</f>
        <v>0.24725565514107928</v>
      </c>
      <c r="H135" s="28">
        <f aca="true" t="shared" si="28" ref="H135:W135">SUM(H131:H134)</f>
        <v>92386546</v>
      </c>
      <c r="I135" s="29">
        <f t="shared" si="28"/>
        <v>163235843</v>
      </c>
      <c r="J135" s="29">
        <f t="shared" si="28"/>
        <v>313184259</v>
      </c>
      <c r="K135" s="28">
        <f t="shared" si="28"/>
        <v>568806648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127198386</v>
      </c>
      <c r="E136" s="27">
        <v>127198386</v>
      </c>
      <c r="F136" s="27">
        <v>21831257</v>
      </c>
      <c r="G136" s="36">
        <f t="shared" si="27"/>
        <v>0.17163155670858907</v>
      </c>
      <c r="H136" s="26">
        <v>4938233</v>
      </c>
      <c r="I136" s="27">
        <v>7879659</v>
      </c>
      <c r="J136" s="27">
        <v>9013365</v>
      </c>
      <c r="K136" s="26">
        <v>21831257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196749153</v>
      </c>
      <c r="E137" s="27">
        <v>196749153</v>
      </c>
      <c r="F137" s="27">
        <v>47322076</v>
      </c>
      <c r="G137" s="36">
        <f t="shared" si="27"/>
        <v>0.24051984610068436</v>
      </c>
      <c r="H137" s="26">
        <v>13710618</v>
      </c>
      <c r="I137" s="27">
        <v>14623684</v>
      </c>
      <c r="J137" s="27">
        <v>18987774</v>
      </c>
      <c r="K137" s="26">
        <v>47322076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645614782</v>
      </c>
      <c r="E138" s="27">
        <v>645614782</v>
      </c>
      <c r="F138" s="27">
        <v>65740543</v>
      </c>
      <c r="G138" s="36">
        <f t="shared" si="27"/>
        <v>0.10182626673501413</v>
      </c>
      <c r="H138" s="26">
        <v>6879283</v>
      </c>
      <c r="I138" s="27">
        <v>30410610</v>
      </c>
      <c r="J138" s="27">
        <v>28450650</v>
      </c>
      <c r="K138" s="26">
        <v>65740543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147898864</v>
      </c>
      <c r="E139" s="27">
        <v>147898864</v>
      </c>
      <c r="F139" s="27">
        <v>36092589</v>
      </c>
      <c r="G139" s="36">
        <f t="shared" si="27"/>
        <v>0.24403560665618093</v>
      </c>
      <c r="H139" s="26">
        <v>11767451</v>
      </c>
      <c r="I139" s="27">
        <v>12327976</v>
      </c>
      <c r="J139" s="27">
        <v>11997162</v>
      </c>
      <c r="K139" s="26">
        <v>36092589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325330220</v>
      </c>
      <c r="E140" s="27">
        <v>325330220</v>
      </c>
      <c r="F140" s="27">
        <v>110333569</v>
      </c>
      <c r="G140" s="36">
        <f t="shared" si="27"/>
        <v>0.33914331413786275</v>
      </c>
      <c r="H140" s="26">
        <v>34938889</v>
      </c>
      <c r="I140" s="27">
        <v>39821592</v>
      </c>
      <c r="J140" s="27">
        <v>35573088</v>
      </c>
      <c r="K140" s="26">
        <v>110333569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462344600</v>
      </c>
      <c r="E141" s="27">
        <v>462344600</v>
      </c>
      <c r="F141" s="27">
        <v>125205409</v>
      </c>
      <c r="G141" s="36">
        <f t="shared" si="27"/>
        <v>0.2708053884483565</v>
      </c>
      <c r="H141" s="26">
        <v>34422401</v>
      </c>
      <c r="I141" s="27">
        <v>44186153</v>
      </c>
      <c r="J141" s="27">
        <v>46596855</v>
      </c>
      <c r="K141" s="26">
        <v>125205409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261</v>
      </c>
      <c r="C142" s="20"/>
      <c r="D142" s="28">
        <f>SUM(D136:D141)</f>
        <v>1905136005</v>
      </c>
      <c r="E142" s="29">
        <f>SUM(E136:E141)</f>
        <v>1905136005</v>
      </c>
      <c r="F142" s="29">
        <f>SUM(F136:F141)</f>
        <v>406525443</v>
      </c>
      <c r="G142" s="37">
        <f t="shared" si="27"/>
        <v>0.2133839484073999</v>
      </c>
      <c r="H142" s="28">
        <f aca="true" t="shared" si="29" ref="H142:W142">SUM(H136:H141)</f>
        <v>106656875</v>
      </c>
      <c r="I142" s="29">
        <f t="shared" si="29"/>
        <v>149249674</v>
      </c>
      <c r="J142" s="29">
        <f t="shared" si="29"/>
        <v>150618894</v>
      </c>
      <c r="K142" s="28">
        <f t="shared" si="29"/>
        <v>406525443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211550879</v>
      </c>
      <c r="E143" s="27">
        <v>211550879</v>
      </c>
      <c r="F143" s="27">
        <v>35969240</v>
      </c>
      <c r="G143" s="36">
        <f t="shared" si="27"/>
        <v>0.1700264265978304</v>
      </c>
      <c r="H143" s="26">
        <v>16752126</v>
      </c>
      <c r="I143" s="27">
        <v>9556550</v>
      </c>
      <c r="J143" s="27">
        <v>9660564</v>
      </c>
      <c r="K143" s="26">
        <v>35969240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194209032</v>
      </c>
      <c r="E144" s="27">
        <v>194209032</v>
      </c>
      <c r="F144" s="27">
        <v>35134534</v>
      </c>
      <c r="G144" s="36">
        <f t="shared" si="27"/>
        <v>0.18091091664573047</v>
      </c>
      <c r="H144" s="26">
        <v>12723642</v>
      </c>
      <c r="I144" s="27">
        <v>10454979</v>
      </c>
      <c r="J144" s="27">
        <v>11955913</v>
      </c>
      <c r="K144" s="26">
        <v>35134534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158394519</v>
      </c>
      <c r="E145" s="27">
        <v>158394519</v>
      </c>
      <c r="F145" s="27">
        <v>43973303</v>
      </c>
      <c r="G145" s="36">
        <f t="shared" si="27"/>
        <v>0.27761884235400847</v>
      </c>
      <c r="H145" s="26">
        <v>17069610</v>
      </c>
      <c r="I145" s="27">
        <v>13999511</v>
      </c>
      <c r="J145" s="27">
        <v>12904182</v>
      </c>
      <c r="K145" s="26">
        <v>43973303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142352900</v>
      </c>
      <c r="E146" s="27">
        <v>142352900</v>
      </c>
      <c r="F146" s="27">
        <v>0</v>
      </c>
      <c r="G146" s="36">
        <f t="shared" si="27"/>
        <v>0</v>
      </c>
      <c r="H146" s="26">
        <v>0</v>
      </c>
      <c r="I146" s="27">
        <v>0</v>
      </c>
      <c r="J146" s="27">
        <v>0</v>
      </c>
      <c r="K146" s="26">
        <v>0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374807570</v>
      </c>
      <c r="E147" s="27">
        <v>374807570</v>
      </c>
      <c r="F147" s="27">
        <v>98567158</v>
      </c>
      <c r="G147" s="36">
        <f t="shared" si="27"/>
        <v>0.2629807023374688</v>
      </c>
      <c r="H147" s="26">
        <v>37507427</v>
      </c>
      <c r="I147" s="27">
        <v>31296988</v>
      </c>
      <c r="J147" s="27">
        <v>29762743</v>
      </c>
      <c r="K147" s="26">
        <v>98567158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272</v>
      </c>
      <c r="C148" s="20"/>
      <c r="D148" s="28">
        <f>SUM(D143:D147)</f>
        <v>1081314900</v>
      </c>
      <c r="E148" s="29">
        <f>SUM(E143:E147)</f>
        <v>1081314900</v>
      </c>
      <c r="F148" s="29">
        <f>SUM(F143:F147)</f>
        <v>213644235</v>
      </c>
      <c r="G148" s="37">
        <f t="shared" si="27"/>
        <v>0.19757818467127383</v>
      </c>
      <c r="H148" s="28">
        <f aca="true" t="shared" si="30" ref="H148:W148">SUM(H143:H147)</f>
        <v>84052805</v>
      </c>
      <c r="I148" s="29">
        <f t="shared" si="30"/>
        <v>65308028</v>
      </c>
      <c r="J148" s="29">
        <f t="shared" si="30"/>
        <v>64283402</v>
      </c>
      <c r="K148" s="28">
        <f t="shared" si="30"/>
        <v>213644235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112951000</v>
      </c>
      <c r="E149" s="27">
        <v>112951000</v>
      </c>
      <c r="F149" s="27">
        <v>52253808</v>
      </c>
      <c r="G149" s="36">
        <f t="shared" si="27"/>
        <v>0.46262368637727863</v>
      </c>
      <c r="H149" s="26">
        <v>22678812</v>
      </c>
      <c r="I149" s="27">
        <v>16769626</v>
      </c>
      <c r="J149" s="27">
        <v>12805370</v>
      </c>
      <c r="K149" s="26">
        <v>52253808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2629336500</v>
      </c>
      <c r="E150" s="27">
        <v>2629336500</v>
      </c>
      <c r="F150" s="27">
        <v>670089092</v>
      </c>
      <c r="G150" s="36">
        <f t="shared" si="27"/>
        <v>0.25485102116066166</v>
      </c>
      <c r="H150" s="26">
        <v>218628072</v>
      </c>
      <c r="I150" s="27">
        <v>231188209</v>
      </c>
      <c r="J150" s="27">
        <v>220272811</v>
      </c>
      <c r="K150" s="26">
        <v>670089092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354775810</v>
      </c>
      <c r="E151" s="27">
        <v>354775810</v>
      </c>
      <c r="F151" s="27">
        <v>84870971</v>
      </c>
      <c r="G151" s="36">
        <f t="shared" si="27"/>
        <v>0.23922423290359057</v>
      </c>
      <c r="H151" s="26">
        <v>21439926</v>
      </c>
      <c r="I151" s="27">
        <v>29764588</v>
      </c>
      <c r="J151" s="27">
        <v>33666457</v>
      </c>
      <c r="K151" s="26">
        <v>84870971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138899721</v>
      </c>
      <c r="E152" s="27">
        <v>138899721</v>
      </c>
      <c r="F152" s="27">
        <v>24925326</v>
      </c>
      <c r="G152" s="36">
        <f t="shared" si="27"/>
        <v>0.1794483518077045</v>
      </c>
      <c r="H152" s="26">
        <v>7490631</v>
      </c>
      <c r="I152" s="27">
        <v>8166839</v>
      </c>
      <c r="J152" s="27">
        <v>9267856</v>
      </c>
      <c r="K152" s="26">
        <v>24925326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117422000</v>
      </c>
      <c r="E153" s="27">
        <v>117422000</v>
      </c>
      <c r="F153" s="27">
        <v>41149264</v>
      </c>
      <c r="G153" s="36">
        <f t="shared" si="27"/>
        <v>0.3504391340634634</v>
      </c>
      <c r="H153" s="26">
        <v>14904144</v>
      </c>
      <c r="I153" s="27">
        <v>13300721</v>
      </c>
      <c r="J153" s="27">
        <v>12944399</v>
      </c>
      <c r="K153" s="26">
        <v>41149264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669484137</v>
      </c>
      <c r="E154" s="27">
        <v>670512387</v>
      </c>
      <c r="F154" s="27">
        <v>139379371</v>
      </c>
      <c r="G154" s="36">
        <f t="shared" si="27"/>
        <v>0.20818920613200428</v>
      </c>
      <c r="H154" s="26">
        <v>28298626</v>
      </c>
      <c r="I154" s="27">
        <v>54635041</v>
      </c>
      <c r="J154" s="27">
        <v>56445704</v>
      </c>
      <c r="K154" s="26">
        <v>139379371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285</v>
      </c>
      <c r="C155" s="20"/>
      <c r="D155" s="28">
        <f>SUM(D149:D154)</f>
        <v>4022869168</v>
      </c>
      <c r="E155" s="29">
        <f>SUM(E149:E154)</f>
        <v>4023897418</v>
      </c>
      <c r="F155" s="29">
        <f>SUM(F149:F154)</f>
        <v>1012667832</v>
      </c>
      <c r="G155" s="37">
        <f t="shared" si="27"/>
        <v>0.2517277569092448</v>
      </c>
      <c r="H155" s="28">
        <f aca="true" t="shared" si="31" ref="H155:W155">SUM(H149:H154)</f>
        <v>313440211</v>
      </c>
      <c r="I155" s="29">
        <f t="shared" si="31"/>
        <v>353825024</v>
      </c>
      <c r="J155" s="29">
        <f t="shared" si="31"/>
        <v>345402597</v>
      </c>
      <c r="K155" s="28">
        <f t="shared" si="31"/>
        <v>1012667832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203740361</v>
      </c>
      <c r="E156" s="27">
        <v>203740361</v>
      </c>
      <c r="F156" s="27">
        <v>42415999</v>
      </c>
      <c r="G156" s="36">
        <f t="shared" si="27"/>
        <v>0.20818653109189297</v>
      </c>
      <c r="H156" s="26">
        <v>14144532</v>
      </c>
      <c r="I156" s="27">
        <v>17570414</v>
      </c>
      <c r="J156" s="27">
        <v>10701053</v>
      </c>
      <c r="K156" s="26">
        <v>42415999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1338193446</v>
      </c>
      <c r="E157" s="27">
        <v>1338193446</v>
      </c>
      <c r="F157" s="27">
        <v>317674499</v>
      </c>
      <c r="G157" s="36">
        <f t="shared" si="27"/>
        <v>0.2373905655789619</v>
      </c>
      <c r="H157" s="26">
        <v>97268997</v>
      </c>
      <c r="I157" s="27">
        <v>109853704</v>
      </c>
      <c r="J157" s="27">
        <v>110551798</v>
      </c>
      <c r="K157" s="26">
        <v>317674499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127456776</v>
      </c>
      <c r="E158" s="27">
        <v>127456776</v>
      </c>
      <c r="F158" s="27">
        <v>22417870</v>
      </c>
      <c r="G158" s="36">
        <f t="shared" si="27"/>
        <v>0.1758860588157353</v>
      </c>
      <c r="H158" s="26">
        <v>6898150</v>
      </c>
      <c r="I158" s="27">
        <v>5095845</v>
      </c>
      <c r="J158" s="27">
        <v>10423875</v>
      </c>
      <c r="K158" s="26">
        <v>22417870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98728637</v>
      </c>
      <c r="E159" s="27">
        <v>98728637</v>
      </c>
      <c r="F159" s="27">
        <v>18311619</v>
      </c>
      <c r="G159" s="36">
        <f t="shared" si="27"/>
        <v>0.18547424087299008</v>
      </c>
      <c r="H159" s="26">
        <v>4981606</v>
      </c>
      <c r="I159" s="27">
        <v>4940342</v>
      </c>
      <c r="J159" s="27">
        <v>8389671</v>
      </c>
      <c r="K159" s="26">
        <v>18311619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579600491</v>
      </c>
      <c r="E160" s="27">
        <v>579600491</v>
      </c>
      <c r="F160" s="27">
        <v>132542726</v>
      </c>
      <c r="G160" s="36">
        <f t="shared" si="27"/>
        <v>0.2286794577611909</v>
      </c>
      <c r="H160" s="26">
        <v>66709242</v>
      </c>
      <c r="I160" s="27">
        <v>39707884</v>
      </c>
      <c r="J160" s="27">
        <v>26125600</v>
      </c>
      <c r="K160" s="26">
        <v>132542726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296</v>
      </c>
      <c r="C161" s="20"/>
      <c r="D161" s="28">
        <f>SUM(D156:D160)</f>
        <v>2347719711</v>
      </c>
      <c r="E161" s="29">
        <f>SUM(E156:E160)</f>
        <v>2347719711</v>
      </c>
      <c r="F161" s="29">
        <f>SUM(F156:F160)</f>
        <v>533362713</v>
      </c>
      <c r="G161" s="37">
        <f t="shared" si="27"/>
        <v>0.22718330067298226</v>
      </c>
      <c r="H161" s="28">
        <f aca="true" t="shared" si="32" ref="H161:W161">SUM(H156:H160)</f>
        <v>190002527</v>
      </c>
      <c r="I161" s="29">
        <f t="shared" si="32"/>
        <v>177168189</v>
      </c>
      <c r="J161" s="29">
        <f t="shared" si="32"/>
        <v>166191997</v>
      </c>
      <c r="K161" s="28">
        <f t="shared" si="32"/>
        <v>533362713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374137885</v>
      </c>
      <c r="E162" s="27">
        <v>374137885</v>
      </c>
      <c r="F162" s="27">
        <v>82255780</v>
      </c>
      <c r="G162" s="36">
        <f t="shared" si="27"/>
        <v>0.21985418557652883</v>
      </c>
      <c r="H162" s="26">
        <v>26478959</v>
      </c>
      <c r="I162" s="27">
        <v>26892492</v>
      </c>
      <c r="J162" s="27">
        <v>28884329</v>
      </c>
      <c r="K162" s="26">
        <v>82255780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134696102</v>
      </c>
      <c r="E163" s="27">
        <v>134696102</v>
      </c>
      <c r="F163" s="27">
        <v>19998110</v>
      </c>
      <c r="G163" s="36">
        <f t="shared" si="27"/>
        <v>0.14846836473411829</v>
      </c>
      <c r="H163" s="26">
        <v>4669517</v>
      </c>
      <c r="I163" s="27">
        <v>8569431</v>
      </c>
      <c r="J163" s="27">
        <v>6759162</v>
      </c>
      <c r="K163" s="26">
        <v>19998110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242638529</v>
      </c>
      <c r="E164" s="27">
        <v>242638529</v>
      </c>
      <c r="F164" s="27">
        <v>43145002</v>
      </c>
      <c r="G164" s="36">
        <f t="shared" si="27"/>
        <v>0.17781595601414152</v>
      </c>
      <c r="H164" s="26">
        <v>13444438</v>
      </c>
      <c r="I164" s="27">
        <v>14008939</v>
      </c>
      <c r="J164" s="27">
        <v>15691625</v>
      </c>
      <c r="K164" s="26">
        <v>43145002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141997102</v>
      </c>
      <c r="E165" s="27">
        <v>141997102</v>
      </c>
      <c r="F165" s="27">
        <v>15244379</v>
      </c>
      <c r="G165" s="36">
        <f t="shared" si="27"/>
        <v>0.10735697267962553</v>
      </c>
      <c r="H165" s="26">
        <v>1</v>
      </c>
      <c r="I165" s="27">
        <v>6885800</v>
      </c>
      <c r="J165" s="27">
        <v>8358578</v>
      </c>
      <c r="K165" s="26">
        <v>15244379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393940913</v>
      </c>
      <c r="E166" s="27">
        <v>393940913</v>
      </c>
      <c r="F166" s="27">
        <v>72212920</v>
      </c>
      <c r="G166" s="36">
        <f t="shared" si="27"/>
        <v>0.18330901314634462</v>
      </c>
      <c r="H166" s="26">
        <v>23998286</v>
      </c>
      <c r="I166" s="27">
        <v>24444172</v>
      </c>
      <c r="J166" s="27">
        <v>23770462</v>
      </c>
      <c r="K166" s="26">
        <v>72212920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307</v>
      </c>
      <c r="C167" s="20"/>
      <c r="D167" s="28">
        <f>SUM(D162:D166)</f>
        <v>1287410531</v>
      </c>
      <c r="E167" s="29">
        <f>SUM(E162:E166)</f>
        <v>1287410531</v>
      </c>
      <c r="F167" s="29">
        <f>SUM(F162:F166)</f>
        <v>232856191</v>
      </c>
      <c r="G167" s="37">
        <f t="shared" si="27"/>
        <v>0.18087174634118322</v>
      </c>
      <c r="H167" s="28">
        <f aca="true" t="shared" si="33" ref="H167:W167">SUM(H162:H166)</f>
        <v>68591201</v>
      </c>
      <c r="I167" s="29">
        <f t="shared" si="33"/>
        <v>80800834</v>
      </c>
      <c r="J167" s="29">
        <f t="shared" si="33"/>
        <v>83464156</v>
      </c>
      <c r="K167" s="28">
        <f t="shared" si="33"/>
        <v>232856191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55039802665</v>
      </c>
      <c r="E168" s="29">
        <f>SUM(E103,E105:E109,E111:E118,E120:E123,E125:E129,E131:E134,E136:E141,E143:E147,E149:E154,E156:E160,E162:E166)</f>
        <v>55040830915</v>
      </c>
      <c r="F168" s="29">
        <f>SUM(F103,F105:F109,F111:F118,F120:F123,F125:F129,F131:F134,F136:F141,F143:F147,F149:F154,F156:F160,F162:F166)</f>
        <v>11621834388</v>
      </c>
      <c r="G168" s="37">
        <f t="shared" si="27"/>
        <v>0.21115327136502188</v>
      </c>
      <c r="H168" s="28">
        <f aca="true" t="shared" si="34" ref="H168:W168">SUM(H103,H105:H109,H111:H118,H120:H123,H125:H129,H131:H134,H136:H141,H143:H147,H149:H154,H156:H160,H162:H166)</f>
        <v>3496906449</v>
      </c>
      <c r="I168" s="29">
        <f t="shared" si="34"/>
        <v>4576072100</v>
      </c>
      <c r="J168" s="29">
        <f t="shared" si="34"/>
        <v>3548855839</v>
      </c>
      <c r="K168" s="28">
        <f t="shared" si="34"/>
        <v>11621834388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286559851</v>
      </c>
      <c r="E171" s="27">
        <v>286559851</v>
      </c>
      <c r="F171" s="27">
        <v>49626599</v>
      </c>
      <c r="G171" s="36">
        <f aca="true" t="shared" si="35" ref="G171:G203">IF($D171=0,0,$F171/$D171)</f>
        <v>0.17318057231960243</v>
      </c>
      <c r="H171" s="26">
        <v>14311285</v>
      </c>
      <c r="I171" s="27">
        <v>18117118</v>
      </c>
      <c r="J171" s="27">
        <v>17198196</v>
      </c>
      <c r="K171" s="26">
        <v>49626599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207296549</v>
      </c>
      <c r="E172" s="27">
        <v>207296549</v>
      </c>
      <c r="F172" s="27">
        <v>38317508</v>
      </c>
      <c r="G172" s="36">
        <f t="shared" si="35"/>
        <v>0.18484392617650378</v>
      </c>
      <c r="H172" s="26">
        <v>11187567</v>
      </c>
      <c r="I172" s="27">
        <v>13384188</v>
      </c>
      <c r="J172" s="27">
        <v>13745753</v>
      </c>
      <c r="K172" s="26">
        <v>38317508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1046702386</v>
      </c>
      <c r="E173" s="27">
        <v>1046702386</v>
      </c>
      <c r="F173" s="27">
        <v>206099662</v>
      </c>
      <c r="G173" s="36">
        <f t="shared" si="35"/>
        <v>0.19690378540896916</v>
      </c>
      <c r="H173" s="26">
        <v>31178441</v>
      </c>
      <c r="I173" s="27">
        <v>84753376</v>
      </c>
      <c r="J173" s="27">
        <v>90167845</v>
      </c>
      <c r="K173" s="26">
        <v>206099662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476355057</v>
      </c>
      <c r="E174" s="27">
        <v>476355057</v>
      </c>
      <c r="F174" s="27">
        <v>88409605</v>
      </c>
      <c r="G174" s="36">
        <f t="shared" si="35"/>
        <v>0.18559602485756754</v>
      </c>
      <c r="H174" s="26">
        <v>28140887</v>
      </c>
      <c r="I174" s="27">
        <v>25532665</v>
      </c>
      <c r="J174" s="27">
        <v>34736053</v>
      </c>
      <c r="K174" s="26">
        <v>88409605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148303318</v>
      </c>
      <c r="E175" s="27">
        <v>148303318</v>
      </c>
      <c r="F175" s="27">
        <v>23769844</v>
      </c>
      <c r="G175" s="36">
        <f t="shared" si="35"/>
        <v>0.1602785717848875</v>
      </c>
      <c r="H175" s="26">
        <v>7851627</v>
      </c>
      <c r="I175" s="27">
        <v>8172802</v>
      </c>
      <c r="J175" s="27">
        <v>7745415</v>
      </c>
      <c r="K175" s="26">
        <v>23769844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1063921138</v>
      </c>
      <c r="E176" s="27">
        <v>1063921138</v>
      </c>
      <c r="F176" s="27">
        <v>139356038</v>
      </c>
      <c r="G176" s="36">
        <f t="shared" si="35"/>
        <v>0.130983428209695</v>
      </c>
      <c r="H176" s="26">
        <v>31044446</v>
      </c>
      <c r="I176" s="27">
        <v>50356009</v>
      </c>
      <c r="J176" s="27">
        <v>57955583</v>
      </c>
      <c r="K176" s="26">
        <v>139356038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322</v>
      </c>
      <c r="C177" s="20"/>
      <c r="D177" s="28">
        <f>SUM(D171:D176)</f>
        <v>3229138299</v>
      </c>
      <c r="E177" s="29">
        <f>SUM(E171:E176)</f>
        <v>3229138299</v>
      </c>
      <c r="F177" s="29">
        <f>SUM(F171:F176)</f>
        <v>545579256</v>
      </c>
      <c r="G177" s="37">
        <f t="shared" si="35"/>
        <v>0.1689550602923867</v>
      </c>
      <c r="H177" s="28">
        <f aca="true" t="shared" si="36" ref="H177:W177">SUM(H171:H176)</f>
        <v>123714253</v>
      </c>
      <c r="I177" s="29">
        <f t="shared" si="36"/>
        <v>200316158</v>
      </c>
      <c r="J177" s="29">
        <f t="shared" si="36"/>
        <v>221548845</v>
      </c>
      <c r="K177" s="28">
        <f t="shared" si="36"/>
        <v>545579256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251259825</v>
      </c>
      <c r="E178" s="27">
        <v>251259825</v>
      </c>
      <c r="F178" s="27">
        <v>44493406</v>
      </c>
      <c r="G178" s="36">
        <f t="shared" si="35"/>
        <v>0.17708125841447195</v>
      </c>
      <c r="H178" s="26">
        <v>12771059</v>
      </c>
      <c r="I178" s="27">
        <v>13409614</v>
      </c>
      <c r="J178" s="27">
        <v>18312733</v>
      </c>
      <c r="K178" s="26">
        <v>44493406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612847769</v>
      </c>
      <c r="E179" s="27">
        <v>612847769</v>
      </c>
      <c r="F179" s="27">
        <v>78105622</v>
      </c>
      <c r="G179" s="36">
        <f t="shared" si="35"/>
        <v>0.12744702020772145</v>
      </c>
      <c r="H179" s="26">
        <v>23515883</v>
      </c>
      <c r="I179" s="27">
        <v>27888859</v>
      </c>
      <c r="J179" s="27">
        <v>26700880</v>
      </c>
      <c r="K179" s="26">
        <v>78105622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846250454</v>
      </c>
      <c r="E180" s="27">
        <v>846250454</v>
      </c>
      <c r="F180" s="27">
        <v>146841466</v>
      </c>
      <c r="G180" s="36">
        <f t="shared" si="35"/>
        <v>0.17352010306868326</v>
      </c>
      <c r="H180" s="26">
        <v>33715000</v>
      </c>
      <c r="I180" s="27">
        <v>49106018</v>
      </c>
      <c r="J180" s="27">
        <v>64020448</v>
      </c>
      <c r="K180" s="26">
        <v>146841466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252963710</v>
      </c>
      <c r="E181" s="27">
        <v>252963710</v>
      </c>
      <c r="F181" s="27">
        <v>0</v>
      </c>
      <c r="G181" s="36">
        <f t="shared" si="35"/>
        <v>0</v>
      </c>
      <c r="H181" s="26">
        <v>0</v>
      </c>
      <c r="I181" s="27">
        <v>0</v>
      </c>
      <c r="J181" s="27">
        <v>0</v>
      </c>
      <c r="K181" s="26">
        <v>0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758962333</v>
      </c>
      <c r="E182" s="27">
        <v>758962333</v>
      </c>
      <c r="F182" s="27">
        <v>143782760</v>
      </c>
      <c r="G182" s="36">
        <f t="shared" si="35"/>
        <v>0.18944650313759379</v>
      </c>
      <c r="H182" s="26">
        <v>37579281</v>
      </c>
      <c r="I182" s="27">
        <v>53157521</v>
      </c>
      <c r="J182" s="27">
        <v>53045958</v>
      </c>
      <c r="K182" s="26">
        <v>143782760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333</v>
      </c>
      <c r="C183" s="20"/>
      <c r="D183" s="28">
        <f>SUM(D178:D182)</f>
        <v>2722284091</v>
      </c>
      <c r="E183" s="29">
        <f>SUM(E178:E182)</f>
        <v>2722284091</v>
      </c>
      <c r="F183" s="29">
        <f>SUM(F178:F182)</f>
        <v>413223254</v>
      </c>
      <c r="G183" s="37">
        <f t="shared" si="35"/>
        <v>0.15179284754524175</v>
      </c>
      <c r="H183" s="28">
        <f aca="true" t="shared" si="37" ref="H183:W183">SUM(H178:H182)</f>
        <v>107581223</v>
      </c>
      <c r="I183" s="29">
        <f t="shared" si="37"/>
        <v>143562012</v>
      </c>
      <c r="J183" s="29">
        <f t="shared" si="37"/>
        <v>162080019</v>
      </c>
      <c r="K183" s="28">
        <f t="shared" si="37"/>
        <v>413223254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247642064</v>
      </c>
      <c r="E184" s="27">
        <v>247642064</v>
      </c>
      <c r="F184" s="27">
        <v>41545850</v>
      </c>
      <c r="G184" s="36">
        <f t="shared" si="35"/>
        <v>0.16776572335465595</v>
      </c>
      <c r="H184" s="26">
        <v>9843921</v>
      </c>
      <c r="I184" s="27">
        <v>15313129</v>
      </c>
      <c r="J184" s="27">
        <v>16388800</v>
      </c>
      <c r="K184" s="26">
        <v>41545850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155915220</v>
      </c>
      <c r="E185" s="27">
        <v>155915220</v>
      </c>
      <c r="F185" s="27">
        <v>31758835</v>
      </c>
      <c r="G185" s="36">
        <f t="shared" si="35"/>
        <v>0.20369297493855956</v>
      </c>
      <c r="H185" s="26">
        <v>10064509</v>
      </c>
      <c r="I185" s="27">
        <v>9883888</v>
      </c>
      <c r="J185" s="27">
        <v>11810438</v>
      </c>
      <c r="K185" s="26">
        <v>31758835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2578556000</v>
      </c>
      <c r="E186" s="27">
        <v>2578556000</v>
      </c>
      <c r="F186" s="27">
        <v>599561306</v>
      </c>
      <c r="G186" s="36">
        <f t="shared" si="35"/>
        <v>0.23251824121717737</v>
      </c>
      <c r="H186" s="26">
        <v>167704725</v>
      </c>
      <c r="I186" s="27">
        <v>226883695</v>
      </c>
      <c r="J186" s="27">
        <v>204972886</v>
      </c>
      <c r="K186" s="26">
        <v>599561306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305439890</v>
      </c>
      <c r="E187" s="27">
        <v>305439890</v>
      </c>
      <c r="F187" s="27">
        <v>44242358</v>
      </c>
      <c r="G187" s="36">
        <f t="shared" si="35"/>
        <v>0.14484800266265155</v>
      </c>
      <c r="H187" s="26">
        <v>10984025</v>
      </c>
      <c r="I187" s="27">
        <v>14723292</v>
      </c>
      <c r="J187" s="27">
        <v>18535041</v>
      </c>
      <c r="K187" s="26">
        <v>44242358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740662000</v>
      </c>
      <c r="E188" s="27">
        <v>740662000</v>
      </c>
      <c r="F188" s="27">
        <v>126704077</v>
      </c>
      <c r="G188" s="36">
        <f t="shared" si="35"/>
        <v>0.17106868855159305</v>
      </c>
      <c r="H188" s="26">
        <v>22157884</v>
      </c>
      <c r="I188" s="27">
        <v>59507665</v>
      </c>
      <c r="J188" s="27">
        <v>45038528</v>
      </c>
      <c r="K188" s="26">
        <v>126704077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344</v>
      </c>
      <c r="C189" s="20"/>
      <c r="D189" s="28">
        <f>SUM(D184:D188)</f>
        <v>4028215174</v>
      </c>
      <c r="E189" s="29">
        <f>SUM(E184:E188)</f>
        <v>4028215174</v>
      </c>
      <c r="F189" s="29">
        <f>SUM(F184:F188)</f>
        <v>843812426</v>
      </c>
      <c r="G189" s="37">
        <f t="shared" si="35"/>
        <v>0.2094755095125909</v>
      </c>
      <c r="H189" s="28">
        <f aca="true" t="shared" si="38" ref="H189:W189">SUM(H184:H188)</f>
        <v>220755064</v>
      </c>
      <c r="I189" s="29">
        <f t="shared" si="38"/>
        <v>326311669</v>
      </c>
      <c r="J189" s="29">
        <f t="shared" si="38"/>
        <v>296745693</v>
      </c>
      <c r="K189" s="28">
        <f t="shared" si="38"/>
        <v>843812426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281954643</v>
      </c>
      <c r="E190" s="27">
        <v>281954643</v>
      </c>
      <c r="F190" s="27">
        <v>43454499</v>
      </c>
      <c r="G190" s="36">
        <f t="shared" si="35"/>
        <v>0.15411875661150223</v>
      </c>
      <c r="H190" s="26">
        <v>11032709</v>
      </c>
      <c r="I190" s="27">
        <v>13135989</v>
      </c>
      <c r="J190" s="27">
        <v>19285801</v>
      </c>
      <c r="K190" s="26">
        <v>43454499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465577939</v>
      </c>
      <c r="E191" s="27">
        <v>465577939</v>
      </c>
      <c r="F191" s="27">
        <v>0</v>
      </c>
      <c r="G191" s="36">
        <f t="shared" si="35"/>
        <v>0</v>
      </c>
      <c r="H191" s="26">
        <v>0</v>
      </c>
      <c r="I191" s="27">
        <v>0</v>
      </c>
      <c r="J191" s="27">
        <v>0</v>
      </c>
      <c r="K191" s="26">
        <v>0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376202813</v>
      </c>
      <c r="E192" s="27">
        <v>376202813</v>
      </c>
      <c r="F192" s="27">
        <v>75937296</v>
      </c>
      <c r="G192" s="36">
        <f t="shared" si="35"/>
        <v>0.20185201539149575</v>
      </c>
      <c r="H192" s="26">
        <v>15126633</v>
      </c>
      <c r="I192" s="27">
        <v>45632690</v>
      </c>
      <c r="J192" s="27">
        <v>15177973</v>
      </c>
      <c r="K192" s="26">
        <v>75937296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848802694</v>
      </c>
      <c r="E193" s="27">
        <v>848802694</v>
      </c>
      <c r="F193" s="27">
        <v>208463616</v>
      </c>
      <c r="G193" s="36">
        <f t="shared" si="35"/>
        <v>0.24559726008598176</v>
      </c>
      <c r="H193" s="26">
        <v>45884484</v>
      </c>
      <c r="I193" s="27">
        <v>104662689</v>
      </c>
      <c r="J193" s="27">
        <v>57916443</v>
      </c>
      <c r="K193" s="26">
        <v>208463616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554885906</v>
      </c>
      <c r="E194" s="27">
        <v>554885906</v>
      </c>
      <c r="F194" s="27">
        <v>34821096</v>
      </c>
      <c r="G194" s="36">
        <f t="shared" si="35"/>
        <v>0.06275361407359299</v>
      </c>
      <c r="H194" s="26">
        <v>0</v>
      </c>
      <c r="I194" s="27">
        <v>11808997</v>
      </c>
      <c r="J194" s="27">
        <v>23012099</v>
      </c>
      <c r="K194" s="26">
        <v>34821096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153800927</v>
      </c>
      <c r="E195" s="27">
        <v>153800927</v>
      </c>
      <c r="F195" s="27">
        <v>30807147</v>
      </c>
      <c r="G195" s="36">
        <f t="shared" si="35"/>
        <v>0.2003053401622215</v>
      </c>
      <c r="H195" s="26">
        <v>563803</v>
      </c>
      <c r="I195" s="27">
        <v>1525759</v>
      </c>
      <c r="J195" s="27">
        <v>28717585</v>
      </c>
      <c r="K195" s="26">
        <v>30807147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357</v>
      </c>
      <c r="C196" s="20"/>
      <c r="D196" s="28">
        <f>SUM(D190:D195)</f>
        <v>2681224922</v>
      </c>
      <c r="E196" s="29">
        <f>SUM(E190:E195)</f>
        <v>2681224922</v>
      </c>
      <c r="F196" s="29">
        <f>SUM(F190:F195)</f>
        <v>393483654</v>
      </c>
      <c r="G196" s="37">
        <f t="shared" si="35"/>
        <v>0.14675518296558634</v>
      </c>
      <c r="H196" s="28">
        <f aca="true" t="shared" si="39" ref="H196:W196">SUM(H190:H195)</f>
        <v>72607629</v>
      </c>
      <c r="I196" s="29">
        <f t="shared" si="39"/>
        <v>176766124</v>
      </c>
      <c r="J196" s="29">
        <f t="shared" si="39"/>
        <v>144109901</v>
      </c>
      <c r="K196" s="28">
        <f t="shared" si="39"/>
        <v>393483654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248255849</v>
      </c>
      <c r="E197" s="27">
        <v>248255849</v>
      </c>
      <c r="F197" s="27">
        <v>33465113</v>
      </c>
      <c r="G197" s="36">
        <f t="shared" si="35"/>
        <v>0.13480090452974583</v>
      </c>
      <c r="H197" s="26">
        <v>8247970</v>
      </c>
      <c r="I197" s="27">
        <v>13986510</v>
      </c>
      <c r="J197" s="27">
        <v>11230633</v>
      </c>
      <c r="K197" s="26">
        <v>33465113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328915031</v>
      </c>
      <c r="E198" s="27">
        <v>328915031</v>
      </c>
      <c r="F198" s="27">
        <v>86770926</v>
      </c>
      <c r="G198" s="36">
        <f t="shared" si="35"/>
        <v>0.26380954903821346</v>
      </c>
      <c r="H198" s="26">
        <v>28910276</v>
      </c>
      <c r="I198" s="27">
        <v>30092692</v>
      </c>
      <c r="J198" s="27">
        <v>27767958</v>
      </c>
      <c r="K198" s="26">
        <v>86770926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231113769</v>
      </c>
      <c r="E199" s="27">
        <v>231113769</v>
      </c>
      <c r="F199" s="27">
        <v>40604258</v>
      </c>
      <c r="G199" s="36">
        <f t="shared" si="35"/>
        <v>0.17568948044804722</v>
      </c>
      <c r="H199" s="26">
        <v>13148674</v>
      </c>
      <c r="I199" s="27">
        <v>10104425</v>
      </c>
      <c r="J199" s="27">
        <v>17351159</v>
      </c>
      <c r="K199" s="26">
        <v>40604258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481092254</v>
      </c>
      <c r="E200" s="27">
        <v>481092254</v>
      </c>
      <c r="F200" s="27">
        <v>21657489</v>
      </c>
      <c r="G200" s="36">
        <f t="shared" si="35"/>
        <v>0.0450173305014385</v>
      </c>
      <c r="H200" s="26">
        <v>0</v>
      </c>
      <c r="I200" s="27">
        <v>0</v>
      </c>
      <c r="J200" s="27">
        <v>21657489</v>
      </c>
      <c r="K200" s="26">
        <v>21657489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911854668</v>
      </c>
      <c r="E201" s="27">
        <v>911854668</v>
      </c>
      <c r="F201" s="27">
        <v>241354401</v>
      </c>
      <c r="G201" s="36">
        <f t="shared" si="35"/>
        <v>0.26468516252635993</v>
      </c>
      <c r="H201" s="26">
        <v>62486216</v>
      </c>
      <c r="I201" s="27">
        <v>83948115</v>
      </c>
      <c r="J201" s="27">
        <v>94920070</v>
      </c>
      <c r="K201" s="26">
        <v>241354401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368</v>
      </c>
      <c r="C202" s="20"/>
      <c r="D202" s="28">
        <f>SUM(D197:D201)</f>
        <v>2201231571</v>
      </c>
      <c r="E202" s="29">
        <f>SUM(E197:E201)</f>
        <v>2201231571</v>
      </c>
      <c r="F202" s="29">
        <f>SUM(F197:F201)</f>
        <v>423852187</v>
      </c>
      <c r="G202" s="37">
        <f t="shared" si="35"/>
        <v>0.19255229326346965</v>
      </c>
      <c r="H202" s="28">
        <f aca="true" t="shared" si="40" ref="H202:W202">SUM(H197:H201)</f>
        <v>112793136</v>
      </c>
      <c r="I202" s="29">
        <f t="shared" si="40"/>
        <v>138131742</v>
      </c>
      <c r="J202" s="29">
        <f t="shared" si="40"/>
        <v>172927309</v>
      </c>
      <c r="K202" s="28">
        <f t="shared" si="40"/>
        <v>423852187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14862094057</v>
      </c>
      <c r="E203" s="29">
        <f>SUM(E171:E176,E178:E182,E184:E188,E190:E195,E197:E201)</f>
        <v>14862094057</v>
      </c>
      <c r="F203" s="29">
        <f>SUM(F171:F176,F178:F182,F184:F188,F190:F195,F197:F201)</f>
        <v>2619950777</v>
      </c>
      <c r="G203" s="37">
        <f t="shared" si="35"/>
        <v>0.17628409340916606</v>
      </c>
      <c r="H203" s="28">
        <f aca="true" t="shared" si="41" ref="H203:W203">SUM(H171:H176,H178:H182,H184:H188,H190:H195,H197:H201)</f>
        <v>637451305</v>
      </c>
      <c r="I203" s="29">
        <f t="shared" si="41"/>
        <v>985087705</v>
      </c>
      <c r="J203" s="29">
        <f t="shared" si="41"/>
        <v>997411767</v>
      </c>
      <c r="K203" s="28">
        <f t="shared" si="41"/>
        <v>2619950777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381928172</v>
      </c>
      <c r="E206" s="27">
        <v>381928172</v>
      </c>
      <c r="F206" s="27">
        <v>20010465</v>
      </c>
      <c r="G206" s="36">
        <f aca="true" t="shared" si="42" ref="G206:G229">IF($D206=0,0,$F206/$D206)</f>
        <v>0.052393267810576696</v>
      </c>
      <c r="H206" s="26">
        <v>0</v>
      </c>
      <c r="I206" s="27">
        <v>0</v>
      </c>
      <c r="J206" s="27">
        <v>20010465</v>
      </c>
      <c r="K206" s="26">
        <v>20010465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738223842</v>
      </c>
      <c r="E207" s="27">
        <v>738223842</v>
      </c>
      <c r="F207" s="27">
        <v>97446712</v>
      </c>
      <c r="G207" s="36">
        <f t="shared" si="42"/>
        <v>0.1320015779170676</v>
      </c>
      <c r="H207" s="26">
        <v>28129868</v>
      </c>
      <c r="I207" s="27">
        <v>35342757</v>
      </c>
      <c r="J207" s="27">
        <v>33974087</v>
      </c>
      <c r="K207" s="26">
        <v>97446712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479434127</v>
      </c>
      <c r="E208" s="27">
        <v>479434127</v>
      </c>
      <c r="F208" s="27">
        <v>109009861</v>
      </c>
      <c r="G208" s="36">
        <f t="shared" si="42"/>
        <v>0.22737192632096462</v>
      </c>
      <c r="H208" s="26">
        <v>36590497</v>
      </c>
      <c r="I208" s="27">
        <v>39973059</v>
      </c>
      <c r="J208" s="27">
        <v>32446305</v>
      </c>
      <c r="K208" s="26">
        <v>109009861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304743255</v>
      </c>
      <c r="E209" s="27">
        <v>304743255</v>
      </c>
      <c r="F209" s="27">
        <v>48777254</v>
      </c>
      <c r="G209" s="36">
        <f t="shared" si="42"/>
        <v>0.16006015949393204</v>
      </c>
      <c r="H209" s="26">
        <v>12580733</v>
      </c>
      <c r="I209" s="27">
        <v>18682966</v>
      </c>
      <c r="J209" s="27">
        <v>17513555</v>
      </c>
      <c r="K209" s="26">
        <v>48777254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925995000</v>
      </c>
      <c r="E210" s="27">
        <v>925995000</v>
      </c>
      <c r="F210" s="27">
        <v>166860234</v>
      </c>
      <c r="G210" s="36">
        <f t="shared" si="42"/>
        <v>0.1801956101274845</v>
      </c>
      <c r="H210" s="26">
        <v>61494833</v>
      </c>
      <c r="I210" s="27">
        <v>72144631</v>
      </c>
      <c r="J210" s="27">
        <v>33220770</v>
      </c>
      <c r="K210" s="26">
        <v>166860234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208489614</v>
      </c>
      <c r="E211" s="27">
        <v>208489614</v>
      </c>
      <c r="F211" s="27">
        <v>25725319</v>
      </c>
      <c r="G211" s="36">
        <f t="shared" si="42"/>
        <v>0.12338897130866193</v>
      </c>
      <c r="H211" s="26">
        <v>0</v>
      </c>
      <c r="I211" s="27">
        <v>15507892</v>
      </c>
      <c r="J211" s="27">
        <v>10217427</v>
      </c>
      <c r="K211" s="26">
        <v>25725319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1708278686</v>
      </c>
      <c r="E212" s="27">
        <v>1708278686</v>
      </c>
      <c r="F212" s="27">
        <v>589944126</v>
      </c>
      <c r="G212" s="36">
        <f t="shared" si="42"/>
        <v>0.3453441940327528</v>
      </c>
      <c r="H212" s="26">
        <v>147525508</v>
      </c>
      <c r="I212" s="27">
        <v>174245060</v>
      </c>
      <c r="J212" s="27">
        <v>268173558</v>
      </c>
      <c r="K212" s="26">
        <v>589944126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419448665</v>
      </c>
      <c r="E213" s="27">
        <v>419448665</v>
      </c>
      <c r="F213" s="27">
        <v>53246581</v>
      </c>
      <c r="G213" s="36">
        <f t="shared" si="42"/>
        <v>0.12694421378120252</v>
      </c>
      <c r="H213" s="26">
        <v>16062981</v>
      </c>
      <c r="I213" s="27">
        <v>16040754</v>
      </c>
      <c r="J213" s="27">
        <v>21142846</v>
      </c>
      <c r="K213" s="26">
        <v>53246581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387</v>
      </c>
      <c r="C214" s="20"/>
      <c r="D214" s="28">
        <f>SUM(D206:D213)</f>
        <v>5166541361</v>
      </c>
      <c r="E214" s="29">
        <f>SUM(E206:E213)</f>
        <v>5166541361</v>
      </c>
      <c r="F214" s="29">
        <f>SUM(F206:F213)</f>
        <v>1111020552</v>
      </c>
      <c r="G214" s="37">
        <f t="shared" si="42"/>
        <v>0.2150414512088525</v>
      </c>
      <c r="H214" s="28">
        <f aca="true" t="shared" si="43" ref="H214:W214">SUM(H206:H213)</f>
        <v>302384420</v>
      </c>
      <c r="I214" s="29">
        <f t="shared" si="43"/>
        <v>371937119</v>
      </c>
      <c r="J214" s="29">
        <f t="shared" si="43"/>
        <v>436699013</v>
      </c>
      <c r="K214" s="28">
        <f t="shared" si="43"/>
        <v>1111020552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455075564</v>
      </c>
      <c r="E215" s="27">
        <v>455075564</v>
      </c>
      <c r="F215" s="27">
        <v>70869837</v>
      </c>
      <c r="G215" s="36">
        <f t="shared" si="42"/>
        <v>0.1557320203639851</v>
      </c>
      <c r="H215" s="26">
        <v>44667665</v>
      </c>
      <c r="I215" s="27">
        <v>26202172</v>
      </c>
      <c r="J215" s="27">
        <v>0</v>
      </c>
      <c r="K215" s="26">
        <v>70869837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2696508340</v>
      </c>
      <c r="E216" s="27">
        <v>2696508340</v>
      </c>
      <c r="F216" s="27">
        <v>266465819</v>
      </c>
      <c r="G216" s="36">
        <f t="shared" si="42"/>
        <v>0.09881883732649609</v>
      </c>
      <c r="H216" s="26">
        <v>75480496</v>
      </c>
      <c r="I216" s="27">
        <v>87250937</v>
      </c>
      <c r="J216" s="27">
        <v>103734386</v>
      </c>
      <c r="K216" s="26">
        <v>266465819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1404161111</v>
      </c>
      <c r="E217" s="27">
        <v>1404161111</v>
      </c>
      <c r="F217" s="27">
        <v>301992461</v>
      </c>
      <c r="G217" s="36">
        <f t="shared" si="42"/>
        <v>0.2150696658910674</v>
      </c>
      <c r="H217" s="26">
        <v>71324508</v>
      </c>
      <c r="I217" s="27">
        <v>112718815</v>
      </c>
      <c r="J217" s="27">
        <v>117949138</v>
      </c>
      <c r="K217" s="26">
        <v>301992461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260881343</v>
      </c>
      <c r="E218" s="27">
        <v>260881343</v>
      </c>
      <c r="F218" s="27">
        <v>40057410</v>
      </c>
      <c r="G218" s="36">
        <f t="shared" si="42"/>
        <v>0.15354647265826135</v>
      </c>
      <c r="H218" s="26">
        <v>7280696</v>
      </c>
      <c r="I218" s="27">
        <v>24214731</v>
      </c>
      <c r="J218" s="27">
        <v>8561983</v>
      </c>
      <c r="K218" s="26">
        <v>40057410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613285341</v>
      </c>
      <c r="E219" s="27">
        <v>613285341</v>
      </c>
      <c r="F219" s="27">
        <v>76165832</v>
      </c>
      <c r="G219" s="36">
        <f t="shared" si="42"/>
        <v>0.12419313964981922</v>
      </c>
      <c r="H219" s="26">
        <v>19047879</v>
      </c>
      <c r="I219" s="27">
        <v>28914136</v>
      </c>
      <c r="J219" s="27">
        <v>28203817</v>
      </c>
      <c r="K219" s="26">
        <v>76165832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621258000</v>
      </c>
      <c r="E220" s="27">
        <v>621258000</v>
      </c>
      <c r="F220" s="27">
        <v>112285571</v>
      </c>
      <c r="G220" s="36">
        <f t="shared" si="42"/>
        <v>0.180739034346439</v>
      </c>
      <c r="H220" s="26">
        <v>25556448</v>
      </c>
      <c r="I220" s="27">
        <v>37237031</v>
      </c>
      <c r="J220" s="27">
        <v>49492092</v>
      </c>
      <c r="K220" s="26">
        <v>112285571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441906402</v>
      </c>
      <c r="E221" s="27">
        <v>491344040</v>
      </c>
      <c r="F221" s="27">
        <v>54330422</v>
      </c>
      <c r="G221" s="36">
        <f t="shared" si="42"/>
        <v>0.12294554175750547</v>
      </c>
      <c r="H221" s="26">
        <v>14681254</v>
      </c>
      <c r="I221" s="27">
        <v>18457264</v>
      </c>
      <c r="J221" s="27">
        <v>21191904</v>
      </c>
      <c r="K221" s="26">
        <v>54330422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402</v>
      </c>
      <c r="C222" s="20"/>
      <c r="D222" s="28">
        <f>SUM(D215:D221)</f>
        <v>6493076101</v>
      </c>
      <c r="E222" s="29">
        <f>SUM(E215:E221)</f>
        <v>6542513739</v>
      </c>
      <c r="F222" s="29">
        <f>SUM(F215:F221)</f>
        <v>922167352</v>
      </c>
      <c r="G222" s="37">
        <f t="shared" si="42"/>
        <v>0.1420231855680818</v>
      </c>
      <c r="H222" s="28">
        <f aca="true" t="shared" si="44" ref="H222:W222">SUM(H215:H221)</f>
        <v>258038946</v>
      </c>
      <c r="I222" s="29">
        <f t="shared" si="44"/>
        <v>334995086</v>
      </c>
      <c r="J222" s="29">
        <f t="shared" si="44"/>
        <v>329133320</v>
      </c>
      <c r="K222" s="28">
        <f t="shared" si="44"/>
        <v>922167352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505139098</v>
      </c>
      <c r="E223" s="27">
        <v>505139098</v>
      </c>
      <c r="F223" s="27">
        <v>110792671</v>
      </c>
      <c r="G223" s="36">
        <f t="shared" si="42"/>
        <v>0.2193310148405895</v>
      </c>
      <c r="H223" s="26">
        <v>20729659</v>
      </c>
      <c r="I223" s="27">
        <v>43479115</v>
      </c>
      <c r="J223" s="27">
        <v>46583897</v>
      </c>
      <c r="K223" s="26">
        <v>110792671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709944449</v>
      </c>
      <c r="E224" s="27">
        <v>709944449</v>
      </c>
      <c r="F224" s="27">
        <v>139582071</v>
      </c>
      <c r="G224" s="36">
        <f t="shared" si="42"/>
        <v>0.19660984911792725</v>
      </c>
      <c r="H224" s="26">
        <v>30840668</v>
      </c>
      <c r="I224" s="27">
        <v>50520256</v>
      </c>
      <c r="J224" s="27">
        <v>58221147</v>
      </c>
      <c r="K224" s="26">
        <v>139582071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879460146</v>
      </c>
      <c r="E225" s="27">
        <v>879460146</v>
      </c>
      <c r="F225" s="27">
        <v>144200996</v>
      </c>
      <c r="G225" s="36">
        <f t="shared" si="42"/>
        <v>0.16396535608334434</v>
      </c>
      <c r="H225" s="26">
        <v>36305259</v>
      </c>
      <c r="I225" s="27">
        <v>70696247</v>
      </c>
      <c r="J225" s="27">
        <v>37199490</v>
      </c>
      <c r="K225" s="26">
        <v>144200996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2675594822</v>
      </c>
      <c r="E226" s="27">
        <v>2675594822</v>
      </c>
      <c r="F226" s="27">
        <v>537906156</v>
      </c>
      <c r="G226" s="36">
        <f t="shared" si="42"/>
        <v>0.20104170914709596</v>
      </c>
      <c r="H226" s="26">
        <v>0</v>
      </c>
      <c r="I226" s="27">
        <v>355224517</v>
      </c>
      <c r="J226" s="27">
        <v>182681639</v>
      </c>
      <c r="K226" s="26">
        <v>537906156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209928368</v>
      </c>
      <c r="E227" s="27">
        <v>209928368</v>
      </c>
      <c r="F227" s="27">
        <v>38227024</v>
      </c>
      <c r="G227" s="36">
        <f t="shared" si="42"/>
        <v>0.18209556128212268</v>
      </c>
      <c r="H227" s="26">
        <v>13624940</v>
      </c>
      <c r="I227" s="27">
        <v>12953545</v>
      </c>
      <c r="J227" s="27">
        <v>11648539</v>
      </c>
      <c r="K227" s="26">
        <v>38227024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413</v>
      </c>
      <c r="C228" s="20"/>
      <c r="D228" s="28">
        <f>SUM(D223:D227)</f>
        <v>4980066883</v>
      </c>
      <c r="E228" s="29">
        <f>SUM(E223:E227)</f>
        <v>4980066883</v>
      </c>
      <c r="F228" s="29">
        <f>SUM(F223:F227)</f>
        <v>970708918</v>
      </c>
      <c r="G228" s="37">
        <f t="shared" si="42"/>
        <v>0.1949188516551094</v>
      </c>
      <c r="H228" s="28">
        <f aca="true" t="shared" si="45" ref="H228:W228">SUM(H223:H227)</f>
        <v>101500526</v>
      </c>
      <c r="I228" s="29">
        <f t="shared" si="45"/>
        <v>532873680</v>
      </c>
      <c r="J228" s="29">
        <f t="shared" si="45"/>
        <v>336334712</v>
      </c>
      <c r="K228" s="28">
        <f t="shared" si="45"/>
        <v>970708918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414</v>
      </c>
      <c r="C229" s="20"/>
      <c r="D229" s="28">
        <f>SUM(D206:D213,D215:D221,D223:D227)</f>
        <v>16639684345</v>
      </c>
      <c r="E229" s="29">
        <f>SUM(E206:E213,E215:E221,E223:E227)</f>
        <v>16689121983</v>
      </c>
      <c r="F229" s="29">
        <f>SUM(F206:F213,F215:F221,F223:F227)</f>
        <v>3003896822</v>
      </c>
      <c r="G229" s="37">
        <f t="shared" si="42"/>
        <v>0.18052607006951008</v>
      </c>
      <c r="H229" s="28">
        <f aca="true" t="shared" si="46" ref="H229:W229">SUM(H206:H213,H215:H221,H223:H227)</f>
        <v>661923892</v>
      </c>
      <c r="I229" s="29">
        <f t="shared" si="46"/>
        <v>1239805885</v>
      </c>
      <c r="J229" s="29">
        <f t="shared" si="46"/>
        <v>1102167045</v>
      </c>
      <c r="K229" s="28">
        <f t="shared" si="46"/>
        <v>3003896822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382495234</v>
      </c>
      <c r="E232" s="27">
        <v>382495234</v>
      </c>
      <c r="F232" s="27">
        <v>86646434</v>
      </c>
      <c r="G232" s="36">
        <f aca="true" t="shared" si="47" ref="G232:G258">IF($D232=0,0,$F232/$D232)</f>
        <v>0.2265294474231279</v>
      </c>
      <c r="H232" s="26">
        <v>38931531</v>
      </c>
      <c r="I232" s="27">
        <v>21022913</v>
      </c>
      <c r="J232" s="27">
        <v>26691990</v>
      </c>
      <c r="K232" s="26">
        <v>86646434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1582851000</v>
      </c>
      <c r="E233" s="27">
        <v>1582851000</v>
      </c>
      <c r="F233" s="27">
        <v>341819239</v>
      </c>
      <c r="G233" s="36">
        <f t="shared" si="47"/>
        <v>0.21595162084112782</v>
      </c>
      <c r="H233" s="26">
        <v>97932932</v>
      </c>
      <c r="I233" s="27">
        <v>109058691</v>
      </c>
      <c r="J233" s="27">
        <v>134827616</v>
      </c>
      <c r="K233" s="26">
        <v>341819239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3886035043</v>
      </c>
      <c r="E234" s="27">
        <v>3886035043</v>
      </c>
      <c r="F234" s="27">
        <v>840588774</v>
      </c>
      <c r="G234" s="36">
        <f t="shared" si="47"/>
        <v>0.21631013737618526</v>
      </c>
      <c r="H234" s="26">
        <v>191171779</v>
      </c>
      <c r="I234" s="27">
        <v>359128993</v>
      </c>
      <c r="J234" s="27">
        <v>290288002</v>
      </c>
      <c r="K234" s="26">
        <v>840588774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158059931</v>
      </c>
      <c r="E235" s="27">
        <v>158059931</v>
      </c>
      <c r="F235" s="27">
        <v>47814816</v>
      </c>
      <c r="G235" s="36">
        <f t="shared" si="47"/>
        <v>0.3025106723600936</v>
      </c>
      <c r="H235" s="26">
        <v>24043602</v>
      </c>
      <c r="I235" s="27">
        <v>13644464</v>
      </c>
      <c r="J235" s="27">
        <v>10126750</v>
      </c>
      <c r="K235" s="26">
        <v>47814816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762027556</v>
      </c>
      <c r="E236" s="27">
        <v>762027556</v>
      </c>
      <c r="F236" s="27">
        <v>161130690</v>
      </c>
      <c r="G236" s="36">
        <f t="shared" si="47"/>
        <v>0.2114499518177529</v>
      </c>
      <c r="H236" s="26">
        <v>62253591</v>
      </c>
      <c r="I236" s="27">
        <v>40883750</v>
      </c>
      <c r="J236" s="27">
        <v>57993349</v>
      </c>
      <c r="K236" s="26">
        <v>161130690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298800000</v>
      </c>
      <c r="E237" s="27">
        <v>298800000</v>
      </c>
      <c r="F237" s="27">
        <v>81448545</v>
      </c>
      <c r="G237" s="36">
        <f t="shared" si="47"/>
        <v>0.27258549196787146</v>
      </c>
      <c r="H237" s="26">
        <v>27854954</v>
      </c>
      <c r="I237" s="27">
        <v>29644770</v>
      </c>
      <c r="J237" s="27">
        <v>23948821</v>
      </c>
      <c r="K237" s="26">
        <v>81448545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428</v>
      </c>
      <c r="C238" s="20"/>
      <c r="D238" s="28">
        <f>SUM(D232:D237)</f>
        <v>7070268764</v>
      </c>
      <c r="E238" s="29">
        <f>SUM(E232:E237)</f>
        <v>7070268764</v>
      </c>
      <c r="F238" s="29">
        <f>SUM(F232:F237)</f>
        <v>1559448498</v>
      </c>
      <c r="G238" s="37">
        <f t="shared" si="47"/>
        <v>0.22056424586577428</v>
      </c>
      <c r="H238" s="28">
        <f aca="true" t="shared" si="48" ref="H238:W238">SUM(H232:H237)</f>
        <v>442188389</v>
      </c>
      <c r="I238" s="29">
        <f t="shared" si="48"/>
        <v>573383581</v>
      </c>
      <c r="J238" s="29">
        <f t="shared" si="48"/>
        <v>543876528</v>
      </c>
      <c r="K238" s="28">
        <f t="shared" si="48"/>
        <v>1559448498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114676990</v>
      </c>
      <c r="E239" s="27">
        <v>114676990</v>
      </c>
      <c r="F239" s="27">
        <v>31315029</v>
      </c>
      <c r="G239" s="36">
        <f t="shared" si="47"/>
        <v>0.27307159875751885</v>
      </c>
      <c r="H239" s="26">
        <v>9232739</v>
      </c>
      <c r="I239" s="27">
        <v>12625577</v>
      </c>
      <c r="J239" s="27">
        <v>9456713</v>
      </c>
      <c r="K239" s="26">
        <v>31315029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167040886</v>
      </c>
      <c r="E240" s="27">
        <v>167040886</v>
      </c>
      <c r="F240" s="27">
        <v>23297196</v>
      </c>
      <c r="G240" s="36">
        <f t="shared" si="47"/>
        <v>0.13947002172869222</v>
      </c>
      <c r="H240" s="26">
        <v>6585393</v>
      </c>
      <c r="I240" s="27">
        <v>8924806</v>
      </c>
      <c r="J240" s="27">
        <v>7786997</v>
      </c>
      <c r="K240" s="26">
        <v>23297196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638269096</v>
      </c>
      <c r="E241" s="27">
        <v>638269096</v>
      </c>
      <c r="F241" s="27">
        <v>0</v>
      </c>
      <c r="G241" s="36">
        <f t="shared" si="47"/>
        <v>0</v>
      </c>
      <c r="H241" s="26">
        <v>0</v>
      </c>
      <c r="I241" s="27">
        <v>0</v>
      </c>
      <c r="J241" s="27">
        <v>0</v>
      </c>
      <c r="K241" s="26">
        <v>0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406246000</v>
      </c>
      <c r="E242" s="27">
        <v>406246000</v>
      </c>
      <c r="F242" s="27">
        <v>90242005</v>
      </c>
      <c r="G242" s="36">
        <f t="shared" si="47"/>
        <v>0.222136353342556</v>
      </c>
      <c r="H242" s="26">
        <v>16230795</v>
      </c>
      <c r="I242" s="27">
        <v>39592347</v>
      </c>
      <c r="J242" s="27">
        <v>34418863</v>
      </c>
      <c r="K242" s="26">
        <v>90242005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293237993</v>
      </c>
      <c r="E243" s="27">
        <v>293237993</v>
      </c>
      <c r="F243" s="27">
        <v>57067398</v>
      </c>
      <c r="G243" s="36">
        <f t="shared" si="47"/>
        <v>0.19461120101173246</v>
      </c>
      <c r="H243" s="26">
        <v>20771864</v>
      </c>
      <c r="I243" s="27">
        <v>18648095</v>
      </c>
      <c r="J243" s="27">
        <v>17647439</v>
      </c>
      <c r="K243" s="26">
        <v>57067398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705105016</v>
      </c>
      <c r="E244" s="27">
        <v>705105016</v>
      </c>
      <c r="F244" s="27">
        <v>98806688</v>
      </c>
      <c r="G244" s="36">
        <f t="shared" si="47"/>
        <v>0.14013045682261888</v>
      </c>
      <c r="H244" s="26">
        <v>30927719</v>
      </c>
      <c r="I244" s="27">
        <v>30339629</v>
      </c>
      <c r="J244" s="27">
        <v>37539340</v>
      </c>
      <c r="K244" s="26">
        <v>98806688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441</v>
      </c>
      <c r="C245" s="20"/>
      <c r="D245" s="28">
        <f>SUM(D239:D244)</f>
        <v>2324575981</v>
      </c>
      <c r="E245" s="29">
        <f>SUM(E239:E244)</f>
        <v>2324575981</v>
      </c>
      <c r="F245" s="29">
        <f>SUM(F239:F244)</f>
        <v>300728316</v>
      </c>
      <c r="G245" s="37">
        <f t="shared" si="47"/>
        <v>0.12936910578876018</v>
      </c>
      <c r="H245" s="28">
        <f aca="true" t="shared" si="49" ref="H245:W245">SUM(H239:H244)</f>
        <v>83748510</v>
      </c>
      <c r="I245" s="29">
        <f t="shared" si="49"/>
        <v>110130454</v>
      </c>
      <c r="J245" s="29">
        <f t="shared" si="49"/>
        <v>106849352</v>
      </c>
      <c r="K245" s="28">
        <f t="shared" si="49"/>
        <v>300728316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404097798</v>
      </c>
      <c r="E246" s="27">
        <v>404097798</v>
      </c>
      <c r="F246" s="27">
        <v>98224613</v>
      </c>
      <c r="G246" s="36">
        <f t="shared" si="47"/>
        <v>0.24307138887205715</v>
      </c>
      <c r="H246" s="26">
        <v>31626301</v>
      </c>
      <c r="I246" s="27">
        <v>32495776</v>
      </c>
      <c r="J246" s="27">
        <v>34102536</v>
      </c>
      <c r="K246" s="26">
        <v>98224613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179701424</v>
      </c>
      <c r="E247" s="27">
        <v>179701424</v>
      </c>
      <c r="F247" s="27">
        <v>28384429</v>
      </c>
      <c r="G247" s="36">
        <f t="shared" si="47"/>
        <v>0.15795327809978846</v>
      </c>
      <c r="H247" s="26">
        <v>3116577</v>
      </c>
      <c r="I247" s="27">
        <v>14364095</v>
      </c>
      <c r="J247" s="27">
        <v>10903757</v>
      </c>
      <c r="K247" s="26">
        <v>28384429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188140720</v>
      </c>
      <c r="E248" s="27">
        <v>188140720</v>
      </c>
      <c r="F248" s="27">
        <v>41752634</v>
      </c>
      <c r="G248" s="36">
        <f t="shared" si="47"/>
        <v>0.22192236747047636</v>
      </c>
      <c r="H248" s="26">
        <v>11926368</v>
      </c>
      <c r="I248" s="27">
        <v>12233270</v>
      </c>
      <c r="J248" s="27">
        <v>17592996</v>
      </c>
      <c r="K248" s="26">
        <v>41752634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312932290</v>
      </c>
      <c r="E249" s="27">
        <v>312932290</v>
      </c>
      <c r="F249" s="27">
        <v>38427273</v>
      </c>
      <c r="G249" s="36">
        <f t="shared" si="47"/>
        <v>0.12279740451201121</v>
      </c>
      <c r="H249" s="26">
        <v>7412639</v>
      </c>
      <c r="I249" s="27">
        <v>22313488</v>
      </c>
      <c r="J249" s="27">
        <v>8701146</v>
      </c>
      <c r="K249" s="26">
        <v>38427273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169319724</v>
      </c>
      <c r="E250" s="27">
        <v>169319724</v>
      </c>
      <c r="F250" s="27">
        <v>33203693</v>
      </c>
      <c r="G250" s="36">
        <f t="shared" si="47"/>
        <v>0.19610056179869512</v>
      </c>
      <c r="H250" s="26">
        <v>9940922</v>
      </c>
      <c r="I250" s="27">
        <v>16468301</v>
      </c>
      <c r="J250" s="27">
        <v>6794470</v>
      </c>
      <c r="K250" s="26">
        <v>33203693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306476281</v>
      </c>
      <c r="E251" s="27">
        <v>306476281</v>
      </c>
      <c r="F251" s="27">
        <v>38027973</v>
      </c>
      <c r="G251" s="36">
        <f t="shared" si="47"/>
        <v>0.1240812922811472</v>
      </c>
      <c r="H251" s="26">
        <v>10492304</v>
      </c>
      <c r="I251" s="27">
        <v>13857263</v>
      </c>
      <c r="J251" s="27">
        <v>13678406</v>
      </c>
      <c r="K251" s="26">
        <v>38027973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1560668237</v>
      </c>
      <c r="E252" s="29">
        <f>SUM(E246:E251)</f>
        <v>1560668237</v>
      </c>
      <c r="F252" s="29">
        <f>SUM(F246:F251)</f>
        <v>278020615</v>
      </c>
      <c r="G252" s="37">
        <f t="shared" si="47"/>
        <v>0.17814203455208782</v>
      </c>
      <c r="H252" s="28">
        <f aca="true" t="shared" si="50" ref="H252:W252">SUM(H246:H251)</f>
        <v>74515111</v>
      </c>
      <c r="I252" s="29">
        <f t="shared" si="50"/>
        <v>111732193</v>
      </c>
      <c r="J252" s="29">
        <f t="shared" si="50"/>
        <v>91773311</v>
      </c>
      <c r="K252" s="28">
        <f t="shared" si="50"/>
        <v>278020615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2818956041</v>
      </c>
      <c r="E253" s="27">
        <v>2818956041</v>
      </c>
      <c r="F253" s="27">
        <v>524647738</v>
      </c>
      <c r="G253" s="36">
        <f t="shared" si="47"/>
        <v>0.1861141963086043</v>
      </c>
      <c r="H253" s="26">
        <v>89687528</v>
      </c>
      <c r="I253" s="27">
        <v>186206968</v>
      </c>
      <c r="J253" s="27">
        <v>248753242</v>
      </c>
      <c r="K253" s="26">
        <v>524647738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299005336</v>
      </c>
      <c r="E254" s="27">
        <v>299005336</v>
      </c>
      <c r="F254" s="27">
        <v>43735769</v>
      </c>
      <c r="G254" s="36">
        <f t="shared" si="47"/>
        <v>0.1462708645440361</v>
      </c>
      <c r="H254" s="26">
        <v>6772001</v>
      </c>
      <c r="I254" s="27">
        <v>17729165</v>
      </c>
      <c r="J254" s="27">
        <v>19234603</v>
      </c>
      <c r="K254" s="26">
        <v>43735769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0</v>
      </c>
      <c r="E255" s="27">
        <v>0</v>
      </c>
      <c r="F255" s="27">
        <v>0</v>
      </c>
      <c r="G255" s="36">
        <f t="shared" si="47"/>
        <v>0</v>
      </c>
      <c r="H255" s="26">
        <v>0</v>
      </c>
      <c r="I255" s="27">
        <v>0</v>
      </c>
      <c r="J255" s="27">
        <v>0</v>
      </c>
      <c r="K255" s="26">
        <v>0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172328595</v>
      </c>
      <c r="E256" s="27">
        <v>172328595</v>
      </c>
      <c r="F256" s="27">
        <v>32325735</v>
      </c>
      <c r="G256" s="36">
        <f t="shared" si="47"/>
        <v>0.187581956436191</v>
      </c>
      <c r="H256" s="26">
        <v>10373720</v>
      </c>
      <c r="I256" s="27">
        <v>10155184</v>
      </c>
      <c r="J256" s="27">
        <v>11796831</v>
      </c>
      <c r="K256" s="26">
        <v>32325735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463</v>
      </c>
      <c r="C257" s="20"/>
      <c r="D257" s="28">
        <f>SUM(D253:D256)</f>
        <v>3290289972</v>
      </c>
      <c r="E257" s="29">
        <f>SUM(E253:E256)</f>
        <v>3290289972</v>
      </c>
      <c r="F257" s="29">
        <f>SUM(F253:F256)</f>
        <v>600709242</v>
      </c>
      <c r="G257" s="37">
        <f t="shared" si="47"/>
        <v>0.18257030447527986</v>
      </c>
      <c r="H257" s="28">
        <f aca="true" t="shared" si="51" ref="H257:W257">SUM(H253:H256)</f>
        <v>106833249</v>
      </c>
      <c r="I257" s="29">
        <f t="shared" si="51"/>
        <v>214091317</v>
      </c>
      <c r="J257" s="29">
        <f t="shared" si="51"/>
        <v>279784676</v>
      </c>
      <c r="K257" s="28">
        <f t="shared" si="51"/>
        <v>600709242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14245802954</v>
      </c>
      <c r="E258" s="29">
        <f>SUM(E232:E237,E239:E244,E246:E251,E253:E256)</f>
        <v>14245802954</v>
      </c>
      <c r="F258" s="29">
        <f>SUM(F232:F237,F239:F244,F246:F251,F253:F256)</f>
        <v>2738906671</v>
      </c>
      <c r="G258" s="37">
        <f t="shared" si="47"/>
        <v>0.19226060334008463</v>
      </c>
      <c r="H258" s="28">
        <f aca="true" t="shared" si="52" ref="H258:W258">SUM(H232:H237,H239:H244,H246:H251,H253:H256)</f>
        <v>707285259</v>
      </c>
      <c r="I258" s="29">
        <f t="shared" si="52"/>
        <v>1009337545</v>
      </c>
      <c r="J258" s="29">
        <f t="shared" si="52"/>
        <v>1022283867</v>
      </c>
      <c r="K258" s="28">
        <f t="shared" si="52"/>
        <v>2738906671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160944839</v>
      </c>
      <c r="E261" s="27">
        <v>160944839</v>
      </c>
      <c r="F261" s="27">
        <v>41799065</v>
      </c>
      <c r="G261" s="36">
        <f aca="true" t="shared" si="53" ref="G261:G297">IF($D261=0,0,$F261/$D261)</f>
        <v>0.2597105024287234</v>
      </c>
      <c r="H261" s="26">
        <v>14980170</v>
      </c>
      <c r="I261" s="27">
        <v>13397309</v>
      </c>
      <c r="J261" s="27">
        <v>13421586</v>
      </c>
      <c r="K261" s="26">
        <v>41799065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314077676</v>
      </c>
      <c r="E262" s="27">
        <v>314077676</v>
      </c>
      <c r="F262" s="27">
        <v>44079291</v>
      </c>
      <c r="G262" s="36">
        <f t="shared" si="53"/>
        <v>0.14034518964028503</v>
      </c>
      <c r="H262" s="26">
        <v>11554635</v>
      </c>
      <c r="I262" s="27">
        <v>13812986</v>
      </c>
      <c r="J262" s="27">
        <v>18711670</v>
      </c>
      <c r="K262" s="26">
        <v>44079291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528998501</v>
      </c>
      <c r="E263" s="27">
        <v>528998501</v>
      </c>
      <c r="F263" s="27">
        <v>64065426</v>
      </c>
      <c r="G263" s="36">
        <f t="shared" si="53"/>
        <v>0.1211070085811075</v>
      </c>
      <c r="H263" s="26">
        <v>11933624</v>
      </c>
      <c r="I263" s="27">
        <v>25493693</v>
      </c>
      <c r="J263" s="27">
        <v>26638109</v>
      </c>
      <c r="K263" s="26">
        <v>64065426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96728279</v>
      </c>
      <c r="E264" s="27">
        <v>96728279</v>
      </c>
      <c r="F264" s="27">
        <v>18880323</v>
      </c>
      <c r="G264" s="36">
        <f t="shared" si="53"/>
        <v>0.19518927861830354</v>
      </c>
      <c r="H264" s="26">
        <v>5123201</v>
      </c>
      <c r="I264" s="27">
        <v>6909368</v>
      </c>
      <c r="J264" s="27">
        <v>6847754</v>
      </c>
      <c r="K264" s="26">
        <v>18880323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474</v>
      </c>
      <c r="C265" s="20"/>
      <c r="D265" s="28">
        <f>SUM(D261:D264)</f>
        <v>1100749295</v>
      </c>
      <c r="E265" s="29">
        <f>SUM(E261:E264)</f>
        <v>1100749295</v>
      </c>
      <c r="F265" s="29">
        <f>SUM(F261:F264)</f>
        <v>168824105</v>
      </c>
      <c r="G265" s="37">
        <f t="shared" si="53"/>
        <v>0.1533719855800589</v>
      </c>
      <c r="H265" s="28">
        <f aca="true" t="shared" si="54" ref="H265:W265">SUM(H261:H264)</f>
        <v>43591630</v>
      </c>
      <c r="I265" s="29">
        <f t="shared" si="54"/>
        <v>59613356</v>
      </c>
      <c r="J265" s="29">
        <f t="shared" si="54"/>
        <v>65619119</v>
      </c>
      <c r="K265" s="28">
        <f t="shared" si="54"/>
        <v>168824105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62448602</v>
      </c>
      <c r="E266" s="27">
        <v>62448602</v>
      </c>
      <c r="F266" s="27">
        <v>12138464</v>
      </c>
      <c r="G266" s="36">
        <f t="shared" si="53"/>
        <v>0.19437527200368712</v>
      </c>
      <c r="H266" s="26">
        <v>4108368</v>
      </c>
      <c r="I266" s="27">
        <v>3907068</v>
      </c>
      <c r="J266" s="27">
        <v>4123028</v>
      </c>
      <c r="K266" s="26">
        <v>12138464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299276247</v>
      </c>
      <c r="E267" s="27">
        <v>299276247</v>
      </c>
      <c r="F267" s="27">
        <v>64216480</v>
      </c>
      <c r="G267" s="36">
        <f t="shared" si="53"/>
        <v>0.21457259185691405</v>
      </c>
      <c r="H267" s="26">
        <v>21468112</v>
      </c>
      <c r="I267" s="27">
        <v>21954720</v>
      </c>
      <c r="J267" s="27">
        <v>20793648</v>
      </c>
      <c r="K267" s="26">
        <v>64216480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50636500</v>
      </c>
      <c r="E268" s="27">
        <v>50636500</v>
      </c>
      <c r="F268" s="27">
        <v>8583892</v>
      </c>
      <c r="G268" s="36">
        <f t="shared" si="53"/>
        <v>0.16951985228046962</v>
      </c>
      <c r="H268" s="26">
        <v>2239449</v>
      </c>
      <c r="I268" s="27">
        <v>2950438</v>
      </c>
      <c r="J268" s="27">
        <v>3394005</v>
      </c>
      <c r="K268" s="26">
        <v>8583892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90644495</v>
      </c>
      <c r="E269" s="27">
        <v>90644495</v>
      </c>
      <c r="F269" s="27">
        <v>14972875</v>
      </c>
      <c r="G269" s="36">
        <f t="shared" si="53"/>
        <v>0.1651823974528183</v>
      </c>
      <c r="H269" s="26">
        <v>3570198</v>
      </c>
      <c r="I269" s="27">
        <v>5346316</v>
      </c>
      <c r="J269" s="27">
        <v>6056361</v>
      </c>
      <c r="K269" s="26">
        <v>14972875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51635800</v>
      </c>
      <c r="E270" s="27">
        <v>51635800</v>
      </c>
      <c r="F270" s="27">
        <v>8648220</v>
      </c>
      <c r="G270" s="36">
        <f t="shared" si="53"/>
        <v>0.16748496198373997</v>
      </c>
      <c r="H270" s="26">
        <v>2118864</v>
      </c>
      <c r="I270" s="27">
        <v>3040960</v>
      </c>
      <c r="J270" s="27">
        <v>3488396</v>
      </c>
      <c r="K270" s="26">
        <v>8648220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52440260</v>
      </c>
      <c r="E271" s="27">
        <v>52440260</v>
      </c>
      <c r="F271" s="27">
        <v>5998404</v>
      </c>
      <c r="G271" s="36">
        <f t="shared" si="53"/>
        <v>0.11438547406134142</v>
      </c>
      <c r="H271" s="26">
        <v>1599360</v>
      </c>
      <c r="I271" s="27">
        <v>2080485</v>
      </c>
      <c r="J271" s="27">
        <v>2318559</v>
      </c>
      <c r="K271" s="26">
        <v>5998404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100409335</v>
      </c>
      <c r="E272" s="27">
        <v>100409335</v>
      </c>
      <c r="F272" s="27">
        <v>11811215</v>
      </c>
      <c r="G272" s="36">
        <f t="shared" si="53"/>
        <v>0.11763064659276949</v>
      </c>
      <c r="H272" s="26">
        <v>4495483</v>
      </c>
      <c r="I272" s="27">
        <v>3393417</v>
      </c>
      <c r="J272" s="27">
        <v>3922315</v>
      </c>
      <c r="K272" s="26">
        <v>11811215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489</v>
      </c>
      <c r="C273" s="20"/>
      <c r="D273" s="28">
        <f>SUM(D266:D272)</f>
        <v>707491239</v>
      </c>
      <c r="E273" s="29">
        <f>SUM(E266:E272)</f>
        <v>707491239</v>
      </c>
      <c r="F273" s="29">
        <f>SUM(F266:F272)</f>
        <v>126369550</v>
      </c>
      <c r="G273" s="37">
        <f t="shared" si="53"/>
        <v>0.1786164167610279</v>
      </c>
      <c r="H273" s="28">
        <f aca="true" t="shared" si="55" ref="H273:W273">SUM(H266:H272)</f>
        <v>39599834</v>
      </c>
      <c r="I273" s="29">
        <f t="shared" si="55"/>
        <v>42673404</v>
      </c>
      <c r="J273" s="29">
        <f t="shared" si="55"/>
        <v>44096312</v>
      </c>
      <c r="K273" s="28">
        <f t="shared" si="55"/>
        <v>126369550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126438166</v>
      </c>
      <c r="E274" s="27">
        <v>126438166</v>
      </c>
      <c r="F274" s="27">
        <v>12116679</v>
      </c>
      <c r="G274" s="36">
        <f t="shared" si="53"/>
        <v>0.09583086644898028</v>
      </c>
      <c r="H274" s="26">
        <v>2832702</v>
      </c>
      <c r="I274" s="27">
        <v>5152212</v>
      </c>
      <c r="J274" s="27">
        <v>4131765</v>
      </c>
      <c r="K274" s="26">
        <v>12116679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153429853</v>
      </c>
      <c r="E275" s="27">
        <v>153429853</v>
      </c>
      <c r="F275" s="27">
        <v>34479930</v>
      </c>
      <c r="G275" s="36">
        <f t="shared" si="53"/>
        <v>0.22472764801514866</v>
      </c>
      <c r="H275" s="26">
        <v>5738953</v>
      </c>
      <c r="I275" s="27">
        <v>16650250</v>
      </c>
      <c r="J275" s="27">
        <v>12090727</v>
      </c>
      <c r="K275" s="26">
        <v>34479930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215963650</v>
      </c>
      <c r="E276" s="27">
        <v>215963650</v>
      </c>
      <c r="F276" s="27">
        <v>50977065</v>
      </c>
      <c r="G276" s="36">
        <f t="shared" si="53"/>
        <v>0.23604465381095383</v>
      </c>
      <c r="H276" s="26">
        <v>16216134</v>
      </c>
      <c r="I276" s="27">
        <v>17298811</v>
      </c>
      <c r="J276" s="27">
        <v>17462120</v>
      </c>
      <c r="K276" s="26">
        <v>50977065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61948771</v>
      </c>
      <c r="E277" s="27">
        <v>61948771</v>
      </c>
      <c r="F277" s="27">
        <v>7928711</v>
      </c>
      <c r="G277" s="36">
        <f t="shared" si="53"/>
        <v>0.12798818882137306</v>
      </c>
      <c r="H277" s="26">
        <v>4838508</v>
      </c>
      <c r="I277" s="27">
        <v>3090203</v>
      </c>
      <c r="J277" s="27">
        <v>0</v>
      </c>
      <c r="K277" s="26">
        <v>7928711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50807544</v>
      </c>
      <c r="E278" s="27">
        <v>50807544</v>
      </c>
      <c r="F278" s="27">
        <v>7804506</v>
      </c>
      <c r="G278" s="36">
        <f t="shared" si="53"/>
        <v>0.15360919630360403</v>
      </c>
      <c r="H278" s="26">
        <v>1780505</v>
      </c>
      <c r="I278" s="27">
        <v>3135682</v>
      </c>
      <c r="J278" s="27">
        <v>2888319</v>
      </c>
      <c r="K278" s="26">
        <v>7804506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63599696</v>
      </c>
      <c r="E279" s="27">
        <v>63599696</v>
      </c>
      <c r="F279" s="27">
        <v>10525083</v>
      </c>
      <c r="G279" s="36">
        <f t="shared" si="53"/>
        <v>0.1654895174341714</v>
      </c>
      <c r="H279" s="26">
        <v>4044253</v>
      </c>
      <c r="I279" s="27">
        <v>3308868</v>
      </c>
      <c r="J279" s="27">
        <v>3171962</v>
      </c>
      <c r="K279" s="26">
        <v>10525083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102334013</v>
      </c>
      <c r="E280" s="27">
        <v>102334013</v>
      </c>
      <c r="F280" s="27">
        <v>9854435</v>
      </c>
      <c r="G280" s="36">
        <f t="shared" si="53"/>
        <v>0.09629677084978579</v>
      </c>
      <c r="H280" s="26">
        <v>0</v>
      </c>
      <c r="I280" s="27">
        <v>0</v>
      </c>
      <c r="J280" s="27">
        <v>9854435</v>
      </c>
      <c r="K280" s="26">
        <v>9854435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147827900</v>
      </c>
      <c r="E281" s="27">
        <v>147827900</v>
      </c>
      <c r="F281" s="27">
        <v>33325975</v>
      </c>
      <c r="G281" s="36">
        <f t="shared" si="53"/>
        <v>0.2254376541911236</v>
      </c>
      <c r="H281" s="26">
        <v>11684997</v>
      </c>
      <c r="I281" s="27">
        <v>7317227</v>
      </c>
      <c r="J281" s="27">
        <v>14323751</v>
      </c>
      <c r="K281" s="26">
        <v>33325975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51274229</v>
      </c>
      <c r="E282" s="27">
        <v>51274229</v>
      </c>
      <c r="F282" s="27">
        <v>11339557</v>
      </c>
      <c r="G282" s="36">
        <f t="shared" si="53"/>
        <v>0.22115509528188126</v>
      </c>
      <c r="H282" s="26">
        <v>3995024</v>
      </c>
      <c r="I282" s="27">
        <v>3318028</v>
      </c>
      <c r="J282" s="27">
        <v>4026505</v>
      </c>
      <c r="K282" s="26">
        <v>11339557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508</v>
      </c>
      <c r="C283" s="20"/>
      <c r="D283" s="28">
        <f>SUM(D274:D282)</f>
        <v>973623822</v>
      </c>
      <c r="E283" s="29">
        <f>SUM(E274:E282)</f>
        <v>973623822</v>
      </c>
      <c r="F283" s="29">
        <f>SUM(F274:F282)</f>
        <v>178351941</v>
      </c>
      <c r="G283" s="37">
        <f t="shared" si="53"/>
        <v>0.18318362489696766</v>
      </c>
      <c r="H283" s="28">
        <f aca="true" t="shared" si="56" ref="H283:W283">SUM(H274:H282)</f>
        <v>51131076</v>
      </c>
      <c r="I283" s="29">
        <f t="shared" si="56"/>
        <v>59271281</v>
      </c>
      <c r="J283" s="29">
        <f t="shared" si="56"/>
        <v>67949584</v>
      </c>
      <c r="K283" s="28">
        <f t="shared" si="56"/>
        <v>178351941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194538004</v>
      </c>
      <c r="E284" s="27">
        <v>194538004</v>
      </c>
      <c r="F284" s="27">
        <v>52281553</v>
      </c>
      <c r="G284" s="36">
        <f t="shared" si="53"/>
        <v>0.268747246938958</v>
      </c>
      <c r="H284" s="26">
        <v>13624423</v>
      </c>
      <c r="I284" s="27">
        <v>19761784</v>
      </c>
      <c r="J284" s="27">
        <v>18895346</v>
      </c>
      <c r="K284" s="26">
        <v>52281553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63788538</v>
      </c>
      <c r="E285" s="27">
        <v>63788538</v>
      </c>
      <c r="F285" s="27">
        <v>10016610</v>
      </c>
      <c r="G285" s="36">
        <f t="shared" si="53"/>
        <v>0.1570283676982846</v>
      </c>
      <c r="H285" s="26">
        <v>3657479</v>
      </c>
      <c r="I285" s="27">
        <v>3212062</v>
      </c>
      <c r="J285" s="27">
        <v>3147069</v>
      </c>
      <c r="K285" s="26">
        <v>10016610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212817922</v>
      </c>
      <c r="E286" s="27">
        <v>212817922</v>
      </c>
      <c r="F286" s="27">
        <v>21948594</v>
      </c>
      <c r="G286" s="36">
        <f t="shared" si="53"/>
        <v>0.10313320322712295</v>
      </c>
      <c r="H286" s="26">
        <v>12098887</v>
      </c>
      <c r="I286" s="27">
        <v>9849707</v>
      </c>
      <c r="J286" s="27">
        <v>0</v>
      </c>
      <c r="K286" s="26">
        <v>21948594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83797808</v>
      </c>
      <c r="E287" s="27">
        <v>83797808</v>
      </c>
      <c r="F287" s="27">
        <v>13913080</v>
      </c>
      <c r="G287" s="36">
        <f t="shared" si="53"/>
        <v>0.16603155061048852</v>
      </c>
      <c r="H287" s="26">
        <v>1749862</v>
      </c>
      <c r="I287" s="27">
        <v>5014291</v>
      </c>
      <c r="J287" s="27">
        <v>7148927</v>
      </c>
      <c r="K287" s="26">
        <v>13913080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647530654</v>
      </c>
      <c r="E288" s="27">
        <v>647530654</v>
      </c>
      <c r="F288" s="27">
        <v>111829754</v>
      </c>
      <c r="G288" s="36">
        <f t="shared" si="53"/>
        <v>0.17270186872110613</v>
      </c>
      <c r="H288" s="26">
        <v>1</v>
      </c>
      <c r="I288" s="27">
        <v>43952796</v>
      </c>
      <c r="J288" s="27">
        <v>67876957</v>
      </c>
      <c r="K288" s="26">
        <v>111829754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63080072</v>
      </c>
      <c r="E289" s="27">
        <v>63080072</v>
      </c>
      <c r="F289" s="27">
        <v>12842088</v>
      </c>
      <c r="G289" s="36">
        <f t="shared" si="53"/>
        <v>0.20358391474251963</v>
      </c>
      <c r="H289" s="26">
        <v>4499417</v>
      </c>
      <c r="I289" s="27">
        <v>4140569</v>
      </c>
      <c r="J289" s="27">
        <v>4202102</v>
      </c>
      <c r="K289" s="26">
        <v>12842088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521</v>
      </c>
      <c r="C290" s="20"/>
      <c r="D290" s="28">
        <f>SUM(D284:D289)</f>
        <v>1265552998</v>
      </c>
      <c r="E290" s="29">
        <f>SUM(E284:E289)</f>
        <v>1265552998</v>
      </c>
      <c r="F290" s="29">
        <f>SUM(F284:F289)</f>
        <v>222831679</v>
      </c>
      <c r="G290" s="37">
        <f t="shared" si="53"/>
        <v>0.17607455345777626</v>
      </c>
      <c r="H290" s="28">
        <f aca="true" t="shared" si="57" ref="H290:W290">SUM(H284:H289)</f>
        <v>35630069</v>
      </c>
      <c r="I290" s="29">
        <f t="shared" si="57"/>
        <v>85931209</v>
      </c>
      <c r="J290" s="29">
        <f t="shared" si="57"/>
        <v>101270401</v>
      </c>
      <c r="K290" s="28">
        <f t="shared" si="57"/>
        <v>222831679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1891343834</v>
      </c>
      <c r="E291" s="27">
        <v>1891343834</v>
      </c>
      <c r="F291" s="27">
        <v>536030975</v>
      </c>
      <c r="G291" s="36">
        <f t="shared" si="53"/>
        <v>0.2834127594168581</v>
      </c>
      <c r="H291" s="26">
        <v>72815636</v>
      </c>
      <c r="I291" s="27">
        <v>135058621</v>
      </c>
      <c r="J291" s="27">
        <v>328156718</v>
      </c>
      <c r="K291" s="26">
        <v>536030975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167412483</v>
      </c>
      <c r="E292" s="27">
        <v>167412483</v>
      </c>
      <c r="F292" s="27">
        <v>22499660</v>
      </c>
      <c r="G292" s="36">
        <f t="shared" si="53"/>
        <v>0.1343965491509973</v>
      </c>
      <c r="H292" s="26">
        <v>10151019</v>
      </c>
      <c r="I292" s="27">
        <v>5737289</v>
      </c>
      <c r="J292" s="27">
        <v>6611352</v>
      </c>
      <c r="K292" s="26">
        <v>22499660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135888014</v>
      </c>
      <c r="E293" s="27">
        <v>135888014</v>
      </c>
      <c r="F293" s="27">
        <v>14885593</v>
      </c>
      <c r="G293" s="36">
        <f t="shared" si="53"/>
        <v>0.10954309038617636</v>
      </c>
      <c r="H293" s="26">
        <v>4382908</v>
      </c>
      <c r="I293" s="27">
        <v>3507502</v>
      </c>
      <c r="J293" s="27">
        <v>6995183</v>
      </c>
      <c r="K293" s="26">
        <v>14885593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270350531</v>
      </c>
      <c r="E294" s="27">
        <v>270350531</v>
      </c>
      <c r="F294" s="27">
        <v>28692664</v>
      </c>
      <c r="G294" s="36">
        <f t="shared" si="53"/>
        <v>0.10613133953859333</v>
      </c>
      <c r="H294" s="26">
        <v>8125876</v>
      </c>
      <c r="I294" s="27">
        <v>9321567</v>
      </c>
      <c r="J294" s="27">
        <v>11245221</v>
      </c>
      <c r="K294" s="26">
        <v>28692664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160268620</v>
      </c>
      <c r="E295" s="27">
        <v>160268620</v>
      </c>
      <c r="F295" s="27">
        <v>21040100</v>
      </c>
      <c r="G295" s="36">
        <f t="shared" si="53"/>
        <v>0.13128022191742839</v>
      </c>
      <c r="H295" s="26">
        <v>6150361</v>
      </c>
      <c r="I295" s="27">
        <v>6927650</v>
      </c>
      <c r="J295" s="27">
        <v>7962089</v>
      </c>
      <c r="K295" s="26">
        <v>21040100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532</v>
      </c>
      <c r="C296" s="20"/>
      <c r="D296" s="28">
        <f>SUM(D291:D295)</f>
        <v>2625263482</v>
      </c>
      <c r="E296" s="29">
        <f>SUM(E291:E295)</f>
        <v>2625263482</v>
      </c>
      <c r="F296" s="29">
        <f>SUM(F291:F295)</f>
        <v>623148992</v>
      </c>
      <c r="G296" s="37">
        <f t="shared" si="53"/>
        <v>0.23736626676620948</v>
      </c>
      <c r="H296" s="28">
        <f aca="true" t="shared" si="58" ref="H296:W296">SUM(H291:H295)</f>
        <v>101625800</v>
      </c>
      <c r="I296" s="29">
        <f t="shared" si="58"/>
        <v>160552629</v>
      </c>
      <c r="J296" s="29">
        <f t="shared" si="58"/>
        <v>360970563</v>
      </c>
      <c r="K296" s="28">
        <f t="shared" si="58"/>
        <v>623148992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6672680836</v>
      </c>
      <c r="E297" s="29">
        <f>SUM(E261:E264,E266:E272,E274:E282,E284:E289,E291:E295)</f>
        <v>6672680836</v>
      </c>
      <c r="F297" s="29">
        <f>SUM(F261:F264,F266:F272,F274:F282,F284:F289,F291:F295)</f>
        <v>1319526267</v>
      </c>
      <c r="G297" s="37">
        <f t="shared" si="53"/>
        <v>0.19775054426115818</v>
      </c>
      <c r="H297" s="28">
        <f aca="true" t="shared" si="59" ref="H297:W297">SUM(H261:H264,H266:H272,H274:H282,H284:H289,H291:H295)</f>
        <v>271578409</v>
      </c>
      <c r="I297" s="29">
        <f t="shared" si="59"/>
        <v>408041879</v>
      </c>
      <c r="J297" s="29">
        <f t="shared" si="59"/>
        <v>639905979</v>
      </c>
      <c r="K297" s="28">
        <f t="shared" si="59"/>
        <v>1319526267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34796423269</v>
      </c>
      <c r="E300" s="27">
        <v>34956650650</v>
      </c>
      <c r="F300" s="27">
        <v>7288144189</v>
      </c>
      <c r="G300" s="36">
        <f aca="true" t="shared" si="60" ref="G300:G337">IF($D300=0,0,$F300/$D300)</f>
        <v>0.20945095800961186</v>
      </c>
      <c r="H300" s="26">
        <v>1424960550</v>
      </c>
      <c r="I300" s="27">
        <v>2926242064</v>
      </c>
      <c r="J300" s="27">
        <v>2936941575</v>
      </c>
      <c r="K300" s="26">
        <v>7288144189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27</v>
      </c>
      <c r="C301" s="20"/>
      <c r="D301" s="28">
        <f>D300</f>
        <v>34796423269</v>
      </c>
      <c r="E301" s="29">
        <f>E300</f>
        <v>34956650650</v>
      </c>
      <c r="F301" s="29">
        <f>F300</f>
        <v>7288144189</v>
      </c>
      <c r="G301" s="37">
        <f t="shared" si="60"/>
        <v>0.20945095800961186</v>
      </c>
      <c r="H301" s="28">
        <f aca="true" t="shared" si="61" ref="H301:W301">H300</f>
        <v>1424960550</v>
      </c>
      <c r="I301" s="29">
        <f t="shared" si="61"/>
        <v>2926242064</v>
      </c>
      <c r="J301" s="29">
        <f t="shared" si="61"/>
        <v>2936941575</v>
      </c>
      <c r="K301" s="28">
        <f t="shared" si="61"/>
        <v>7288144189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272371575</v>
      </c>
      <c r="E302" s="27">
        <v>272371575</v>
      </c>
      <c r="F302" s="27">
        <v>57983317</v>
      </c>
      <c r="G302" s="36">
        <f t="shared" si="60"/>
        <v>0.21288314318408594</v>
      </c>
      <c r="H302" s="26">
        <v>14399578</v>
      </c>
      <c r="I302" s="27">
        <v>20981393</v>
      </c>
      <c r="J302" s="27">
        <v>22602346</v>
      </c>
      <c r="K302" s="26">
        <v>57983317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230105869</v>
      </c>
      <c r="E303" s="27">
        <v>230105869</v>
      </c>
      <c r="F303" s="27">
        <v>56904589</v>
      </c>
      <c r="G303" s="36">
        <f t="shared" si="60"/>
        <v>0.24729742551677375</v>
      </c>
      <c r="H303" s="26">
        <v>15395534</v>
      </c>
      <c r="I303" s="27">
        <v>18375350</v>
      </c>
      <c r="J303" s="27">
        <v>23133705</v>
      </c>
      <c r="K303" s="26">
        <v>56904589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305576663</v>
      </c>
      <c r="E304" s="27">
        <v>305576663</v>
      </c>
      <c r="F304" s="27">
        <v>68195049</v>
      </c>
      <c r="G304" s="36">
        <f t="shared" si="60"/>
        <v>0.22316838049900428</v>
      </c>
      <c r="H304" s="26">
        <v>22241964</v>
      </c>
      <c r="I304" s="27">
        <v>15016684</v>
      </c>
      <c r="J304" s="27">
        <v>30936401</v>
      </c>
      <c r="K304" s="26">
        <v>68195049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941225936</v>
      </c>
      <c r="E305" s="27">
        <v>945189206</v>
      </c>
      <c r="F305" s="27">
        <v>167410088</v>
      </c>
      <c r="G305" s="36">
        <f t="shared" si="60"/>
        <v>0.17786387050855768</v>
      </c>
      <c r="H305" s="26">
        <v>26341219</v>
      </c>
      <c r="I305" s="27">
        <v>64305373</v>
      </c>
      <c r="J305" s="27">
        <v>76763496</v>
      </c>
      <c r="K305" s="26">
        <v>167410088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641238730</v>
      </c>
      <c r="E306" s="27">
        <v>641238730</v>
      </c>
      <c r="F306" s="27">
        <v>122173112</v>
      </c>
      <c r="G306" s="36">
        <f t="shared" si="60"/>
        <v>0.19052672005635093</v>
      </c>
      <c r="H306" s="26">
        <v>16655488</v>
      </c>
      <c r="I306" s="27">
        <v>60097704</v>
      </c>
      <c r="J306" s="27">
        <v>45419920</v>
      </c>
      <c r="K306" s="26">
        <v>122173112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344050310</v>
      </c>
      <c r="E307" s="27">
        <v>344050310</v>
      </c>
      <c r="F307" s="27">
        <v>62852095</v>
      </c>
      <c r="G307" s="36">
        <f t="shared" si="60"/>
        <v>0.18268286111993332</v>
      </c>
      <c r="H307" s="26">
        <v>18155755</v>
      </c>
      <c r="I307" s="27">
        <v>20673982</v>
      </c>
      <c r="J307" s="27">
        <v>24022358</v>
      </c>
      <c r="K307" s="26">
        <v>62852095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549</v>
      </c>
      <c r="C308" s="20"/>
      <c r="D308" s="28">
        <f>SUM(D302:D307)</f>
        <v>2734569083</v>
      </c>
      <c r="E308" s="29">
        <f>SUM(E302:E307)</f>
        <v>2738532353</v>
      </c>
      <c r="F308" s="29">
        <f>SUM(F302:F307)</f>
        <v>535518250</v>
      </c>
      <c r="G308" s="37">
        <f t="shared" si="60"/>
        <v>0.19583277428577583</v>
      </c>
      <c r="H308" s="28">
        <f aca="true" t="shared" si="62" ref="H308:W308">SUM(H302:H307)</f>
        <v>113189538</v>
      </c>
      <c r="I308" s="29">
        <f t="shared" si="62"/>
        <v>199450486</v>
      </c>
      <c r="J308" s="29">
        <f t="shared" si="62"/>
        <v>222878226</v>
      </c>
      <c r="K308" s="28">
        <f t="shared" si="62"/>
        <v>535518250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554699938</v>
      </c>
      <c r="E309" s="27">
        <v>555236417</v>
      </c>
      <c r="F309" s="27">
        <v>94515418</v>
      </c>
      <c r="G309" s="36">
        <f t="shared" si="60"/>
        <v>0.17039017228085573</v>
      </c>
      <c r="H309" s="26">
        <v>16039974</v>
      </c>
      <c r="I309" s="27">
        <v>38475986</v>
      </c>
      <c r="J309" s="27">
        <v>39999458</v>
      </c>
      <c r="K309" s="26">
        <v>94515418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2047906494</v>
      </c>
      <c r="E310" s="27">
        <v>2047906494</v>
      </c>
      <c r="F310" s="27">
        <v>389252667</v>
      </c>
      <c r="G310" s="36">
        <f t="shared" si="60"/>
        <v>0.19007345703548514</v>
      </c>
      <c r="H310" s="26">
        <v>78673561</v>
      </c>
      <c r="I310" s="27">
        <v>153120305</v>
      </c>
      <c r="J310" s="27">
        <v>157458801</v>
      </c>
      <c r="K310" s="26">
        <v>389252667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1380139101</v>
      </c>
      <c r="E311" s="27">
        <v>1380139101</v>
      </c>
      <c r="F311" s="27">
        <v>227320398</v>
      </c>
      <c r="G311" s="36">
        <f t="shared" si="60"/>
        <v>0.16470832384597442</v>
      </c>
      <c r="H311" s="26">
        <v>42174294</v>
      </c>
      <c r="I311" s="27">
        <v>85430222</v>
      </c>
      <c r="J311" s="27">
        <v>99715882</v>
      </c>
      <c r="K311" s="26">
        <v>227320398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913800317</v>
      </c>
      <c r="E312" s="27">
        <v>921706600</v>
      </c>
      <c r="F312" s="27">
        <v>200425293</v>
      </c>
      <c r="G312" s="36">
        <f t="shared" si="60"/>
        <v>0.21933160808916638</v>
      </c>
      <c r="H312" s="26">
        <v>27113267</v>
      </c>
      <c r="I312" s="27">
        <v>92193705</v>
      </c>
      <c r="J312" s="27">
        <v>81118321</v>
      </c>
      <c r="K312" s="26">
        <v>200425293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644316319</v>
      </c>
      <c r="E313" s="27">
        <v>644316317</v>
      </c>
      <c r="F313" s="27">
        <v>133550328</v>
      </c>
      <c r="G313" s="36">
        <f t="shared" si="60"/>
        <v>0.20727447693281226</v>
      </c>
      <c r="H313" s="26">
        <v>56836991</v>
      </c>
      <c r="I313" s="27">
        <v>34767028</v>
      </c>
      <c r="J313" s="27">
        <v>41946309</v>
      </c>
      <c r="K313" s="26">
        <v>133550328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389480090</v>
      </c>
      <c r="E314" s="27">
        <v>392214969</v>
      </c>
      <c r="F314" s="27">
        <v>64655469</v>
      </c>
      <c r="G314" s="36">
        <f t="shared" si="60"/>
        <v>0.1660045549440024</v>
      </c>
      <c r="H314" s="26">
        <v>18072703</v>
      </c>
      <c r="I314" s="27">
        <v>23248915</v>
      </c>
      <c r="J314" s="27">
        <v>23333851</v>
      </c>
      <c r="K314" s="26">
        <v>64655469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562</v>
      </c>
      <c r="C315" s="20"/>
      <c r="D315" s="28">
        <f>SUM(D309:D314)</f>
        <v>5930342259</v>
      </c>
      <c r="E315" s="29">
        <f>SUM(E309:E314)</f>
        <v>5941519898</v>
      </c>
      <c r="F315" s="29">
        <f>SUM(F309:F314)</f>
        <v>1109719573</v>
      </c>
      <c r="G315" s="37">
        <f t="shared" si="60"/>
        <v>0.18712572133857341</v>
      </c>
      <c r="H315" s="28">
        <f aca="true" t="shared" si="63" ref="H315:W315">SUM(H309:H314)</f>
        <v>238910790</v>
      </c>
      <c r="I315" s="29">
        <f t="shared" si="63"/>
        <v>427236161</v>
      </c>
      <c r="J315" s="29">
        <f t="shared" si="63"/>
        <v>443572622</v>
      </c>
      <c r="K315" s="28">
        <f t="shared" si="63"/>
        <v>1109719573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468448115</v>
      </c>
      <c r="E316" s="27">
        <v>468448115</v>
      </c>
      <c r="F316" s="27">
        <v>86566562</v>
      </c>
      <c r="G316" s="36">
        <f t="shared" si="60"/>
        <v>0.18479434376633153</v>
      </c>
      <c r="H316" s="26">
        <v>20587707</v>
      </c>
      <c r="I316" s="27">
        <v>29680931</v>
      </c>
      <c r="J316" s="27">
        <v>36297924</v>
      </c>
      <c r="K316" s="26">
        <v>86566562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1072995227</v>
      </c>
      <c r="E317" s="27">
        <v>1072995227</v>
      </c>
      <c r="F317" s="27">
        <v>226648936</v>
      </c>
      <c r="G317" s="36">
        <f t="shared" si="60"/>
        <v>0.21123014371060198</v>
      </c>
      <c r="H317" s="26">
        <v>45452276</v>
      </c>
      <c r="I317" s="27">
        <v>90740848</v>
      </c>
      <c r="J317" s="27">
        <v>90455812</v>
      </c>
      <c r="K317" s="26">
        <v>226648936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297384962</v>
      </c>
      <c r="E318" s="27">
        <v>297384962</v>
      </c>
      <c r="F318" s="27">
        <v>65444051</v>
      </c>
      <c r="G318" s="36">
        <f t="shared" si="60"/>
        <v>0.22006509865149132</v>
      </c>
      <c r="H318" s="26">
        <v>19092633</v>
      </c>
      <c r="I318" s="27">
        <v>20938182</v>
      </c>
      <c r="J318" s="27">
        <v>25413236</v>
      </c>
      <c r="K318" s="26">
        <v>65444051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227115619</v>
      </c>
      <c r="E319" s="27">
        <v>229445215</v>
      </c>
      <c r="F319" s="27">
        <v>44374531</v>
      </c>
      <c r="G319" s="36">
        <f t="shared" si="60"/>
        <v>0.19538300005690054</v>
      </c>
      <c r="H319" s="26">
        <v>7462483</v>
      </c>
      <c r="I319" s="27">
        <v>16271227</v>
      </c>
      <c r="J319" s="27">
        <v>20640821</v>
      </c>
      <c r="K319" s="26">
        <v>44374531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158458799</v>
      </c>
      <c r="E320" s="27">
        <v>158458799</v>
      </c>
      <c r="F320" s="27">
        <v>36144447</v>
      </c>
      <c r="G320" s="36">
        <f t="shared" si="60"/>
        <v>0.2280999681185265</v>
      </c>
      <c r="H320" s="26">
        <v>8623523</v>
      </c>
      <c r="I320" s="27">
        <v>13498021</v>
      </c>
      <c r="J320" s="27">
        <v>14022903</v>
      </c>
      <c r="K320" s="26">
        <v>36144447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573</v>
      </c>
      <c r="C321" s="20"/>
      <c r="D321" s="28">
        <f>SUM(D316:D320)</f>
        <v>2224402722</v>
      </c>
      <c r="E321" s="29">
        <f>SUM(E316:E320)</f>
        <v>2226732318</v>
      </c>
      <c r="F321" s="29">
        <f>SUM(F316:F320)</f>
        <v>459178527</v>
      </c>
      <c r="G321" s="37">
        <f t="shared" si="60"/>
        <v>0.2064277850672402</v>
      </c>
      <c r="H321" s="28">
        <f aca="true" t="shared" si="64" ref="H321:W321">SUM(H316:H320)</f>
        <v>101218622</v>
      </c>
      <c r="I321" s="29">
        <f t="shared" si="64"/>
        <v>171129209</v>
      </c>
      <c r="J321" s="29">
        <f t="shared" si="64"/>
        <v>186830696</v>
      </c>
      <c r="K321" s="28">
        <f t="shared" si="64"/>
        <v>459178527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147198030</v>
      </c>
      <c r="E322" s="27">
        <v>147198030</v>
      </c>
      <c r="F322" s="27">
        <v>19607543</v>
      </c>
      <c r="G322" s="36">
        <f t="shared" si="60"/>
        <v>0.13320519982502482</v>
      </c>
      <c r="H322" s="26">
        <v>5231728</v>
      </c>
      <c r="I322" s="27">
        <v>7958790</v>
      </c>
      <c r="J322" s="27">
        <v>6417025</v>
      </c>
      <c r="K322" s="26">
        <v>19607543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422779120</v>
      </c>
      <c r="E323" s="27">
        <v>422779120</v>
      </c>
      <c r="F323" s="27">
        <v>74003040</v>
      </c>
      <c r="G323" s="36">
        <f t="shared" si="60"/>
        <v>0.17503948633981736</v>
      </c>
      <c r="H323" s="26">
        <v>26207019</v>
      </c>
      <c r="I323" s="27">
        <v>24957548</v>
      </c>
      <c r="J323" s="27">
        <v>22838473</v>
      </c>
      <c r="K323" s="26">
        <v>74003040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874171995</v>
      </c>
      <c r="E324" s="27">
        <v>883555556</v>
      </c>
      <c r="F324" s="27">
        <v>151675127</v>
      </c>
      <c r="G324" s="36">
        <f t="shared" si="60"/>
        <v>0.17350719065302475</v>
      </c>
      <c r="H324" s="26">
        <v>23978054</v>
      </c>
      <c r="I324" s="27">
        <v>61417518</v>
      </c>
      <c r="J324" s="27">
        <v>66279555</v>
      </c>
      <c r="K324" s="26">
        <v>151675127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1627126377</v>
      </c>
      <c r="E325" s="27">
        <v>1627126377</v>
      </c>
      <c r="F325" s="27">
        <v>263769258</v>
      </c>
      <c r="G325" s="36">
        <f t="shared" si="60"/>
        <v>0.1621074193919235</v>
      </c>
      <c r="H325" s="26">
        <v>37202646</v>
      </c>
      <c r="I325" s="27">
        <v>116852716</v>
      </c>
      <c r="J325" s="27">
        <v>109713896</v>
      </c>
      <c r="K325" s="26">
        <v>263769258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590675331</v>
      </c>
      <c r="E326" s="27">
        <v>593321094</v>
      </c>
      <c r="F326" s="27">
        <v>120767716</v>
      </c>
      <c r="G326" s="36">
        <f t="shared" si="60"/>
        <v>0.2044570166753756</v>
      </c>
      <c r="H326" s="26">
        <v>32451491</v>
      </c>
      <c r="I326" s="27">
        <v>41551858</v>
      </c>
      <c r="J326" s="27">
        <v>46764367</v>
      </c>
      <c r="K326" s="26">
        <v>120767716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522388346</v>
      </c>
      <c r="E327" s="27">
        <v>522923743</v>
      </c>
      <c r="F327" s="27">
        <v>111051967</v>
      </c>
      <c r="G327" s="36">
        <f t="shared" si="60"/>
        <v>0.2125850774626584</v>
      </c>
      <c r="H327" s="26">
        <v>29651612</v>
      </c>
      <c r="I327" s="27">
        <v>35032162</v>
      </c>
      <c r="J327" s="27">
        <v>46368193</v>
      </c>
      <c r="K327" s="26">
        <v>111051967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739369969</v>
      </c>
      <c r="E328" s="27">
        <v>739369969</v>
      </c>
      <c r="F328" s="27">
        <v>137471307</v>
      </c>
      <c r="G328" s="36">
        <f t="shared" si="60"/>
        <v>0.18593033631854203</v>
      </c>
      <c r="H328" s="26">
        <v>23939756</v>
      </c>
      <c r="I328" s="27">
        <v>51027283</v>
      </c>
      <c r="J328" s="27">
        <v>62504268</v>
      </c>
      <c r="K328" s="26">
        <v>137471307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309474994</v>
      </c>
      <c r="E329" s="27">
        <v>309474994</v>
      </c>
      <c r="F329" s="27">
        <v>32267288</v>
      </c>
      <c r="G329" s="36">
        <f t="shared" si="60"/>
        <v>0.10426460497806811</v>
      </c>
      <c r="H329" s="26">
        <v>8894377</v>
      </c>
      <c r="I329" s="27">
        <v>10452346</v>
      </c>
      <c r="J329" s="27">
        <v>12920565</v>
      </c>
      <c r="K329" s="26">
        <v>32267288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590</v>
      </c>
      <c r="C330" s="20"/>
      <c r="D330" s="28">
        <f>SUM(D322:D329)</f>
        <v>5233184162</v>
      </c>
      <c r="E330" s="29">
        <f>SUM(E322:E329)</f>
        <v>5245748883</v>
      </c>
      <c r="F330" s="29">
        <f>SUM(F322:F329)</f>
        <v>910613246</v>
      </c>
      <c r="G330" s="37">
        <f t="shared" si="60"/>
        <v>0.1740074910056261</v>
      </c>
      <c r="H330" s="28">
        <f aca="true" t="shared" si="65" ref="H330:W330">SUM(H322:H329)</f>
        <v>187556683</v>
      </c>
      <c r="I330" s="29">
        <f t="shared" si="65"/>
        <v>349250221</v>
      </c>
      <c r="J330" s="29">
        <f t="shared" si="65"/>
        <v>373806342</v>
      </c>
      <c r="K330" s="28">
        <f t="shared" si="65"/>
        <v>910613246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95597900</v>
      </c>
      <c r="E331" s="27">
        <v>95597900</v>
      </c>
      <c r="F331" s="27">
        <v>19305920</v>
      </c>
      <c r="G331" s="36">
        <f t="shared" si="60"/>
        <v>0.20194920599720287</v>
      </c>
      <c r="H331" s="26">
        <v>3320724</v>
      </c>
      <c r="I331" s="27">
        <v>7957388</v>
      </c>
      <c r="J331" s="27">
        <v>8027808</v>
      </c>
      <c r="K331" s="26">
        <v>19305920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64589964</v>
      </c>
      <c r="E332" s="27">
        <v>64589964</v>
      </c>
      <c r="F332" s="27">
        <v>12189645</v>
      </c>
      <c r="G332" s="36">
        <f t="shared" si="60"/>
        <v>0.18872351438375162</v>
      </c>
      <c r="H332" s="26">
        <v>3400981</v>
      </c>
      <c r="I332" s="27">
        <v>4970820</v>
      </c>
      <c r="J332" s="27">
        <v>3817844</v>
      </c>
      <c r="K332" s="26">
        <v>12189645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277760193</v>
      </c>
      <c r="E333" s="27">
        <v>278960860</v>
      </c>
      <c r="F333" s="27">
        <v>55092483</v>
      </c>
      <c r="G333" s="36">
        <f t="shared" si="60"/>
        <v>0.19834549510123647</v>
      </c>
      <c r="H333" s="26">
        <v>14777763</v>
      </c>
      <c r="I333" s="27">
        <v>20030312</v>
      </c>
      <c r="J333" s="27">
        <v>20284408</v>
      </c>
      <c r="K333" s="26">
        <v>55092483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76829664</v>
      </c>
      <c r="E334" s="27">
        <v>76829664</v>
      </c>
      <c r="F334" s="27">
        <v>11739472</v>
      </c>
      <c r="G334" s="36">
        <f t="shared" si="60"/>
        <v>0.15279868983938288</v>
      </c>
      <c r="H334" s="26">
        <v>6268899</v>
      </c>
      <c r="I334" s="27">
        <v>0</v>
      </c>
      <c r="J334" s="27">
        <v>5470573</v>
      </c>
      <c r="K334" s="26">
        <v>11739472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599</v>
      </c>
      <c r="C335" s="20"/>
      <c r="D335" s="28">
        <f>SUM(D331:D334)</f>
        <v>514777721</v>
      </c>
      <c r="E335" s="29">
        <f>SUM(E331:E334)</f>
        <v>515978388</v>
      </c>
      <c r="F335" s="29">
        <f>SUM(F331:F334)</f>
        <v>98327520</v>
      </c>
      <c r="G335" s="37">
        <f t="shared" si="60"/>
        <v>0.19100966492681606</v>
      </c>
      <c r="H335" s="28">
        <f aca="true" t="shared" si="66" ref="H335:W335">SUM(H331:H334)</f>
        <v>27768367</v>
      </c>
      <c r="I335" s="29">
        <f t="shared" si="66"/>
        <v>32958520</v>
      </c>
      <c r="J335" s="29">
        <f t="shared" si="66"/>
        <v>37600633</v>
      </c>
      <c r="K335" s="28">
        <f t="shared" si="66"/>
        <v>98327520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51433699216</v>
      </c>
      <c r="E336" s="29">
        <f>SUM(E300,E302:E307,E309:E314,E316:E320,E322:E329,E331:E334)</f>
        <v>51625162490</v>
      </c>
      <c r="F336" s="29">
        <f>SUM(F300,F302:F307,F309:F314,F316:F320,F322:F329,F331:F334)</f>
        <v>10401501305</v>
      </c>
      <c r="G336" s="37">
        <f t="shared" si="60"/>
        <v>0.20223125039709958</v>
      </c>
      <c r="H336" s="28">
        <f aca="true" t="shared" si="67" ref="H336:W336">SUM(H300,H302:H307,H309:H314,H316:H320,H322:H329,H331:H334)</f>
        <v>2093604550</v>
      </c>
      <c r="I336" s="29">
        <f t="shared" si="67"/>
        <v>4106266661</v>
      </c>
      <c r="J336" s="29">
        <f t="shared" si="67"/>
        <v>4201630094</v>
      </c>
      <c r="K336" s="28">
        <f t="shared" si="67"/>
        <v>10401501305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325067237430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325307266636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68532934427</v>
      </c>
      <c r="G337" s="39">
        <f t="shared" si="60"/>
        <v>0.21082695066050108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18480605457</v>
      </c>
      <c r="I337" s="33">
        <f t="shared" si="68"/>
        <v>25767854034</v>
      </c>
      <c r="J337" s="33">
        <f t="shared" si="68"/>
        <v>24284474936</v>
      </c>
      <c r="K337" s="32">
        <f t="shared" si="68"/>
        <v>68532934427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50" customWidth="1"/>
    <col min="2" max="2" width="23.28125" style="50" customWidth="1"/>
    <col min="3" max="3" width="6.7109375" style="50" customWidth="1"/>
    <col min="4" max="6" width="11.7109375" style="50" customWidth="1"/>
    <col min="7" max="7" width="9.7109375" style="50" customWidth="1"/>
    <col min="8" max="11" width="10.7109375" style="50" customWidth="1"/>
    <col min="12" max="23" width="10.7109375" style="50" hidden="1" customWidth="1"/>
    <col min="24" max="16384" width="9.140625" style="50" customWidth="1"/>
  </cols>
  <sheetData>
    <row r="1" spans="1:23" s="95" customFormat="1" ht="12.75">
      <c r="A1" s="94" t="s">
        <v>602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48" customHeight="1">
      <c r="A2" s="51"/>
      <c r="B2" s="52" t="s">
        <v>2</v>
      </c>
      <c r="C2" s="53" t="s">
        <v>3</v>
      </c>
      <c r="D2" s="54" t="s">
        <v>4</v>
      </c>
      <c r="E2" s="55" t="s">
        <v>5</v>
      </c>
      <c r="F2" s="55" t="s">
        <v>603</v>
      </c>
      <c r="G2" s="56" t="s">
        <v>6</v>
      </c>
      <c r="H2" s="54" t="s">
        <v>604</v>
      </c>
      <c r="I2" s="55" t="s">
        <v>7</v>
      </c>
      <c r="J2" s="56" t="s">
        <v>8</v>
      </c>
      <c r="K2" s="97" t="s">
        <v>9</v>
      </c>
      <c r="L2" s="54" t="s">
        <v>10</v>
      </c>
      <c r="M2" s="55" t="s">
        <v>11</v>
      </c>
      <c r="N2" s="56" t="s">
        <v>12</v>
      </c>
      <c r="O2" s="56" t="s">
        <v>13</v>
      </c>
      <c r="P2" s="54" t="s">
        <v>14</v>
      </c>
      <c r="Q2" s="55" t="s">
        <v>15</v>
      </c>
      <c r="R2" s="56" t="s">
        <v>16</v>
      </c>
      <c r="S2" s="56" t="s">
        <v>17</v>
      </c>
      <c r="T2" s="54" t="s">
        <v>18</v>
      </c>
      <c r="U2" s="55" t="s">
        <v>605</v>
      </c>
      <c r="V2" s="56" t="s">
        <v>19</v>
      </c>
      <c r="W2" s="56" t="s">
        <v>20</v>
      </c>
    </row>
    <row r="3" spans="1:23" ht="12.75">
      <c r="A3" s="57"/>
      <c r="B3" s="58" t="s">
        <v>606</v>
      </c>
      <c r="C3" s="59"/>
      <c r="D3" s="57"/>
      <c r="E3" s="59"/>
      <c r="F3" s="59"/>
      <c r="G3" s="59"/>
      <c r="H3" s="57"/>
      <c r="I3" s="59"/>
      <c r="J3" s="59"/>
      <c r="K3" s="60"/>
      <c r="L3" s="57"/>
      <c r="M3" s="59"/>
      <c r="N3" s="59"/>
      <c r="O3" s="57"/>
      <c r="P3" s="57"/>
      <c r="Q3" s="59"/>
      <c r="R3" s="59"/>
      <c r="S3" s="57"/>
      <c r="T3" s="57"/>
      <c r="U3" s="59"/>
      <c r="V3" s="59"/>
      <c r="W3" s="60"/>
    </row>
    <row r="4" spans="1:23" ht="12.75">
      <c r="A4" s="61"/>
      <c r="B4" s="58" t="s">
        <v>21</v>
      </c>
      <c r="C4" s="59"/>
      <c r="D4" s="57"/>
      <c r="E4" s="59"/>
      <c r="F4" s="59"/>
      <c r="G4" s="59"/>
      <c r="H4" s="57"/>
      <c r="I4" s="59"/>
      <c r="J4" s="59"/>
      <c r="K4" s="60"/>
      <c r="L4" s="57"/>
      <c r="M4" s="59"/>
      <c r="N4" s="59"/>
      <c r="O4" s="57"/>
      <c r="P4" s="57"/>
      <c r="Q4" s="59"/>
      <c r="R4" s="59"/>
      <c r="S4" s="57"/>
      <c r="T4" s="57"/>
      <c r="U4" s="59"/>
      <c r="V4" s="59"/>
      <c r="W4" s="60"/>
    </row>
    <row r="5" spans="1:23" ht="12.75">
      <c r="A5" s="62" t="s">
        <v>22</v>
      </c>
      <c r="B5" s="63" t="s">
        <v>23</v>
      </c>
      <c r="C5" s="64" t="s">
        <v>24</v>
      </c>
      <c r="D5" s="65">
        <v>1558133958</v>
      </c>
      <c r="E5" s="66">
        <v>1693154723</v>
      </c>
      <c r="F5" s="66">
        <v>127149725</v>
      </c>
      <c r="G5" s="67">
        <f>IF($D5=0,0,$F5/$D5)</f>
        <v>0.081603846926748</v>
      </c>
      <c r="H5" s="65">
        <v>1611266</v>
      </c>
      <c r="I5" s="66">
        <v>39205334</v>
      </c>
      <c r="J5" s="66">
        <v>86333125</v>
      </c>
      <c r="K5" s="68">
        <v>127149725</v>
      </c>
      <c r="L5" s="65">
        <v>0</v>
      </c>
      <c r="M5" s="66">
        <v>0</v>
      </c>
      <c r="N5" s="66">
        <v>0</v>
      </c>
      <c r="O5" s="65">
        <v>0</v>
      </c>
      <c r="P5" s="65">
        <v>0</v>
      </c>
      <c r="Q5" s="66">
        <v>0</v>
      </c>
      <c r="R5" s="66">
        <v>0</v>
      </c>
      <c r="S5" s="65">
        <v>0</v>
      </c>
      <c r="T5" s="65">
        <v>0</v>
      </c>
      <c r="U5" s="66">
        <v>0</v>
      </c>
      <c r="V5" s="66">
        <v>0</v>
      </c>
      <c r="W5" s="68">
        <v>0</v>
      </c>
    </row>
    <row r="6" spans="1:23" ht="12.75">
      <c r="A6" s="62" t="s">
        <v>22</v>
      </c>
      <c r="B6" s="63" t="s">
        <v>25</v>
      </c>
      <c r="C6" s="64" t="s">
        <v>26</v>
      </c>
      <c r="D6" s="65">
        <v>1416399917</v>
      </c>
      <c r="E6" s="66">
        <v>1416399917</v>
      </c>
      <c r="F6" s="66">
        <v>222186445</v>
      </c>
      <c r="G6" s="67">
        <f>IF($D6=0,0,$F6/$D6)</f>
        <v>0.1568670276898922</v>
      </c>
      <c r="H6" s="65">
        <v>16265277</v>
      </c>
      <c r="I6" s="66">
        <v>100179468</v>
      </c>
      <c r="J6" s="66">
        <v>105741700</v>
      </c>
      <c r="K6" s="68">
        <v>222186445</v>
      </c>
      <c r="L6" s="65">
        <v>0</v>
      </c>
      <c r="M6" s="66">
        <v>0</v>
      </c>
      <c r="N6" s="66">
        <v>0</v>
      </c>
      <c r="O6" s="65">
        <v>0</v>
      </c>
      <c r="P6" s="65">
        <v>0</v>
      </c>
      <c r="Q6" s="66">
        <v>0</v>
      </c>
      <c r="R6" s="66">
        <v>0</v>
      </c>
      <c r="S6" s="65">
        <v>0</v>
      </c>
      <c r="T6" s="65">
        <v>0</v>
      </c>
      <c r="U6" s="66">
        <v>0</v>
      </c>
      <c r="V6" s="66">
        <v>0</v>
      </c>
      <c r="W6" s="68">
        <v>0</v>
      </c>
    </row>
    <row r="7" spans="1:23" ht="12.75">
      <c r="A7" s="69"/>
      <c r="B7" s="70" t="s">
        <v>27</v>
      </c>
      <c r="C7" s="71"/>
      <c r="D7" s="72">
        <f>SUM(D5:D6)</f>
        <v>2974533875</v>
      </c>
      <c r="E7" s="73">
        <f>SUM(E5:E6)</f>
        <v>3109554640</v>
      </c>
      <c r="F7" s="73">
        <f>SUM(F5:F6)</f>
        <v>349336170</v>
      </c>
      <c r="G7" s="74">
        <f>IF($D7=0,0,$F7/$D7)</f>
        <v>0.117442323631295</v>
      </c>
      <c r="H7" s="72">
        <f aca="true" t="shared" si="0" ref="H7:W7">SUM(H5:H6)</f>
        <v>17876543</v>
      </c>
      <c r="I7" s="73">
        <f t="shared" si="0"/>
        <v>139384802</v>
      </c>
      <c r="J7" s="73">
        <f t="shared" si="0"/>
        <v>192074825</v>
      </c>
      <c r="K7" s="75">
        <f t="shared" si="0"/>
        <v>349336170</v>
      </c>
      <c r="L7" s="72">
        <f t="shared" si="0"/>
        <v>0</v>
      </c>
      <c r="M7" s="73">
        <f t="shared" si="0"/>
        <v>0</v>
      </c>
      <c r="N7" s="73">
        <f t="shared" si="0"/>
        <v>0</v>
      </c>
      <c r="O7" s="72">
        <f t="shared" si="0"/>
        <v>0</v>
      </c>
      <c r="P7" s="72">
        <f t="shared" si="0"/>
        <v>0</v>
      </c>
      <c r="Q7" s="73">
        <f t="shared" si="0"/>
        <v>0</v>
      </c>
      <c r="R7" s="73">
        <f t="shared" si="0"/>
        <v>0</v>
      </c>
      <c r="S7" s="72">
        <f t="shared" si="0"/>
        <v>0</v>
      </c>
      <c r="T7" s="72">
        <f t="shared" si="0"/>
        <v>0</v>
      </c>
      <c r="U7" s="73">
        <f t="shared" si="0"/>
        <v>0</v>
      </c>
      <c r="V7" s="73">
        <f t="shared" si="0"/>
        <v>0</v>
      </c>
      <c r="W7" s="75">
        <f t="shared" si="0"/>
        <v>0</v>
      </c>
    </row>
    <row r="8" spans="1:23" ht="12.75">
      <c r="A8" s="62" t="s">
        <v>28</v>
      </c>
      <c r="B8" s="63" t="s">
        <v>29</v>
      </c>
      <c r="C8" s="64" t="s">
        <v>30</v>
      </c>
      <c r="D8" s="65">
        <v>99309085</v>
      </c>
      <c r="E8" s="66">
        <v>99309085</v>
      </c>
      <c r="F8" s="66">
        <v>89419</v>
      </c>
      <c r="G8" s="67">
        <f>IF($D8=0,0,$F8/$D8)</f>
        <v>0.0009004110751800804</v>
      </c>
      <c r="H8" s="65">
        <v>89419</v>
      </c>
      <c r="I8" s="66">
        <v>0</v>
      </c>
      <c r="J8" s="66">
        <v>0</v>
      </c>
      <c r="K8" s="68">
        <v>89419</v>
      </c>
      <c r="L8" s="65">
        <v>0</v>
      </c>
      <c r="M8" s="66">
        <v>0</v>
      </c>
      <c r="N8" s="66">
        <v>0</v>
      </c>
      <c r="O8" s="65">
        <v>0</v>
      </c>
      <c r="P8" s="65">
        <v>0</v>
      </c>
      <c r="Q8" s="66">
        <v>0</v>
      </c>
      <c r="R8" s="66">
        <v>0</v>
      </c>
      <c r="S8" s="65">
        <v>0</v>
      </c>
      <c r="T8" s="65">
        <v>0</v>
      </c>
      <c r="U8" s="66">
        <v>0</v>
      </c>
      <c r="V8" s="66">
        <v>0</v>
      </c>
      <c r="W8" s="68">
        <v>0</v>
      </c>
    </row>
    <row r="9" spans="1:23" ht="12.75">
      <c r="A9" s="62" t="s">
        <v>28</v>
      </c>
      <c r="B9" s="63" t="s">
        <v>31</v>
      </c>
      <c r="C9" s="64" t="s">
        <v>32</v>
      </c>
      <c r="D9" s="65">
        <v>33196200</v>
      </c>
      <c r="E9" s="66">
        <v>33196200</v>
      </c>
      <c r="F9" s="66">
        <v>3584205</v>
      </c>
      <c r="G9" s="67">
        <f aca="true" t="shared" si="1" ref="G9:G51">IF($D9=0,0,$F9/$D9)</f>
        <v>0.10797033997867225</v>
      </c>
      <c r="H9" s="65">
        <v>750298</v>
      </c>
      <c r="I9" s="66">
        <v>1044953</v>
      </c>
      <c r="J9" s="66">
        <v>1788954</v>
      </c>
      <c r="K9" s="68">
        <v>3584205</v>
      </c>
      <c r="L9" s="65">
        <v>0</v>
      </c>
      <c r="M9" s="66">
        <v>0</v>
      </c>
      <c r="N9" s="66">
        <v>0</v>
      </c>
      <c r="O9" s="65">
        <v>0</v>
      </c>
      <c r="P9" s="65">
        <v>0</v>
      </c>
      <c r="Q9" s="66">
        <v>0</v>
      </c>
      <c r="R9" s="66">
        <v>0</v>
      </c>
      <c r="S9" s="65">
        <v>0</v>
      </c>
      <c r="T9" s="65">
        <v>0</v>
      </c>
      <c r="U9" s="66">
        <v>0</v>
      </c>
      <c r="V9" s="66">
        <v>0</v>
      </c>
      <c r="W9" s="68">
        <v>0</v>
      </c>
    </row>
    <row r="10" spans="1:23" ht="12.75">
      <c r="A10" s="62" t="s">
        <v>28</v>
      </c>
      <c r="B10" s="63" t="s">
        <v>33</v>
      </c>
      <c r="C10" s="64" t="s">
        <v>34</v>
      </c>
      <c r="D10" s="65">
        <v>170043113</v>
      </c>
      <c r="E10" s="66">
        <v>170043113</v>
      </c>
      <c r="F10" s="66">
        <v>355763</v>
      </c>
      <c r="G10" s="67">
        <f t="shared" si="1"/>
        <v>0.0020921929369759305</v>
      </c>
      <c r="H10" s="65">
        <v>355763</v>
      </c>
      <c r="I10" s="66">
        <v>0</v>
      </c>
      <c r="J10" s="66">
        <v>0</v>
      </c>
      <c r="K10" s="68">
        <v>355763</v>
      </c>
      <c r="L10" s="65">
        <v>0</v>
      </c>
      <c r="M10" s="66">
        <v>0</v>
      </c>
      <c r="N10" s="66">
        <v>0</v>
      </c>
      <c r="O10" s="65">
        <v>0</v>
      </c>
      <c r="P10" s="65">
        <v>0</v>
      </c>
      <c r="Q10" s="66">
        <v>0</v>
      </c>
      <c r="R10" s="66">
        <v>0</v>
      </c>
      <c r="S10" s="65">
        <v>0</v>
      </c>
      <c r="T10" s="65">
        <v>0</v>
      </c>
      <c r="U10" s="66">
        <v>0</v>
      </c>
      <c r="V10" s="66">
        <v>0</v>
      </c>
      <c r="W10" s="68">
        <v>0</v>
      </c>
    </row>
    <row r="11" spans="1:23" ht="12.75">
      <c r="A11" s="62" t="s">
        <v>28</v>
      </c>
      <c r="B11" s="63" t="s">
        <v>35</v>
      </c>
      <c r="C11" s="64" t="s">
        <v>36</v>
      </c>
      <c r="D11" s="65">
        <v>37284600</v>
      </c>
      <c r="E11" s="66">
        <v>37284600</v>
      </c>
      <c r="F11" s="66">
        <v>5843217</v>
      </c>
      <c r="G11" s="67">
        <f t="shared" si="1"/>
        <v>0.15671931574966608</v>
      </c>
      <c r="H11" s="65">
        <v>213299</v>
      </c>
      <c r="I11" s="66">
        <v>1794271</v>
      </c>
      <c r="J11" s="66">
        <v>3835647</v>
      </c>
      <c r="K11" s="68">
        <v>5843217</v>
      </c>
      <c r="L11" s="65">
        <v>0</v>
      </c>
      <c r="M11" s="66">
        <v>0</v>
      </c>
      <c r="N11" s="66">
        <v>0</v>
      </c>
      <c r="O11" s="65">
        <v>0</v>
      </c>
      <c r="P11" s="65">
        <v>0</v>
      </c>
      <c r="Q11" s="66">
        <v>0</v>
      </c>
      <c r="R11" s="66">
        <v>0</v>
      </c>
      <c r="S11" s="65">
        <v>0</v>
      </c>
      <c r="T11" s="65">
        <v>0</v>
      </c>
      <c r="U11" s="66">
        <v>0</v>
      </c>
      <c r="V11" s="66">
        <v>0</v>
      </c>
      <c r="W11" s="68">
        <v>0</v>
      </c>
    </row>
    <row r="12" spans="1:23" ht="12.75">
      <c r="A12" s="62" t="s">
        <v>28</v>
      </c>
      <c r="B12" s="63" t="s">
        <v>37</v>
      </c>
      <c r="C12" s="64" t="s">
        <v>38</v>
      </c>
      <c r="D12" s="65">
        <v>52797000</v>
      </c>
      <c r="E12" s="66">
        <v>52797000</v>
      </c>
      <c r="F12" s="66">
        <v>2576624</v>
      </c>
      <c r="G12" s="67">
        <f t="shared" si="1"/>
        <v>0.04880246983730136</v>
      </c>
      <c r="H12" s="65">
        <v>657576</v>
      </c>
      <c r="I12" s="66">
        <v>1792579</v>
      </c>
      <c r="J12" s="66">
        <v>126469</v>
      </c>
      <c r="K12" s="68">
        <v>2576624</v>
      </c>
      <c r="L12" s="65">
        <v>0</v>
      </c>
      <c r="M12" s="66">
        <v>0</v>
      </c>
      <c r="N12" s="66">
        <v>0</v>
      </c>
      <c r="O12" s="65">
        <v>0</v>
      </c>
      <c r="P12" s="65">
        <v>0</v>
      </c>
      <c r="Q12" s="66">
        <v>0</v>
      </c>
      <c r="R12" s="66">
        <v>0</v>
      </c>
      <c r="S12" s="65">
        <v>0</v>
      </c>
      <c r="T12" s="65">
        <v>0</v>
      </c>
      <c r="U12" s="66">
        <v>0</v>
      </c>
      <c r="V12" s="66">
        <v>0</v>
      </c>
      <c r="W12" s="68">
        <v>0</v>
      </c>
    </row>
    <row r="13" spans="1:23" ht="12.75">
      <c r="A13" s="62" t="s">
        <v>28</v>
      </c>
      <c r="B13" s="63" t="s">
        <v>39</v>
      </c>
      <c r="C13" s="64" t="s">
        <v>40</v>
      </c>
      <c r="D13" s="65">
        <v>63068547</v>
      </c>
      <c r="E13" s="66">
        <v>63068547</v>
      </c>
      <c r="F13" s="66">
        <v>4961486</v>
      </c>
      <c r="G13" s="67">
        <f t="shared" si="1"/>
        <v>0.07866815133698894</v>
      </c>
      <c r="H13" s="65">
        <v>70175</v>
      </c>
      <c r="I13" s="66">
        <v>1606985</v>
      </c>
      <c r="J13" s="66">
        <v>3284326</v>
      </c>
      <c r="K13" s="68">
        <v>4961486</v>
      </c>
      <c r="L13" s="65">
        <v>0</v>
      </c>
      <c r="M13" s="66">
        <v>0</v>
      </c>
      <c r="N13" s="66">
        <v>0</v>
      </c>
      <c r="O13" s="65">
        <v>0</v>
      </c>
      <c r="P13" s="65">
        <v>0</v>
      </c>
      <c r="Q13" s="66">
        <v>0</v>
      </c>
      <c r="R13" s="66">
        <v>0</v>
      </c>
      <c r="S13" s="65">
        <v>0</v>
      </c>
      <c r="T13" s="65">
        <v>0</v>
      </c>
      <c r="U13" s="66">
        <v>0</v>
      </c>
      <c r="V13" s="66">
        <v>0</v>
      </c>
      <c r="W13" s="68">
        <v>0</v>
      </c>
    </row>
    <row r="14" spans="1:23" ht="12.75">
      <c r="A14" s="62" t="s">
        <v>28</v>
      </c>
      <c r="B14" s="63" t="s">
        <v>41</v>
      </c>
      <c r="C14" s="64" t="s">
        <v>42</v>
      </c>
      <c r="D14" s="65">
        <v>19197211</v>
      </c>
      <c r="E14" s="66">
        <v>19197211</v>
      </c>
      <c r="F14" s="66">
        <v>2530395</v>
      </c>
      <c r="G14" s="67">
        <f t="shared" si="1"/>
        <v>0.13181055310586523</v>
      </c>
      <c r="H14" s="65">
        <v>1599705</v>
      </c>
      <c r="I14" s="66">
        <v>201348</v>
      </c>
      <c r="J14" s="66">
        <v>729342</v>
      </c>
      <c r="K14" s="68">
        <v>2530395</v>
      </c>
      <c r="L14" s="65">
        <v>0</v>
      </c>
      <c r="M14" s="66">
        <v>0</v>
      </c>
      <c r="N14" s="66">
        <v>0</v>
      </c>
      <c r="O14" s="65">
        <v>0</v>
      </c>
      <c r="P14" s="65">
        <v>0</v>
      </c>
      <c r="Q14" s="66">
        <v>0</v>
      </c>
      <c r="R14" s="66">
        <v>0</v>
      </c>
      <c r="S14" s="65">
        <v>0</v>
      </c>
      <c r="T14" s="65">
        <v>0</v>
      </c>
      <c r="U14" s="66">
        <v>0</v>
      </c>
      <c r="V14" s="66">
        <v>0</v>
      </c>
      <c r="W14" s="68">
        <v>0</v>
      </c>
    </row>
    <row r="15" spans="1:23" ht="12.75">
      <c r="A15" s="62" t="s">
        <v>43</v>
      </c>
      <c r="B15" s="63" t="s">
        <v>44</v>
      </c>
      <c r="C15" s="64" t="s">
        <v>45</v>
      </c>
      <c r="D15" s="65">
        <v>3862500</v>
      </c>
      <c r="E15" s="66">
        <v>3862500</v>
      </c>
      <c r="F15" s="66">
        <v>4501</v>
      </c>
      <c r="G15" s="67">
        <f t="shared" si="1"/>
        <v>0.0011653074433656957</v>
      </c>
      <c r="H15" s="65">
        <v>0</v>
      </c>
      <c r="I15" s="66">
        <v>0</v>
      </c>
      <c r="J15" s="66">
        <v>4501</v>
      </c>
      <c r="K15" s="68">
        <v>4501</v>
      </c>
      <c r="L15" s="65">
        <v>0</v>
      </c>
      <c r="M15" s="66">
        <v>0</v>
      </c>
      <c r="N15" s="66">
        <v>0</v>
      </c>
      <c r="O15" s="65">
        <v>0</v>
      </c>
      <c r="P15" s="65">
        <v>0</v>
      </c>
      <c r="Q15" s="66">
        <v>0</v>
      </c>
      <c r="R15" s="66">
        <v>0</v>
      </c>
      <c r="S15" s="65">
        <v>0</v>
      </c>
      <c r="T15" s="65">
        <v>0</v>
      </c>
      <c r="U15" s="66">
        <v>0</v>
      </c>
      <c r="V15" s="66">
        <v>0</v>
      </c>
      <c r="W15" s="68">
        <v>0</v>
      </c>
    </row>
    <row r="16" spans="1:23" ht="12.75">
      <c r="A16" s="69"/>
      <c r="B16" s="70" t="s">
        <v>46</v>
      </c>
      <c r="C16" s="71"/>
      <c r="D16" s="72">
        <f>SUM(D8:D15)</f>
        <v>478758256</v>
      </c>
      <c r="E16" s="73">
        <f>SUM(E8:E15)</f>
        <v>478758256</v>
      </c>
      <c r="F16" s="73">
        <f>SUM(F8:F15)</f>
        <v>19945610</v>
      </c>
      <c r="G16" s="74">
        <f t="shared" si="1"/>
        <v>0.04166113012158688</v>
      </c>
      <c r="H16" s="72">
        <f aca="true" t="shared" si="2" ref="H16:W16">SUM(H8:H15)</f>
        <v>3736235</v>
      </c>
      <c r="I16" s="73">
        <f t="shared" si="2"/>
        <v>6440136</v>
      </c>
      <c r="J16" s="73">
        <f t="shared" si="2"/>
        <v>9769239</v>
      </c>
      <c r="K16" s="75">
        <f t="shared" si="2"/>
        <v>19945610</v>
      </c>
      <c r="L16" s="72">
        <f t="shared" si="2"/>
        <v>0</v>
      </c>
      <c r="M16" s="73">
        <f t="shared" si="2"/>
        <v>0</v>
      </c>
      <c r="N16" s="73">
        <f t="shared" si="2"/>
        <v>0</v>
      </c>
      <c r="O16" s="72">
        <f t="shared" si="2"/>
        <v>0</v>
      </c>
      <c r="P16" s="72">
        <f t="shared" si="2"/>
        <v>0</v>
      </c>
      <c r="Q16" s="73">
        <f t="shared" si="2"/>
        <v>0</v>
      </c>
      <c r="R16" s="73">
        <f t="shared" si="2"/>
        <v>0</v>
      </c>
      <c r="S16" s="72">
        <f t="shared" si="2"/>
        <v>0</v>
      </c>
      <c r="T16" s="72">
        <f t="shared" si="2"/>
        <v>0</v>
      </c>
      <c r="U16" s="73">
        <f t="shared" si="2"/>
        <v>0</v>
      </c>
      <c r="V16" s="73">
        <f t="shared" si="2"/>
        <v>0</v>
      </c>
      <c r="W16" s="75">
        <f t="shared" si="2"/>
        <v>0</v>
      </c>
    </row>
    <row r="17" spans="1:23" ht="12.75">
      <c r="A17" s="62" t="s">
        <v>28</v>
      </c>
      <c r="B17" s="63" t="s">
        <v>47</v>
      </c>
      <c r="C17" s="64" t="s">
        <v>48</v>
      </c>
      <c r="D17" s="65">
        <v>158211413</v>
      </c>
      <c r="E17" s="66">
        <v>158211413</v>
      </c>
      <c r="F17" s="66">
        <v>28559834</v>
      </c>
      <c r="G17" s="67">
        <f t="shared" si="1"/>
        <v>0.18051690114163887</v>
      </c>
      <c r="H17" s="65">
        <v>12775212</v>
      </c>
      <c r="I17" s="66">
        <v>8166367</v>
      </c>
      <c r="J17" s="66">
        <v>7618255</v>
      </c>
      <c r="K17" s="68">
        <v>28559834</v>
      </c>
      <c r="L17" s="65">
        <v>0</v>
      </c>
      <c r="M17" s="66">
        <v>0</v>
      </c>
      <c r="N17" s="66">
        <v>0</v>
      </c>
      <c r="O17" s="65">
        <v>0</v>
      </c>
      <c r="P17" s="65">
        <v>0</v>
      </c>
      <c r="Q17" s="66">
        <v>0</v>
      </c>
      <c r="R17" s="66">
        <v>0</v>
      </c>
      <c r="S17" s="65">
        <v>0</v>
      </c>
      <c r="T17" s="65">
        <v>0</v>
      </c>
      <c r="U17" s="66">
        <v>0</v>
      </c>
      <c r="V17" s="66">
        <v>0</v>
      </c>
      <c r="W17" s="68">
        <v>0</v>
      </c>
    </row>
    <row r="18" spans="1:23" ht="12.75">
      <c r="A18" s="62" t="s">
        <v>28</v>
      </c>
      <c r="B18" s="63" t="s">
        <v>49</v>
      </c>
      <c r="C18" s="64" t="s">
        <v>50</v>
      </c>
      <c r="D18" s="65">
        <v>72225650</v>
      </c>
      <c r="E18" s="66">
        <v>72225650</v>
      </c>
      <c r="F18" s="66">
        <v>2530757</v>
      </c>
      <c r="G18" s="67">
        <f t="shared" si="1"/>
        <v>0.035039587736489734</v>
      </c>
      <c r="H18" s="65">
        <v>2463891</v>
      </c>
      <c r="I18" s="66">
        <v>66866</v>
      </c>
      <c r="J18" s="66">
        <v>0</v>
      </c>
      <c r="K18" s="68">
        <v>2530757</v>
      </c>
      <c r="L18" s="65">
        <v>0</v>
      </c>
      <c r="M18" s="66">
        <v>0</v>
      </c>
      <c r="N18" s="66">
        <v>0</v>
      </c>
      <c r="O18" s="65">
        <v>0</v>
      </c>
      <c r="P18" s="65">
        <v>0</v>
      </c>
      <c r="Q18" s="66">
        <v>0</v>
      </c>
      <c r="R18" s="66">
        <v>0</v>
      </c>
      <c r="S18" s="65">
        <v>0</v>
      </c>
      <c r="T18" s="65">
        <v>0</v>
      </c>
      <c r="U18" s="66">
        <v>0</v>
      </c>
      <c r="V18" s="66">
        <v>0</v>
      </c>
      <c r="W18" s="68">
        <v>0</v>
      </c>
    </row>
    <row r="19" spans="1:23" ht="12.75">
      <c r="A19" s="62" t="s">
        <v>28</v>
      </c>
      <c r="B19" s="63" t="s">
        <v>51</v>
      </c>
      <c r="C19" s="64" t="s">
        <v>52</v>
      </c>
      <c r="D19" s="65">
        <v>20674850</v>
      </c>
      <c r="E19" s="66">
        <v>20674850</v>
      </c>
      <c r="F19" s="66">
        <v>939520</v>
      </c>
      <c r="G19" s="67">
        <f t="shared" si="1"/>
        <v>0.04544265133725275</v>
      </c>
      <c r="H19" s="65">
        <v>13110</v>
      </c>
      <c r="I19" s="66">
        <v>200110</v>
      </c>
      <c r="J19" s="66">
        <v>726300</v>
      </c>
      <c r="K19" s="68">
        <v>939520</v>
      </c>
      <c r="L19" s="65">
        <v>0</v>
      </c>
      <c r="M19" s="66">
        <v>0</v>
      </c>
      <c r="N19" s="66">
        <v>0</v>
      </c>
      <c r="O19" s="65">
        <v>0</v>
      </c>
      <c r="P19" s="65">
        <v>0</v>
      </c>
      <c r="Q19" s="66">
        <v>0</v>
      </c>
      <c r="R19" s="66">
        <v>0</v>
      </c>
      <c r="S19" s="65">
        <v>0</v>
      </c>
      <c r="T19" s="65">
        <v>0</v>
      </c>
      <c r="U19" s="66">
        <v>0</v>
      </c>
      <c r="V19" s="66">
        <v>0</v>
      </c>
      <c r="W19" s="68">
        <v>0</v>
      </c>
    </row>
    <row r="20" spans="1:23" ht="12.75">
      <c r="A20" s="62" t="s">
        <v>28</v>
      </c>
      <c r="B20" s="63" t="s">
        <v>53</v>
      </c>
      <c r="C20" s="64" t="s">
        <v>54</v>
      </c>
      <c r="D20" s="65">
        <v>41129650</v>
      </c>
      <c r="E20" s="66">
        <v>41129650</v>
      </c>
      <c r="F20" s="66">
        <v>4181637</v>
      </c>
      <c r="G20" s="67">
        <f t="shared" si="1"/>
        <v>0.10166964707941838</v>
      </c>
      <c r="H20" s="65">
        <v>52650</v>
      </c>
      <c r="I20" s="66">
        <v>1172331</v>
      </c>
      <c r="J20" s="66">
        <v>2956656</v>
      </c>
      <c r="K20" s="68">
        <v>4181637</v>
      </c>
      <c r="L20" s="65">
        <v>0</v>
      </c>
      <c r="M20" s="66">
        <v>0</v>
      </c>
      <c r="N20" s="66">
        <v>0</v>
      </c>
      <c r="O20" s="65">
        <v>0</v>
      </c>
      <c r="P20" s="65">
        <v>0</v>
      </c>
      <c r="Q20" s="66">
        <v>0</v>
      </c>
      <c r="R20" s="66">
        <v>0</v>
      </c>
      <c r="S20" s="65">
        <v>0</v>
      </c>
      <c r="T20" s="65">
        <v>0</v>
      </c>
      <c r="U20" s="66">
        <v>0</v>
      </c>
      <c r="V20" s="66">
        <v>0</v>
      </c>
      <c r="W20" s="68">
        <v>0</v>
      </c>
    </row>
    <row r="21" spans="1:23" ht="12.75">
      <c r="A21" s="62" t="s">
        <v>28</v>
      </c>
      <c r="B21" s="63" t="s">
        <v>55</v>
      </c>
      <c r="C21" s="64" t="s">
        <v>56</v>
      </c>
      <c r="D21" s="65">
        <v>31517283</v>
      </c>
      <c r="E21" s="66">
        <v>31517283</v>
      </c>
      <c r="F21" s="66">
        <v>3814696</v>
      </c>
      <c r="G21" s="67">
        <f t="shared" si="1"/>
        <v>0.12103505241869993</v>
      </c>
      <c r="H21" s="65">
        <v>336049</v>
      </c>
      <c r="I21" s="66">
        <v>2350967</v>
      </c>
      <c r="J21" s="66">
        <v>1127680</v>
      </c>
      <c r="K21" s="68">
        <v>3814696</v>
      </c>
      <c r="L21" s="65">
        <v>0</v>
      </c>
      <c r="M21" s="66">
        <v>0</v>
      </c>
      <c r="N21" s="66">
        <v>0</v>
      </c>
      <c r="O21" s="65">
        <v>0</v>
      </c>
      <c r="P21" s="65">
        <v>0</v>
      </c>
      <c r="Q21" s="66">
        <v>0</v>
      </c>
      <c r="R21" s="66">
        <v>0</v>
      </c>
      <c r="S21" s="65">
        <v>0</v>
      </c>
      <c r="T21" s="65">
        <v>0</v>
      </c>
      <c r="U21" s="66">
        <v>0</v>
      </c>
      <c r="V21" s="66">
        <v>0</v>
      </c>
      <c r="W21" s="68">
        <v>0</v>
      </c>
    </row>
    <row r="22" spans="1:23" ht="12.75">
      <c r="A22" s="62" t="s">
        <v>28</v>
      </c>
      <c r="B22" s="63" t="s">
        <v>57</v>
      </c>
      <c r="C22" s="64" t="s">
        <v>58</v>
      </c>
      <c r="D22" s="65">
        <v>50499000</v>
      </c>
      <c r="E22" s="66">
        <v>50499000</v>
      </c>
      <c r="F22" s="66">
        <v>8418828</v>
      </c>
      <c r="G22" s="67">
        <f t="shared" si="1"/>
        <v>0.16671276658943743</v>
      </c>
      <c r="H22" s="65">
        <v>0</v>
      </c>
      <c r="I22" s="66">
        <v>5817764</v>
      </c>
      <c r="J22" s="66">
        <v>2601064</v>
      </c>
      <c r="K22" s="68">
        <v>8418828</v>
      </c>
      <c r="L22" s="65">
        <v>0</v>
      </c>
      <c r="M22" s="66">
        <v>0</v>
      </c>
      <c r="N22" s="66">
        <v>0</v>
      </c>
      <c r="O22" s="65">
        <v>0</v>
      </c>
      <c r="P22" s="65">
        <v>0</v>
      </c>
      <c r="Q22" s="66">
        <v>0</v>
      </c>
      <c r="R22" s="66">
        <v>0</v>
      </c>
      <c r="S22" s="65">
        <v>0</v>
      </c>
      <c r="T22" s="65">
        <v>0</v>
      </c>
      <c r="U22" s="66">
        <v>0</v>
      </c>
      <c r="V22" s="66">
        <v>0</v>
      </c>
      <c r="W22" s="68">
        <v>0</v>
      </c>
    </row>
    <row r="23" spans="1:23" ht="12.75">
      <c r="A23" s="62" t="s">
        <v>43</v>
      </c>
      <c r="B23" s="63" t="s">
        <v>59</v>
      </c>
      <c r="C23" s="64" t="s">
        <v>60</v>
      </c>
      <c r="D23" s="65">
        <v>509932547</v>
      </c>
      <c r="E23" s="66">
        <v>509932547</v>
      </c>
      <c r="F23" s="66">
        <v>87602735</v>
      </c>
      <c r="G23" s="67">
        <f t="shared" si="1"/>
        <v>0.17179279007660594</v>
      </c>
      <c r="H23" s="65">
        <v>43500771</v>
      </c>
      <c r="I23" s="66">
        <v>16224783</v>
      </c>
      <c r="J23" s="66">
        <v>27877181</v>
      </c>
      <c r="K23" s="68">
        <v>87602735</v>
      </c>
      <c r="L23" s="65">
        <v>0</v>
      </c>
      <c r="M23" s="66">
        <v>0</v>
      </c>
      <c r="N23" s="66">
        <v>0</v>
      </c>
      <c r="O23" s="65">
        <v>0</v>
      </c>
      <c r="P23" s="65">
        <v>0</v>
      </c>
      <c r="Q23" s="66">
        <v>0</v>
      </c>
      <c r="R23" s="66">
        <v>0</v>
      </c>
      <c r="S23" s="65">
        <v>0</v>
      </c>
      <c r="T23" s="65">
        <v>0</v>
      </c>
      <c r="U23" s="66">
        <v>0</v>
      </c>
      <c r="V23" s="66">
        <v>0</v>
      </c>
      <c r="W23" s="68">
        <v>0</v>
      </c>
    </row>
    <row r="24" spans="1:23" ht="12.75">
      <c r="A24" s="69"/>
      <c r="B24" s="70" t="s">
        <v>61</v>
      </c>
      <c r="C24" s="71"/>
      <c r="D24" s="72">
        <f>SUM(D17:D23)</f>
        <v>884190393</v>
      </c>
      <c r="E24" s="73">
        <f>SUM(E17:E23)</f>
        <v>884190393</v>
      </c>
      <c r="F24" s="73">
        <f>SUM(F17:F23)</f>
        <v>136048007</v>
      </c>
      <c r="G24" s="74">
        <f t="shared" si="1"/>
        <v>0.15386732097189842</v>
      </c>
      <c r="H24" s="72">
        <f aca="true" t="shared" si="3" ref="H24:W24">SUM(H17:H23)</f>
        <v>59141683</v>
      </c>
      <c r="I24" s="73">
        <f t="shared" si="3"/>
        <v>33999188</v>
      </c>
      <c r="J24" s="73">
        <f t="shared" si="3"/>
        <v>42907136</v>
      </c>
      <c r="K24" s="75">
        <f t="shared" si="3"/>
        <v>136048007</v>
      </c>
      <c r="L24" s="72">
        <f t="shared" si="3"/>
        <v>0</v>
      </c>
      <c r="M24" s="73">
        <f t="shared" si="3"/>
        <v>0</v>
      </c>
      <c r="N24" s="73">
        <f t="shared" si="3"/>
        <v>0</v>
      </c>
      <c r="O24" s="72">
        <f t="shared" si="3"/>
        <v>0</v>
      </c>
      <c r="P24" s="72">
        <f t="shared" si="3"/>
        <v>0</v>
      </c>
      <c r="Q24" s="73">
        <f t="shared" si="3"/>
        <v>0</v>
      </c>
      <c r="R24" s="73">
        <f t="shared" si="3"/>
        <v>0</v>
      </c>
      <c r="S24" s="72">
        <f t="shared" si="3"/>
        <v>0</v>
      </c>
      <c r="T24" s="72">
        <f t="shared" si="3"/>
        <v>0</v>
      </c>
      <c r="U24" s="73">
        <f t="shared" si="3"/>
        <v>0</v>
      </c>
      <c r="V24" s="73">
        <f t="shared" si="3"/>
        <v>0</v>
      </c>
      <c r="W24" s="75">
        <f t="shared" si="3"/>
        <v>0</v>
      </c>
    </row>
    <row r="25" spans="1:23" ht="12.75">
      <c r="A25" s="62" t="s">
        <v>28</v>
      </c>
      <c r="B25" s="63" t="s">
        <v>62</v>
      </c>
      <c r="C25" s="64" t="s">
        <v>63</v>
      </c>
      <c r="D25" s="65">
        <v>32976700</v>
      </c>
      <c r="E25" s="66">
        <v>32976700</v>
      </c>
      <c r="F25" s="66">
        <v>4811825</v>
      </c>
      <c r="G25" s="67">
        <f t="shared" si="1"/>
        <v>0.14591590425967427</v>
      </c>
      <c r="H25" s="65">
        <v>1752931</v>
      </c>
      <c r="I25" s="66">
        <v>1121747</v>
      </c>
      <c r="J25" s="66">
        <v>1937147</v>
      </c>
      <c r="K25" s="68">
        <v>4811825</v>
      </c>
      <c r="L25" s="65">
        <v>0</v>
      </c>
      <c r="M25" s="66">
        <v>0</v>
      </c>
      <c r="N25" s="66">
        <v>0</v>
      </c>
      <c r="O25" s="65">
        <v>0</v>
      </c>
      <c r="P25" s="65">
        <v>0</v>
      </c>
      <c r="Q25" s="66">
        <v>0</v>
      </c>
      <c r="R25" s="66">
        <v>0</v>
      </c>
      <c r="S25" s="65">
        <v>0</v>
      </c>
      <c r="T25" s="65">
        <v>0</v>
      </c>
      <c r="U25" s="66">
        <v>0</v>
      </c>
      <c r="V25" s="66">
        <v>0</v>
      </c>
      <c r="W25" s="68">
        <v>0</v>
      </c>
    </row>
    <row r="26" spans="1:23" ht="12.75">
      <c r="A26" s="62" t="s">
        <v>28</v>
      </c>
      <c r="B26" s="63" t="s">
        <v>64</v>
      </c>
      <c r="C26" s="64" t="s">
        <v>65</v>
      </c>
      <c r="D26" s="65">
        <v>38100710</v>
      </c>
      <c r="E26" s="66">
        <v>38100710</v>
      </c>
      <c r="F26" s="66">
        <v>7928160</v>
      </c>
      <c r="G26" s="67">
        <f t="shared" si="1"/>
        <v>0.20808431128973712</v>
      </c>
      <c r="H26" s="65">
        <v>1876513</v>
      </c>
      <c r="I26" s="66">
        <v>819266</v>
      </c>
      <c r="J26" s="66">
        <v>5232381</v>
      </c>
      <c r="K26" s="68">
        <v>7928160</v>
      </c>
      <c r="L26" s="65">
        <v>0</v>
      </c>
      <c r="M26" s="66">
        <v>0</v>
      </c>
      <c r="N26" s="66">
        <v>0</v>
      </c>
      <c r="O26" s="65">
        <v>0</v>
      </c>
      <c r="P26" s="65">
        <v>0</v>
      </c>
      <c r="Q26" s="66">
        <v>0</v>
      </c>
      <c r="R26" s="66">
        <v>0</v>
      </c>
      <c r="S26" s="65">
        <v>0</v>
      </c>
      <c r="T26" s="65">
        <v>0</v>
      </c>
      <c r="U26" s="66">
        <v>0</v>
      </c>
      <c r="V26" s="66">
        <v>0</v>
      </c>
      <c r="W26" s="68">
        <v>0</v>
      </c>
    </row>
    <row r="27" spans="1:23" ht="12.75">
      <c r="A27" s="62" t="s">
        <v>28</v>
      </c>
      <c r="B27" s="63" t="s">
        <v>66</v>
      </c>
      <c r="C27" s="64" t="s">
        <v>67</v>
      </c>
      <c r="D27" s="65">
        <v>41470100</v>
      </c>
      <c r="E27" s="66">
        <v>41470100</v>
      </c>
      <c r="F27" s="66">
        <v>1310495</v>
      </c>
      <c r="G27" s="67">
        <f t="shared" si="1"/>
        <v>0.03160096069216134</v>
      </c>
      <c r="H27" s="65">
        <v>432012</v>
      </c>
      <c r="I27" s="66">
        <v>602800</v>
      </c>
      <c r="J27" s="66">
        <v>275683</v>
      </c>
      <c r="K27" s="68">
        <v>1310495</v>
      </c>
      <c r="L27" s="65">
        <v>0</v>
      </c>
      <c r="M27" s="66">
        <v>0</v>
      </c>
      <c r="N27" s="66">
        <v>0</v>
      </c>
      <c r="O27" s="65">
        <v>0</v>
      </c>
      <c r="P27" s="65">
        <v>0</v>
      </c>
      <c r="Q27" s="66">
        <v>0</v>
      </c>
      <c r="R27" s="66">
        <v>0</v>
      </c>
      <c r="S27" s="65">
        <v>0</v>
      </c>
      <c r="T27" s="65">
        <v>0</v>
      </c>
      <c r="U27" s="66">
        <v>0</v>
      </c>
      <c r="V27" s="66">
        <v>0</v>
      </c>
      <c r="W27" s="68">
        <v>0</v>
      </c>
    </row>
    <row r="28" spans="1:23" ht="12.75">
      <c r="A28" s="62" t="s">
        <v>28</v>
      </c>
      <c r="B28" s="63" t="s">
        <v>68</v>
      </c>
      <c r="C28" s="64" t="s">
        <v>69</v>
      </c>
      <c r="D28" s="65">
        <v>95615000</v>
      </c>
      <c r="E28" s="66">
        <v>95615000</v>
      </c>
      <c r="F28" s="66">
        <v>15110849</v>
      </c>
      <c r="G28" s="67">
        <f t="shared" si="1"/>
        <v>0.15803847722637662</v>
      </c>
      <c r="H28" s="65">
        <v>3111376</v>
      </c>
      <c r="I28" s="66">
        <v>1889466</v>
      </c>
      <c r="J28" s="66">
        <v>10110007</v>
      </c>
      <c r="K28" s="68">
        <v>15110849</v>
      </c>
      <c r="L28" s="65">
        <v>0</v>
      </c>
      <c r="M28" s="66">
        <v>0</v>
      </c>
      <c r="N28" s="66">
        <v>0</v>
      </c>
      <c r="O28" s="65">
        <v>0</v>
      </c>
      <c r="P28" s="65">
        <v>0</v>
      </c>
      <c r="Q28" s="66">
        <v>0</v>
      </c>
      <c r="R28" s="66">
        <v>0</v>
      </c>
      <c r="S28" s="65">
        <v>0</v>
      </c>
      <c r="T28" s="65">
        <v>0</v>
      </c>
      <c r="U28" s="66">
        <v>0</v>
      </c>
      <c r="V28" s="66">
        <v>0</v>
      </c>
      <c r="W28" s="68">
        <v>0</v>
      </c>
    </row>
    <row r="29" spans="1:23" ht="12.75">
      <c r="A29" s="62" t="s">
        <v>28</v>
      </c>
      <c r="B29" s="63" t="s">
        <v>70</v>
      </c>
      <c r="C29" s="64" t="s">
        <v>71</v>
      </c>
      <c r="D29" s="65">
        <v>19182050</v>
      </c>
      <c r="E29" s="66">
        <v>19182050</v>
      </c>
      <c r="F29" s="66">
        <v>758190</v>
      </c>
      <c r="G29" s="67">
        <f t="shared" si="1"/>
        <v>0.039526015206925225</v>
      </c>
      <c r="H29" s="65">
        <v>251938</v>
      </c>
      <c r="I29" s="66">
        <v>275223</v>
      </c>
      <c r="J29" s="66">
        <v>231029</v>
      </c>
      <c r="K29" s="68">
        <v>758190</v>
      </c>
      <c r="L29" s="65">
        <v>0</v>
      </c>
      <c r="M29" s="66">
        <v>0</v>
      </c>
      <c r="N29" s="66">
        <v>0</v>
      </c>
      <c r="O29" s="65">
        <v>0</v>
      </c>
      <c r="P29" s="65">
        <v>0</v>
      </c>
      <c r="Q29" s="66">
        <v>0</v>
      </c>
      <c r="R29" s="66">
        <v>0</v>
      </c>
      <c r="S29" s="65">
        <v>0</v>
      </c>
      <c r="T29" s="65">
        <v>0</v>
      </c>
      <c r="U29" s="66">
        <v>0</v>
      </c>
      <c r="V29" s="66">
        <v>0</v>
      </c>
      <c r="W29" s="68">
        <v>0</v>
      </c>
    </row>
    <row r="30" spans="1:23" ht="12.75">
      <c r="A30" s="62" t="s">
        <v>28</v>
      </c>
      <c r="B30" s="63" t="s">
        <v>72</v>
      </c>
      <c r="C30" s="64" t="s">
        <v>73</v>
      </c>
      <c r="D30" s="65">
        <v>0</v>
      </c>
      <c r="E30" s="66">
        <v>0</v>
      </c>
      <c r="F30" s="66">
        <v>17504964</v>
      </c>
      <c r="G30" s="67">
        <f t="shared" si="1"/>
        <v>0</v>
      </c>
      <c r="H30" s="65">
        <v>0</v>
      </c>
      <c r="I30" s="66">
        <v>0</v>
      </c>
      <c r="J30" s="66">
        <v>17504964</v>
      </c>
      <c r="K30" s="68">
        <v>17504964</v>
      </c>
      <c r="L30" s="65">
        <v>0</v>
      </c>
      <c r="M30" s="66">
        <v>0</v>
      </c>
      <c r="N30" s="66">
        <v>0</v>
      </c>
      <c r="O30" s="65">
        <v>0</v>
      </c>
      <c r="P30" s="65">
        <v>0</v>
      </c>
      <c r="Q30" s="66">
        <v>0</v>
      </c>
      <c r="R30" s="66">
        <v>0</v>
      </c>
      <c r="S30" s="65">
        <v>0</v>
      </c>
      <c r="T30" s="65">
        <v>0</v>
      </c>
      <c r="U30" s="66">
        <v>0</v>
      </c>
      <c r="V30" s="66">
        <v>0</v>
      </c>
      <c r="W30" s="68">
        <v>0</v>
      </c>
    </row>
    <row r="31" spans="1:23" ht="12.75">
      <c r="A31" s="62" t="s">
        <v>43</v>
      </c>
      <c r="B31" s="63" t="s">
        <v>74</v>
      </c>
      <c r="C31" s="64" t="s">
        <v>75</v>
      </c>
      <c r="D31" s="65">
        <v>634699790</v>
      </c>
      <c r="E31" s="66">
        <v>634699790</v>
      </c>
      <c r="F31" s="66">
        <v>155437009</v>
      </c>
      <c r="G31" s="67">
        <f t="shared" si="1"/>
        <v>0.24489847239432677</v>
      </c>
      <c r="H31" s="65">
        <v>39930198</v>
      </c>
      <c r="I31" s="66">
        <v>27341719</v>
      </c>
      <c r="J31" s="66">
        <v>88165092</v>
      </c>
      <c r="K31" s="68">
        <v>155437009</v>
      </c>
      <c r="L31" s="65">
        <v>0</v>
      </c>
      <c r="M31" s="66">
        <v>0</v>
      </c>
      <c r="N31" s="66">
        <v>0</v>
      </c>
      <c r="O31" s="65">
        <v>0</v>
      </c>
      <c r="P31" s="65">
        <v>0</v>
      </c>
      <c r="Q31" s="66">
        <v>0</v>
      </c>
      <c r="R31" s="66">
        <v>0</v>
      </c>
      <c r="S31" s="65">
        <v>0</v>
      </c>
      <c r="T31" s="65">
        <v>0</v>
      </c>
      <c r="U31" s="66">
        <v>0</v>
      </c>
      <c r="V31" s="66">
        <v>0</v>
      </c>
      <c r="W31" s="68">
        <v>0</v>
      </c>
    </row>
    <row r="32" spans="1:23" ht="12.75">
      <c r="A32" s="69"/>
      <c r="B32" s="70" t="s">
        <v>76</v>
      </c>
      <c r="C32" s="71"/>
      <c r="D32" s="72">
        <f>SUM(D25:D31)</f>
        <v>862044350</v>
      </c>
      <c r="E32" s="73">
        <f>SUM(E25:E31)</f>
        <v>862044350</v>
      </c>
      <c r="F32" s="73">
        <f>SUM(F25:F31)</f>
        <v>202861492</v>
      </c>
      <c r="G32" s="74">
        <f t="shared" si="1"/>
        <v>0.235326050220038</v>
      </c>
      <c r="H32" s="72">
        <f aca="true" t="shared" si="4" ref="H32:W32">SUM(H25:H31)</f>
        <v>47354968</v>
      </c>
      <c r="I32" s="73">
        <f t="shared" si="4"/>
        <v>32050221</v>
      </c>
      <c r="J32" s="73">
        <f t="shared" si="4"/>
        <v>123456303</v>
      </c>
      <c r="K32" s="75">
        <f t="shared" si="4"/>
        <v>202861492</v>
      </c>
      <c r="L32" s="72">
        <f t="shared" si="4"/>
        <v>0</v>
      </c>
      <c r="M32" s="73">
        <f t="shared" si="4"/>
        <v>0</v>
      </c>
      <c r="N32" s="73">
        <f t="shared" si="4"/>
        <v>0</v>
      </c>
      <c r="O32" s="72">
        <f t="shared" si="4"/>
        <v>0</v>
      </c>
      <c r="P32" s="72">
        <f t="shared" si="4"/>
        <v>0</v>
      </c>
      <c r="Q32" s="73">
        <f t="shared" si="4"/>
        <v>0</v>
      </c>
      <c r="R32" s="73">
        <f t="shared" si="4"/>
        <v>0</v>
      </c>
      <c r="S32" s="72">
        <f t="shared" si="4"/>
        <v>0</v>
      </c>
      <c r="T32" s="72">
        <f t="shared" si="4"/>
        <v>0</v>
      </c>
      <c r="U32" s="73">
        <f t="shared" si="4"/>
        <v>0</v>
      </c>
      <c r="V32" s="73">
        <f t="shared" si="4"/>
        <v>0</v>
      </c>
      <c r="W32" s="75">
        <f t="shared" si="4"/>
        <v>0</v>
      </c>
    </row>
    <row r="33" spans="1:23" ht="12.75">
      <c r="A33" s="62" t="s">
        <v>28</v>
      </c>
      <c r="B33" s="63" t="s">
        <v>77</v>
      </c>
      <c r="C33" s="64" t="s">
        <v>78</v>
      </c>
      <c r="D33" s="65">
        <v>53371856</v>
      </c>
      <c r="E33" s="66">
        <v>53371856</v>
      </c>
      <c r="F33" s="66">
        <v>7168622</v>
      </c>
      <c r="G33" s="67">
        <f t="shared" si="1"/>
        <v>0.1343146470304499</v>
      </c>
      <c r="H33" s="65">
        <v>1980005</v>
      </c>
      <c r="I33" s="66">
        <v>1603849</v>
      </c>
      <c r="J33" s="66">
        <v>3584768</v>
      </c>
      <c r="K33" s="68">
        <v>7168622</v>
      </c>
      <c r="L33" s="65">
        <v>0</v>
      </c>
      <c r="M33" s="66">
        <v>0</v>
      </c>
      <c r="N33" s="66">
        <v>0</v>
      </c>
      <c r="O33" s="65">
        <v>0</v>
      </c>
      <c r="P33" s="65">
        <v>0</v>
      </c>
      <c r="Q33" s="66">
        <v>0</v>
      </c>
      <c r="R33" s="66">
        <v>0</v>
      </c>
      <c r="S33" s="65">
        <v>0</v>
      </c>
      <c r="T33" s="65">
        <v>0</v>
      </c>
      <c r="U33" s="66">
        <v>0</v>
      </c>
      <c r="V33" s="66">
        <v>0</v>
      </c>
      <c r="W33" s="68">
        <v>0</v>
      </c>
    </row>
    <row r="34" spans="1:23" ht="12.75">
      <c r="A34" s="62" t="s">
        <v>28</v>
      </c>
      <c r="B34" s="63" t="s">
        <v>79</v>
      </c>
      <c r="C34" s="64" t="s">
        <v>80</v>
      </c>
      <c r="D34" s="65">
        <v>75578000</v>
      </c>
      <c r="E34" s="66">
        <v>75578000</v>
      </c>
      <c r="F34" s="66">
        <v>4239495</v>
      </c>
      <c r="G34" s="67">
        <f t="shared" si="1"/>
        <v>0.05609429992855064</v>
      </c>
      <c r="H34" s="65">
        <v>2064476</v>
      </c>
      <c r="I34" s="66">
        <v>1020901</v>
      </c>
      <c r="J34" s="66">
        <v>1154118</v>
      </c>
      <c r="K34" s="68">
        <v>4239495</v>
      </c>
      <c r="L34" s="65">
        <v>0</v>
      </c>
      <c r="M34" s="66">
        <v>0</v>
      </c>
      <c r="N34" s="66">
        <v>0</v>
      </c>
      <c r="O34" s="65">
        <v>0</v>
      </c>
      <c r="P34" s="65">
        <v>0</v>
      </c>
      <c r="Q34" s="66">
        <v>0</v>
      </c>
      <c r="R34" s="66">
        <v>0</v>
      </c>
      <c r="S34" s="65">
        <v>0</v>
      </c>
      <c r="T34" s="65">
        <v>0</v>
      </c>
      <c r="U34" s="66">
        <v>0</v>
      </c>
      <c r="V34" s="66">
        <v>0</v>
      </c>
      <c r="W34" s="68">
        <v>0</v>
      </c>
    </row>
    <row r="35" spans="1:23" ht="12.75">
      <c r="A35" s="62" t="s">
        <v>28</v>
      </c>
      <c r="B35" s="63" t="s">
        <v>81</v>
      </c>
      <c r="C35" s="64" t="s">
        <v>82</v>
      </c>
      <c r="D35" s="65">
        <v>0</v>
      </c>
      <c r="E35" s="66">
        <v>0</v>
      </c>
      <c r="F35" s="66">
        <v>2551426</v>
      </c>
      <c r="G35" s="67">
        <f t="shared" si="1"/>
        <v>0</v>
      </c>
      <c r="H35" s="65">
        <v>0</v>
      </c>
      <c r="I35" s="66">
        <v>1275713</v>
      </c>
      <c r="J35" s="66">
        <v>1275713</v>
      </c>
      <c r="K35" s="68">
        <v>2551426</v>
      </c>
      <c r="L35" s="65">
        <v>0</v>
      </c>
      <c r="M35" s="66">
        <v>0</v>
      </c>
      <c r="N35" s="66">
        <v>0</v>
      </c>
      <c r="O35" s="65">
        <v>0</v>
      </c>
      <c r="P35" s="65">
        <v>0</v>
      </c>
      <c r="Q35" s="66">
        <v>0</v>
      </c>
      <c r="R35" s="66">
        <v>0</v>
      </c>
      <c r="S35" s="65">
        <v>0</v>
      </c>
      <c r="T35" s="65">
        <v>0</v>
      </c>
      <c r="U35" s="66">
        <v>0</v>
      </c>
      <c r="V35" s="66">
        <v>0</v>
      </c>
      <c r="W35" s="68">
        <v>0</v>
      </c>
    </row>
    <row r="36" spans="1:23" ht="12.75">
      <c r="A36" s="62" t="s">
        <v>43</v>
      </c>
      <c r="B36" s="63" t="s">
        <v>83</v>
      </c>
      <c r="C36" s="64" t="s">
        <v>84</v>
      </c>
      <c r="D36" s="65">
        <v>278735760</v>
      </c>
      <c r="E36" s="66">
        <v>278735760</v>
      </c>
      <c r="F36" s="66">
        <v>36165850</v>
      </c>
      <c r="G36" s="67">
        <f t="shared" si="1"/>
        <v>0.1297495879251374</v>
      </c>
      <c r="H36" s="65">
        <v>8345164</v>
      </c>
      <c r="I36" s="66">
        <v>15538821</v>
      </c>
      <c r="J36" s="66">
        <v>12281865</v>
      </c>
      <c r="K36" s="68">
        <v>36165850</v>
      </c>
      <c r="L36" s="65">
        <v>0</v>
      </c>
      <c r="M36" s="66">
        <v>0</v>
      </c>
      <c r="N36" s="66">
        <v>0</v>
      </c>
      <c r="O36" s="65">
        <v>0</v>
      </c>
      <c r="P36" s="65">
        <v>0</v>
      </c>
      <c r="Q36" s="66">
        <v>0</v>
      </c>
      <c r="R36" s="66">
        <v>0</v>
      </c>
      <c r="S36" s="65">
        <v>0</v>
      </c>
      <c r="T36" s="65">
        <v>0</v>
      </c>
      <c r="U36" s="66">
        <v>0</v>
      </c>
      <c r="V36" s="66">
        <v>0</v>
      </c>
      <c r="W36" s="68">
        <v>0</v>
      </c>
    </row>
    <row r="37" spans="1:23" ht="12.75">
      <c r="A37" s="69"/>
      <c r="B37" s="70" t="s">
        <v>85</v>
      </c>
      <c r="C37" s="71"/>
      <c r="D37" s="72">
        <f>SUM(D33:D36)</f>
        <v>407685616</v>
      </c>
      <c r="E37" s="73">
        <f>SUM(E33:E36)</f>
        <v>407685616</v>
      </c>
      <c r="F37" s="73">
        <f>SUM(F33:F36)</f>
        <v>50125393</v>
      </c>
      <c r="G37" s="74">
        <f t="shared" si="1"/>
        <v>0.12295109523805225</v>
      </c>
      <c r="H37" s="72">
        <f aca="true" t="shared" si="5" ref="H37:W37">SUM(H33:H36)</f>
        <v>12389645</v>
      </c>
      <c r="I37" s="73">
        <f t="shared" si="5"/>
        <v>19439284</v>
      </c>
      <c r="J37" s="73">
        <f t="shared" si="5"/>
        <v>18296464</v>
      </c>
      <c r="K37" s="75">
        <f t="shared" si="5"/>
        <v>50125393</v>
      </c>
      <c r="L37" s="72">
        <f t="shared" si="5"/>
        <v>0</v>
      </c>
      <c r="M37" s="73">
        <f t="shared" si="5"/>
        <v>0</v>
      </c>
      <c r="N37" s="73">
        <f t="shared" si="5"/>
        <v>0</v>
      </c>
      <c r="O37" s="72">
        <f t="shared" si="5"/>
        <v>0</v>
      </c>
      <c r="P37" s="72">
        <f t="shared" si="5"/>
        <v>0</v>
      </c>
      <c r="Q37" s="73">
        <f t="shared" si="5"/>
        <v>0</v>
      </c>
      <c r="R37" s="73">
        <f t="shared" si="5"/>
        <v>0</v>
      </c>
      <c r="S37" s="72">
        <f t="shared" si="5"/>
        <v>0</v>
      </c>
      <c r="T37" s="72">
        <f t="shared" si="5"/>
        <v>0</v>
      </c>
      <c r="U37" s="73">
        <f t="shared" si="5"/>
        <v>0</v>
      </c>
      <c r="V37" s="73">
        <f t="shared" si="5"/>
        <v>0</v>
      </c>
      <c r="W37" s="75">
        <f t="shared" si="5"/>
        <v>0</v>
      </c>
    </row>
    <row r="38" spans="1:23" ht="12.75">
      <c r="A38" s="62" t="s">
        <v>28</v>
      </c>
      <c r="B38" s="63" t="s">
        <v>86</v>
      </c>
      <c r="C38" s="64" t="s">
        <v>87</v>
      </c>
      <c r="D38" s="65">
        <v>114777000</v>
      </c>
      <c r="E38" s="66">
        <v>114777000</v>
      </c>
      <c r="F38" s="66">
        <v>20213028</v>
      </c>
      <c r="G38" s="67">
        <f t="shared" si="1"/>
        <v>0.17610695522622127</v>
      </c>
      <c r="H38" s="65">
        <v>9205306</v>
      </c>
      <c r="I38" s="66">
        <v>3991803</v>
      </c>
      <c r="J38" s="66">
        <v>7015919</v>
      </c>
      <c r="K38" s="68">
        <v>20213028</v>
      </c>
      <c r="L38" s="65">
        <v>0</v>
      </c>
      <c r="M38" s="66">
        <v>0</v>
      </c>
      <c r="N38" s="66">
        <v>0</v>
      </c>
      <c r="O38" s="65">
        <v>0</v>
      </c>
      <c r="P38" s="65">
        <v>0</v>
      </c>
      <c r="Q38" s="66">
        <v>0</v>
      </c>
      <c r="R38" s="66">
        <v>0</v>
      </c>
      <c r="S38" s="65">
        <v>0</v>
      </c>
      <c r="T38" s="65">
        <v>0</v>
      </c>
      <c r="U38" s="66">
        <v>0</v>
      </c>
      <c r="V38" s="66">
        <v>0</v>
      </c>
      <c r="W38" s="68">
        <v>0</v>
      </c>
    </row>
    <row r="39" spans="1:23" ht="12.75">
      <c r="A39" s="62" t="s">
        <v>28</v>
      </c>
      <c r="B39" s="63" t="s">
        <v>88</v>
      </c>
      <c r="C39" s="64" t="s">
        <v>89</v>
      </c>
      <c r="D39" s="65">
        <v>79331600</v>
      </c>
      <c r="E39" s="66">
        <v>79331600</v>
      </c>
      <c r="F39" s="66">
        <v>4401732</v>
      </c>
      <c r="G39" s="67">
        <f t="shared" si="1"/>
        <v>0.05548522908903892</v>
      </c>
      <c r="H39" s="65">
        <v>121303</v>
      </c>
      <c r="I39" s="66">
        <v>2498221</v>
      </c>
      <c r="J39" s="66">
        <v>1782208</v>
      </c>
      <c r="K39" s="68">
        <v>4401732</v>
      </c>
      <c r="L39" s="65">
        <v>0</v>
      </c>
      <c r="M39" s="66">
        <v>0</v>
      </c>
      <c r="N39" s="66">
        <v>0</v>
      </c>
      <c r="O39" s="65">
        <v>0</v>
      </c>
      <c r="P39" s="65">
        <v>0</v>
      </c>
      <c r="Q39" s="66">
        <v>0</v>
      </c>
      <c r="R39" s="66">
        <v>0</v>
      </c>
      <c r="S39" s="65">
        <v>0</v>
      </c>
      <c r="T39" s="65">
        <v>0</v>
      </c>
      <c r="U39" s="66">
        <v>0</v>
      </c>
      <c r="V39" s="66">
        <v>0</v>
      </c>
      <c r="W39" s="68">
        <v>0</v>
      </c>
    </row>
    <row r="40" spans="1:23" ht="12.75">
      <c r="A40" s="62" t="s">
        <v>28</v>
      </c>
      <c r="B40" s="63" t="s">
        <v>90</v>
      </c>
      <c r="C40" s="64" t="s">
        <v>91</v>
      </c>
      <c r="D40" s="65">
        <v>59146893</v>
      </c>
      <c r="E40" s="66">
        <v>59146893</v>
      </c>
      <c r="F40" s="66">
        <v>6409639</v>
      </c>
      <c r="G40" s="67">
        <f t="shared" si="1"/>
        <v>0.10836814369945011</v>
      </c>
      <c r="H40" s="65">
        <v>2775820</v>
      </c>
      <c r="I40" s="66">
        <v>2861709</v>
      </c>
      <c r="J40" s="66">
        <v>772110</v>
      </c>
      <c r="K40" s="68">
        <v>6409639</v>
      </c>
      <c r="L40" s="65">
        <v>0</v>
      </c>
      <c r="M40" s="66">
        <v>0</v>
      </c>
      <c r="N40" s="66">
        <v>0</v>
      </c>
      <c r="O40" s="65">
        <v>0</v>
      </c>
      <c r="P40" s="65">
        <v>0</v>
      </c>
      <c r="Q40" s="66">
        <v>0</v>
      </c>
      <c r="R40" s="66">
        <v>0</v>
      </c>
      <c r="S40" s="65">
        <v>0</v>
      </c>
      <c r="T40" s="65">
        <v>0</v>
      </c>
      <c r="U40" s="66">
        <v>0</v>
      </c>
      <c r="V40" s="66">
        <v>0</v>
      </c>
      <c r="W40" s="68">
        <v>0</v>
      </c>
    </row>
    <row r="41" spans="1:23" ht="12.75">
      <c r="A41" s="62" t="s">
        <v>28</v>
      </c>
      <c r="B41" s="63" t="s">
        <v>92</v>
      </c>
      <c r="C41" s="64" t="s">
        <v>93</v>
      </c>
      <c r="D41" s="65">
        <v>49340772</v>
      </c>
      <c r="E41" s="66">
        <v>49340772</v>
      </c>
      <c r="F41" s="66">
        <v>16027926</v>
      </c>
      <c r="G41" s="67">
        <f t="shared" si="1"/>
        <v>0.32484141107480036</v>
      </c>
      <c r="H41" s="65">
        <v>3873028</v>
      </c>
      <c r="I41" s="66">
        <v>6020628</v>
      </c>
      <c r="J41" s="66">
        <v>6134270</v>
      </c>
      <c r="K41" s="68">
        <v>16027926</v>
      </c>
      <c r="L41" s="65">
        <v>0</v>
      </c>
      <c r="M41" s="66">
        <v>0</v>
      </c>
      <c r="N41" s="66">
        <v>0</v>
      </c>
      <c r="O41" s="65">
        <v>0</v>
      </c>
      <c r="P41" s="65">
        <v>0</v>
      </c>
      <c r="Q41" s="66">
        <v>0</v>
      </c>
      <c r="R41" s="66">
        <v>0</v>
      </c>
      <c r="S41" s="65">
        <v>0</v>
      </c>
      <c r="T41" s="65">
        <v>0</v>
      </c>
      <c r="U41" s="66">
        <v>0</v>
      </c>
      <c r="V41" s="66">
        <v>0</v>
      </c>
      <c r="W41" s="68">
        <v>0</v>
      </c>
    </row>
    <row r="42" spans="1:23" ht="12.75">
      <c r="A42" s="62" t="s">
        <v>28</v>
      </c>
      <c r="B42" s="63" t="s">
        <v>94</v>
      </c>
      <c r="C42" s="64" t="s">
        <v>95</v>
      </c>
      <c r="D42" s="65">
        <v>266002141</v>
      </c>
      <c r="E42" s="66">
        <v>266002141</v>
      </c>
      <c r="F42" s="66">
        <v>58953019</v>
      </c>
      <c r="G42" s="67">
        <f t="shared" si="1"/>
        <v>0.2216261071372354</v>
      </c>
      <c r="H42" s="65">
        <v>11400088</v>
      </c>
      <c r="I42" s="66">
        <v>17946927</v>
      </c>
      <c r="J42" s="66">
        <v>29606004</v>
      </c>
      <c r="K42" s="68">
        <v>58953019</v>
      </c>
      <c r="L42" s="65">
        <v>0</v>
      </c>
      <c r="M42" s="66">
        <v>0</v>
      </c>
      <c r="N42" s="66">
        <v>0</v>
      </c>
      <c r="O42" s="65">
        <v>0</v>
      </c>
      <c r="P42" s="65">
        <v>0</v>
      </c>
      <c r="Q42" s="66">
        <v>0</v>
      </c>
      <c r="R42" s="66">
        <v>0</v>
      </c>
      <c r="S42" s="65">
        <v>0</v>
      </c>
      <c r="T42" s="65">
        <v>0</v>
      </c>
      <c r="U42" s="66">
        <v>0</v>
      </c>
      <c r="V42" s="66">
        <v>0</v>
      </c>
      <c r="W42" s="68">
        <v>0</v>
      </c>
    </row>
    <row r="43" spans="1:23" ht="12.75">
      <c r="A43" s="62" t="s">
        <v>43</v>
      </c>
      <c r="B43" s="63" t="s">
        <v>96</v>
      </c>
      <c r="C43" s="64" t="s">
        <v>97</v>
      </c>
      <c r="D43" s="65">
        <v>1221592700</v>
      </c>
      <c r="E43" s="66">
        <v>1221592700</v>
      </c>
      <c r="F43" s="66">
        <v>196423393</v>
      </c>
      <c r="G43" s="67">
        <f t="shared" si="1"/>
        <v>0.16079286737715442</v>
      </c>
      <c r="H43" s="65">
        <v>34200029</v>
      </c>
      <c r="I43" s="66">
        <v>36419597</v>
      </c>
      <c r="J43" s="66">
        <v>125803767</v>
      </c>
      <c r="K43" s="68">
        <v>196423393</v>
      </c>
      <c r="L43" s="65">
        <v>0</v>
      </c>
      <c r="M43" s="66">
        <v>0</v>
      </c>
      <c r="N43" s="66">
        <v>0</v>
      </c>
      <c r="O43" s="65">
        <v>0</v>
      </c>
      <c r="P43" s="65">
        <v>0</v>
      </c>
      <c r="Q43" s="66">
        <v>0</v>
      </c>
      <c r="R43" s="66">
        <v>0</v>
      </c>
      <c r="S43" s="65">
        <v>0</v>
      </c>
      <c r="T43" s="65">
        <v>0</v>
      </c>
      <c r="U43" s="66">
        <v>0</v>
      </c>
      <c r="V43" s="66">
        <v>0</v>
      </c>
      <c r="W43" s="68">
        <v>0</v>
      </c>
    </row>
    <row r="44" spans="1:23" ht="12.75">
      <c r="A44" s="69"/>
      <c r="B44" s="70" t="s">
        <v>98</v>
      </c>
      <c r="C44" s="71"/>
      <c r="D44" s="72">
        <f>SUM(D38:D43)</f>
        <v>1790191106</v>
      </c>
      <c r="E44" s="73">
        <f>SUM(E38:E43)</f>
        <v>1790191106</v>
      </c>
      <c r="F44" s="73">
        <f>SUM(F38:F43)</f>
        <v>302428737</v>
      </c>
      <c r="G44" s="74">
        <f t="shared" si="1"/>
        <v>0.1689365654797304</v>
      </c>
      <c r="H44" s="72">
        <f aca="true" t="shared" si="6" ref="H44:W44">SUM(H38:H43)</f>
        <v>61575574</v>
      </c>
      <c r="I44" s="73">
        <f t="shared" si="6"/>
        <v>69738885</v>
      </c>
      <c r="J44" s="73">
        <f t="shared" si="6"/>
        <v>171114278</v>
      </c>
      <c r="K44" s="75">
        <f t="shared" si="6"/>
        <v>302428737</v>
      </c>
      <c r="L44" s="72">
        <f t="shared" si="6"/>
        <v>0</v>
      </c>
      <c r="M44" s="73">
        <f t="shared" si="6"/>
        <v>0</v>
      </c>
      <c r="N44" s="73">
        <f t="shared" si="6"/>
        <v>0</v>
      </c>
      <c r="O44" s="72">
        <f t="shared" si="6"/>
        <v>0</v>
      </c>
      <c r="P44" s="72">
        <f t="shared" si="6"/>
        <v>0</v>
      </c>
      <c r="Q44" s="73">
        <f t="shared" si="6"/>
        <v>0</v>
      </c>
      <c r="R44" s="73">
        <f t="shared" si="6"/>
        <v>0</v>
      </c>
      <c r="S44" s="72">
        <f t="shared" si="6"/>
        <v>0</v>
      </c>
      <c r="T44" s="72">
        <f t="shared" si="6"/>
        <v>0</v>
      </c>
      <c r="U44" s="73">
        <f t="shared" si="6"/>
        <v>0</v>
      </c>
      <c r="V44" s="73">
        <f t="shared" si="6"/>
        <v>0</v>
      </c>
      <c r="W44" s="75">
        <f t="shared" si="6"/>
        <v>0</v>
      </c>
    </row>
    <row r="45" spans="1:23" ht="12.75">
      <c r="A45" s="62" t="s">
        <v>28</v>
      </c>
      <c r="B45" s="63" t="s">
        <v>99</v>
      </c>
      <c r="C45" s="64" t="s">
        <v>100</v>
      </c>
      <c r="D45" s="65">
        <v>154046400</v>
      </c>
      <c r="E45" s="66">
        <v>154046400</v>
      </c>
      <c r="F45" s="66">
        <v>13501747</v>
      </c>
      <c r="G45" s="67">
        <f t="shared" si="1"/>
        <v>0.08764727380841097</v>
      </c>
      <c r="H45" s="65">
        <v>1178142</v>
      </c>
      <c r="I45" s="66">
        <v>8017344</v>
      </c>
      <c r="J45" s="66">
        <v>4306261</v>
      </c>
      <c r="K45" s="68">
        <v>13501747</v>
      </c>
      <c r="L45" s="65">
        <v>0</v>
      </c>
      <c r="M45" s="66">
        <v>0</v>
      </c>
      <c r="N45" s="66">
        <v>0</v>
      </c>
      <c r="O45" s="65">
        <v>0</v>
      </c>
      <c r="P45" s="65">
        <v>0</v>
      </c>
      <c r="Q45" s="66">
        <v>0</v>
      </c>
      <c r="R45" s="66">
        <v>0</v>
      </c>
      <c r="S45" s="65">
        <v>0</v>
      </c>
      <c r="T45" s="65">
        <v>0</v>
      </c>
      <c r="U45" s="66">
        <v>0</v>
      </c>
      <c r="V45" s="66">
        <v>0</v>
      </c>
      <c r="W45" s="68">
        <v>0</v>
      </c>
    </row>
    <row r="46" spans="1:23" ht="12.75">
      <c r="A46" s="62" t="s">
        <v>28</v>
      </c>
      <c r="B46" s="63" t="s">
        <v>101</v>
      </c>
      <c r="C46" s="64" t="s">
        <v>102</v>
      </c>
      <c r="D46" s="65">
        <v>130516578</v>
      </c>
      <c r="E46" s="66">
        <v>130516578</v>
      </c>
      <c r="F46" s="66">
        <v>23726009</v>
      </c>
      <c r="G46" s="67">
        <f t="shared" si="1"/>
        <v>0.18178540506938512</v>
      </c>
      <c r="H46" s="65">
        <v>4855921</v>
      </c>
      <c r="I46" s="66">
        <v>4595305</v>
      </c>
      <c r="J46" s="66">
        <v>14274783</v>
      </c>
      <c r="K46" s="68">
        <v>23726009</v>
      </c>
      <c r="L46" s="65">
        <v>0</v>
      </c>
      <c r="M46" s="66">
        <v>0</v>
      </c>
      <c r="N46" s="66">
        <v>0</v>
      </c>
      <c r="O46" s="65">
        <v>0</v>
      </c>
      <c r="P46" s="65">
        <v>0</v>
      </c>
      <c r="Q46" s="66">
        <v>0</v>
      </c>
      <c r="R46" s="66">
        <v>0</v>
      </c>
      <c r="S46" s="65">
        <v>0</v>
      </c>
      <c r="T46" s="65">
        <v>0</v>
      </c>
      <c r="U46" s="66">
        <v>0</v>
      </c>
      <c r="V46" s="66">
        <v>0</v>
      </c>
      <c r="W46" s="68">
        <v>0</v>
      </c>
    </row>
    <row r="47" spans="1:23" ht="12.75">
      <c r="A47" s="62" t="s">
        <v>28</v>
      </c>
      <c r="B47" s="63" t="s">
        <v>103</v>
      </c>
      <c r="C47" s="64" t="s">
        <v>104</v>
      </c>
      <c r="D47" s="65">
        <v>52383091</v>
      </c>
      <c r="E47" s="66">
        <v>52383091</v>
      </c>
      <c r="F47" s="66">
        <v>17599848</v>
      </c>
      <c r="G47" s="67">
        <f t="shared" si="1"/>
        <v>0.33598338059126753</v>
      </c>
      <c r="H47" s="65">
        <v>5443245</v>
      </c>
      <c r="I47" s="66">
        <v>6976387</v>
      </c>
      <c r="J47" s="66">
        <v>5180216</v>
      </c>
      <c r="K47" s="68">
        <v>17599848</v>
      </c>
      <c r="L47" s="65">
        <v>0</v>
      </c>
      <c r="M47" s="66">
        <v>0</v>
      </c>
      <c r="N47" s="66">
        <v>0</v>
      </c>
      <c r="O47" s="65">
        <v>0</v>
      </c>
      <c r="P47" s="65">
        <v>0</v>
      </c>
      <c r="Q47" s="66">
        <v>0</v>
      </c>
      <c r="R47" s="66">
        <v>0</v>
      </c>
      <c r="S47" s="65">
        <v>0</v>
      </c>
      <c r="T47" s="65">
        <v>0</v>
      </c>
      <c r="U47" s="66">
        <v>0</v>
      </c>
      <c r="V47" s="66">
        <v>0</v>
      </c>
      <c r="W47" s="68">
        <v>0</v>
      </c>
    </row>
    <row r="48" spans="1:23" ht="12.75">
      <c r="A48" s="62" t="s">
        <v>28</v>
      </c>
      <c r="B48" s="63" t="s">
        <v>105</v>
      </c>
      <c r="C48" s="64" t="s">
        <v>106</v>
      </c>
      <c r="D48" s="65">
        <v>108142000</v>
      </c>
      <c r="E48" s="66">
        <v>108142000</v>
      </c>
      <c r="F48" s="66">
        <v>23007192</v>
      </c>
      <c r="G48" s="67">
        <f t="shared" si="1"/>
        <v>0.21274982892863087</v>
      </c>
      <c r="H48" s="65">
        <v>0</v>
      </c>
      <c r="I48" s="66">
        <v>16812279</v>
      </c>
      <c r="J48" s="66">
        <v>6194913</v>
      </c>
      <c r="K48" s="68">
        <v>23007192</v>
      </c>
      <c r="L48" s="65">
        <v>0</v>
      </c>
      <c r="M48" s="66">
        <v>0</v>
      </c>
      <c r="N48" s="66">
        <v>0</v>
      </c>
      <c r="O48" s="65">
        <v>0</v>
      </c>
      <c r="P48" s="65">
        <v>0</v>
      </c>
      <c r="Q48" s="66">
        <v>0</v>
      </c>
      <c r="R48" s="66">
        <v>0</v>
      </c>
      <c r="S48" s="65">
        <v>0</v>
      </c>
      <c r="T48" s="65">
        <v>0</v>
      </c>
      <c r="U48" s="66">
        <v>0</v>
      </c>
      <c r="V48" s="66">
        <v>0</v>
      </c>
      <c r="W48" s="68">
        <v>0</v>
      </c>
    </row>
    <row r="49" spans="1:23" ht="12.75">
      <c r="A49" s="62" t="s">
        <v>43</v>
      </c>
      <c r="B49" s="63" t="s">
        <v>107</v>
      </c>
      <c r="C49" s="64" t="s">
        <v>108</v>
      </c>
      <c r="D49" s="65">
        <v>1496782752</v>
      </c>
      <c r="E49" s="66">
        <v>1496782752</v>
      </c>
      <c r="F49" s="66">
        <v>102121516</v>
      </c>
      <c r="G49" s="67">
        <f t="shared" si="1"/>
        <v>0.06822734686349459</v>
      </c>
      <c r="H49" s="65">
        <v>36331525</v>
      </c>
      <c r="I49" s="66">
        <v>22395536</v>
      </c>
      <c r="J49" s="66">
        <v>43394455</v>
      </c>
      <c r="K49" s="68">
        <v>102121516</v>
      </c>
      <c r="L49" s="65">
        <v>0</v>
      </c>
      <c r="M49" s="66">
        <v>0</v>
      </c>
      <c r="N49" s="66">
        <v>0</v>
      </c>
      <c r="O49" s="65">
        <v>0</v>
      </c>
      <c r="P49" s="65">
        <v>0</v>
      </c>
      <c r="Q49" s="66">
        <v>0</v>
      </c>
      <c r="R49" s="66">
        <v>0</v>
      </c>
      <c r="S49" s="65">
        <v>0</v>
      </c>
      <c r="T49" s="65">
        <v>0</v>
      </c>
      <c r="U49" s="66">
        <v>0</v>
      </c>
      <c r="V49" s="66">
        <v>0</v>
      </c>
      <c r="W49" s="68">
        <v>0</v>
      </c>
    </row>
    <row r="50" spans="1:23" ht="12.75">
      <c r="A50" s="69"/>
      <c r="B50" s="70" t="s">
        <v>109</v>
      </c>
      <c r="C50" s="71"/>
      <c r="D50" s="72">
        <f>SUM(D45:D49)</f>
        <v>1941870821</v>
      </c>
      <c r="E50" s="73">
        <f>SUM(E45:E49)</f>
        <v>1941870821</v>
      </c>
      <c r="F50" s="73">
        <f>SUM(F45:F49)</f>
        <v>179956312</v>
      </c>
      <c r="G50" s="74">
        <f t="shared" si="1"/>
        <v>0.09267161855149993</v>
      </c>
      <c r="H50" s="72">
        <f aca="true" t="shared" si="7" ref="H50:W50">SUM(H45:H49)</f>
        <v>47808833</v>
      </c>
      <c r="I50" s="73">
        <f t="shared" si="7"/>
        <v>58796851</v>
      </c>
      <c r="J50" s="73">
        <f t="shared" si="7"/>
        <v>73350628</v>
      </c>
      <c r="K50" s="75">
        <f t="shared" si="7"/>
        <v>179956312</v>
      </c>
      <c r="L50" s="72">
        <f t="shared" si="7"/>
        <v>0</v>
      </c>
      <c r="M50" s="73">
        <f t="shared" si="7"/>
        <v>0</v>
      </c>
      <c r="N50" s="73">
        <f t="shared" si="7"/>
        <v>0</v>
      </c>
      <c r="O50" s="72">
        <f t="shared" si="7"/>
        <v>0</v>
      </c>
      <c r="P50" s="72">
        <f t="shared" si="7"/>
        <v>0</v>
      </c>
      <c r="Q50" s="73">
        <f t="shared" si="7"/>
        <v>0</v>
      </c>
      <c r="R50" s="73">
        <f t="shared" si="7"/>
        <v>0</v>
      </c>
      <c r="S50" s="72">
        <f t="shared" si="7"/>
        <v>0</v>
      </c>
      <c r="T50" s="72">
        <f t="shared" si="7"/>
        <v>0</v>
      </c>
      <c r="U50" s="73">
        <f t="shared" si="7"/>
        <v>0</v>
      </c>
      <c r="V50" s="73">
        <f t="shared" si="7"/>
        <v>0</v>
      </c>
      <c r="W50" s="75">
        <f t="shared" si="7"/>
        <v>0</v>
      </c>
    </row>
    <row r="51" spans="1:23" ht="12.75">
      <c r="A51" s="99"/>
      <c r="B51" s="100" t="s">
        <v>110</v>
      </c>
      <c r="C51" s="101"/>
      <c r="D51" s="102">
        <f>SUM(D5:D6,D8:D15,D17:D23,D25:D31,D33:D36,D38:D43,D45:D49)</f>
        <v>9339274417</v>
      </c>
      <c r="E51" s="103">
        <f>SUM(E5:E6,E8:E15,E17:E23,E25:E31,E33:E36,E38:E43,E45:E49)</f>
        <v>9474295182</v>
      </c>
      <c r="F51" s="103">
        <f>SUM(F5:F6,F8:F15,F17:F23,F25:F31,F33:F36,F38:F43,F45:F49)</f>
        <v>1240701721</v>
      </c>
      <c r="G51" s="104">
        <f t="shared" si="1"/>
        <v>0.1328477637129484</v>
      </c>
      <c r="H51" s="102">
        <f aca="true" t="shared" si="8" ref="H51:W51">SUM(H5:H6,H8:H15,H17:H23,H25:H31,H33:H36,H38:H43,H45:H49)</f>
        <v>249883481</v>
      </c>
      <c r="I51" s="103">
        <f t="shared" si="8"/>
        <v>359849367</v>
      </c>
      <c r="J51" s="103">
        <f t="shared" si="8"/>
        <v>630968873</v>
      </c>
      <c r="K51" s="105">
        <f t="shared" si="8"/>
        <v>1240701721</v>
      </c>
      <c r="L51" s="72">
        <f t="shared" si="8"/>
        <v>0</v>
      </c>
      <c r="M51" s="73">
        <f t="shared" si="8"/>
        <v>0</v>
      </c>
      <c r="N51" s="73">
        <f t="shared" si="8"/>
        <v>0</v>
      </c>
      <c r="O51" s="72">
        <f t="shared" si="8"/>
        <v>0</v>
      </c>
      <c r="P51" s="72">
        <f t="shared" si="8"/>
        <v>0</v>
      </c>
      <c r="Q51" s="73">
        <f t="shared" si="8"/>
        <v>0</v>
      </c>
      <c r="R51" s="73">
        <f t="shared" si="8"/>
        <v>0</v>
      </c>
      <c r="S51" s="72">
        <f t="shared" si="8"/>
        <v>0</v>
      </c>
      <c r="T51" s="72">
        <f t="shared" si="8"/>
        <v>0</v>
      </c>
      <c r="U51" s="73">
        <f t="shared" si="8"/>
        <v>0</v>
      </c>
      <c r="V51" s="73">
        <f t="shared" si="8"/>
        <v>0</v>
      </c>
      <c r="W51" s="75">
        <f t="shared" si="8"/>
        <v>0</v>
      </c>
    </row>
    <row r="52" spans="1:23" ht="12.75">
      <c r="A52" s="57"/>
      <c r="B52" s="58" t="s">
        <v>606</v>
      </c>
      <c r="C52" s="59"/>
      <c r="D52" s="76"/>
      <c r="E52" s="77"/>
      <c r="F52" s="77"/>
      <c r="G52" s="78"/>
      <c r="H52" s="76"/>
      <c r="I52" s="77"/>
      <c r="J52" s="77"/>
      <c r="K52" s="79"/>
      <c r="L52" s="76"/>
      <c r="M52" s="77"/>
      <c r="N52" s="77"/>
      <c r="O52" s="76"/>
      <c r="P52" s="76"/>
      <c r="Q52" s="77"/>
      <c r="R52" s="77"/>
      <c r="S52" s="76"/>
      <c r="T52" s="76"/>
      <c r="U52" s="77"/>
      <c r="V52" s="77"/>
      <c r="W52" s="79"/>
    </row>
    <row r="53" spans="1:23" ht="12.75">
      <c r="A53" s="61"/>
      <c r="B53" s="58" t="s">
        <v>111</v>
      </c>
      <c r="C53" s="59"/>
      <c r="D53" s="76"/>
      <c r="E53" s="77"/>
      <c r="F53" s="77"/>
      <c r="G53" s="78"/>
      <c r="H53" s="76"/>
      <c r="I53" s="77"/>
      <c r="J53" s="77"/>
      <c r="K53" s="79"/>
      <c r="L53" s="76"/>
      <c r="M53" s="77"/>
      <c r="N53" s="77"/>
      <c r="O53" s="76"/>
      <c r="P53" s="76"/>
      <c r="Q53" s="77"/>
      <c r="R53" s="77"/>
      <c r="S53" s="76"/>
      <c r="T53" s="76"/>
      <c r="U53" s="77"/>
      <c r="V53" s="77"/>
      <c r="W53" s="79"/>
    </row>
    <row r="54" spans="1:23" ht="12.75">
      <c r="A54" s="62" t="s">
        <v>22</v>
      </c>
      <c r="B54" s="63" t="s">
        <v>112</v>
      </c>
      <c r="C54" s="64" t="s">
        <v>113</v>
      </c>
      <c r="D54" s="65">
        <v>1806094176</v>
      </c>
      <c r="E54" s="66">
        <v>1806094176</v>
      </c>
      <c r="F54" s="66">
        <v>162708098</v>
      </c>
      <c r="G54" s="67">
        <f aca="true" t="shared" si="9" ref="G54:G82">IF($D54=0,0,$F54/$D54)</f>
        <v>0.09008837975456713</v>
      </c>
      <c r="H54" s="65">
        <v>19019112</v>
      </c>
      <c r="I54" s="66">
        <v>31623494</v>
      </c>
      <c r="J54" s="66">
        <v>112065492</v>
      </c>
      <c r="K54" s="68">
        <v>162708098</v>
      </c>
      <c r="L54" s="65">
        <v>0</v>
      </c>
      <c r="M54" s="66">
        <v>0</v>
      </c>
      <c r="N54" s="66">
        <v>0</v>
      </c>
      <c r="O54" s="65">
        <v>0</v>
      </c>
      <c r="P54" s="65">
        <v>0</v>
      </c>
      <c r="Q54" s="66">
        <v>0</v>
      </c>
      <c r="R54" s="66">
        <v>0</v>
      </c>
      <c r="S54" s="65">
        <v>0</v>
      </c>
      <c r="T54" s="65">
        <v>0</v>
      </c>
      <c r="U54" s="66">
        <v>0</v>
      </c>
      <c r="V54" s="66">
        <v>0</v>
      </c>
      <c r="W54" s="68">
        <v>0</v>
      </c>
    </row>
    <row r="55" spans="1:23" ht="12.75">
      <c r="A55" s="69"/>
      <c r="B55" s="70" t="s">
        <v>27</v>
      </c>
      <c r="C55" s="71"/>
      <c r="D55" s="72">
        <f>D54</f>
        <v>1806094176</v>
      </c>
      <c r="E55" s="73">
        <f>E54</f>
        <v>1806094176</v>
      </c>
      <c r="F55" s="73">
        <f>F54</f>
        <v>162708098</v>
      </c>
      <c r="G55" s="74">
        <f t="shared" si="9"/>
        <v>0.09008837975456713</v>
      </c>
      <c r="H55" s="72">
        <f aca="true" t="shared" si="10" ref="H55:W55">H54</f>
        <v>19019112</v>
      </c>
      <c r="I55" s="73">
        <f t="shared" si="10"/>
        <v>31623494</v>
      </c>
      <c r="J55" s="73">
        <f t="shared" si="10"/>
        <v>112065492</v>
      </c>
      <c r="K55" s="75">
        <f t="shared" si="10"/>
        <v>162708098</v>
      </c>
      <c r="L55" s="72">
        <f t="shared" si="10"/>
        <v>0</v>
      </c>
      <c r="M55" s="73">
        <f t="shared" si="10"/>
        <v>0</v>
      </c>
      <c r="N55" s="73">
        <f t="shared" si="10"/>
        <v>0</v>
      </c>
      <c r="O55" s="72">
        <f t="shared" si="10"/>
        <v>0</v>
      </c>
      <c r="P55" s="72">
        <f t="shared" si="10"/>
        <v>0</v>
      </c>
      <c r="Q55" s="73">
        <f t="shared" si="10"/>
        <v>0</v>
      </c>
      <c r="R55" s="73">
        <f t="shared" si="10"/>
        <v>0</v>
      </c>
      <c r="S55" s="72">
        <f t="shared" si="10"/>
        <v>0</v>
      </c>
      <c r="T55" s="72">
        <f t="shared" si="10"/>
        <v>0</v>
      </c>
      <c r="U55" s="73">
        <f t="shared" si="10"/>
        <v>0</v>
      </c>
      <c r="V55" s="73">
        <f t="shared" si="10"/>
        <v>0</v>
      </c>
      <c r="W55" s="75">
        <f t="shared" si="10"/>
        <v>0</v>
      </c>
    </row>
    <row r="56" spans="1:23" ht="12.75">
      <c r="A56" s="62" t="s">
        <v>28</v>
      </c>
      <c r="B56" s="63" t="s">
        <v>114</v>
      </c>
      <c r="C56" s="64" t="s">
        <v>115</v>
      </c>
      <c r="D56" s="65">
        <v>71635000</v>
      </c>
      <c r="E56" s="66">
        <v>71635000</v>
      </c>
      <c r="F56" s="66">
        <v>5253624</v>
      </c>
      <c r="G56" s="67">
        <f t="shared" si="9"/>
        <v>0.07333878690584211</v>
      </c>
      <c r="H56" s="65">
        <v>2031601</v>
      </c>
      <c r="I56" s="66">
        <v>2214541</v>
      </c>
      <c r="J56" s="66">
        <v>1007482</v>
      </c>
      <c r="K56" s="68">
        <v>5253624</v>
      </c>
      <c r="L56" s="65">
        <v>0</v>
      </c>
      <c r="M56" s="66">
        <v>0</v>
      </c>
      <c r="N56" s="66">
        <v>0</v>
      </c>
      <c r="O56" s="65">
        <v>0</v>
      </c>
      <c r="P56" s="65">
        <v>0</v>
      </c>
      <c r="Q56" s="66">
        <v>0</v>
      </c>
      <c r="R56" s="66">
        <v>0</v>
      </c>
      <c r="S56" s="65">
        <v>0</v>
      </c>
      <c r="T56" s="65">
        <v>0</v>
      </c>
      <c r="U56" s="66">
        <v>0</v>
      </c>
      <c r="V56" s="66">
        <v>0</v>
      </c>
      <c r="W56" s="68">
        <v>0</v>
      </c>
    </row>
    <row r="57" spans="1:23" ht="12.75">
      <c r="A57" s="62" t="s">
        <v>28</v>
      </c>
      <c r="B57" s="63" t="s">
        <v>116</v>
      </c>
      <c r="C57" s="64" t="s">
        <v>117</v>
      </c>
      <c r="D57" s="65">
        <v>66379000</v>
      </c>
      <c r="E57" s="66">
        <v>66379000</v>
      </c>
      <c r="F57" s="66">
        <v>2834552</v>
      </c>
      <c r="G57" s="67">
        <f t="shared" si="9"/>
        <v>0.042702541466427636</v>
      </c>
      <c r="H57" s="65">
        <v>440528</v>
      </c>
      <c r="I57" s="66">
        <v>2069141</v>
      </c>
      <c r="J57" s="66">
        <v>324883</v>
      </c>
      <c r="K57" s="68">
        <v>2834552</v>
      </c>
      <c r="L57" s="65">
        <v>0</v>
      </c>
      <c r="M57" s="66">
        <v>0</v>
      </c>
      <c r="N57" s="66">
        <v>0</v>
      </c>
      <c r="O57" s="65">
        <v>0</v>
      </c>
      <c r="P57" s="65">
        <v>0</v>
      </c>
      <c r="Q57" s="66">
        <v>0</v>
      </c>
      <c r="R57" s="66">
        <v>0</v>
      </c>
      <c r="S57" s="65">
        <v>0</v>
      </c>
      <c r="T57" s="65">
        <v>0</v>
      </c>
      <c r="U57" s="66">
        <v>0</v>
      </c>
      <c r="V57" s="66">
        <v>0</v>
      </c>
      <c r="W57" s="68">
        <v>0</v>
      </c>
    </row>
    <row r="58" spans="1:23" ht="12.75">
      <c r="A58" s="62" t="s">
        <v>28</v>
      </c>
      <c r="B58" s="63" t="s">
        <v>118</v>
      </c>
      <c r="C58" s="64" t="s">
        <v>119</v>
      </c>
      <c r="D58" s="65">
        <v>95104900</v>
      </c>
      <c r="E58" s="66">
        <v>95104900</v>
      </c>
      <c r="F58" s="66">
        <v>16004027</v>
      </c>
      <c r="G58" s="67">
        <f t="shared" si="9"/>
        <v>0.1682776281768868</v>
      </c>
      <c r="H58" s="65">
        <v>13504798</v>
      </c>
      <c r="I58" s="66">
        <v>2205133</v>
      </c>
      <c r="J58" s="66">
        <v>294096</v>
      </c>
      <c r="K58" s="68">
        <v>16004027</v>
      </c>
      <c r="L58" s="65">
        <v>0</v>
      </c>
      <c r="M58" s="66">
        <v>0</v>
      </c>
      <c r="N58" s="66">
        <v>0</v>
      </c>
      <c r="O58" s="65">
        <v>0</v>
      </c>
      <c r="P58" s="65">
        <v>0</v>
      </c>
      <c r="Q58" s="66">
        <v>0</v>
      </c>
      <c r="R58" s="66">
        <v>0</v>
      </c>
      <c r="S58" s="65">
        <v>0</v>
      </c>
      <c r="T58" s="65">
        <v>0</v>
      </c>
      <c r="U58" s="66">
        <v>0</v>
      </c>
      <c r="V58" s="66">
        <v>0</v>
      </c>
      <c r="W58" s="68">
        <v>0</v>
      </c>
    </row>
    <row r="59" spans="1:23" ht="12.75">
      <c r="A59" s="62" t="s">
        <v>43</v>
      </c>
      <c r="B59" s="63" t="s">
        <v>120</v>
      </c>
      <c r="C59" s="64" t="s">
        <v>121</v>
      </c>
      <c r="D59" s="65">
        <v>0</v>
      </c>
      <c r="E59" s="66">
        <v>0</v>
      </c>
      <c r="F59" s="66">
        <v>0</v>
      </c>
      <c r="G59" s="67">
        <f t="shared" si="9"/>
        <v>0</v>
      </c>
      <c r="H59" s="65">
        <v>0</v>
      </c>
      <c r="I59" s="66">
        <v>0</v>
      </c>
      <c r="J59" s="66">
        <v>0</v>
      </c>
      <c r="K59" s="68">
        <v>0</v>
      </c>
      <c r="L59" s="65">
        <v>0</v>
      </c>
      <c r="M59" s="66">
        <v>0</v>
      </c>
      <c r="N59" s="66">
        <v>0</v>
      </c>
      <c r="O59" s="65">
        <v>0</v>
      </c>
      <c r="P59" s="65">
        <v>0</v>
      </c>
      <c r="Q59" s="66">
        <v>0</v>
      </c>
      <c r="R59" s="66">
        <v>0</v>
      </c>
      <c r="S59" s="65">
        <v>0</v>
      </c>
      <c r="T59" s="65">
        <v>0</v>
      </c>
      <c r="U59" s="66">
        <v>0</v>
      </c>
      <c r="V59" s="66">
        <v>0</v>
      </c>
      <c r="W59" s="68">
        <v>0</v>
      </c>
    </row>
    <row r="60" spans="1:23" ht="12.75">
      <c r="A60" s="69"/>
      <c r="B60" s="70" t="s">
        <v>122</v>
      </c>
      <c r="C60" s="71"/>
      <c r="D60" s="72">
        <f>SUM(D56:D59)</f>
        <v>233118900</v>
      </c>
      <c r="E60" s="73">
        <f>SUM(E56:E59)</f>
        <v>233118900</v>
      </c>
      <c r="F60" s="73">
        <f>SUM(F56:F59)</f>
        <v>24092203</v>
      </c>
      <c r="G60" s="74">
        <f t="shared" si="9"/>
        <v>0.1033472747168934</v>
      </c>
      <c r="H60" s="72">
        <f aca="true" t="shared" si="11" ref="H60:W60">SUM(H56:H59)</f>
        <v>15976927</v>
      </c>
      <c r="I60" s="73">
        <f t="shared" si="11"/>
        <v>6488815</v>
      </c>
      <c r="J60" s="73">
        <f t="shared" si="11"/>
        <v>1626461</v>
      </c>
      <c r="K60" s="75">
        <f t="shared" si="11"/>
        <v>24092203</v>
      </c>
      <c r="L60" s="72">
        <f t="shared" si="11"/>
        <v>0</v>
      </c>
      <c r="M60" s="73">
        <f t="shared" si="11"/>
        <v>0</v>
      </c>
      <c r="N60" s="73">
        <f t="shared" si="11"/>
        <v>0</v>
      </c>
      <c r="O60" s="72">
        <f t="shared" si="11"/>
        <v>0</v>
      </c>
      <c r="P60" s="72">
        <f t="shared" si="11"/>
        <v>0</v>
      </c>
      <c r="Q60" s="73">
        <f t="shared" si="11"/>
        <v>0</v>
      </c>
      <c r="R60" s="73">
        <f t="shared" si="11"/>
        <v>0</v>
      </c>
      <c r="S60" s="72">
        <f t="shared" si="11"/>
        <v>0</v>
      </c>
      <c r="T60" s="72">
        <f t="shared" si="11"/>
        <v>0</v>
      </c>
      <c r="U60" s="73">
        <f t="shared" si="11"/>
        <v>0</v>
      </c>
      <c r="V60" s="73">
        <f t="shared" si="11"/>
        <v>0</v>
      </c>
      <c r="W60" s="75">
        <f t="shared" si="11"/>
        <v>0</v>
      </c>
    </row>
    <row r="61" spans="1:23" ht="12.75">
      <c r="A61" s="62" t="s">
        <v>28</v>
      </c>
      <c r="B61" s="63" t="s">
        <v>123</v>
      </c>
      <c r="C61" s="64" t="s">
        <v>124</v>
      </c>
      <c r="D61" s="65">
        <v>22500000</v>
      </c>
      <c r="E61" s="66">
        <v>22500000</v>
      </c>
      <c r="F61" s="66">
        <v>8340492</v>
      </c>
      <c r="G61" s="67">
        <f t="shared" si="9"/>
        <v>0.37068853333333335</v>
      </c>
      <c r="H61" s="65">
        <v>5078572</v>
      </c>
      <c r="I61" s="66">
        <v>2340553</v>
      </c>
      <c r="J61" s="66">
        <v>921367</v>
      </c>
      <c r="K61" s="68">
        <v>8340492</v>
      </c>
      <c r="L61" s="65">
        <v>0</v>
      </c>
      <c r="M61" s="66">
        <v>0</v>
      </c>
      <c r="N61" s="66">
        <v>0</v>
      </c>
      <c r="O61" s="65">
        <v>0</v>
      </c>
      <c r="P61" s="65">
        <v>0</v>
      </c>
      <c r="Q61" s="66">
        <v>0</v>
      </c>
      <c r="R61" s="66">
        <v>0</v>
      </c>
      <c r="S61" s="65">
        <v>0</v>
      </c>
      <c r="T61" s="65">
        <v>0</v>
      </c>
      <c r="U61" s="66">
        <v>0</v>
      </c>
      <c r="V61" s="66">
        <v>0</v>
      </c>
      <c r="W61" s="68">
        <v>0</v>
      </c>
    </row>
    <row r="62" spans="1:23" ht="12.75">
      <c r="A62" s="62" t="s">
        <v>28</v>
      </c>
      <c r="B62" s="63" t="s">
        <v>125</v>
      </c>
      <c r="C62" s="64" t="s">
        <v>126</v>
      </c>
      <c r="D62" s="65">
        <v>75608100</v>
      </c>
      <c r="E62" s="66">
        <v>75608100</v>
      </c>
      <c r="F62" s="66">
        <v>19923295</v>
      </c>
      <c r="G62" s="67">
        <f t="shared" si="9"/>
        <v>0.2635074152108041</v>
      </c>
      <c r="H62" s="65">
        <v>5292019</v>
      </c>
      <c r="I62" s="66">
        <v>11143942</v>
      </c>
      <c r="J62" s="66">
        <v>3487334</v>
      </c>
      <c r="K62" s="68">
        <v>19923295</v>
      </c>
      <c r="L62" s="65">
        <v>0</v>
      </c>
      <c r="M62" s="66">
        <v>0</v>
      </c>
      <c r="N62" s="66">
        <v>0</v>
      </c>
      <c r="O62" s="65">
        <v>0</v>
      </c>
      <c r="P62" s="65">
        <v>0</v>
      </c>
      <c r="Q62" s="66">
        <v>0</v>
      </c>
      <c r="R62" s="66">
        <v>0</v>
      </c>
      <c r="S62" s="65">
        <v>0</v>
      </c>
      <c r="T62" s="65">
        <v>0</v>
      </c>
      <c r="U62" s="66">
        <v>0</v>
      </c>
      <c r="V62" s="66">
        <v>0</v>
      </c>
      <c r="W62" s="68">
        <v>0</v>
      </c>
    </row>
    <row r="63" spans="1:23" ht="12.75">
      <c r="A63" s="62" t="s">
        <v>28</v>
      </c>
      <c r="B63" s="63" t="s">
        <v>127</v>
      </c>
      <c r="C63" s="64" t="s">
        <v>128</v>
      </c>
      <c r="D63" s="65">
        <v>44905999</v>
      </c>
      <c r="E63" s="66">
        <v>44905999</v>
      </c>
      <c r="F63" s="66">
        <v>4606769</v>
      </c>
      <c r="G63" s="67">
        <f t="shared" si="9"/>
        <v>0.10258693944209993</v>
      </c>
      <c r="H63" s="65">
        <v>258466</v>
      </c>
      <c r="I63" s="66">
        <v>1961347</v>
      </c>
      <c r="J63" s="66">
        <v>2386956</v>
      </c>
      <c r="K63" s="68">
        <v>4606769</v>
      </c>
      <c r="L63" s="65">
        <v>0</v>
      </c>
      <c r="M63" s="66">
        <v>0</v>
      </c>
      <c r="N63" s="66">
        <v>0</v>
      </c>
      <c r="O63" s="65">
        <v>0</v>
      </c>
      <c r="P63" s="65">
        <v>0</v>
      </c>
      <c r="Q63" s="66">
        <v>0</v>
      </c>
      <c r="R63" s="66">
        <v>0</v>
      </c>
      <c r="S63" s="65">
        <v>0</v>
      </c>
      <c r="T63" s="65">
        <v>0</v>
      </c>
      <c r="U63" s="66">
        <v>0</v>
      </c>
      <c r="V63" s="66">
        <v>0</v>
      </c>
      <c r="W63" s="68">
        <v>0</v>
      </c>
    </row>
    <row r="64" spans="1:23" ht="12.75">
      <c r="A64" s="62" t="s">
        <v>28</v>
      </c>
      <c r="B64" s="63" t="s">
        <v>129</v>
      </c>
      <c r="C64" s="64" t="s">
        <v>130</v>
      </c>
      <c r="D64" s="65">
        <v>133363002</v>
      </c>
      <c r="E64" s="66">
        <v>133363002</v>
      </c>
      <c r="F64" s="66">
        <v>18090816</v>
      </c>
      <c r="G64" s="67">
        <f t="shared" si="9"/>
        <v>0.13565093563205782</v>
      </c>
      <c r="H64" s="65">
        <v>9529387</v>
      </c>
      <c r="I64" s="66">
        <v>3410141</v>
      </c>
      <c r="J64" s="66">
        <v>5151288</v>
      </c>
      <c r="K64" s="68">
        <v>18090816</v>
      </c>
      <c r="L64" s="65">
        <v>0</v>
      </c>
      <c r="M64" s="66">
        <v>0</v>
      </c>
      <c r="N64" s="66">
        <v>0</v>
      </c>
      <c r="O64" s="65">
        <v>0</v>
      </c>
      <c r="P64" s="65">
        <v>0</v>
      </c>
      <c r="Q64" s="66">
        <v>0</v>
      </c>
      <c r="R64" s="66">
        <v>0</v>
      </c>
      <c r="S64" s="65">
        <v>0</v>
      </c>
      <c r="T64" s="65">
        <v>0</v>
      </c>
      <c r="U64" s="66">
        <v>0</v>
      </c>
      <c r="V64" s="66">
        <v>0</v>
      </c>
      <c r="W64" s="68">
        <v>0</v>
      </c>
    </row>
    <row r="65" spans="1:23" ht="12.75">
      <c r="A65" s="62" t="s">
        <v>28</v>
      </c>
      <c r="B65" s="63" t="s">
        <v>131</v>
      </c>
      <c r="C65" s="64" t="s">
        <v>132</v>
      </c>
      <c r="D65" s="65">
        <v>34300000</v>
      </c>
      <c r="E65" s="66">
        <v>34300000</v>
      </c>
      <c r="F65" s="66">
        <v>10598045</v>
      </c>
      <c r="G65" s="67">
        <f t="shared" si="9"/>
        <v>0.30898090379008747</v>
      </c>
      <c r="H65" s="65">
        <v>6705475</v>
      </c>
      <c r="I65" s="66">
        <v>2123068</v>
      </c>
      <c r="J65" s="66">
        <v>1769502</v>
      </c>
      <c r="K65" s="68">
        <v>10598045</v>
      </c>
      <c r="L65" s="65">
        <v>0</v>
      </c>
      <c r="M65" s="66">
        <v>0</v>
      </c>
      <c r="N65" s="66">
        <v>0</v>
      </c>
      <c r="O65" s="65">
        <v>0</v>
      </c>
      <c r="P65" s="65">
        <v>0</v>
      </c>
      <c r="Q65" s="66">
        <v>0</v>
      </c>
      <c r="R65" s="66">
        <v>0</v>
      </c>
      <c r="S65" s="65">
        <v>0</v>
      </c>
      <c r="T65" s="65">
        <v>0</v>
      </c>
      <c r="U65" s="66">
        <v>0</v>
      </c>
      <c r="V65" s="66">
        <v>0</v>
      </c>
      <c r="W65" s="68">
        <v>0</v>
      </c>
    </row>
    <row r="66" spans="1:23" ht="12.75">
      <c r="A66" s="62" t="s">
        <v>43</v>
      </c>
      <c r="B66" s="63" t="s">
        <v>133</v>
      </c>
      <c r="C66" s="64" t="s">
        <v>134</v>
      </c>
      <c r="D66" s="65">
        <v>700000</v>
      </c>
      <c r="E66" s="66">
        <v>700000</v>
      </c>
      <c r="F66" s="66">
        <v>31253</v>
      </c>
      <c r="G66" s="67">
        <f t="shared" si="9"/>
        <v>0.04464714285714286</v>
      </c>
      <c r="H66" s="65">
        <v>0</v>
      </c>
      <c r="I66" s="66">
        <v>31253</v>
      </c>
      <c r="J66" s="66">
        <v>0</v>
      </c>
      <c r="K66" s="68">
        <v>31253</v>
      </c>
      <c r="L66" s="65">
        <v>0</v>
      </c>
      <c r="M66" s="66">
        <v>0</v>
      </c>
      <c r="N66" s="66">
        <v>0</v>
      </c>
      <c r="O66" s="65">
        <v>0</v>
      </c>
      <c r="P66" s="65">
        <v>0</v>
      </c>
      <c r="Q66" s="66">
        <v>0</v>
      </c>
      <c r="R66" s="66">
        <v>0</v>
      </c>
      <c r="S66" s="65">
        <v>0</v>
      </c>
      <c r="T66" s="65">
        <v>0</v>
      </c>
      <c r="U66" s="66">
        <v>0</v>
      </c>
      <c r="V66" s="66">
        <v>0</v>
      </c>
      <c r="W66" s="68">
        <v>0</v>
      </c>
    </row>
    <row r="67" spans="1:23" ht="12.75">
      <c r="A67" s="69"/>
      <c r="B67" s="70" t="s">
        <v>135</v>
      </c>
      <c r="C67" s="71"/>
      <c r="D67" s="72">
        <f>SUM(D61:D66)</f>
        <v>311377101</v>
      </c>
      <c r="E67" s="73">
        <f>SUM(E61:E66)</f>
        <v>311377101</v>
      </c>
      <c r="F67" s="73">
        <f>SUM(F61:F66)</f>
        <v>61590670</v>
      </c>
      <c r="G67" s="74">
        <f t="shared" si="9"/>
        <v>0.19780089737555878</v>
      </c>
      <c r="H67" s="72">
        <f aca="true" t="shared" si="12" ref="H67:W67">SUM(H61:H66)</f>
        <v>26863919</v>
      </c>
      <c r="I67" s="73">
        <f t="shared" si="12"/>
        <v>21010304</v>
      </c>
      <c r="J67" s="73">
        <f t="shared" si="12"/>
        <v>13716447</v>
      </c>
      <c r="K67" s="75">
        <f t="shared" si="12"/>
        <v>61590670</v>
      </c>
      <c r="L67" s="72">
        <f t="shared" si="12"/>
        <v>0</v>
      </c>
      <c r="M67" s="73">
        <f t="shared" si="12"/>
        <v>0</v>
      </c>
      <c r="N67" s="73">
        <f t="shared" si="12"/>
        <v>0</v>
      </c>
      <c r="O67" s="72">
        <f t="shared" si="12"/>
        <v>0</v>
      </c>
      <c r="P67" s="72">
        <f t="shared" si="12"/>
        <v>0</v>
      </c>
      <c r="Q67" s="73">
        <f t="shared" si="12"/>
        <v>0</v>
      </c>
      <c r="R67" s="73">
        <f t="shared" si="12"/>
        <v>0</v>
      </c>
      <c r="S67" s="72">
        <f t="shared" si="12"/>
        <v>0</v>
      </c>
      <c r="T67" s="72">
        <f t="shared" si="12"/>
        <v>0</v>
      </c>
      <c r="U67" s="73">
        <f t="shared" si="12"/>
        <v>0</v>
      </c>
      <c r="V67" s="73">
        <f t="shared" si="12"/>
        <v>0</v>
      </c>
      <c r="W67" s="75">
        <f t="shared" si="12"/>
        <v>0</v>
      </c>
    </row>
    <row r="68" spans="1:23" ht="12.75">
      <c r="A68" s="62" t="s">
        <v>28</v>
      </c>
      <c r="B68" s="63" t="s">
        <v>136</v>
      </c>
      <c r="C68" s="64" t="s">
        <v>137</v>
      </c>
      <c r="D68" s="65">
        <v>89052450</v>
      </c>
      <c r="E68" s="66">
        <v>89052450</v>
      </c>
      <c r="F68" s="66">
        <v>24311021</v>
      </c>
      <c r="G68" s="67">
        <f t="shared" si="9"/>
        <v>0.27299665534188</v>
      </c>
      <c r="H68" s="65">
        <v>6581684</v>
      </c>
      <c r="I68" s="66">
        <v>3550389</v>
      </c>
      <c r="J68" s="66">
        <v>14178948</v>
      </c>
      <c r="K68" s="68">
        <v>24311021</v>
      </c>
      <c r="L68" s="65">
        <v>0</v>
      </c>
      <c r="M68" s="66">
        <v>0</v>
      </c>
      <c r="N68" s="66">
        <v>0</v>
      </c>
      <c r="O68" s="65">
        <v>0</v>
      </c>
      <c r="P68" s="65">
        <v>0</v>
      </c>
      <c r="Q68" s="66">
        <v>0</v>
      </c>
      <c r="R68" s="66">
        <v>0</v>
      </c>
      <c r="S68" s="65">
        <v>0</v>
      </c>
      <c r="T68" s="65">
        <v>0</v>
      </c>
      <c r="U68" s="66">
        <v>0</v>
      </c>
      <c r="V68" s="66">
        <v>0</v>
      </c>
      <c r="W68" s="68">
        <v>0</v>
      </c>
    </row>
    <row r="69" spans="1:23" ht="12.75">
      <c r="A69" s="62" t="s">
        <v>28</v>
      </c>
      <c r="B69" s="63" t="s">
        <v>138</v>
      </c>
      <c r="C69" s="64" t="s">
        <v>139</v>
      </c>
      <c r="D69" s="65">
        <v>79888998</v>
      </c>
      <c r="E69" s="66">
        <v>79888998</v>
      </c>
      <c r="F69" s="66">
        <v>16500267</v>
      </c>
      <c r="G69" s="67">
        <f t="shared" si="9"/>
        <v>0.20653991679805522</v>
      </c>
      <c r="H69" s="65">
        <v>9280354</v>
      </c>
      <c r="I69" s="66">
        <v>0</v>
      </c>
      <c r="J69" s="66">
        <v>7219913</v>
      </c>
      <c r="K69" s="68">
        <v>16500267</v>
      </c>
      <c r="L69" s="65">
        <v>0</v>
      </c>
      <c r="M69" s="66">
        <v>0</v>
      </c>
      <c r="N69" s="66">
        <v>0</v>
      </c>
      <c r="O69" s="65">
        <v>0</v>
      </c>
      <c r="P69" s="65">
        <v>0</v>
      </c>
      <c r="Q69" s="66">
        <v>0</v>
      </c>
      <c r="R69" s="66">
        <v>0</v>
      </c>
      <c r="S69" s="65">
        <v>0</v>
      </c>
      <c r="T69" s="65">
        <v>0</v>
      </c>
      <c r="U69" s="66">
        <v>0</v>
      </c>
      <c r="V69" s="66">
        <v>0</v>
      </c>
      <c r="W69" s="68">
        <v>0</v>
      </c>
    </row>
    <row r="70" spans="1:23" ht="12.75">
      <c r="A70" s="62" t="s">
        <v>28</v>
      </c>
      <c r="B70" s="63" t="s">
        <v>140</v>
      </c>
      <c r="C70" s="64" t="s">
        <v>141</v>
      </c>
      <c r="D70" s="65">
        <v>64218001</v>
      </c>
      <c r="E70" s="66">
        <v>64218001</v>
      </c>
      <c r="F70" s="66">
        <v>7418669</v>
      </c>
      <c r="G70" s="67">
        <f t="shared" si="9"/>
        <v>0.11552320041852439</v>
      </c>
      <c r="H70" s="65">
        <v>4005896</v>
      </c>
      <c r="I70" s="66">
        <v>2265771</v>
      </c>
      <c r="J70" s="66">
        <v>1147002</v>
      </c>
      <c r="K70" s="68">
        <v>7418669</v>
      </c>
      <c r="L70" s="65">
        <v>0</v>
      </c>
      <c r="M70" s="66">
        <v>0</v>
      </c>
      <c r="N70" s="66">
        <v>0</v>
      </c>
      <c r="O70" s="65">
        <v>0</v>
      </c>
      <c r="P70" s="65">
        <v>0</v>
      </c>
      <c r="Q70" s="66">
        <v>0</v>
      </c>
      <c r="R70" s="66">
        <v>0</v>
      </c>
      <c r="S70" s="65">
        <v>0</v>
      </c>
      <c r="T70" s="65">
        <v>0</v>
      </c>
      <c r="U70" s="66">
        <v>0</v>
      </c>
      <c r="V70" s="66">
        <v>0</v>
      </c>
      <c r="W70" s="68">
        <v>0</v>
      </c>
    </row>
    <row r="71" spans="1:23" ht="12.75">
      <c r="A71" s="62" t="s">
        <v>28</v>
      </c>
      <c r="B71" s="63" t="s">
        <v>142</v>
      </c>
      <c r="C71" s="64" t="s">
        <v>143</v>
      </c>
      <c r="D71" s="65">
        <v>257920000</v>
      </c>
      <c r="E71" s="66">
        <v>257920000</v>
      </c>
      <c r="F71" s="66">
        <v>38661100</v>
      </c>
      <c r="G71" s="67">
        <f t="shared" si="9"/>
        <v>0.14989570409429281</v>
      </c>
      <c r="H71" s="65">
        <v>6564748</v>
      </c>
      <c r="I71" s="66">
        <v>16322898</v>
      </c>
      <c r="J71" s="66">
        <v>15773454</v>
      </c>
      <c r="K71" s="68">
        <v>38661100</v>
      </c>
      <c r="L71" s="65">
        <v>0</v>
      </c>
      <c r="M71" s="66">
        <v>0</v>
      </c>
      <c r="N71" s="66">
        <v>0</v>
      </c>
      <c r="O71" s="65">
        <v>0</v>
      </c>
      <c r="P71" s="65">
        <v>0</v>
      </c>
      <c r="Q71" s="66">
        <v>0</v>
      </c>
      <c r="R71" s="66">
        <v>0</v>
      </c>
      <c r="S71" s="65">
        <v>0</v>
      </c>
      <c r="T71" s="65">
        <v>0</v>
      </c>
      <c r="U71" s="66">
        <v>0</v>
      </c>
      <c r="V71" s="66">
        <v>0</v>
      </c>
      <c r="W71" s="68">
        <v>0</v>
      </c>
    </row>
    <row r="72" spans="1:23" ht="12.75">
      <c r="A72" s="62" t="s">
        <v>28</v>
      </c>
      <c r="B72" s="63" t="s">
        <v>144</v>
      </c>
      <c r="C72" s="64" t="s">
        <v>145</v>
      </c>
      <c r="D72" s="65">
        <v>47529977</v>
      </c>
      <c r="E72" s="66">
        <v>47529977</v>
      </c>
      <c r="F72" s="66">
        <v>7745066</v>
      </c>
      <c r="G72" s="67">
        <f t="shared" si="9"/>
        <v>0.16295118341841403</v>
      </c>
      <c r="H72" s="65">
        <v>1768200</v>
      </c>
      <c r="I72" s="66">
        <v>3180248</v>
      </c>
      <c r="J72" s="66">
        <v>2796618</v>
      </c>
      <c r="K72" s="68">
        <v>7745066</v>
      </c>
      <c r="L72" s="65">
        <v>0</v>
      </c>
      <c r="M72" s="66">
        <v>0</v>
      </c>
      <c r="N72" s="66">
        <v>0</v>
      </c>
      <c r="O72" s="65">
        <v>0</v>
      </c>
      <c r="P72" s="65">
        <v>0</v>
      </c>
      <c r="Q72" s="66">
        <v>0</v>
      </c>
      <c r="R72" s="66">
        <v>0</v>
      </c>
      <c r="S72" s="65">
        <v>0</v>
      </c>
      <c r="T72" s="65">
        <v>0</v>
      </c>
      <c r="U72" s="66">
        <v>0</v>
      </c>
      <c r="V72" s="66">
        <v>0</v>
      </c>
      <c r="W72" s="68">
        <v>0</v>
      </c>
    </row>
    <row r="73" spans="1:23" ht="12.75">
      <c r="A73" s="62" t="s">
        <v>28</v>
      </c>
      <c r="B73" s="63" t="s">
        <v>146</v>
      </c>
      <c r="C73" s="64" t="s">
        <v>147</v>
      </c>
      <c r="D73" s="65">
        <v>58417950</v>
      </c>
      <c r="E73" s="66">
        <v>58417950</v>
      </c>
      <c r="F73" s="66">
        <v>3978031</v>
      </c>
      <c r="G73" s="67">
        <f t="shared" si="9"/>
        <v>0.0680960389743221</v>
      </c>
      <c r="H73" s="65">
        <v>492229</v>
      </c>
      <c r="I73" s="66">
        <v>1493987</v>
      </c>
      <c r="J73" s="66">
        <v>1991815</v>
      </c>
      <c r="K73" s="68">
        <v>3978031</v>
      </c>
      <c r="L73" s="65">
        <v>0</v>
      </c>
      <c r="M73" s="66">
        <v>0</v>
      </c>
      <c r="N73" s="66">
        <v>0</v>
      </c>
      <c r="O73" s="65">
        <v>0</v>
      </c>
      <c r="P73" s="65">
        <v>0</v>
      </c>
      <c r="Q73" s="66">
        <v>0</v>
      </c>
      <c r="R73" s="66">
        <v>0</v>
      </c>
      <c r="S73" s="65">
        <v>0</v>
      </c>
      <c r="T73" s="65">
        <v>0</v>
      </c>
      <c r="U73" s="66">
        <v>0</v>
      </c>
      <c r="V73" s="66">
        <v>0</v>
      </c>
      <c r="W73" s="68">
        <v>0</v>
      </c>
    </row>
    <row r="74" spans="1:23" ht="12.75">
      <c r="A74" s="62" t="s">
        <v>43</v>
      </c>
      <c r="B74" s="63" t="s">
        <v>148</v>
      </c>
      <c r="C74" s="64" t="s">
        <v>149</v>
      </c>
      <c r="D74" s="65">
        <v>2412088</v>
      </c>
      <c r="E74" s="66">
        <v>2412088</v>
      </c>
      <c r="F74" s="66">
        <v>7600</v>
      </c>
      <c r="G74" s="67">
        <f t="shared" si="9"/>
        <v>0.0031507971516793747</v>
      </c>
      <c r="H74" s="65">
        <v>4000</v>
      </c>
      <c r="I74" s="66">
        <v>3600</v>
      </c>
      <c r="J74" s="66">
        <v>0</v>
      </c>
      <c r="K74" s="68">
        <v>7600</v>
      </c>
      <c r="L74" s="65">
        <v>0</v>
      </c>
      <c r="M74" s="66">
        <v>0</v>
      </c>
      <c r="N74" s="66">
        <v>0</v>
      </c>
      <c r="O74" s="65">
        <v>0</v>
      </c>
      <c r="P74" s="65">
        <v>0</v>
      </c>
      <c r="Q74" s="66">
        <v>0</v>
      </c>
      <c r="R74" s="66">
        <v>0</v>
      </c>
      <c r="S74" s="65">
        <v>0</v>
      </c>
      <c r="T74" s="65">
        <v>0</v>
      </c>
      <c r="U74" s="66">
        <v>0</v>
      </c>
      <c r="V74" s="66">
        <v>0</v>
      </c>
      <c r="W74" s="68">
        <v>0</v>
      </c>
    </row>
    <row r="75" spans="1:23" ht="12.75">
      <c r="A75" s="69"/>
      <c r="B75" s="70" t="s">
        <v>150</v>
      </c>
      <c r="C75" s="71"/>
      <c r="D75" s="72">
        <f>SUM(D68:D74)</f>
        <v>599439464</v>
      </c>
      <c r="E75" s="73">
        <f>SUM(E68:E74)</f>
        <v>599439464</v>
      </c>
      <c r="F75" s="73">
        <f>SUM(F68:F74)</f>
        <v>98621754</v>
      </c>
      <c r="G75" s="74">
        <f t="shared" si="9"/>
        <v>0.16452329204671784</v>
      </c>
      <c r="H75" s="72">
        <f aca="true" t="shared" si="13" ref="H75:W75">SUM(H68:H74)</f>
        <v>28697111</v>
      </c>
      <c r="I75" s="73">
        <f t="shared" si="13"/>
        <v>26816893</v>
      </c>
      <c r="J75" s="73">
        <f t="shared" si="13"/>
        <v>43107750</v>
      </c>
      <c r="K75" s="75">
        <f t="shared" si="13"/>
        <v>98621754</v>
      </c>
      <c r="L75" s="72">
        <f t="shared" si="13"/>
        <v>0</v>
      </c>
      <c r="M75" s="73">
        <f t="shared" si="13"/>
        <v>0</v>
      </c>
      <c r="N75" s="73">
        <f t="shared" si="13"/>
        <v>0</v>
      </c>
      <c r="O75" s="72">
        <f t="shared" si="13"/>
        <v>0</v>
      </c>
      <c r="P75" s="72">
        <f t="shared" si="13"/>
        <v>0</v>
      </c>
      <c r="Q75" s="73">
        <f t="shared" si="13"/>
        <v>0</v>
      </c>
      <c r="R75" s="73">
        <f t="shared" si="13"/>
        <v>0</v>
      </c>
      <c r="S75" s="72">
        <f t="shared" si="13"/>
        <v>0</v>
      </c>
      <c r="T75" s="72">
        <f t="shared" si="13"/>
        <v>0</v>
      </c>
      <c r="U75" s="73">
        <f t="shared" si="13"/>
        <v>0</v>
      </c>
      <c r="V75" s="73">
        <f t="shared" si="13"/>
        <v>0</v>
      </c>
      <c r="W75" s="75">
        <f t="shared" si="13"/>
        <v>0</v>
      </c>
    </row>
    <row r="76" spans="1:23" ht="12.75">
      <c r="A76" s="62" t="s">
        <v>28</v>
      </c>
      <c r="B76" s="63" t="s">
        <v>151</v>
      </c>
      <c r="C76" s="64" t="s">
        <v>152</v>
      </c>
      <c r="D76" s="65">
        <v>102688000</v>
      </c>
      <c r="E76" s="66">
        <v>102688000</v>
      </c>
      <c r="F76" s="66">
        <v>10534806</v>
      </c>
      <c r="G76" s="67">
        <f t="shared" si="9"/>
        <v>0.10259042926145216</v>
      </c>
      <c r="H76" s="65">
        <v>2885013</v>
      </c>
      <c r="I76" s="66">
        <v>2478185</v>
      </c>
      <c r="J76" s="66">
        <v>5171608</v>
      </c>
      <c r="K76" s="68">
        <v>10534806</v>
      </c>
      <c r="L76" s="65">
        <v>0</v>
      </c>
      <c r="M76" s="66">
        <v>0</v>
      </c>
      <c r="N76" s="66">
        <v>0</v>
      </c>
      <c r="O76" s="65">
        <v>0</v>
      </c>
      <c r="P76" s="65">
        <v>0</v>
      </c>
      <c r="Q76" s="66">
        <v>0</v>
      </c>
      <c r="R76" s="66">
        <v>0</v>
      </c>
      <c r="S76" s="65">
        <v>0</v>
      </c>
      <c r="T76" s="65">
        <v>0</v>
      </c>
      <c r="U76" s="66">
        <v>0</v>
      </c>
      <c r="V76" s="66">
        <v>0</v>
      </c>
      <c r="W76" s="68">
        <v>0</v>
      </c>
    </row>
    <row r="77" spans="1:23" ht="12.75">
      <c r="A77" s="62" t="s">
        <v>28</v>
      </c>
      <c r="B77" s="63" t="s">
        <v>153</v>
      </c>
      <c r="C77" s="64" t="s">
        <v>154</v>
      </c>
      <c r="D77" s="65">
        <v>64920001</v>
      </c>
      <c r="E77" s="66">
        <v>64920001</v>
      </c>
      <c r="F77" s="66">
        <v>11932051</v>
      </c>
      <c r="G77" s="67">
        <f t="shared" si="9"/>
        <v>0.18379622329334222</v>
      </c>
      <c r="H77" s="65">
        <v>0</v>
      </c>
      <c r="I77" s="66">
        <v>1345613</v>
      </c>
      <c r="J77" s="66">
        <v>10586438</v>
      </c>
      <c r="K77" s="68">
        <v>11932051</v>
      </c>
      <c r="L77" s="65">
        <v>0</v>
      </c>
      <c r="M77" s="66">
        <v>0</v>
      </c>
      <c r="N77" s="66">
        <v>0</v>
      </c>
      <c r="O77" s="65">
        <v>0</v>
      </c>
      <c r="P77" s="65">
        <v>0</v>
      </c>
      <c r="Q77" s="66">
        <v>0</v>
      </c>
      <c r="R77" s="66">
        <v>0</v>
      </c>
      <c r="S77" s="65">
        <v>0</v>
      </c>
      <c r="T77" s="65">
        <v>0</v>
      </c>
      <c r="U77" s="66">
        <v>0</v>
      </c>
      <c r="V77" s="66">
        <v>0</v>
      </c>
      <c r="W77" s="68">
        <v>0</v>
      </c>
    </row>
    <row r="78" spans="1:23" ht="12.75">
      <c r="A78" s="62" t="s">
        <v>28</v>
      </c>
      <c r="B78" s="63" t="s">
        <v>155</v>
      </c>
      <c r="C78" s="64" t="s">
        <v>156</v>
      </c>
      <c r="D78" s="65">
        <v>113245440</v>
      </c>
      <c r="E78" s="66">
        <v>113245440</v>
      </c>
      <c r="F78" s="66">
        <v>20770926</v>
      </c>
      <c r="G78" s="67">
        <f t="shared" si="9"/>
        <v>0.1834151202909362</v>
      </c>
      <c r="H78" s="65">
        <v>446968</v>
      </c>
      <c r="I78" s="66">
        <v>8738886</v>
      </c>
      <c r="J78" s="66">
        <v>11585072</v>
      </c>
      <c r="K78" s="68">
        <v>20770926</v>
      </c>
      <c r="L78" s="65">
        <v>0</v>
      </c>
      <c r="M78" s="66">
        <v>0</v>
      </c>
      <c r="N78" s="66">
        <v>0</v>
      </c>
      <c r="O78" s="65">
        <v>0</v>
      </c>
      <c r="P78" s="65">
        <v>0</v>
      </c>
      <c r="Q78" s="66">
        <v>0</v>
      </c>
      <c r="R78" s="66">
        <v>0</v>
      </c>
      <c r="S78" s="65">
        <v>0</v>
      </c>
      <c r="T78" s="65">
        <v>0</v>
      </c>
      <c r="U78" s="66">
        <v>0</v>
      </c>
      <c r="V78" s="66">
        <v>0</v>
      </c>
      <c r="W78" s="68">
        <v>0</v>
      </c>
    </row>
    <row r="79" spans="1:23" ht="12.75">
      <c r="A79" s="62" t="s">
        <v>28</v>
      </c>
      <c r="B79" s="63" t="s">
        <v>157</v>
      </c>
      <c r="C79" s="64" t="s">
        <v>158</v>
      </c>
      <c r="D79" s="65">
        <v>41931635</v>
      </c>
      <c r="E79" s="66">
        <v>41931635</v>
      </c>
      <c r="F79" s="66">
        <v>5777959</v>
      </c>
      <c r="G79" s="67">
        <f t="shared" si="9"/>
        <v>0.1377947461385658</v>
      </c>
      <c r="H79" s="65">
        <v>5777959</v>
      </c>
      <c r="I79" s="66">
        <v>0</v>
      </c>
      <c r="J79" s="66">
        <v>0</v>
      </c>
      <c r="K79" s="68">
        <v>5777959</v>
      </c>
      <c r="L79" s="65">
        <v>0</v>
      </c>
      <c r="M79" s="66">
        <v>0</v>
      </c>
      <c r="N79" s="66">
        <v>0</v>
      </c>
      <c r="O79" s="65">
        <v>0</v>
      </c>
      <c r="P79" s="65">
        <v>0</v>
      </c>
      <c r="Q79" s="66">
        <v>0</v>
      </c>
      <c r="R79" s="66">
        <v>0</v>
      </c>
      <c r="S79" s="65">
        <v>0</v>
      </c>
      <c r="T79" s="65">
        <v>0</v>
      </c>
      <c r="U79" s="66">
        <v>0</v>
      </c>
      <c r="V79" s="66">
        <v>0</v>
      </c>
      <c r="W79" s="68">
        <v>0</v>
      </c>
    </row>
    <row r="80" spans="1:23" ht="12.75">
      <c r="A80" s="62" t="s">
        <v>43</v>
      </c>
      <c r="B80" s="63" t="s">
        <v>159</v>
      </c>
      <c r="C80" s="64" t="s">
        <v>160</v>
      </c>
      <c r="D80" s="65">
        <v>3330000</v>
      </c>
      <c r="E80" s="66">
        <v>3330000</v>
      </c>
      <c r="F80" s="66">
        <v>382432</v>
      </c>
      <c r="G80" s="67">
        <f t="shared" si="9"/>
        <v>0.11484444444444444</v>
      </c>
      <c r="H80" s="65">
        <v>240200</v>
      </c>
      <c r="I80" s="66">
        <v>142232</v>
      </c>
      <c r="J80" s="66">
        <v>0</v>
      </c>
      <c r="K80" s="68">
        <v>382432</v>
      </c>
      <c r="L80" s="65">
        <v>0</v>
      </c>
      <c r="M80" s="66">
        <v>0</v>
      </c>
      <c r="N80" s="66">
        <v>0</v>
      </c>
      <c r="O80" s="65">
        <v>0</v>
      </c>
      <c r="P80" s="65">
        <v>0</v>
      </c>
      <c r="Q80" s="66">
        <v>0</v>
      </c>
      <c r="R80" s="66">
        <v>0</v>
      </c>
      <c r="S80" s="65">
        <v>0</v>
      </c>
      <c r="T80" s="65">
        <v>0</v>
      </c>
      <c r="U80" s="66">
        <v>0</v>
      </c>
      <c r="V80" s="66">
        <v>0</v>
      </c>
      <c r="W80" s="68">
        <v>0</v>
      </c>
    </row>
    <row r="81" spans="1:23" ht="12.75">
      <c r="A81" s="69"/>
      <c r="B81" s="70" t="s">
        <v>161</v>
      </c>
      <c r="C81" s="71"/>
      <c r="D81" s="72">
        <f>SUM(D76:D80)</f>
        <v>326115076</v>
      </c>
      <c r="E81" s="73">
        <f>SUM(E76:E80)</f>
        <v>326115076</v>
      </c>
      <c r="F81" s="73">
        <f>SUM(F76:F80)</f>
        <v>49398174</v>
      </c>
      <c r="G81" s="74">
        <f t="shared" si="9"/>
        <v>0.15147467147455643</v>
      </c>
      <c r="H81" s="72">
        <f aca="true" t="shared" si="14" ref="H81:W81">SUM(H76:H80)</f>
        <v>9350140</v>
      </c>
      <c r="I81" s="73">
        <f t="shared" si="14"/>
        <v>12704916</v>
      </c>
      <c r="J81" s="73">
        <f t="shared" si="14"/>
        <v>27343118</v>
      </c>
      <c r="K81" s="75">
        <f t="shared" si="14"/>
        <v>49398174</v>
      </c>
      <c r="L81" s="72">
        <f t="shared" si="14"/>
        <v>0</v>
      </c>
      <c r="M81" s="73">
        <f t="shared" si="14"/>
        <v>0</v>
      </c>
      <c r="N81" s="73">
        <f t="shared" si="14"/>
        <v>0</v>
      </c>
      <c r="O81" s="72">
        <f t="shared" si="14"/>
        <v>0</v>
      </c>
      <c r="P81" s="72">
        <f t="shared" si="14"/>
        <v>0</v>
      </c>
      <c r="Q81" s="73">
        <f t="shared" si="14"/>
        <v>0</v>
      </c>
      <c r="R81" s="73">
        <f t="shared" si="14"/>
        <v>0</v>
      </c>
      <c r="S81" s="72">
        <f t="shared" si="14"/>
        <v>0</v>
      </c>
      <c r="T81" s="72">
        <f t="shared" si="14"/>
        <v>0</v>
      </c>
      <c r="U81" s="73">
        <f t="shared" si="14"/>
        <v>0</v>
      </c>
      <c r="V81" s="73">
        <f t="shared" si="14"/>
        <v>0</v>
      </c>
      <c r="W81" s="75">
        <f t="shared" si="14"/>
        <v>0</v>
      </c>
    </row>
    <row r="82" spans="1:23" ht="12.75">
      <c r="A82" s="69"/>
      <c r="B82" s="70" t="s">
        <v>162</v>
      </c>
      <c r="C82" s="71"/>
      <c r="D82" s="72">
        <f>SUM(D54,D56:D59,D61:D66,D68:D74,D76:D80)</f>
        <v>3276144717</v>
      </c>
      <c r="E82" s="73">
        <f>SUM(E54,E56:E59,E61:E66,E68:E74,E76:E80)</f>
        <v>3276144717</v>
      </c>
      <c r="F82" s="73">
        <f>SUM(F54,F56:F59,F61:F66,F68:F74,F76:F80)</f>
        <v>396410899</v>
      </c>
      <c r="G82" s="74">
        <f t="shared" si="9"/>
        <v>0.12099920279559494</v>
      </c>
      <c r="H82" s="72">
        <f aca="true" t="shared" si="15" ref="H82:W82">SUM(H54,H56:H59,H61:H66,H68:H74,H76:H80)</f>
        <v>99907209</v>
      </c>
      <c r="I82" s="73">
        <f t="shared" si="15"/>
        <v>98644422</v>
      </c>
      <c r="J82" s="73">
        <f t="shared" si="15"/>
        <v>197859268</v>
      </c>
      <c r="K82" s="75">
        <f t="shared" si="15"/>
        <v>396410899</v>
      </c>
      <c r="L82" s="72">
        <f t="shared" si="15"/>
        <v>0</v>
      </c>
      <c r="M82" s="73">
        <f t="shared" si="15"/>
        <v>0</v>
      </c>
      <c r="N82" s="73">
        <f t="shared" si="15"/>
        <v>0</v>
      </c>
      <c r="O82" s="72">
        <f t="shared" si="15"/>
        <v>0</v>
      </c>
      <c r="P82" s="72">
        <f t="shared" si="15"/>
        <v>0</v>
      </c>
      <c r="Q82" s="73">
        <f t="shared" si="15"/>
        <v>0</v>
      </c>
      <c r="R82" s="73">
        <f t="shared" si="15"/>
        <v>0</v>
      </c>
      <c r="S82" s="72">
        <f t="shared" si="15"/>
        <v>0</v>
      </c>
      <c r="T82" s="72">
        <f t="shared" si="15"/>
        <v>0</v>
      </c>
      <c r="U82" s="73">
        <f t="shared" si="15"/>
        <v>0</v>
      </c>
      <c r="V82" s="73">
        <f t="shared" si="15"/>
        <v>0</v>
      </c>
      <c r="W82" s="75">
        <f t="shared" si="15"/>
        <v>0</v>
      </c>
    </row>
    <row r="83" spans="1:23" ht="12.75">
      <c r="A83" s="57"/>
      <c r="B83" s="58" t="s">
        <v>606</v>
      </c>
      <c r="C83" s="59"/>
      <c r="D83" s="76"/>
      <c r="E83" s="77"/>
      <c r="F83" s="77"/>
      <c r="G83" s="78"/>
      <c r="H83" s="76"/>
      <c r="I83" s="77"/>
      <c r="J83" s="77"/>
      <c r="K83" s="79"/>
      <c r="L83" s="76"/>
      <c r="M83" s="77"/>
      <c r="N83" s="77"/>
      <c r="O83" s="76"/>
      <c r="P83" s="76"/>
      <c r="Q83" s="77"/>
      <c r="R83" s="77"/>
      <c r="S83" s="76"/>
      <c r="T83" s="76"/>
      <c r="U83" s="77"/>
      <c r="V83" s="77"/>
      <c r="W83" s="79"/>
    </row>
    <row r="84" spans="1:23" ht="12.75">
      <c r="A84" s="61"/>
      <c r="B84" s="58" t="s">
        <v>163</v>
      </c>
      <c r="C84" s="59"/>
      <c r="D84" s="76"/>
      <c r="E84" s="77"/>
      <c r="F84" s="77"/>
      <c r="G84" s="78"/>
      <c r="H84" s="76"/>
      <c r="I84" s="77"/>
      <c r="J84" s="77"/>
      <c r="K84" s="79"/>
      <c r="L84" s="76"/>
      <c r="M84" s="77"/>
      <c r="N84" s="77"/>
      <c r="O84" s="76"/>
      <c r="P84" s="76"/>
      <c r="Q84" s="77"/>
      <c r="R84" s="77"/>
      <c r="S84" s="76"/>
      <c r="T84" s="76"/>
      <c r="U84" s="77"/>
      <c r="V84" s="77"/>
      <c r="W84" s="79"/>
    </row>
    <row r="85" spans="1:23" ht="12.75">
      <c r="A85" s="62" t="s">
        <v>22</v>
      </c>
      <c r="B85" s="63" t="s">
        <v>164</v>
      </c>
      <c r="C85" s="64" t="s">
        <v>165</v>
      </c>
      <c r="D85" s="65">
        <v>5130961437</v>
      </c>
      <c r="E85" s="66">
        <v>5130961437</v>
      </c>
      <c r="F85" s="66">
        <v>368806714</v>
      </c>
      <c r="G85" s="67">
        <f aca="true" t="shared" si="16" ref="G85:G98">IF($D85=0,0,$F85/$D85)</f>
        <v>0.07187867586384279</v>
      </c>
      <c r="H85" s="65">
        <v>110611095</v>
      </c>
      <c r="I85" s="66">
        <v>7225482</v>
      </c>
      <c r="J85" s="66">
        <v>250970137</v>
      </c>
      <c r="K85" s="68">
        <v>368806714</v>
      </c>
      <c r="L85" s="65">
        <v>0</v>
      </c>
      <c r="M85" s="66">
        <v>0</v>
      </c>
      <c r="N85" s="66">
        <v>0</v>
      </c>
      <c r="O85" s="65">
        <v>0</v>
      </c>
      <c r="P85" s="65">
        <v>0</v>
      </c>
      <c r="Q85" s="66">
        <v>0</v>
      </c>
      <c r="R85" s="66">
        <v>0</v>
      </c>
      <c r="S85" s="65">
        <v>0</v>
      </c>
      <c r="T85" s="65">
        <v>0</v>
      </c>
      <c r="U85" s="66">
        <v>0</v>
      </c>
      <c r="V85" s="66">
        <v>0</v>
      </c>
      <c r="W85" s="68">
        <v>0</v>
      </c>
    </row>
    <row r="86" spans="1:23" ht="12.75">
      <c r="A86" s="62" t="s">
        <v>22</v>
      </c>
      <c r="B86" s="63" t="s">
        <v>166</v>
      </c>
      <c r="C86" s="64" t="s">
        <v>167</v>
      </c>
      <c r="D86" s="65">
        <v>9543580926</v>
      </c>
      <c r="E86" s="66">
        <v>9543580926</v>
      </c>
      <c r="F86" s="66">
        <v>1385080500</v>
      </c>
      <c r="G86" s="67">
        <f t="shared" si="16"/>
        <v>0.1451321585408852</v>
      </c>
      <c r="H86" s="65">
        <v>91778000</v>
      </c>
      <c r="I86" s="66">
        <v>602966565</v>
      </c>
      <c r="J86" s="66">
        <v>690335935</v>
      </c>
      <c r="K86" s="68">
        <v>1385080500</v>
      </c>
      <c r="L86" s="65">
        <v>0</v>
      </c>
      <c r="M86" s="66">
        <v>0</v>
      </c>
      <c r="N86" s="66">
        <v>0</v>
      </c>
      <c r="O86" s="65">
        <v>0</v>
      </c>
      <c r="P86" s="65">
        <v>0</v>
      </c>
      <c r="Q86" s="66">
        <v>0</v>
      </c>
      <c r="R86" s="66">
        <v>0</v>
      </c>
      <c r="S86" s="65">
        <v>0</v>
      </c>
      <c r="T86" s="65">
        <v>0</v>
      </c>
      <c r="U86" s="66">
        <v>0</v>
      </c>
      <c r="V86" s="66">
        <v>0</v>
      </c>
      <c r="W86" s="68">
        <v>0</v>
      </c>
    </row>
    <row r="87" spans="1:23" ht="12.75">
      <c r="A87" s="62" t="s">
        <v>22</v>
      </c>
      <c r="B87" s="63" t="s">
        <v>168</v>
      </c>
      <c r="C87" s="64" t="s">
        <v>169</v>
      </c>
      <c r="D87" s="65">
        <v>4465208687</v>
      </c>
      <c r="E87" s="66">
        <v>4465208687</v>
      </c>
      <c r="F87" s="66">
        <v>280754797</v>
      </c>
      <c r="G87" s="67">
        <f t="shared" si="16"/>
        <v>0.0628760751580075</v>
      </c>
      <c r="H87" s="65">
        <v>124340</v>
      </c>
      <c r="I87" s="66">
        <v>128494432</v>
      </c>
      <c r="J87" s="66">
        <v>152136025</v>
      </c>
      <c r="K87" s="68">
        <v>280754797</v>
      </c>
      <c r="L87" s="65">
        <v>0</v>
      </c>
      <c r="M87" s="66">
        <v>0</v>
      </c>
      <c r="N87" s="66">
        <v>0</v>
      </c>
      <c r="O87" s="65">
        <v>0</v>
      </c>
      <c r="P87" s="65">
        <v>0</v>
      </c>
      <c r="Q87" s="66">
        <v>0</v>
      </c>
      <c r="R87" s="66">
        <v>0</v>
      </c>
      <c r="S87" s="65">
        <v>0</v>
      </c>
      <c r="T87" s="65">
        <v>0</v>
      </c>
      <c r="U87" s="66">
        <v>0</v>
      </c>
      <c r="V87" s="66">
        <v>0</v>
      </c>
      <c r="W87" s="68">
        <v>0</v>
      </c>
    </row>
    <row r="88" spans="1:23" ht="12.75">
      <c r="A88" s="69"/>
      <c r="B88" s="70" t="s">
        <v>27</v>
      </c>
      <c r="C88" s="71"/>
      <c r="D88" s="72">
        <f>SUM(D85:D87)</f>
        <v>19139751050</v>
      </c>
      <c r="E88" s="73">
        <f>SUM(E85:E87)</f>
        <v>19139751050</v>
      </c>
      <c r="F88" s="73">
        <f>SUM(F85:F87)</f>
        <v>2034642011</v>
      </c>
      <c r="G88" s="74">
        <f t="shared" si="16"/>
        <v>0.10630451805171207</v>
      </c>
      <c r="H88" s="72">
        <f aca="true" t="shared" si="17" ref="H88:W88">SUM(H85:H87)</f>
        <v>202513435</v>
      </c>
      <c r="I88" s="73">
        <f t="shared" si="17"/>
        <v>738686479</v>
      </c>
      <c r="J88" s="73">
        <f t="shared" si="17"/>
        <v>1093442097</v>
      </c>
      <c r="K88" s="75">
        <f t="shared" si="17"/>
        <v>2034642011</v>
      </c>
      <c r="L88" s="72">
        <f t="shared" si="17"/>
        <v>0</v>
      </c>
      <c r="M88" s="73">
        <f t="shared" si="17"/>
        <v>0</v>
      </c>
      <c r="N88" s="73">
        <f t="shared" si="17"/>
        <v>0</v>
      </c>
      <c r="O88" s="72">
        <f t="shared" si="17"/>
        <v>0</v>
      </c>
      <c r="P88" s="72">
        <f t="shared" si="17"/>
        <v>0</v>
      </c>
      <c r="Q88" s="73">
        <f t="shared" si="17"/>
        <v>0</v>
      </c>
      <c r="R88" s="73">
        <f t="shared" si="17"/>
        <v>0</v>
      </c>
      <c r="S88" s="72">
        <f t="shared" si="17"/>
        <v>0</v>
      </c>
      <c r="T88" s="72">
        <f t="shared" si="17"/>
        <v>0</v>
      </c>
      <c r="U88" s="73">
        <f t="shared" si="17"/>
        <v>0</v>
      </c>
      <c r="V88" s="73">
        <f t="shared" si="17"/>
        <v>0</v>
      </c>
      <c r="W88" s="75">
        <f t="shared" si="17"/>
        <v>0</v>
      </c>
    </row>
    <row r="89" spans="1:23" ht="12.75">
      <c r="A89" s="62" t="s">
        <v>28</v>
      </c>
      <c r="B89" s="63" t="s">
        <v>170</v>
      </c>
      <c r="C89" s="64" t="s">
        <v>171</v>
      </c>
      <c r="D89" s="65">
        <v>345673377</v>
      </c>
      <c r="E89" s="66">
        <v>345673377</v>
      </c>
      <c r="F89" s="66">
        <v>12512115</v>
      </c>
      <c r="G89" s="67">
        <f t="shared" si="16"/>
        <v>0.0361963513319685</v>
      </c>
      <c r="H89" s="65">
        <v>50377</v>
      </c>
      <c r="I89" s="66">
        <v>639714</v>
      </c>
      <c r="J89" s="66">
        <v>11822024</v>
      </c>
      <c r="K89" s="68">
        <v>12512115</v>
      </c>
      <c r="L89" s="65">
        <v>0</v>
      </c>
      <c r="M89" s="66">
        <v>0</v>
      </c>
      <c r="N89" s="66">
        <v>0</v>
      </c>
      <c r="O89" s="65">
        <v>0</v>
      </c>
      <c r="P89" s="65">
        <v>0</v>
      </c>
      <c r="Q89" s="66">
        <v>0</v>
      </c>
      <c r="R89" s="66">
        <v>0</v>
      </c>
      <c r="S89" s="65">
        <v>0</v>
      </c>
      <c r="T89" s="65">
        <v>0</v>
      </c>
      <c r="U89" s="66">
        <v>0</v>
      </c>
      <c r="V89" s="66">
        <v>0</v>
      </c>
      <c r="W89" s="68">
        <v>0</v>
      </c>
    </row>
    <row r="90" spans="1:23" ht="12.75">
      <c r="A90" s="62" t="s">
        <v>28</v>
      </c>
      <c r="B90" s="63" t="s">
        <v>172</v>
      </c>
      <c r="C90" s="64" t="s">
        <v>173</v>
      </c>
      <c r="D90" s="65">
        <v>81968732</v>
      </c>
      <c r="E90" s="66">
        <v>81968732</v>
      </c>
      <c r="F90" s="66">
        <v>9838220</v>
      </c>
      <c r="G90" s="67">
        <f t="shared" si="16"/>
        <v>0.12002405990616032</v>
      </c>
      <c r="H90" s="65">
        <v>3239196</v>
      </c>
      <c r="I90" s="66">
        <v>1814704</v>
      </c>
      <c r="J90" s="66">
        <v>4784320</v>
      </c>
      <c r="K90" s="68">
        <v>9838220</v>
      </c>
      <c r="L90" s="65">
        <v>0</v>
      </c>
      <c r="M90" s="66">
        <v>0</v>
      </c>
      <c r="N90" s="66">
        <v>0</v>
      </c>
      <c r="O90" s="65">
        <v>0</v>
      </c>
      <c r="P90" s="65">
        <v>0</v>
      </c>
      <c r="Q90" s="66">
        <v>0</v>
      </c>
      <c r="R90" s="66">
        <v>0</v>
      </c>
      <c r="S90" s="65">
        <v>0</v>
      </c>
      <c r="T90" s="65">
        <v>0</v>
      </c>
      <c r="U90" s="66">
        <v>0</v>
      </c>
      <c r="V90" s="66">
        <v>0</v>
      </c>
      <c r="W90" s="68">
        <v>0</v>
      </c>
    </row>
    <row r="91" spans="1:23" ht="12.75">
      <c r="A91" s="62" t="s">
        <v>28</v>
      </c>
      <c r="B91" s="63" t="s">
        <v>174</v>
      </c>
      <c r="C91" s="64" t="s">
        <v>175</v>
      </c>
      <c r="D91" s="65">
        <v>57011000</v>
      </c>
      <c r="E91" s="66">
        <v>57011000</v>
      </c>
      <c r="F91" s="66">
        <v>3463814</v>
      </c>
      <c r="G91" s="67">
        <f t="shared" si="16"/>
        <v>0.06075694164284086</v>
      </c>
      <c r="H91" s="65">
        <v>759198</v>
      </c>
      <c r="I91" s="66">
        <v>1729669</v>
      </c>
      <c r="J91" s="66">
        <v>974947</v>
      </c>
      <c r="K91" s="68">
        <v>3463814</v>
      </c>
      <c r="L91" s="65">
        <v>0</v>
      </c>
      <c r="M91" s="66">
        <v>0</v>
      </c>
      <c r="N91" s="66">
        <v>0</v>
      </c>
      <c r="O91" s="65">
        <v>0</v>
      </c>
      <c r="P91" s="65">
        <v>0</v>
      </c>
      <c r="Q91" s="66">
        <v>0</v>
      </c>
      <c r="R91" s="66">
        <v>0</v>
      </c>
      <c r="S91" s="65">
        <v>0</v>
      </c>
      <c r="T91" s="65">
        <v>0</v>
      </c>
      <c r="U91" s="66">
        <v>0</v>
      </c>
      <c r="V91" s="66">
        <v>0</v>
      </c>
      <c r="W91" s="68">
        <v>0</v>
      </c>
    </row>
    <row r="92" spans="1:23" ht="12.75">
      <c r="A92" s="62" t="s">
        <v>43</v>
      </c>
      <c r="B92" s="63" t="s">
        <v>176</v>
      </c>
      <c r="C92" s="64" t="s">
        <v>177</v>
      </c>
      <c r="D92" s="65">
        <v>20819592</v>
      </c>
      <c r="E92" s="66">
        <v>20819592</v>
      </c>
      <c r="F92" s="66">
        <v>1215713</v>
      </c>
      <c r="G92" s="67">
        <f t="shared" si="16"/>
        <v>0.05839273891630537</v>
      </c>
      <c r="H92" s="65">
        <v>772004</v>
      </c>
      <c r="I92" s="66">
        <v>0</v>
      </c>
      <c r="J92" s="66">
        <v>443709</v>
      </c>
      <c r="K92" s="68">
        <v>1215713</v>
      </c>
      <c r="L92" s="65">
        <v>0</v>
      </c>
      <c r="M92" s="66">
        <v>0</v>
      </c>
      <c r="N92" s="66">
        <v>0</v>
      </c>
      <c r="O92" s="65">
        <v>0</v>
      </c>
      <c r="P92" s="65">
        <v>0</v>
      </c>
      <c r="Q92" s="66">
        <v>0</v>
      </c>
      <c r="R92" s="66">
        <v>0</v>
      </c>
      <c r="S92" s="65">
        <v>0</v>
      </c>
      <c r="T92" s="65">
        <v>0</v>
      </c>
      <c r="U92" s="66">
        <v>0</v>
      </c>
      <c r="V92" s="66">
        <v>0</v>
      </c>
      <c r="W92" s="68">
        <v>0</v>
      </c>
    </row>
    <row r="93" spans="1:23" ht="12.75">
      <c r="A93" s="69"/>
      <c r="B93" s="70" t="s">
        <v>178</v>
      </c>
      <c r="C93" s="71"/>
      <c r="D93" s="72">
        <f>SUM(D89:D92)</f>
        <v>505472701</v>
      </c>
      <c r="E93" s="73">
        <f>SUM(E89:E92)</f>
        <v>505472701</v>
      </c>
      <c r="F93" s="73">
        <f>SUM(F89:F92)</f>
        <v>27029862</v>
      </c>
      <c r="G93" s="74">
        <f t="shared" si="16"/>
        <v>0.05347442492250437</v>
      </c>
      <c r="H93" s="72">
        <f aca="true" t="shared" si="18" ref="H93:W93">SUM(H89:H92)</f>
        <v>4820775</v>
      </c>
      <c r="I93" s="73">
        <f t="shared" si="18"/>
        <v>4184087</v>
      </c>
      <c r="J93" s="73">
        <f t="shared" si="18"/>
        <v>18025000</v>
      </c>
      <c r="K93" s="75">
        <f t="shared" si="18"/>
        <v>27029862</v>
      </c>
      <c r="L93" s="72">
        <f t="shared" si="18"/>
        <v>0</v>
      </c>
      <c r="M93" s="73">
        <f t="shared" si="18"/>
        <v>0</v>
      </c>
      <c r="N93" s="73">
        <f t="shared" si="18"/>
        <v>0</v>
      </c>
      <c r="O93" s="72">
        <f t="shared" si="18"/>
        <v>0</v>
      </c>
      <c r="P93" s="72">
        <f t="shared" si="18"/>
        <v>0</v>
      </c>
      <c r="Q93" s="73">
        <f t="shared" si="18"/>
        <v>0</v>
      </c>
      <c r="R93" s="73">
        <f t="shared" si="18"/>
        <v>0</v>
      </c>
      <c r="S93" s="72">
        <f t="shared" si="18"/>
        <v>0</v>
      </c>
      <c r="T93" s="72">
        <f t="shared" si="18"/>
        <v>0</v>
      </c>
      <c r="U93" s="73">
        <f t="shared" si="18"/>
        <v>0</v>
      </c>
      <c r="V93" s="73">
        <f t="shared" si="18"/>
        <v>0</v>
      </c>
      <c r="W93" s="75">
        <f t="shared" si="18"/>
        <v>0</v>
      </c>
    </row>
    <row r="94" spans="1:23" ht="12.75">
      <c r="A94" s="62" t="s">
        <v>28</v>
      </c>
      <c r="B94" s="63" t="s">
        <v>179</v>
      </c>
      <c r="C94" s="64" t="s">
        <v>180</v>
      </c>
      <c r="D94" s="65">
        <v>424968598</v>
      </c>
      <c r="E94" s="66">
        <v>424968598</v>
      </c>
      <c r="F94" s="66">
        <v>34754345</v>
      </c>
      <c r="G94" s="67">
        <f t="shared" si="16"/>
        <v>0.08178097196725109</v>
      </c>
      <c r="H94" s="65">
        <v>5648739</v>
      </c>
      <c r="I94" s="66">
        <v>12472747</v>
      </c>
      <c r="J94" s="66">
        <v>16632859</v>
      </c>
      <c r="K94" s="68">
        <v>34754345</v>
      </c>
      <c r="L94" s="65">
        <v>0</v>
      </c>
      <c r="M94" s="66">
        <v>0</v>
      </c>
      <c r="N94" s="66">
        <v>0</v>
      </c>
      <c r="O94" s="65">
        <v>0</v>
      </c>
      <c r="P94" s="65">
        <v>0</v>
      </c>
      <c r="Q94" s="66">
        <v>0</v>
      </c>
      <c r="R94" s="66">
        <v>0</v>
      </c>
      <c r="S94" s="65">
        <v>0</v>
      </c>
      <c r="T94" s="65">
        <v>0</v>
      </c>
      <c r="U94" s="66">
        <v>0</v>
      </c>
      <c r="V94" s="66">
        <v>0</v>
      </c>
      <c r="W94" s="68">
        <v>0</v>
      </c>
    </row>
    <row r="95" spans="1:23" ht="12.75">
      <c r="A95" s="62" t="s">
        <v>28</v>
      </c>
      <c r="B95" s="63" t="s">
        <v>181</v>
      </c>
      <c r="C95" s="64" t="s">
        <v>182</v>
      </c>
      <c r="D95" s="65">
        <v>151891850</v>
      </c>
      <c r="E95" s="66">
        <v>151891850</v>
      </c>
      <c r="F95" s="66">
        <v>19299464</v>
      </c>
      <c r="G95" s="67">
        <f t="shared" si="16"/>
        <v>0.12706056315727277</v>
      </c>
      <c r="H95" s="65">
        <v>1790794</v>
      </c>
      <c r="I95" s="66">
        <v>4080825</v>
      </c>
      <c r="J95" s="66">
        <v>13427845</v>
      </c>
      <c r="K95" s="68">
        <v>19299464</v>
      </c>
      <c r="L95" s="65">
        <v>0</v>
      </c>
      <c r="M95" s="66">
        <v>0</v>
      </c>
      <c r="N95" s="66">
        <v>0</v>
      </c>
      <c r="O95" s="65">
        <v>0</v>
      </c>
      <c r="P95" s="65">
        <v>0</v>
      </c>
      <c r="Q95" s="66">
        <v>0</v>
      </c>
      <c r="R95" s="66">
        <v>0</v>
      </c>
      <c r="S95" s="65">
        <v>0</v>
      </c>
      <c r="T95" s="65">
        <v>0</v>
      </c>
      <c r="U95" s="66">
        <v>0</v>
      </c>
      <c r="V95" s="66">
        <v>0</v>
      </c>
      <c r="W95" s="68">
        <v>0</v>
      </c>
    </row>
    <row r="96" spans="1:23" ht="12.75">
      <c r="A96" s="62" t="s">
        <v>28</v>
      </c>
      <c r="B96" s="63" t="s">
        <v>183</v>
      </c>
      <c r="C96" s="64" t="s">
        <v>184</v>
      </c>
      <c r="D96" s="65">
        <v>240782668</v>
      </c>
      <c r="E96" s="66">
        <v>240782668</v>
      </c>
      <c r="F96" s="66">
        <v>2610520</v>
      </c>
      <c r="G96" s="67">
        <f t="shared" si="16"/>
        <v>0.010841810258535717</v>
      </c>
      <c r="H96" s="65">
        <v>0</v>
      </c>
      <c r="I96" s="66">
        <v>0</v>
      </c>
      <c r="J96" s="66">
        <v>2610520</v>
      </c>
      <c r="K96" s="68">
        <v>2610520</v>
      </c>
      <c r="L96" s="65">
        <v>0</v>
      </c>
      <c r="M96" s="66">
        <v>0</v>
      </c>
      <c r="N96" s="66">
        <v>0</v>
      </c>
      <c r="O96" s="65">
        <v>0</v>
      </c>
      <c r="P96" s="65">
        <v>0</v>
      </c>
      <c r="Q96" s="66">
        <v>0</v>
      </c>
      <c r="R96" s="66">
        <v>0</v>
      </c>
      <c r="S96" s="65">
        <v>0</v>
      </c>
      <c r="T96" s="65">
        <v>0</v>
      </c>
      <c r="U96" s="66">
        <v>0</v>
      </c>
      <c r="V96" s="66">
        <v>0</v>
      </c>
      <c r="W96" s="68">
        <v>0</v>
      </c>
    </row>
    <row r="97" spans="1:23" ht="12.75">
      <c r="A97" s="62" t="s">
        <v>43</v>
      </c>
      <c r="B97" s="63" t="s">
        <v>185</v>
      </c>
      <c r="C97" s="64" t="s">
        <v>186</v>
      </c>
      <c r="D97" s="65">
        <v>10000000</v>
      </c>
      <c r="E97" s="66">
        <v>10000000</v>
      </c>
      <c r="F97" s="66">
        <v>4328992</v>
      </c>
      <c r="G97" s="67">
        <f t="shared" si="16"/>
        <v>0.4328992</v>
      </c>
      <c r="H97" s="65">
        <v>0</v>
      </c>
      <c r="I97" s="66">
        <v>4092371</v>
      </c>
      <c r="J97" s="66">
        <v>236621</v>
      </c>
      <c r="K97" s="68">
        <v>4328992</v>
      </c>
      <c r="L97" s="65">
        <v>0</v>
      </c>
      <c r="M97" s="66">
        <v>0</v>
      </c>
      <c r="N97" s="66">
        <v>0</v>
      </c>
      <c r="O97" s="65">
        <v>0</v>
      </c>
      <c r="P97" s="65">
        <v>0</v>
      </c>
      <c r="Q97" s="66">
        <v>0</v>
      </c>
      <c r="R97" s="66">
        <v>0</v>
      </c>
      <c r="S97" s="65">
        <v>0</v>
      </c>
      <c r="T97" s="65">
        <v>0</v>
      </c>
      <c r="U97" s="66">
        <v>0</v>
      </c>
      <c r="V97" s="66">
        <v>0</v>
      </c>
      <c r="W97" s="68">
        <v>0</v>
      </c>
    </row>
    <row r="98" spans="1:23" ht="12.75">
      <c r="A98" s="69"/>
      <c r="B98" s="70" t="s">
        <v>187</v>
      </c>
      <c r="C98" s="71"/>
      <c r="D98" s="72">
        <f>SUM(D94:D97)</f>
        <v>827643116</v>
      </c>
      <c r="E98" s="73">
        <f>SUM(E94:E97)</f>
        <v>827643116</v>
      </c>
      <c r="F98" s="73">
        <f>SUM(F94:F97)</f>
        <v>60993321</v>
      </c>
      <c r="G98" s="74">
        <f t="shared" si="16"/>
        <v>0.07369519521261868</v>
      </c>
      <c r="H98" s="72">
        <f aca="true" t="shared" si="19" ref="H98:W98">SUM(H94:H97)</f>
        <v>7439533</v>
      </c>
      <c r="I98" s="73">
        <f t="shared" si="19"/>
        <v>20645943</v>
      </c>
      <c r="J98" s="73">
        <f t="shared" si="19"/>
        <v>32907845</v>
      </c>
      <c r="K98" s="75">
        <f t="shared" si="19"/>
        <v>60993321</v>
      </c>
      <c r="L98" s="72">
        <f t="shared" si="19"/>
        <v>0</v>
      </c>
      <c r="M98" s="73">
        <f t="shared" si="19"/>
        <v>0</v>
      </c>
      <c r="N98" s="73">
        <f t="shared" si="19"/>
        <v>0</v>
      </c>
      <c r="O98" s="72">
        <f t="shared" si="19"/>
        <v>0</v>
      </c>
      <c r="P98" s="72">
        <f t="shared" si="19"/>
        <v>0</v>
      </c>
      <c r="Q98" s="73">
        <f t="shared" si="19"/>
        <v>0</v>
      </c>
      <c r="R98" s="73">
        <f t="shared" si="19"/>
        <v>0</v>
      </c>
      <c r="S98" s="72">
        <f t="shared" si="19"/>
        <v>0</v>
      </c>
      <c r="T98" s="72">
        <f t="shared" si="19"/>
        <v>0</v>
      </c>
      <c r="U98" s="73">
        <f t="shared" si="19"/>
        <v>0</v>
      </c>
      <c r="V98" s="73">
        <f t="shared" si="19"/>
        <v>0</v>
      </c>
      <c r="W98" s="75">
        <f t="shared" si="19"/>
        <v>0</v>
      </c>
    </row>
    <row r="99" spans="1:23" ht="12.75">
      <c r="A99" s="99"/>
      <c r="B99" s="100" t="s">
        <v>188</v>
      </c>
      <c r="C99" s="101"/>
      <c r="D99" s="102">
        <f>SUM(D85:D87,D89:D92,D94:D97)</f>
        <v>20472866867</v>
      </c>
      <c r="E99" s="103">
        <f>SUM(E85:E87,E89:E92,E94:E97)</f>
        <v>20472866867</v>
      </c>
      <c r="F99" s="103">
        <f>SUM(F85:F87,F89:F92,F94:F97)</f>
        <v>2122665194</v>
      </c>
      <c r="G99" s="104">
        <f>IF($D99=0,0,$F99/$D99)</f>
        <v>0.10368187356415148</v>
      </c>
      <c r="H99" s="102">
        <f aca="true" t="shared" si="20" ref="H99:W99">SUM(H85:H87,H89:H92,H94:H97)</f>
        <v>214773743</v>
      </c>
      <c r="I99" s="103">
        <f t="shared" si="20"/>
        <v>763516509</v>
      </c>
      <c r="J99" s="103">
        <f t="shared" si="20"/>
        <v>1144374942</v>
      </c>
      <c r="K99" s="105">
        <f t="shared" si="20"/>
        <v>2122665194</v>
      </c>
      <c r="L99" s="72">
        <f t="shared" si="20"/>
        <v>0</v>
      </c>
      <c r="M99" s="73">
        <f t="shared" si="20"/>
        <v>0</v>
      </c>
      <c r="N99" s="73">
        <f t="shared" si="20"/>
        <v>0</v>
      </c>
      <c r="O99" s="72">
        <f t="shared" si="20"/>
        <v>0</v>
      </c>
      <c r="P99" s="72">
        <f t="shared" si="20"/>
        <v>0</v>
      </c>
      <c r="Q99" s="73">
        <f t="shared" si="20"/>
        <v>0</v>
      </c>
      <c r="R99" s="73">
        <f t="shared" si="20"/>
        <v>0</v>
      </c>
      <c r="S99" s="72">
        <f t="shared" si="20"/>
        <v>0</v>
      </c>
      <c r="T99" s="72">
        <f t="shared" si="20"/>
        <v>0</v>
      </c>
      <c r="U99" s="73">
        <f t="shared" si="20"/>
        <v>0</v>
      </c>
      <c r="V99" s="73">
        <f t="shared" si="20"/>
        <v>0</v>
      </c>
      <c r="W99" s="75">
        <f t="shared" si="20"/>
        <v>0</v>
      </c>
    </row>
    <row r="100" spans="1:23" ht="12.75">
      <c r="A100" s="57"/>
      <c r="B100" s="58" t="s">
        <v>606</v>
      </c>
      <c r="C100" s="59"/>
      <c r="D100" s="76"/>
      <c r="E100" s="77"/>
      <c r="F100" s="77"/>
      <c r="G100" s="78"/>
      <c r="H100" s="76"/>
      <c r="I100" s="77"/>
      <c r="J100" s="77"/>
      <c r="K100" s="79"/>
      <c r="L100" s="76"/>
      <c r="M100" s="77"/>
      <c r="N100" s="77"/>
      <c r="O100" s="76"/>
      <c r="P100" s="76"/>
      <c r="Q100" s="77"/>
      <c r="R100" s="77"/>
      <c r="S100" s="76"/>
      <c r="T100" s="76"/>
      <c r="U100" s="77"/>
      <c r="V100" s="77"/>
      <c r="W100" s="79"/>
    </row>
    <row r="101" spans="1:23" ht="12.75">
      <c r="A101" s="61"/>
      <c r="B101" s="58" t="s">
        <v>189</v>
      </c>
      <c r="C101" s="59"/>
      <c r="D101" s="76"/>
      <c r="E101" s="77"/>
      <c r="F101" s="77"/>
      <c r="G101" s="78"/>
      <c r="H101" s="76"/>
      <c r="I101" s="77"/>
      <c r="J101" s="77"/>
      <c r="K101" s="79"/>
      <c r="L101" s="76"/>
      <c r="M101" s="77"/>
      <c r="N101" s="77"/>
      <c r="O101" s="76"/>
      <c r="P101" s="76"/>
      <c r="Q101" s="77"/>
      <c r="R101" s="77"/>
      <c r="S101" s="76"/>
      <c r="T101" s="76"/>
      <c r="U101" s="77"/>
      <c r="V101" s="77"/>
      <c r="W101" s="79"/>
    </row>
    <row r="102" spans="1:23" ht="12.75">
      <c r="A102" s="62" t="s">
        <v>22</v>
      </c>
      <c r="B102" s="63" t="s">
        <v>190</v>
      </c>
      <c r="C102" s="64" t="s">
        <v>191</v>
      </c>
      <c r="D102" s="65">
        <v>6725067000</v>
      </c>
      <c r="E102" s="66">
        <v>6725067000</v>
      </c>
      <c r="F102" s="66">
        <v>944963000</v>
      </c>
      <c r="G102" s="67">
        <f aca="true" t="shared" si="21" ref="G102:G133">IF($D102=0,0,$F102/$D102)</f>
        <v>0.14051354432602678</v>
      </c>
      <c r="H102" s="65">
        <v>142937000</v>
      </c>
      <c r="I102" s="66">
        <v>432316000</v>
      </c>
      <c r="J102" s="66">
        <v>369710000</v>
      </c>
      <c r="K102" s="68">
        <v>944963000</v>
      </c>
      <c r="L102" s="65">
        <v>0</v>
      </c>
      <c r="M102" s="66">
        <v>0</v>
      </c>
      <c r="N102" s="66">
        <v>0</v>
      </c>
      <c r="O102" s="65">
        <v>0</v>
      </c>
      <c r="P102" s="65">
        <v>0</v>
      </c>
      <c r="Q102" s="66">
        <v>0</v>
      </c>
      <c r="R102" s="66">
        <v>0</v>
      </c>
      <c r="S102" s="65">
        <v>0</v>
      </c>
      <c r="T102" s="65">
        <v>0</v>
      </c>
      <c r="U102" s="66">
        <v>0</v>
      </c>
      <c r="V102" s="66">
        <v>0</v>
      </c>
      <c r="W102" s="68">
        <v>0</v>
      </c>
    </row>
    <row r="103" spans="1:23" ht="12.75">
      <c r="A103" s="69"/>
      <c r="B103" s="70" t="s">
        <v>27</v>
      </c>
      <c r="C103" s="71"/>
      <c r="D103" s="72">
        <f>D102</f>
        <v>6725067000</v>
      </c>
      <c r="E103" s="73">
        <f>E102</f>
        <v>6725067000</v>
      </c>
      <c r="F103" s="73">
        <f>F102</f>
        <v>944963000</v>
      </c>
      <c r="G103" s="74">
        <f t="shared" si="21"/>
        <v>0.14051354432602678</v>
      </c>
      <c r="H103" s="72">
        <f aca="true" t="shared" si="22" ref="H103:W103">H102</f>
        <v>142937000</v>
      </c>
      <c r="I103" s="73">
        <f t="shared" si="22"/>
        <v>432316000</v>
      </c>
      <c r="J103" s="73">
        <f t="shared" si="22"/>
        <v>369710000</v>
      </c>
      <c r="K103" s="75">
        <f t="shared" si="22"/>
        <v>944963000</v>
      </c>
      <c r="L103" s="72">
        <f t="shared" si="22"/>
        <v>0</v>
      </c>
      <c r="M103" s="73">
        <f t="shared" si="22"/>
        <v>0</v>
      </c>
      <c r="N103" s="73">
        <f t="shared" si="22"/>
        <v>0</v>
      </c>
      <c r="O103" s="72">
        <f t="shared" si="22"/>
        <v>0</v>
      </c>
      <c r="P103" s="72">
        <f t="shared" si="22"/>
        <v>0</v>
      </c>
      <c r="Q103" s="73">
        <f t="shared" si="22"/>
        <v>0</v>
      </c>
      <c r="R103" s="73">
        <f t="shared" si="22"/>
        <v>0</v>
      </c>
      <c r="S103" s="72">
        <f t="shared" si="22"/>
        <v>0</v>
      </c>
      <c r="T103" s="72">
        <f t="shared" si="22"/>
        <v>0</v>
      </c>
      <c r="U103" s="73">
        <f t="shared" si="22"/>
        <v>0</v>
      </c>
      <c r="V103" s="73">
        <f t="shared" si="22"/>
        <v>0</v>
      </c>
      <c r="W103" s="75">
        <f t="shared" si="22"/>
        <v>0</v>
      </c>
    </row>
    <row r="104" spans="1:23" ht="12.75">
      <c r="A104" s="62" t="s">
        <v>28</v>
      </c>
      <c r="B104" s="63" t="s">
        <v>192</v>
      </c>
      <c r="C104" s="64" t="s">
        <v>193</v>
      </c>
      <c r="D104" s="65">
        <v>110194199</v>
      </c>
      <c r="E104" s="66">
        <v>110194199</v>
      </c>
      <c r="F104" s="66">
        <v>5249894</v>
      </c>
      <c r="G104" s="67">
        <f t="shared" si="21"/>
        <v>0.047642199386557546</v>
      </c>
      <c r="H104" s="65">
        <v>3651541</v>
      </c>
      <c r="I104" s="66">
        <v>875669</v>
      </c>
      <c r="J104" s="66">
        <v>722684</v>
      </c>
      <c r="K104" s="68">
        <v>5249894</v>
      </c>
      <c r="L104" s="65">
        <v>0</v>
      </c>
      <c r="M104" s="66">
        <v>0</v>
      </c>
      <c r="N104" s="66">
        <v>0</v>
      </c>
      <c r="O104" s="65">
        <v>0</v>
      </c>
      <c r="P104" s="65">
        <v>0</v>
      </c>
      <c r="Q104" s="66">
        <v>0</v>
      </c>
      <c r="R104" s="66">
        <v>0</v>
      </c>
      <c r="S104" s="65">
        <v>0</v>
      </c>
      <c r="T104" s="65">
        <v>0</v>
      </c>
      <c r="U104" s="66">
        <v>0</v>
      </c>
      <c r="V104" s="66">
        <v>0</v>
      </c>
      <c r="W104" s="68">
        <v>0</v>
      </c>
    </row>
    <row r="105" spans="1:23" ht="12.75">
      <c r="A105" s="62" t="s">
        <v>28</v>
      </c>
      <c r="B105" s="63" t="s">
        <v>194</v>
      </c>
      <c r="C105" s="64" t="s">
        <v>195</v>
      </c>
      <c r="D105" s="65">
        <v>56165900</v>
      </c>
      <c r="E105" s="66">
        <v>56165900</v>
      </c>
      <c r="F105" s="66">
        <v>12704708</v>
      </c>
      <c r="G105" s="67">
        <f t="shared" si="21"/>
        <v>0.2261996691942976</v>
      </c>
      <c r="H105" s="65">
        <v>3442072</v>
      </c>
      <c r="I105" s="66">
        <v>4743119</v>
      </c>
      <c r="J105" s="66">
        <v>4519517</v>
      </c>
      <c r="K105" s="68">
        <v>12704708</v>
      </c>
      <c r="L105" s="65">
        <v>0</v>
      </c>
      <c r="M105" s="66">
        <v>0</v>
      </c>
      <c r="N105" s="66">
        <v>0</v>
      </c>
      <c r="O105" s="65">
        <v>0</v>
      </c>
      <c r="P105" s="65">
        <v>0</v>
      </c>
      <c r="Q105" s="66">
        <v>0</v>
      </c>
      <c r="R105" s="66">
        <v>0</v>
      </c>
      <c r="S105" s="65">
        <v>0</v>
      </c>
      <c r="T105" s="65">
        <v>0</v>
      </c>
      <c r="U105" s="66">
        <v>0</v>
      </c>
      <c r="V105" s="66">
        <v>0</v>
      </c>
      <c r="W105" s="68">
        <v>0</v>
      </c>
    </row>
    <row r="106" spans="1:23" ht="12.75">
      <c r="A106" s="62" t="s">
        <v>28</v>
      </c>
      <c r="B106" s="63" t="s">
        <v>196</v>
      </c>
      <c r="C106" s="64" t="s">
        <v>197</v>
      </c>
      <c r="D106" s="65">
        <v>46256791</v>
      </c>
      <c r="E106" s="66">
        <v>46256791</v>
      </c>
      <c r="F106" s="66">
        <v>7821406</v>
      </c>
      <c r="G106" s="67">
        <f t="shared" si="21"/>
        <v>0.16908665367642992</v>
      </c>
      <c r="H106" s="65">
        <v>5117421</v>
      </c>
      <c r="I106" s="66">
        <v>1891411</v>
      </c>
      <c r="J106" s="66">
        <v>812574</v>
      </c>
      <c r="K106" s="68">
        <v>7821406</v>
      </c>
      <c r="L106" s="65">
        <v>0</v>
      </c>
      <c r="M106" s="66">
        <v>0</v>
      </c>
      <c r="N106" s="66">
        <v>0</v>
      </c>
      <c r="O106" s="65">
        <v>0</v>
      </c>
      <c r="P106" s="65">
        <v>0</v>
      </c>
      <c r="Q106" s="66">
        <v>0</v>
      </c>
      <c r="R106" s="66">
        <v>0</v>
      </c>
      <c r="S106" s="65">
        <v>0</v>
      </c>
      <c r="T106" s="65">
        <v>0</v>
      </c>
      <c r="U106" s="66">
        <v>0</v>
      </c>
      <c r="V106" s="66">
        <v>0</v>
      </c>
      <c r="W106" s="68">
        <v>0</v>
      </c>
    </row>
    <row r="107" spans="1:23" ht="12.75">
      <c r="A107" s="62" t="s">
        <v>28</v>
      </c>
      <c r="B107" s="63" t="s">
        <v>198</v>
      </c>
      <c r="C107" s="64" t="s">
        <v>199</v>
      </c>
      <c r="D107" s="65">
        <v>146428135</v>
      </c>
      <c r="E107" s="66">
        <v>146428135</v>
      </c>
      <c r="F107" s="66">
        <v>6550771</v>
      </c>
      <c r="G107" s="67">
        <f t="shared" si="21"/>
        <v>0.04473710602132575</v>
      </c>
      <c r="H107" s="65">
        <v>19327</v>
      </c>
      <c r="I107" s="66">
        <v>1872997</v>
      </c>
      <c r="J107" s="66">
        <v>4658447</v>
      </c>
      <c r="K107" s="68">
        <v>6550771</v>
      </c>
      <c r="L107" s="65">
        <v>0</v>
      </c>
      <c r="M107" s="66">
        <v>0</v>
      </c>
      <c r="N107" s="66">
        <v>0</v>
      </c>
      <c r="O107" s="65">
        <v>0</v>
      </c>
      <c r="P107" s="65">
        <v>0</v>
      </c>
      <c r="Q107" s="66">
        <v>0</v>
      </c>
      <c r="R107" s="66">
        <v>0</v>
      </c>
      <c r="S107" s="65">
        <v>0</v>
      </c>
      <c r="T107" s="65">
        <v>0</v>
      </c>
      <c r="U107" s="66">
        <v>0</v>
      </c>
      <c r="V107" s="66">
        <v>0</v>
      </c>
      <c r="W107" s="68">
        <v>0</v>
      </c>
    </row>
    <row r="108" spans="1:23" ht="12.75">
      <c r="A108" s="62" t="s">
        <v>43</v>
      </c>
      <c r="B108" s="63" t="s">
        <v>200</v>
      </c>
      <c r="C108" s="64" t="s">
        <v>201</v>
      </c>
      <c r="D108" s="65">
        <v>369147001</v>
      </c>
      <c r="E108" s="66">
        <v>369147001</v>
      </c>
      <c r="F108" s="66">
        <v>44527858</v>
      </c>
      <c r="G108" s="67">
        <f t="shared" si="21"/>
        <v>0.12062364824684028</v>
      </c>
      <c r="H108" s="65">
        <v>2002390</v>
      </c>
      <c r="I108" s="66">
        <v>24658131</v>
      </c>
      <c r="J108" s="66">
        <v>17867337</v>
      </c>
      <c r="K108" s="68">
        <v>44527858</v>
      </c>
      <c r="L108" s="65">
        <v>0</v>
      </c>
      <c r="M108" s="66">
        <v>0</v>
      </c>
      <c r="N108" s="66">
        <v>0</v>
      </c>
      <c r="O108" s="65">
        <v>0</v>
      </c>
      <c r="P108" s="65">
        <v>0</v>
      </c>
      <c r="Q108" s="66">
        <v>0</v>
      </c>
      <c r="R108" s="66">
        <v>0</v>
      </c>
      <c r="S108" s="65">
        <v>0</v>
      </c>
      <c r="T108" s="65">
        <v>0</v>
      </c>
      <c r="U108" s="66">
        <v>0</v>
      </c>
      <c r="V108" s="66">
        <v>0</v>
      </c>
      <c r="W108" s="68">
        <v>0</v>
      </c>
    </row>
    <row r="109" spans="1:23" ht="12.75">
      <c r="A109" s="69"/>
      <c r="B109" s="70" t="s">
        <v>202</v>
      </c>
      <c r="C109" s="71"/>
      <c r="D109" s="72">
        <f>SUM(D104:D108)</f>
        <v>728192026</v>
      </c>
      <c r="E109" s="73">
        <f>SUM(E104:E108)</f>
        <v>728192026</v>
      </c>
      <c r="F109" s="73">
        <f>SUM(F104:F108)</f>
        <v>76854637</v>
      </c>
      <c r="G109" s="74">
        <f t="shared" si="21"/>
        <v>0.1055417173711265</v>
      </c>
      <c r="H109" s="72">
        <f aca="true" t="shared" si="23" ref="H109:W109">SUM(H104:H108)</f>
        <v>14232751</v>
      </c>
      <c r="I109" s="73">
        <f t="shared" si="23"/>
        <v>34041327</v>
      </c>
      <c r="J109" s="73">
        <f t="shared" si="23"/>
        <v>28580559</v>
      </c>
      <c r="K109" s="75">
        <f t="shared" si="23"/>
        <v>76854637</v>
      </c>
      <c r="L109" s="72">
        <f t="shared" si="23"/>
        <v>0</v>
      </c>
      <c r="M109" s="73">
        <f t="shared" si="23"/>
        <v>0</v>
      </c>
      <c r="N109" s="73">
        <f t="shared" si="23"/>
        <v>0</v>
      </c>
      <c r="O109" s="72">
        <f t="shared" si="23"/>
        <v>0</v>
      </c>
      <c r="P109" s="72">
        <f t="shared" si="23"/>
        <v>0</v>
      </c>
      <c r="Q109" s="73">
        <f t="shared" si="23"/>
        <v>0</v>
      </c>
      <c r="R109" s="73">
        <f t="shared" si="23"/>
        <v>0</v>
      </c>
      <c r="S109" s="72">
        <f t="shared" si="23"/>
        <v>0</v>
      </c>
      <c r="T109" s="72">
        <f t="shared" si="23"/>
        <v>0</v>
      </c>
      <c r="U109" s="73">
        <f t="shared" si="23"/>
        <v>0</v>
      </c>
      <c r="V109" s="73">
        <f t="shared" si="23"/>
        <v>0</v>
      </c>
      <c r="W109" s="75">
        <f t="shared" si="23"/>
        <v>0</v>
      </c>
    </row>
    <row r="110" spans="1:23" ht="12.75">
      <c r="A110" s="62" t="s">
        <v>28</v>
      </c>
      <c r="B110" s="63" t="s">
        <v>203</v>
      </c>
      <c r="C110" s="64" t="s">
        <v>204</v>
      </c>
      <c r="D110" s="65">
        <v>28629000</v>
      </c>
      <c r="E110" s="66">
        <v>28629000</v>
      </c>
      <c r="F110" s="66">
        <v>13164409</v>
      </c>
      <c r="G110" s="67">
        <f t="shared" si="21"/>
        <v>0.4598277620594502</v>
      </c>
      <c r="H110" s="65">
        <v>2814812</v>
      </c>
      <c r="I110" s="66">
        <v>8159269</v>
      </c>
      <c r="J110" s="66">
        <v>2190328</v>
      </c>
      <c r="K110" s="68">
        <v>13164409</v>
      </c>
      <c r="L110" s="65">
        <v>0</v>
      </c>
      <c r="M110" s="66">
        <v>0</v>
      </c>
      <c r="N110" s="66">
        <v>0</v>
      </c>
      <c r="O110" s="65">
        <v>0</v>
      </c>
      <c r="P110" s="65">
        <v>0</v>
      </c>
      <c r="Q110" s="66">
        <v>0</v>
      </c>
      <c r="R110" s="66">
        <v>0</v>
      </c>
      <c r="S110" s="65">
        <v>0</v>
      </c>
      <c r="T110" s="65">
        <v>0</v>
      </c>
      <c r="U110" s="66">
        <v>0</v>
      </c>
      <c r="V110" s="66">
        <v>0</v>
      </c>
      <c r="W110" s="68">
        <v>0</v>
      </c>
    </row>
    <row r="111" spans="1:23" ht="12.75">
      <c r="A111" s="62" t="s">
        <v>28</v>
      </c>
      <c r="B111" s="63" t="s">
        <v>205</v>
      </c>
      <c r="C111" s="64" t="s">
        <v>206</v>
      </c>
      <c r="D111" s="65">
        <v>29147640</v>
      </c>
      <c r="E111" s="66">
        <v>29147640</v>
      </c>
      <c r="F111" s="66">
        <v>8731574</v>
      </c>
      <c r="G111" s="67">
        <f t="shared" si="21"/>
        <v>0.29956366964872627</v>
      </c>
      <c r="H111" s="65">
        <v>6118243</v>
      </c>
      <c r="I111" s="66">
        <v>2505321</v>
      </c>
      <c r="J111" s="66">
        <v>108010</v>
      </c>
      <c r="K111" s="68">
        <v>8731574</v>
      </c>
      <c r="L111" s="65">
        <v>0</v>
      </c>
      <c r="M111" s="66">
        <v>0</v>
      </c>
      <c r="N111" s="66">
        <v>0</v>
      </c>
      <c r="O111" s="65">
        <v>0</v>
      </c>
      <c r="P111" s="65">
        <v>0</v>
      </c>
      <c r="Q111" s="66">
        <v>0</v>
      </c>
      <c r="R111" s="66">
        <v>0</v>
      </c>
      <c r="S111" s="65">
        <v>0</v>
      </c>
      <c r="T111" s="65">
        <v>0</v>
      </c>
      <c r="U111" s="66">
        <v>0</v>
      </c>
      <c r="V111" s="66">
        <v>0</v>
      </c>
      <c r="W111" s="68">
        <v>0</v>
      </c>
    </row>
    <row r="112" spans="1:23" ht="12.75">
      <c r="A112" s="62" t="s">
        <v>28</v>
      </c>
      <c r="B112" s="63" t="s">
        <v>207</v>
      </c>
      <c r="C112" s="64" t="s">
        <v>208</v>
      </c>
      <c r="D112" s="65">
        <v>18680000</v>
      </c>
      <c r="E112" s="66">
        <v>18680000</v>
      </c>
      <c r="F112" s="66">
        <v>10475634</v>
      </c>
      <c r="G112" s="67">
        <f t="shared" si="21"/>
        <v>0.5607941113490365</v>
      </c>
      <c r="H112" s="65">
        <v>1217985</v>
      </c>
      <c r="I112" s="66">
        <v>958237</v>
      </c>
      <c r="J112" s="66">
        <v>8299412</v>
      </c>
      <c r="K112" s="68">
        <v>10475634</v>
      </c>
      <c r="L112" s="65">
        <v>0</v>
      </c>
      <c r="M112" s="66">
        <v>0</v>
      </c>
      <c r="N112" s="66">
        <v>0</v>
      </c>
      <c r="O112" s="65">
        <v>0</v>
      </c>
      <c r="P112" s="65">
        <v>0</v>
      </c>
      <c r="Q112" s="66">
        <v>0</v>
      </c>
      <c r="R112" s="66">
        <v>0</v>
      </c>
      <c r="S112" s="65">
        <v>0</v>
      </c>
      <c r="T112" s="65">
        <v>0</v>
      </c>
      <c r="U112" s="66">
        <v>0</v>
      </c>
      <c r="V112" s="66">
        <v>0</v>
      </c>
      <c r="W112" s="68">
        <v>0</v>
      </c>
    </row>
    <row r="113" spans="1:23" ht="12.75">
      <c r="A113" s="62" t="s">
        <v>28</v>
      </c>
      <c r="B113" s="63" t="s">
        <v>209</v>
      </c>
      <c r="C113" s="64" t="s">
        <v>210</v>
      </c>
      <c r="D113" s="65">
        <v>11412000</v>
      </c>
      <c r="E113" s="66">
        <v>11412000</v>
      </c>
      <c r="F113" s="66">
        <v>5353451</v>
      </c>
      <c r="G113" s="67">
        <f t="shared" si="21"/>
        <v>0.4691071678934455</v>
      </c>
      <c r="H113" s="65">
        <v>545388</v>
      </c>
      <c r="I113" s="66">
        <v>2023938</v>
      </c>
      <c r="J113" s="66">
        <v>2784125</v>
      </c>
      <c r="K113" s="68">
        <v>5353451</v>
      </c>
      <c r="L113" s="65">
        <v>0</v>
      </c>
      <c r="M113" s="66">
        <v>0</v>
      </c>
      <c r="N113" s="66">
        <v>0</v>
      </c>
      <c r="O113" s="65">
        <v>0</v>
      </c>
      <c r="P113" s="65">
        <v>0</v>
      </c>
      <c r="Q113" s="66">
        <v>0</v>
      </c>
      <c r="R113" s="66">
        <v>0</v>
      </c>
      <c r="S113" s="65">
        <v>0</v>
      </c>
      <c r="T113" s="65">
        <v>0</v>
      </c>
      <c r="U113" s="66">
        <v>0</v>
      </c>
      <c r="V113" s="66">
        <v>0</v>
      </c>
      <c r="W113" s="68">
        <v>0</v>
      </c>
    </row>
    <row r="114" spans="1:23" ht="12.75">
      <c r="A114" s="62" t="s">
        <v>28</v>
      </c>
      <c r="B114" s="63" t="s">
        <v>211</v>
      </c>
      <c r="C114" s="64" t="s">
        <v>212</v>
      </c>
      <c r="D114" s="65">
        <v>726241000</v>
      </c>
      <c r="E114" s="66">
        <v>726241000</v>
      </c>
      <c r="F114" s="66">
        <v>40648414</v>
      </c>
      <c r="G114" s="67">
        <f t="shared" si="21"/>
        <v>0.055970971068832524</v>
      </c>
      <c r="H114" s="65">
        <v>0</v>
      </c>
      <c r="I114" s="66">
        <v>115600</v>
      </c>
      <c r="J114" s="66">
        <v>40532814</v>
      </c>
      <c r="K114" s="68">
        <v>40648414</v>
      </c>
      <c r="L114" s="65">
        <v>0</v>
      </c>
      <c r="M114" s="66">
        <v>0</v>
      </c>
      <c r="N114" s="66">
        <v>0</v>
      </c>
      <c r="O114" s="65">
        <v>0</v>
      </c>
      <c r="P114" s="65">
        <v>0</v>
      </c>
      <c r="Q114" s="66">
        <v>0</v>
      </c>
      <c r="R114" s="66">
        <v>0</v>
      </c>
      <c r="S114" s="65">
        <v>0</v>
      </c>
      <c r="T114" s="65">
        <v>0</v>
      </c>
      <c r="U114" s="66">
        <v>0</v>
      </c>
      <c r="V114" s="66">
        <v>0</v>
      </c>
      <c r="W114" s="68">
        <v>0</v>
      </c>
    </row>
    <row r="115" spans="1:23" ht="12.75">
      <c r="A115" s="62" t="s">
        <v>28</v>
      </c>
      <c r="B115" s="63" t="s">
        <v>213</v>
      </c>
      <c r="C115" s="64" t="s">
        <v>214</v>
      </c>
      <c r="D115" s="65">
        <v>19426000</v>
      </c>
      <c r="E115" s="66">
        <v>19426000</v>
      </c>
      <c r="F115" s="66">
        <v>2438292</v>
      </c>
      <c r="G115" s="67">
        <f t="shared" si="21"/>
        <v>0.12551693606506745</v>
      </c>
      <c r="H115" s="65">
        <v>0</v>
      </c>
      <c r="I115" s="66">
        <v>648829</v>
      </c>
      <c r="J115" s="66">
        <v>1789463</v>
      </c>
      <c r="K115" s="68">
        <v>2438292</v>
      </c>
      <c r="L115" s="65">
        <v>0</v>
      </c>
      <c r="M115" s="66">
        <v>0</v>
      </c>
      <c r="N115" s="66">
        <v>0</v>
      </c>
      <c r="O115" s="65">
        <v>0</v>
      </c>
      <c r="P115" s="65">
        <v>0</v>
      </c>
      <c r="Q115" s="66">
        <v>0</v>
      </c>
      <c r="R115" s="66">
        <v>0</v>
      </c>
      <c r="S115" s="65">
        <v>0</v>
      </c>
      <c r="T115" s="65">
        <v>0</v>
      </c>
      <c r="U115" s="66">
        <v>0</v>
      </c>
      <c r="V115" s="66">
        <v>0</v>
      </c>
      <c r="W115" s="68">
        <v>0</v>
      </c>
    </row>
    <row r="116" spans="1:23" ht="12.75">
      <c r="A116" s="62" t="s">
        <v>28</v>
      </c>
      <c r="B116" s="63" t="s">
        <v>215</v>
      </c>
      <c r="C116" s="64" t="s">
        <v>216</v>
      </c>
      <c r="D116" s="65">
        <v>36320400</v>
      </c>
      <c r="E116" s="66">
        <v>36320400</v>
      </c>
      <c r="F116" s="66">
        <v>2939989</v>
      </c>
      <c r="G116" s="67">
        <f t="shared" si="21"/>
        <v>0.08094594222530589</v>
      </c>
      <c r="H116" s="65">
        <v>129623</v>
      </c>
      <c r="I116" s="66">
        <v>1397113</v>
      </c>
      <c r="J116" s="66">
        <v>1413253</v>
      </c>
      <c r="K116" s="68">
        <v>2939989</v>
      </c>
      <c r="L116" s="65">
        <v>0</v>
      </c>
      <c r="M116" s="66">
        <v>0</v>
      </c>
      <c r="N116" s="66">
        <v>0</v>
      </c>
      <c r="O116" s="65">
        <v>0</v>
      </c>
      <c r="P116" s="65">
        <v>0</v>
      </c>
      <c r="Q116" s="66">
        <v>0</v>
      </c>
      <c r="R116" s="66">
        <v>0</v>
      </c>
      <c r="S116" s="65">
        <v>0</v>
      </c>
      <c r="T116" s="65">
        <v>0</v>
      </c>
      <c r="U116" s="66">
        <v>0</v>
      </c>
      <c r="V116" s="66">
        <v>0</v>
      </c>
      <c r="W116" s="68">
        <v>0</v>
      </c>
    </row>
    <row r="117" spans="1:23" ht="12.75">
      <c r="A117" s="62" t="s">
        <v>43</v>
      </c>
      <c r="B117" s="63" t="s">
        <v>217</v>
      </c>
      <c r="C117" s="64" t="s">
        <v>218</v>
      </c>
      <c r="D117" s="65">
        <v>201268000</v>
      </c>
      <c r="E117" s="66">
        <v>201268000</v>
      </c>
      <c r="F117" s="66">
        <v>116001097</v>
      </c>
      <c r="G117" s="67">
        <f t="shared" si="21"/>
        <v>0.5763514170161178</v>
      </c>
      <c r="H117" s="65">
        <v>0</v>
      </c>
      <c r="I117" s="66">
        <v>114700000</v>
      </c>
      <c r="J117" s="66">
        <v>1301097</v>
      </c>
      <c r="K117" s="68">
        <v>116001097</v>
      </c>
      <c r="L117" s="65">
        <v>0</v>
      </c>
      <c r="M117" s="66">
        <v>0</v>
      </c>
      <c r="N117" s="66">
        <v>0</v>
      </c>
      <c r="O117" s="65">
        <v>0</v>
      </c>
      <c r="P117" s="65">
        <v>0</v>
      </c>
      <c r="Q117" s="66">
        <v>0</v>
      </c>
      <c r="R117" s="66">
        <v>0</v>
      </c>
      <c r="S117" s="65">
        <v>0</v>
      </c>
      <c r="T117" s="65">
        <v>0</v>
      </c>
      <c r="U117" s="66">
        <v>0</v>
      </c>
      <c r="V117" s="66">
        <v>0</v>
      </c>
      <c r="W117" s="68">
        <v>0</v>
      </c>
    </row>
    <row r="118" spans="1:23" ht="12.75">
      <c r="A118" s="69"/>
      <c r="B118" s="70" t="s">
        <v>219</v>
      </c>
      <c r="C118" s="71"/>
      <c r="D118" s="72">
        <f>SUM(D110:D117)</f>
        <v>1071124040</v>
      </c>
      <c r="E118" s="73">
        <f>SUM(E110:E117)</f>
        <v>1071124040</v>
      </c>
      <c r="F118" s="73">
        <f>SUM(F110:F117)</f>
        <v>199752860</v>
      </c>
      <c r="G118" s="74">
        <f t="shared" si="21"/>
        <v>0.18648900831317353</v>
      </c>
      <c r="H118" s="72">
        <f aca="true" t="shared" si="24" ref="H118:W118">SUM(H110:H117)</f>
        <v>10826051</v>
      </c>
      <c r="I118" s="73">
        <f t="shared" si="24"/>
        <v>130508307</v>
      </c>
      <c r="J118" s="73">
        <f t="shared" si="24"/>
        <v>58418502</v>
      </c>
      <c r="K118" s="75">
        <f t="shared" si="24"/>
        <v>199752860</v>
      </c>
      <c r="L118" s="72">
        <f t="shared" si="24"/>
        <v>0</v>
      </c>
      <c r="M118" s="73">
        <f t="shared" si="24"/>
        <v>0</v>
      </c>
      <c r="N118" s="73">
        <f t="shared" si="24"/>
        <v>0</v>
      </c>
      <c r="O118" s="72">
        <f t="shared" si="24"/>
        <v>0</v>
      </c>
      <c r="P118" s="72">
        <f t="shared" si="24"/>
        <v>0</v>
      </c>
      <c r="Q118" s="73">
        <f t="shared" si="24"/>
        <v>0</v>
      </c>
      <c r="R118" s="73">
        <f t="shared" si="24"/>
        <v>0</v>
      </c>
      <c r="S118" s="72">
        <f t="shared" si="24"/>
        <v>0</v>
      </c>
      <c r="T118" s="72">
        <f t="shared" si="24"/>
        <v>0</v>
      </c>
      <c r="U118" s="73">
        <f t="shared" si="24"/>
        <v>0</v>
      </c>
      <c r="V118" s="73">
        <f t="shared" si="24"/>
        <v>0</v>
      </c>
      <c r="W118" s="75">
        <f t="shared" si="24"/>
        <v>0</v>
      </c>
    </row>
    <row r="119" spans="1:23" ht="12.75">
      <c r="A119" s="62" t="s">
        <v>28</v>
      </c>
      <c r="B119" s="63" t="s">
        <v>220</v>
      </c>
      <c r="C119" s="64" t="s">
        <v>221</v>
      </c>
      <c r="D119" s="65">
        <v>38089000</v>
      </c>
      <c r="E119" s="66">
        <v>38089000</v>
      </c>
      <c r="F119" s="66">
        <v>24799377</v>
      </c>
      <c r="G119" s="67">
        <f t="shared" si="21"/>
        <v>0.6510902622804484</v>
      </c>
      <c r="H119" s="65">
        <v>12177565</v>
      </c>
      <c r="I119" s="66">
        <v>6411554</v>
      </c>
      <c r="J119" s="66">
        <v>6210258</v>
      </c>
      <c r="K119" s="68">
        <v>24799377</v>
      </c>
      <c r="L119" s="65">
        <v>0</v>
      </c>
      <c r="M119" s="66">
        <v>0</v>
      </c>
      <c r="N119" s="66">
        <v>0</v>
      </c>
      <c r="O119" s="65">
        <v>0</v>
      </c>
      <c r="P119" s="65">
        <v>0</v>
      </c>
      <c r="Q119" s="66">
        <v>0</v>
      </c>
      <c r="R119" s="66">
        <v>0</v>
      </c>
      <c r="S119" s="65">
        <v>0</v>
      </c>
      <c r="T119" s="65">
        <v>0</v>
      </c>
      <c r="U119" s="66">
        <v>0</v>
      </c>
      <c r="V119" s="66">
        <v>0</v>
      </c>
      <c r="W119" s="68">
        <v>0</v>
      </c>
    </row>
    <row r="120" spans="1:23" ht="12.75">
      <c r="A120" s="62" t="s">
        <v>28</v>
      </c>
      <c r="B120" s="63" t="s">
        <v>222</v>
      </c>
      <c r="C120" s="64" t="s">
        <v>223</v>
      </c>
      <c r="D120" s="65">
        <v>62414000</v>
      </c>
      <c r="E120" s="66">
        <v>62414000</v>
      </c>
      <c r="F120" s="66">
        <v>0</v>
      </c>
      <c r="G120" s="67">
        <f t="shared" si="21"/>
        <v>0</v>
      </c>
      <c r="H120" s="65">
        <v>0</v>
      </c>
      <c r="I120" s="66">
        <v>0</v>
      </c>
      <c r="J120" s="66">
        <v>0</v>
      </c>
      <c r="K120" s="68">
        <v>0</v>
      </c>
      <c r="L120" s="65">
        <v>0</v>
      </c>
      <c r="M120" s="66">
        <v>0</v>
      </c>
      <c r="N120" s="66">
        <v>0</v>
      </c>
      <c r="O120" s="65">
        <v>0</v>
      </c>
      <c r="P120" s="65">
        <v>0</v>
      </c>
      <c r="Q120" s="66">
        <v>0</v>
      </c>
      <c r="R120" s="66">
        <v>0</v>
      </c>
      <c r="S120" s="65">
        <v>0</v>
      </c>
      <c r="T120" s="65">
        <v>0</v>
      </c>
      <c r="U120" s="66">
        <v>0</v>
      </c>
      <c r="V120" s="66">
        <v>0</v>
      </c>
      <c r="W120" s="68">
        <v>0</v>
      </c>
    </row>
    <row r="121" spans="1:23" ht="12.75">
      <c r="A121" s="62" t="s">
        <v>28</v>
      </c>
      <c r="B121" s="63" t="s">
        <v>224</v>
      </c>
      <c r="C121" s="64" t="s">
        <v>225</v>
      </c>
      <c r="D121" s="65">
        <v>210248000</v>
      </c>
      <c r="E121" s="66">
        <v>210248000</v>
      </c>
      <c r="F121" s="66">
        <v>1698478</v>
      </c>
      <c r="G121" s="67">
        <f t="shared" si="21"/>
        <v>0.00807845021117918</v>
      </c>
      <c r="H121" s="65">
        <v>0</v>
      </c>
      <c r="I121" s="66">
        <v>0</v>
      </c>
      <c r="J121" s="66">
        <v>1698478</v>
      </c>
      <c r="K121" s="68">
        <v>1698478</v>
      </c>
      <c r="L121" s="65">
        <v>0</v>
      </c>
      <c r="M121" s="66">
        <v>0</v>
      </c>
      <c r="N121" s="66">
        <v>0</v>
      </c>
      <c r="O121" s="65">
        <v>0</v>
      </c>
      <c r="P121" s="65">
        <v>0</v>
      </c>
      <c r="Q121" s="66">
        <v>0</v>
      </c>
      <c r="R121" s="66">
        <v>0</v>
      </c>
      <c r="S121" s="65">
        <v>0</v>
      </c>
      <c r="T121" s="65">
        <v>0</v>
      </c>
      <c r="U121" s="66">
        <v>0</v>
      </c>
      <c r="V121" s="66">
        <v>0</v>
      </c>
      <c r="W121" s="68">
        <v>0</v>
      </c>
    </row>
    <row r="122" spans="1:23" ht="12.75">
      <c r="A122" s="62" t="s">
        <v>43</v>
      </c>
      <c r="B122" s="63" t="s">
        <v>226</v>
      </c>
      <c r="C122" s="64" t="s">
        <v>227</v>
      </c>
      <c r="D122" s="65">
        <v>265244000</v>
      </c>
      <c r="E122" s="66">
        <v>265244000</v>
      </c>
      <c r="F122" s="66">
        <v>43985146</v>
      </c>
      <c r="G122" s="67">
        <f t="shared" si="21"/>
        <v>0.1658289951893351</v>
      </c>
      <c r="H122" s="65">
        <v>0</v>
      </c>
      <c r="I122" s="66">
        <v>27040208</v>
      </c>
      <c r="J122" s="66">
        <v>16944938</v>
      </c>
      <c r="K122" s="68">
        <v>43985146</v>
      </c>
      <c r="L122" s="65">
        <v>0</v>
      </c>
      <c r="M122" s="66">
        <v>0</v>
      </c>
      <c r="N122" s="66">
        <v>0</v>
      </c>
      <c r="O122" s="65">
        <v>0</v>
      </c>
      <c r="P122" s="65">
        <v>0</v>
      </c>
      <c r="Q122" s="66">
        <v>0</v>
      </c>
      <c r="R122" s="66">
        <v>0</v>
      </c>
      <c r="S122" s="65">
        <v>0</v>
      </c>
      <c r="T122" s="65">
        <v>0</v>
      </c>
      <c r="U122" s="66">
        <v>0</v>
      </c>
      <c r="V122" s="66">
        <v>0</v>
      </c>
      <c r="W122" s="68">
        <v>0</v>
      </c>
    </row>
    <row r="123" spans="1:23" ht="12.75">
      <c r="A123" s="69"/>
      <c r="B123" s="70" t="s">
        <v>228</v>
      </c>
      <c r="C123" s="71"/>
      <c r="D123" s="72">
        <f>SUM(D119:D122)</f>
        <v>575995000</v>
      </c>
      <c r="E123" s="73">
        <f>SUM(E119:E122)</f>
        <v>575995000</v>
      </c>
      <c r="F123" s="73">
        <f>SUM(F119:F122)</f>
        <v>70483001</v>
      </c>
      <c r="G123" s="74">
        <f t="shared" si="21"/>
        <v>0.12236738339742532</v>
      </c>
      <c r="H123" s="72">
        <f aca="true" t="shared" si="25" ref="H123:W123">SUM(H119:H122)</f>
        <v>12177565</v>
      </c>
      <c r="I123" s="73">
        <f t="shared" si="25"/>
        <v>33451762</v>
      </c>
      <c r="J123" s="73">
        <f t="shared" si="25"/>
        <v>24853674</v>
      </c>
      <c r="K123" s="75">
        <f t="shared" si="25"/>
        <v>70483001</v>
      </c>
      <c r="L123" s="72">
        <f t="shared" si="25"/>
        <v>0</v>
      </c>
      <c r="M123" s="73">
        <f t="shared" si="25"/>
        <v>0</v>
      </c>
      <c r="N123" s="73">
        <f t="shared" si="25"/>
        <v>0</v>
      </c>
      <c r="O123" s="72">
        <f t="shared" si="25"/>
        <v>0</v>
      </c>
      <c r="P123" s="72">
        <f t="shared" si="25"/>
        <v>0</v>
      </c>
      <c r="Q123" s="73">
        <f t="shared" si="25"/>
        <v>0</v>
      </c>
      <c r="R123" s="73">
        <f t="shared" si="25"/>
        <v>0</v>
      </c>
      <c r="S123" s="72">
        <f t="shared" si="25"/>
        <v>0</v>
      </c>
      <c r="T123" s="72">
        <f t="shared" si="25"/>
        <v>0</v>
      </c>
      <c r="U123" s="73">
        <f t="shared" si="25"/>
        <v>0</v>
      </c>
      <c r="V123" s="73">
        <f t="shared" si="25"/>
        <v>0</v>
      </c>
      <c r="W123" s="75">
        <f t="shared" si="25"/>
        <v>0</v>
      </c>
    </row>
    <row r="124" spans="1:23" ht="12.75">
      <c r="A124" s="62" t="s">
        <v>28</v>
      </c>
      <c r="B124" s="63" t="s">
        <v>229</v>
      </c>
      <c r="C124" s="64" t="s">
        <v>230</v>
      </c>
      <c r="D124" s="65">
        <v>24441122</v>
      </c>
      <c r="E124" s="66">
        <v>24441122</v>
      </c>
      <c r="F124" s="66">
        <v>4552428</v>
      </c>
      <c r="G124" s="67">
        <f t="shared" si="21"/>
        <v>0.1862610071665286</v>
      </c>
      <c r="H124" s="65">
        <v>1510234</v>
      </c>
      <c r="I124" s="66">
        <v>213899</v>
      </c>
      <c r="J124" s="66">
        <v>2828295</v>
      </c>
      <c r="K124" s="68">
        <v>4552428</v>
      </c>
      <c r="L124" s="65">
        <v>0</v>
      </c>
      <c r="M124" s="66">
        <v>0</v>
      </c>
      <c r="N124" s="66">
        <v>0</v>
      </c>
      <c r="O124" s="65">
        <v>0</v>
      </c>
      <c r="P124" s="65">
        <v>0</v>
      </c>
      <c r="Q124" s="66">
        <v>0</v>
      </c>
      <c r="R124" s="66">
        <v>0</v>
      </c>
      <c r="S124" s="65">
        <v>0</v>
      </c>
      <c r="T124" s="65">
        <v>0</v>
      </c>
      <c r="U124" s="66">
        <v>0</v>
      </c>
      <c r="V124" s="66">
        <v>0</v>
      </c>
      <c r="W124" s="68">
        <v>0</v>
      </c>
    </row>
    <row r="125" spans="1:23" ht="12.75">
      <c r="A125" s="62" t="s">
        <v>28</v>
      </c>
      <c r="B125" s="63" t="s">
        <v>231</v>
      </c>
      <c r="C125" s="64" t="s">
        <v>232</v>
      </c>
      <c r="D125" s="65">
        <v>88785359</v>
      </c>
      <c r="E125" s="66">
        <v>88785359</v>
      </c>
      <c r="F125" s="66">
        <v>22502625</v>
      </c>
      <c r="G125" s="67">
        <f t="shared" si="21"/>
        <v>0.2534497269983444</v>
      </c>
      <c r="H125" s="65">
        <v>2023992</v>
      </c>
      <c r="I125" s="66">
        <v>14218887</v>
      </c>
      <c r="J125" s="66">
        <v>6259746</v>
      </c>
      <c r="K125" s="68">
        <v>22502625</v>
      </c>
      <c r="L125" s="65">
        <v>0</v>
      </c>
      <c r="M125" s="66">
        <v>0</v>
      </c>
      <c r="N125" s="66">
        <v>0</v>
      </c>
      <c r="O125" s="65">
        <v>0</v>
      </c>
      <c r="P125" s="65">
        <v>0</v>
      </c>
      <c r="Q125" s="66">
        <v>0</v>
      </c>
      <c r="R125" s="66">
        <v>0</v>
      </c>
      <c r="S125" s="65">
        <v>0</v>
      </c>
      <c r="T125" s="65">
        <v>0</v>
      </c>
      <c r="U125" s="66">
        <v>0</v>
      </c>
      <c r="V125" s="66">
        <v>0</v>
      </c>
      <c r="W125" s="68">
        <v>0</v>
      </c>
    </row>
    <row r="126" spans="1:23" ht="12.75">
      <c r="A126" s="62" t="s">
        <v>28</v>
      </c>
      <c r="B126" s="63" t="s">
        <v>233</v>
      </c>
      <c r="C126" s="64" t="s">
        <v>234</v>
      </c>
      <c r="D126" s="65">
        <v>43800000</v>
      </c>
      <c r="E126" s="66">
        <v>43800000</v>
      </c>
      <c r="F126" s="66">
        <v>18779238</v>
      </c>
      <c r="G126" s="67">
        <f t="shared" si="21"/>
        <v>0.42874972602739725</v>
      </c>
      <c r="H126" s="65">
        <v>6259746</v>
      </c>
      <c r="I126" s="66">
        <v>6259746</v>
      </c>
      <c r="J126" s="66">
        <v>6259746</v>
      </c>
      <c r="K126" s="68">
        <v>18779238</v>
      </c>
      <c r="L126" s="65">
        <v>0</v>
      </c>
      <c r="M126" s="66">
        <v>0</v>
      </c>
      <c r="N126" s="66">
        <v>0</v>
      </c>
      <c r="O126" s="65">
        <v>0</v>
      </c>
      <c r="P126" s="65">
        <v>0</v>
      </c>
      <c r="Q126" s="66">
        <v>0</v>
      </c>
      <c r="R126" s="66">
        <v>0</v>
      </c>
      <c r="S126" s="65">
        <v>0</v>
      </c>
      <c r="T126" s="65">
        <v>0</v>
      </c>
      <c r="U126" s="66">
        <v>0</v>
      </c>
      <c r="V126" s="66">
        <v>0</v>
      </c>
      <c r="W126" s="68">
        <v>0</v>
      </c>
    </row>
    <row r="127" spans="1:23" ht="12.75">
      <c r="A127" s="62" t="s">
        <v>28</v>
      </c>
      <c r="B127" s="63" t="s">
        <v>235</v>
      </c>
      <c r="C127" s="64" t="s">
        <v>236</v>
      </c>
      <c r="D127" s="65">
        <v>45076804</v>
      </c>
      <c r="E127" s="66">
        <v>45076804</v>
      </c>
      <c r="F127" s="66">
        <v>2138608</v>
      </c>
      <c r="G127" s="67">
        <f t="shared" si="21"/>
        <v>0.04744364751325316</v>
      </c>
      <c r="H127" s="65">
        <v>884294</v>
      </c>
      <c r="I127" s="66">
        <v>962121</v>
      </c>
      <c r="J127" s="66">
        <v>292193</v>
      </c>
      <c r="K127" s="68">
        <v>2138608</v>
      </c>
      <c r="L127" s="65">
        <v>0</v>
      </c>
      <c r="M127" s="66">
        <v>0</v>
      </c>
      <c r="N127" s="66">
        <v>0</v>
      </c>
      <c r="O127" s="65">
        <v>0</v>
      </c>
      <c r="P127" s="65">
        <v>0</v>
      </c>
      <c r="Q127" s="66">
        <v>0</v>
      </c>
      <c r="R127" s="66">
        <v>0</v>
      </c>
      <c r="S127" s="65">
        <v>0</v>
      </c>
      <c r="T127" s="65">
        <v>0</v>
      </c>
      <c r="U127" s="66">
        <v>0</v>
      </c>
      <c r="V127" s="66">
        <v>0</v>
      </c>
      <c r="W127" s="68">
        <v>0</v>
      </c>
    </row>
    <row r="128" spans="1:23" ht="12.75">
      <c r="A128" s="62" t="s">
        <v>43</v>
      </c>
      <c r="B128" s="63" t="s">
        <v>237</v>
      </c>
      <c r="C128" s="64" t="s">
        <v>238</v>
      </c>
      <c r="D128" s="65">
        <v>375492993</v>
      </c>
      <c r="E128" s="66">
        <v>375492993</v>
      </c>
      <c r="F128" s="66">
        <v>86098715</v>
      </c>
      <c r="G128" s="67">
        <f t="shared" si="21"/>
        <v>0.22929513094802279</v>
      </c>
      <c r="H128" s="65">
        <v>82650</v>
      </c>
      <c r="I128" s="66">
        <v>34838979</v>
      </c>
      <c r="J128" s="66">
        <v>51177086</v>
      </c>
      <c r="K128" s="68">
        <v>86098715</v>
      </c>
      <c r="L128" s="65">
        <v>0</v>
      </c>
      <c r="M128" s="66">
        <v>0</v>
      </c>
      <c r="N128" s="66">
        <v>0</v>
      </c>
      <c r="O128" s="65">
        <v>0</v>
      </c>
      <c r="P128" s="65">
        <v>0</v>
      </c>
      <c r="Q128" s="66">
        <v>0</v>
      </c>
      <c r="R128" s="66">
        <v>0</v>
      </c>
      <c r="S128" s="65">
        <v>0</v>
      </c>
      <c r="T128" s="65">
        <v>0</v>
      </c>
      <c r="U128" s="66">
        <v>0</v>
      </c>
      <c r="V128" s="66">
        <v>0</v>
      </c>
      <c r="W128" s="68">
        <v>0</v>
      </c>
    </row>
    <row r="129" spans="1:23" ht="12.75">
      <c r="A129" s="69"/>
      <c r="B129" s="70" t="s">
        <v>239</v>
      </c>
      <c r="C129" s="71"/>
      <c r="D129" s="72">
        <f>SUM(D124:D128)</f>
        <v>577596278</v>
      </c>
      <c r="E129" s="73">
        <f>SUM(E124:E128)</f>
        <v>577596278</v>
      </c>
      <c r="F129" s="73">
        <f>SUM(F124:F128)</f>
        <v>134071614</v>
      </c>
      <c r="G129" s="74">
        <f t="shared" si="21"/>
        <v>0.23211994104989714</v>
      </c>
      <c r="H129" s="72">
        <f aca="true" t="shared" si="26" ref="H129:W129">SUM(H124:H128)</f>
        <v>10760916</v>
      </c>
      <c r="I129" s="73">
        <f t="shared" si="26"/>
        <v>56493632</v>
      </c>
      <c r="J129" s="73">
        <f t="shared" si="26"/>
        <v>66817066</v>
      </c>
      <c r="K129" s="75">
        <f t="shared" si="26"/>
        <v>134071614</v>
      </c>
      <c r="L129" s="72">
        <f t="shared" si="26"/>
        <v>0</v>
      </c>
      <c r="M129" s="73">
        <f t="shared" si="26"/>
        <v>0</v>
      </c>
      <c r="N129" s="73">
        <f t="shared" si="26"/>
        <v>0</v>
      </c>
      <c r="O129" s="72">
        <f t="shared" si="26"/>
        <v>0</v>
      </c>
      <c r="P129" s="72">
        <f t="shared" si="26"/>
        <v>0</v>
      </c>
      <c r="Q129" s="73">
        <f t="shared" si="26"/>
        <v>0</v>
      </c>
      <c r="R129" s="73">
        <f t="shared" si="26"/>
        <v>0</v>
      </c>
      <c r="S129" s="72">
        <f t="shared" si="26"/>
        <v>0</v>
      </c>
      <c r="T129" s="72">
        <f t="shared" si="26"/>
        <v>0</v>
      </c>
      <c r="U129" s="73">
        <f t="shared" si="26"/>
        <v>0</v>
      </c>
      <c r="V129" s="73">
        <f t="shared" si="26"/>
        <v>0</v>
      </c>
      <c r="W129" s="75">
        <f t="shared" si="26"/>
        <v>0</v>
      </c>
    </row>
    <row r="130" spans="1:23" ht="12.75">
      <c r="A130" s="62" t="s">
        <v>28</v>
      </c>
      <c r="B130" s="63" t="s">
        <v>240</v>
      </c>
      <c r="C130" s="64" t="s">
        <v>241</v>
      </c>
      <c r="D130" s="65">
        <v>275666568</v>
      </c>
      <c r="E130" s="66">
        <v>275666568</v>
      </c>
      <c r="F130" s="66">
        <v>40163721</v>
      </c>
      <c r="G130" s="67">
        <f t="shared" si="21"/>
        <v>0.14569674259520654</v>
      </c>
      <c r="H130" s="65">
        <v>5425280</v>
      </c>
      <c r="I130" s="66">
        <v>24741414</v>
      </c>
      <c r="J130" s="66">
        <v>9997027</v>
      </c>
      <c r="K130" s="68">
        <v>40163721</v>
      </c>
      <c r="L130" s="65">
        <v>0</v>
      </c>
      <c r="M130" s="66">
        <v>0</v>
      </c>
      <c r="N130" s="66">
        <v>0</v>
      </c>
      <c r="O130" s="65">
        <v>0</v>
      </c>
      <c r="P130" s="65">
        <v>0</v>
      </c>
      <c r="Q130" s="66">
        <v>0</v>
      </c>
      <c r="R130" s="66">
        <v>0</v>
      </c>
      <c r="S130" s="65">
        <v>0</v>
      </c>
      <c r="T130" s="65">
        <v>0</v>
      </c>
      <c r="U130" s="66">
        <v>0</v>
      </c>
      <c r="V130" s="66">
        <v>0</v>
      </c>
      <c r="W130" s="68">
        <v>0</v>
      </c>
    </row>
    <row r="131" spans="1:23" ht="12.75">
      <c r="A131" s="62" t="s">
        <v>28</v>
      </c>
      <c r="B131" s="63" t="s">
        <v>242</v>
      </c>
      <c r="C131" s="64" t="s">
        <v>243</v>
      </c>
      <c r="D131" s="65">
        <v>25221700</v>
      </c>
      <c r="E131" s="66">
        <v>25221700</v>
      </c>
      <c r="F131" s="66">
        <v>5139620</v>
      </c>
      <c r="G131" s="67">
        <f t="shared" si="21"/>
        <v>0.20377769936205728</v>
      </c>
      <c r="H131" s="65">
        <v>868704</v>
      </c>
      <c r="I131" s="66">
        <v>4270916</v>
      </c>
      <c r="J131" s="66">
        <v>0</v>
      </c>
      <c r="K131" s="68">
        <v>5139620</v>
      </c>
      <c r="L131" s="65">
        <v>0</v>
      </c>
      <c r="M131" s="66">
        <v>0</v>
      </c>
      <c r="N131" s="66">
        <v>0</v>
      </c>
      <c r="O131" s="65">
        <v>0</v>
      </c>
      <c r="P131" s="65">
        <v>0</v>
      </c>
      <c r="Q131" s="66">
        <v>0</v>
      </c>
      <c r="R131" s="66">
        <v>0</v>
      </c>
      <c r="S131" s="65">
        <v>0</v>
      </c>
      <c r="T131" s="65">
        <v>0</v>
      </c>
      <c r="U131" s="66">
        <v>0</v>
      </c>
      <c r="V131" s="66">
        <v>0</v>
      </c>
      <c r="W131" s="68">
        <v>0</v>
      </c>
    </row>
    <row r="132" spans="1:23" ht="12.75">
      <c r="A132" s="62" t="s">
        <v>28</v>
      </c>
      <c r="B132" s="63" t="s">
        <v>244</v>
      </c>
      <c r="C132" s="64" t="s">
        <v>245</v>
      </c>
      <c r="D132" s="65">
        <v>51353000</v>
      </c>
      <c r="E132" s="66">
        <v>51353000</v>
      </c>
      <c r="F132" s="66">
        <v>0</v>
      </c>
      <c r="G132" s="67">
        <f t="shared" si="21"/>
        <v>0</v>
      </c>
      <c r="H132" s="65">
        <v>0</v>
      </c>
      <c r="I132" s="66">
        <v>0</v>
      </c>
      <c r="J132" s="66">
        <v>0</v>
      </c>
      <c r="K132" s="68">
        <v>0</v>
      </c>
      <c r="L132" s="65">
        <v>0</v>
      </c>
      <c r="M132" s="66">
        <v>0</v>
      </c>
      <c r="N132" s="66">
        <v>0</v>
      </c>
      <c r="O132" s="65">
        <v>0</v>
      </c>
      <c r="P132" s="65">
        <v>0</v>
      </c>
      <c r="Q132" s="66">
        <v>0</v>
      </c>
      <c r="R132" s="66">
        <v>0</v>
      </c>
      <c r="S132" s="65">
        <v>0</v>
      </c>
      <c r="T132" s="65">
        <v>0</v>
      </c>
      <c r="U132" s="66">
        <v>0</v>
      </c>
      <c r="V132" s="66">
        <v>0</v>
      </c>
      <c r="W132" s="68">
        <v>0</v>
      </c>
    </row>
    <row r="133" spans="1:23" ht="12.75">
      <c r="A133" s="62" t="s">
        <v>43</v>
      </c>
      <c r="B133" s="63" t="s">
        <v>246</v>
      </c>
      <c r="C133" s="64" t="s">
        <v>247</v>
      </c>
      <c r="D133" s="65">
        <v>91041000</v>
      </c>
      <c r="E133" s="66">
        <v>91041000</v>
      </c>
      <c r="F133" s="66">
        <v>7370592</v>
      </c>
      <c r="G133" s="67">
        <f t="shared" si="21"/>
        <v>0.08095904043233268</v>
      </c>
      <c r="H133" s="65">
        <v>187154</v>
      </c>
      <c r="I133" s="66">
        <v>3826014</v>
      </c>
      <c r="J133" s="66">
        <v>3357424</v>
      </c>
      <c r="K133" s="68">
        <v>7370592</v>
      </c>
      <c r="L133" s="65">
        <v>0</v>
      </c>
      <c r="M133" s="66">
        <v>0</v>
      </c>
      <c r="N133" s="66">
        <v>0</v>
      </c>
      <c r="O133" s="65">
        <v>0</v>
      </c>
      <c r="P133" s="65">
        <v>0</v>
      </c>
      <c r="Q133" s="66">
        <v>0</v>
      </c>
      <c r="R133" s="66">
        <v>0</v>
      </c>
      <c r="S133" s="65">
        <v>0</v>
      </c>
      <c r="T133" s="65">
        <v>0</v>
      </c>
      <c r="U133" s="66">
        <v>0</v>
      </c>
      <c r="V133" s="66">
        <v>0</v>
      </c>
      <c r="W133" s="68">
        <v>0</v>
      </c>
    </row>
    <row r="134" spans="1:23" ht="12.75">
      <c r="A134" s="69"/>
      <c r="B134" s="70" t="s">
        <v>248</v>
      </c>
      <c r="C134" s="71"/>
      <c r="D134" s="72">
        <f>SUM(D130:D133)</f>
        <v>443282268</v>
      </c>
      <c r="E134" s="73">
        <f>SUM(E130:E133)</f>
        <v>443282268</v>
      </c>
      <c r="F134" s="73">
        <f>SUM(F130:F133)</f>
        <v>52673933</v>
      </c>
      <c r="G134" s="74">
        <f aca="true" t="shared" si="27" ref="G134:G167">IF($D134=0,0,$F134/$D134)</f>
        <v>0.11882706979833446</v>
      </c>
      <c r="H134" s="72">
        <f aca="true" t="shared" si="28" ref="H134:W134">SUM(H130:H133)</f>
        <v>6481138</v>
      </c>
      <c r="I134" s="73">
        <f t="shared" si="28"/>
        <v>32838344</v>
      </c>
      <c r="J134" s="73">
        <f t="shared" si="28"/>
        <v>13354451</v>
      </c>
      <c r="K134" s="75">
        <f t="shared" si="28"/>
        <v>52673933</v>
      </c>
      <c r="L134" s="72">
        <f t="shared" si="28"/>
        <v>0</v>
      </c>
      <c r="M134" s="73">
        <f t="shared" si="28"/>
        <v>0</v>
      </c>
      <c r="N134" s="73">
        <f t="shared" si="28"/>
        <v>0</v>
      </c>
      <c r="O134" s="72">
        <f t="shared" si="28"/>
        <v>0</v>
      </c>
      <c r="P134" s="72">
        <f t="shared" si="28"/>
        <v>0</v>
      </c>
      <c r="Q134" s="73">
        <f t="shared" si="28"/>
        <v>0</v>
      </c>
      <c r="R134" s="73">
        <f t="shared" si="28"/>
        <v>0</v>
      </c>
      <c r="S134" s="72">
        <f t="shared" si="28"/>
        <v>0</v>
      </c>
      <c r="T134" s="72">
        <f t="shared" si="28"/>
        <v>0</v>
      </c>
      <c r="U134" s="73">
        <f t="shared" si="28"/>
        <v>0</v>
      </c>
      <c r="V134" s="73">
        <f t="shared" si="28"/>
        <v>0</v>
      </c>
      <c r="W134" s="75">
        <f t="shared" si="28"/>
        <v>0</v>
      </c>
    </row>
    <row r="135" spans="1:23" ht="12.75">
      <c r="A135" s="62" t="s">
        <v>28</v>
      </c>
      <c r="B135" s="63" t="s">
        <v>249</v>
      </c>
      <c r="C135" s="64" t="s">
        <v>250</v>
      </c>
      <c r="D135" s="65">
        <v>35959950</v>
      </c>
      <c r="E135" s="66">
        <v>35959950</v>
      </c>
      <c r="F135" s="66">
        <v>13657174</v>
      </c>
      <c r="G135" s="67">
        <f t="shared" si="27"/>
        <v>0.379788459105199</v>
      </c>
      <c r="H135" s="65">
        <v>9845451</v>
      </c>
      <c r="I135" s="66">
        <v>0</v>
      </c>
      <c r="J135" s="66">
        <v>3811723</v>
      </c>
      <c r="K135" s="68">
        <v>13657174</v>
      </c>
      <c r="L135" s="65">
        <v>0</v>
      </c>
      <c r="M135" s="66">
        <v>0</v>
      </c>
      <c r="N135" s="66">
        <v>0</v>
      </c>
      <c r="O135" s="65">
        <v>0</v>
      </c>
      <c r="P135" s="65">
        <v>0</v>
      </c>
      <c r="Q135" s="66">
        <v>0</v>
      </c>
      <c r="R135" s="66">
        <v>0</v>
      </c>
      <c r="S135" s="65">
        <v>0</v>
      </c>
      <c r="T135" s="65">
        <v>0</v>
      </c>
      <c r="U135" s="66">
        <v>0</v>
      </c>
      <c r="V135" s="66">
        <v>0</v>
      </c>
      <c r="W135" s="68">
        <v>0</v>
      </c>
    </row>
    <row r="136" spans="1:23" ht="12.75">
      <c r="A136" s="62" t="s">
        <v>28</v>
      </c>
      <c r="B136" s="63" t="s">
        <v>251</v>
      </c>
      <c r="C136" s="64" t="s">
        <v>252</v>
      </c>
      <c r="D136" s="65">
        <v>82408000</v>
      </c>
      <c r="E136" s="66">
        <v>82408000</v>
      </c>
      <c r="F136" s="66">
        <v>9581983</v>
      </c>
      <c r="G136" s="67">
        <f t="shared" si="27"/>
        <v>0.11627491262984176</v>
      </c>
      <c r="H136" s="65">
        <v>136551</v>
      </c>
      <c r="I136" s="66">
        <v>5032975</v>
      </c>
      <c r="J136" s="66">
        <v>4412457</v>
      </c>
      <c r="K136" s="68">
        <v>9581983</v>
      </c>
      <c r="L136" s="65">
        <v>0</v>
      </c>
      <c r="M136" s="66">
        <v>0</v>
      </c>
      <c r="N136" s="66">
        <v>0</v>
      </c>
      <c r="O136" s="65">
        <v>0</v>
      </c>
      <c r="P136" s="65">
        <v>0</v>
      </c>
      <c r="Q136" s="66">
        <v>0</v>
      </c>
      <c r="R136" s="66">
        <v>0</v>
      </c>
      <c r="S136" s="65">
        <v>0</v>
      </c>
      <c r="T136" s="65">
        <v>0</v>
      </c>
      <c r="U136" s="66">
        <v>0</v>
      </c>
      <c r="V136" s="66">
        <v>0</v>
      </c>
      <c r="W136" s="68">
        <v>0</v>
      </c>
    </row>
    <row r="137" spans="1:23" ht="12.75">
      <c r="A137" s="62" t="s">
        <v>28</v>
      </c>
      <c r="B137" s="63" t="s">
        <v>253</v>
      </c>
      <c r="C137" s="64" t="s">
        <v>254</v>
      </c>
      <c r="D137" s="65">
        <v>70616591</v>
      </c>
      <c r="E137" s="66">
        <v>70616591</v>
      </c>
      <c r="F137" s="66">
        <v>0</v>
      </c>
      <c r="G137" s="67">
        <f t="shared" si="27"/>
        <v>0</v>
      </c>
      <c r="H137" s="65">
        <v>0</v>
      </c>
      <c r="I137" s="66">
        <v>0</v>
      </c>
      <c r="J137" s="66">
        <v>0</v>
      </c>
      <c r="K137" s="68">
        <v>0</v>
      </c>
      <c r="L137" s="65">
        <v>0</v>
      </c>
      <c r="M137" s="66">
        <v>0</v>
      </c>
      <c r="N137" s="66">
        <v>0</v>
      </c>
      <c r="O137" s="65">
        <v>0</v>
      </c>
      <c r="P137" s="65">
        <v>0</v>
      </c>
      <c r="Q137" s="66">
        <v>0</v>
      </c>
      <c r="R137" s="66">
        <v>0</v>
      </c>
      <c r="S137" s="65">
        <v>0</v>
      </c>
      <c r="T137" s="65">
        <v>0</v>
      </c>
      <c r="U137" s="66">
        <v>0</v>
      </c>
      <c r="V137" s="66">
        <v>0</v>
      </c>
      <c r="W137" s="68">
        <v>0</v>
      </c>
    </row>
    <row r="138" spans="1:23" ht="12.75">
      <c r="A138" s="62" t="s">
        <v>28</v>
      </c>
      <c r="B138" s="63" t="s">
        <v>255</v>
      </c>
      <c r="C138" s="64" t="s">
        <v>256</v>
      </c>
      <c r="D138" s="65">
        <v>54167000</v>
      </c>
      <c r="E138" s="66">
        <v>54167000</v>
      </c>
      <c r="F138" s="66">
        <v>21162276</v>
      </c>
      <c r="G138" s="67">
        <f t="shared" si="27"/>
        <v>0.390685768087581</v>
      </c>
      <c r="H138" s="65">
        <v>9980577</v>
      </c>
      <c r="I138" s="66">
        <v>5109405</v>
      </c>
      <c r="J138" s="66">
        <v>6072294</v>
      </c>
      <c r="K138" s="68">
        <v>21162276</v>
      </c>
      <c r="L138" s="65">
        <v>0</v>
      </c>
      <c r="M138" s="66">
        <v>0</v>
      </c>
      <c r="N138" s="66">
        <v>0</v>
      </c>
      <c r="O138" s="65">
        <v>0</v>
      </c>
      <c r="P138" s="65">
        <v>0</v>
      </c>
      <c r="Q138" s="66">
        <v>0</v>
      </c>
      <c r="R138" s="66">
        <v>0</v>
      </c>
      <c r="S138" s="65">
        <v>0</v>
      </c>
      <c r="T138" s="65">
        <v>0</v>
      </c>
      <c r="U138" s="66">
        <v>0</v>
      </c>
      <c r="V138" s="66">
        <v>0</v>
      </c>
      <c r="W138" s="68">
        <v>0</v>
      </c>
    </row>
    <row r="139" spans="1:23" ht="12.75">
      <c r="A139" s="62" t="s">
        <v>28</v>
      </c>
      <c r="B139" s="63" t="s">
        <v>257</v>
      </c>
      <c r="C139" s="64" t="s">
        <v>258</v>
      </c>
      <c r="D139" s="65">
        <v>61105000</v>
      </c>
      <c r="E139" s="66">
        <v>61105000</v>
      </c>
      <c r="F139" s="66">
        <v>16566795</v>
      </c>
      <c r="G139" s="67">
        <f t="shared" si="27"/>
        <v>0.2711201211030194</v>
      </c>
      <c r="H139" s="65">
        <v>11063793</v>
      </c>
      <c r="I139" s="66">
        <v>5503002</v>
      </c>
      <c r="J139" s="66">
        <v>0</v>
      </c>
      <c r="K139" s="68">
        <v>16566795</v>
      </c>
      <c r="L139" s="65">
        <v>0</v>
      </c>
      <c r="M139" s="66">
        <v>0</v>
      </c>
      <c r="N139" s="66">
        <v>0</v>
      </c>
      <c r="O139" s="65">
        <v>0</v>
      </c>
      <c r="P139" s="65">
        <v>0</v>
      </c>
      <c r="Q139" s="66">
        <v>0</v>
      </c>
      <c r="R139" s="66">
        <v>0</v>
      </c>
      <c r="S139" s="65">
        <v>0</v>
      </c>
      <c r="T139" s="65">
        <v>0</v>
      </c>
      <c r="U139" s="66">
        <v>0</v>
      </c>
      <c r="V139" s="66">
        <v>0</v>
      </c>
      <c r="W139" s="68">
        <v>0</v>
      </c>
    </row>
    <row r="140" spans="1:23" ht="12.75">
      <c r="A140" s="62" t="s">
        <v>43</v>
      </c>
      <c r="B140" s="63" t="s">
        <v>259</v>
      </c>
      <c r="C140" s="64" t="s">
        <v>260</v>
      </c>
      <c r="D140" s="65">
        <v>439325000</v>
      </c>
      <c r="E140" s="66">
        <v>439325000</v>
      </c>
      <c r="F140" s="66">
        <v>162008271</v>
      </c>
      <c r="G140" s="67">
        <f t="shared" si="27"/>
        <v>0.36876633699425254</v>
      </c>
      <c r="H140" s="65">
        <v>55221588</v>
      </c>
      <c r="I140" s="66">
        <v>59109851</v>
      </c>
      <c r="J140" s="66">
        <v>47676832</v>
      </c>
      <c r="K140" s="68">
        <v>162008271</v>
      </c>
      <c r="L140" s="65">
        <v>0</v>
      </c>
      <c r="M140" s="66">
        <v>0</v>
      </c>
      <c r="N140" s="66">
        <v>0</v>
      </c>
      <c r="O140" s="65">
        <v>0</v>
      </c>
      <c r="P140" s="65">
        <v>0</v>
      </c>
      <c r="Q140" s="66">
        <v>0</v>
      </c>
      <c r="R140" s="66">
        <v>0</v>
      </c>
      <c r="S140" s="65">
        <v>0</v>
      </c>
      <c r="T140" s="65">
        <v>0</v>
      </c>
      <c r="U140" s="66">
        <v>0</v>
      </c>
      <c r="V140" s="66">
        <v>0</v>
      </c>
      <c r="W140" s="68">
        <v>0</v>
      </c>
    </row>
    <row r="141" spans="1:23" ht="12.75">
      <c r="A141" s="69"/>
      <c r="B141" s="70" t="s">
        <v>261</v>
      </c>
      <c r="C141" s="71"/>
      <c r="D141" s="72">
        <f>SUM(D135:D140)</f>
        <v>743581541</v>
      </c>
      <c r="E141" s="73">
        <f>SUM(E135:E140)</f>
        <v>743581541</v>
      </c>
      <c r="F141" s="73">
        <f>SUM(F135:F140)</f>
        <v>222976499</v>
      </c>
      <c r="G141" s="74">
        <f t="shared" si="27"/>
        <v>0.2998682547984337</v>
      </c>
      <c r="H141" s="72">
        <f aca="true" t="shared" si="29" ref="H141:W141">SUM(H135:H140)</f>
        <v>86247960</v>
      </c>
      <c r="I141" s="73">
        <f t="shared" si="29"/>
        <v>74755233</v>
      </c>
      <c r="J141" s="73">
        <f t="shared" si="29"/>
        <v>61973306</v>
      </c>
      <c r="K141" s="75">
        <f t="shared" si="29"/>
        <v>222976499</v>
      </c>
      <c r="L141" s="72">
        <f t="shared" si="29"/>
        <v>0</v>
      </c>
      <c r="M141" s="73">
        <f t="shared" si="29"/>
        <v>0</v>
      </c>
      <c r="N141" s="73">
        <f t="shared" si="29"/>
        <v>0</v>
      </c>
      <c r="O141" s="72">
        <f t="shared" si="29"/>
        <v>0</v>
      </c>
      <c r="P141" s="72">
        <f t="shared" si="29"/>
        <v>0</v>
      </c>
      <c r="Q141" s="73">
        <f t="shared" si="29"/>
        <v>0</v>
      </c>
      <c r="R141" s="73">
        <f t="shared" si="29"/>
        <v>0</v>
      </c>
      <c r="S141" s="72">
        <f t="shared" si="29"/>
        <v>0</v>
      </c>
      <c r="T141" s="72">
        <f t="shared" si="29"/>
        <v>0</v>
      </c>
      <c r="U141" s="73">
        <f t="shared" si="29"/>
        <v>0</v>
      </c>
      <c r="V141" s="73">
        <f t="shared" si="29"/>
        <v>0</v>
      </c>
      <c r="W141" s="75">
        <f t="shared" si="29"/>
        <v>0</v>
      </c>
    </row>
    <row r="142" spans="1:23" ht="12.75">
      <c r="A142" s="62" t="s">
        <v>28</v>
      </c>
      <c r="B142" s="63" t="s">
        <v>262</v>
      </c>
      <c r="C142" s="64" t="s">
        <v>263</v>
      </c>
      <c r="D142" s="65">
        <v>74380363</v>
      </c>
      <c r="E142" s="66">
        <v>74380363</v>
      </c>
      <c r="F142" s="66">
        <v>6259329</v>
      </c>
      <c r="G142" s="67">
        <f t="shared" si="27"/>
        <v>0.08415297731203597</v>
      </c>
      <c r="H142" s="65">
        <v>2123942</v>
      </c>
      <c r="I142" s="66">
        <v>2538023</v>
      </c>
      <c r="J142" s="66">
        <v>1597364</v>
      </c>
      <c r="K142" s="68">
        <v>6259329</v>
      </c>
      <c r="L142" s="65">
        <v>0</v>
      </c>
      <c r="M142" s="66">
        <v>0</v>
      </c>
      <c r="N142" s="66">
        <v>0</v>
      </c>
      <c r="O142" s="65">
        <v>0</v>
      </c>
      <c r="P142" s="65">
        <v>0</v>
      </c>
      <c r="Q142" s="66">
        <v>0</v>
      </c>
      <c r="R142" s="66">
        <v>0</v>
      </c>
      <c r="S142" s="65">
        <v>0</v>
      </c>
      <c r="T142" s="65">
        <v>0</v>
      </c>
      <c r="U142" s="66">
        <v>0</v>
      </c>
      <c r="V142" s="66">
        <v>0</v>
      </c>
      <c r="W142" s="68">
        <v>0</v>
      </c>
    </row>
    <row r="143" spans="1:23" ht="12.75">
      <c r="A143" s="62" t="s">
        <v>28</v>
      </c>
      <c r="B143" s="63" t="s">
        <v>264</v>
      </c>
      <c r="C143" s="64" t="s">
        <v>265</v>
      </c>
      <c r="D143" s="65">
        <v>78988000</v>
      </c>
      <c r="E143" s="66">
        <v>78988000</v>
      </c>
      <c r="F143" s="66">
        <v>3042205</v>
      </c>
      <c r="G143" s="67">
        <f t="shared" si="27"/>
        <v>0.0385147743961108</v>
      </c>
      <c r="H143" s="65">
        <v>398724</v>
      </c>
      <c r="I143" s="66">
        <v>2643481</v>
      </c>
      <c r="J143" s="66">
        <v>0</v>
      </c>
      <c r="K143" s="68">
        <v>3042205</v>
      </c>
      <c r="L143" s="65">
        <v>0</v>
      </c>
      <c r="M143" s="66">
        <v>0</v>
      </c>
      <c r="N143" s="66">
        <v>0</v>
      </c>
      <c r="O143" s="65">
        <v>0</v>
      </c>
      <c r="P143" s="65">
        <v>0</v>
      </c>
      <c r="Q143" s="66">
        <v>0</v>
      </c>
      <c r="R143" s="66">
        <v>0</v>
      </c>
      <c r="S143" s="65">
        <v>0</v>
      </c>
      <c r="T143" s="65">
        <v>0</v>
      </c>
      <c r="U143" s="66">
        <v>0</v>
      </c>
      <c r="V143" s="66">
        <v>0</v>
      </c>
      <c r="W143" s="68">
        <v>0</v>
      </c>
    </row>
    <row r="144" spans="1:23" ht="12.75">
      <c r="A144" s="62" t="s">
        <v>28</v>
      </c>
      <c r="B144" s="63" t="s">
        <v>266</v>
      </c>
      <c r="C144" s="64" t="s">
        <v>267</v>
      </c>
      <c r="D144" s="65">
        <v>58590000</v>
      </c>
      <c r="E144" s="66">
        <v>58590000</v>
      </c>
      <c r="F144" s="66">
        <v>21676823</v>
      </c>
      <c r="G144" s="67">
        <f t="shared" si="27"/>
        <v>0.3699747909199522</v>
      </c>
      <c r="H144" s="65">
        <v>3536487</v>
      </c>
      <c r="I144" s="66">
        <v>10083403</v>
      </c>
      <c r="J144" s="66">
        <v>8056933</v>
      </c>
      <c r="K144" s="68">
        <v>21676823</v>
      </c>
      <c r="L144" s="65">
        <v>0</v>
      </c>
      <c r="M144" s="66">
        <v>0</v>
      </c>
      <c r="N144" s="66">
        <v>0</v>
      </c>
      <c r="O144" s="65">
        <v>0</v>
      </c>
      <c r="P144" s="65">
        <v>0</v>
      </c>
      <c r="Q144" s="66">
        <v>0</v>
      </c>
      <c r="R144" s="66">
        <v>0</v>
      </c>
      <c r="S144" s="65">
        <v>0</v>
      </c>
      <c r="T144" s="65">
        <v>0</v>
      </c>
      <c r="U144" s="66">
        <v>0</v>
      </c>
      <c r="V144" s="66">
        <v>0</v>
      </c>
      <c r="W144" s="68">
        <v>0</v>
      </c>
    </row>
    <row r="145" spans="1:23" ht="12.75">
      <c r="A145" s="62" t="s">
        <v>28</v>
      </c>
      <c r="B145" s="63" t="s">
        <v>268</v>
      </c>
      <c r="C145" s="64" t="s">
        <v>269</v>
      </c>
      <c r="D145" s="65">
        <v>27050000</v>
      </c>
      <c r="E145" s="66">
        <v>27050000</v>
      </c>
      <c r="F145" s="66">
        <v>0</v>
      </c>
      <c r="G145" s="67">
        <f t="shared" si="27"/>
        <v>0</v>
      </c>
      <c r="H145" s="65">
        <v>0</v>
      </c>
      <c r="I145" s="66">
        <v>0</v>
      </c>
      <c r="J145" s="66">
        <v>0</v>
      </c>
      <c r="K145" s="68">
        <v>0</v>
      </c>
      <c r="L145" s="65">
        <v>0</v>
      </c>
      <c r="M145" s="66">
        <v>0</v>
      </c>
      <c r="N145" s="66">
        <v>0</v>
      </c>
      <c r="O145" s="65">
        <v>0</v>
      </c>
      <c r="P145" s="65">
        <v>0</v>
      </c>
      <c r="Q145" s="66">
        <v>0</v>
      </c>
      <c r="R145" s="66">
        <v>0</v>
      </c>
      <c r="S145" s="65">
        <v>0</v>
      </c>
      <c r="T145" s="65">
        <v>0</v>
      </c>
      <c r="U145" s="66">
        <v>0</v>
      </c>
      <c r="V145" s="66">
        <v>0</v>
      </c>
      <c r="W145" s="68">
        <v>0</v>
      </c>
    </row>
    <row r="146" spans="1:23" ht="12.75">
      <c r="A146" s="62" t="s">
        <v>43</v>
      </c>
      <c r="B146" s="63" t="s">
        <v>270</v>
      </c>
      <c r="C146" s="64" t="s">
        <v>271</v>
      </c>
      <c r="D146" s="65">
        <v>267517187</v>
      </c>
      <c r="E146" s="66">
        <v>267517187</v>
      </c>
      <c r="F146" s="66">
        <v>60487985</v>
      </c>
      <c r="G146" s="67">
        <f t="shared" si="27"/>
        <v>0.2261087808163892</v>
      </c>
      <c r="H146" s="65">
        <v>0</v>
      </c>
      <c r="I146" s="66">
        <v>33813125</v>
      </c>
      <c r="J146" s="66">
        <v>26674860</v>
      </c>
      <c r="K146" s="68">
        <v>60487985</v>
      </c>
      <c r="L146" s="65">
        <v>0</v>
      </c>
      <c r="M146" s="66">
        <v>0</v>
      </c>
      <c r="N146" s="66">
        <v>0</v>
      </c>
      <c r="O146" s="65">
        <v>0</v>
      </c>
      <c r="P146" s="65">
        <v>0</v>
      </c>
      <c r="Q146" s="66">
        <v>0</v>
      </c>
      <c r="R146" s="66">
        <v>0</v>
      </c>
      <c r="S146" s="65">
        <v>0</v>
      </c>
      <c r="T146" s="65">
        <v>0</v>
      </c>
      <c r="U146" s="66">
        <v>0</v>
      </c>
      <c r="V146" s="66">
        <v>0</v>
      </c>
      <c r="W146" s="68">
        <v>0</v>
      </c>
    </row>
    <row r="147" spans="1:23" ht="12.75">
      <c r="A147" s="99"/>
      <c r="B147" s="100" t="s">
        <v>272</v>
      </c>
      <c r="C147" s="101"/>
      <c r="D147" s="102">
        <f>SUM(D142:D146)</f>
        <v>506525550</v>
      </c>
      <c r="E147" s="103">
        <f>SUM(E142:E146)</f>
        <v>506525550</v>
      </c>
      <c r="F147" s="103">
        <f>SUM(F142:F146)</f>
        <v>91466342</v>
      </c>
      <c r="G147" s="104">
        <f t="shared" si="27"/>
        <v>0.18057596897135791</v>
      </c>
      <c r="H147" s="102">
        <f aca="true" t="shared" si="30" ref="H147:W147">SUM(H142:H146)</f>
        <v>6059153</v>
      </c>
      <c r="I147" s="103">
        <f t="shared" si="30"/>
        <v>49078032</v>
      </c>
      <c r="J147" s="103">
        <f t="shared" si="30"/>
        <v>36329157</v>
      </c>
      <c r="K147" s="105">
        <f t="shared" si="30"/>
        <v>91466342</v>
      </c>
      <c r="L147" s="72">
        <f t="shared" si="30"/>
        <v>0</v>
      </c>
      <c r="M147" s="73">
        <f t="shared" si="30"/>
        <v>0</v>
      </c>
      <c r="N147" s="73">
        <f t="shared" si="30"/>
        <v>0</v>
      </c>
      <c r="O147" s="72">
        <f t="shared" si="30"/>
        <v>0</v>
      </c>
      <c r="P147" s="72">
        <f t="shared" si="30"/>
        <v>0</v>
      </c>
      <c r="Q147" s="73">
        <f t="shared" si="30"/>
        <v>0</v>
      </c>
      <c r="R147" s="73">
        <f t="shared" si="30"/>
        <v>0</v>
      </c>
      <c r="S147" s="72">
        <f t="shared" si="30"/>
        <v>0</v>
      </c>
      <c r="T147" s="72">
        <f t="shared" si="30"/>
        <v>0</v>
      </c>
      <c r="U147" s="73">
        <f t="shared" si="30"/>
        <v>0</v>
      </c>
      <c r="V147" s="73">
        <f t="shared" si="30"/>
        <v>0</v>
      </c>
      <c r="W147" s="75">
        <f t="shared" si="30"/>
        <v>0</v>
      </c>
    </row>
    <row r="148" spans="1:23" ht="12.75">
      <c r="A148" s="62" t="s">
        <v>28</v>
      </c>
      <c r="B148" s="63" t="s">
        <v>273</v>
      </c>
      <c r="C148" s="64" t="s">
        <v>274</v>
      </c>
      <c r="D148" s="65">
        <v>62049000</v>
      </c>
      <c r="E148" s="66">
        <v>62049000</v>
      </c>
      <c r="F148" s="66">
        <v>0</v>
      </c>
      <c r="G148" s="67">
        <f t="shared" si="27"/>
        <v>0</v>
      </c>
      <c r="H148" s="65">
        <v>0</v>
      </c>
      <c r="I148" s="66">
        <v>0</v>
      </c>
      <c r="J148" s="66">
        <v>0</v>
      </c>
      <c r="K148" s="68">
        <v>0</v>
      </c>
      <c r="L148" s="65">
        <v>0</v>
      </c>
      <c r="M148" s="66">
        <v>0</v>
      </c>
      <c r="N148" s="66">
        <v>0</v>
      </c>
      <c r="O148" s="65">
        <v>0</v>
      </c>
      <c r="P148" s="65">
        <v>0</v>
      </c>
      <c r="Q148" s="66">
        <v>0</v>
      </c>
      <c r="R148" s="66">
        <v>0</v>
      </c>
      <c r="S148" s="65">
        <v>0</v>
      </c>
      <c r="T148" s="65">
        <v>0</v>
      </c>
      <c r="U148" s="66">
        <v>0</v>
      </c>
      <c r="V148" s="66">
        <v>0</v>
      </c>
      <c r="W148" s="68">
        <v>0</v>
      </c>
    </row>
    <row r="149" spans="1:23" ht="12.75">
      <c r="A149" s="62" t="s">
        <v>28</v>
      </c>
      <c r="B149" s="63" t="s">
        <v>275</v>
      </c>
      <c r="C149" s="64" t="s">
        <v>276</v>
      </c>
      <c r="D149" s="65">
        <v>479397100</v>
      </c>
      <c r="E149" s="66">
        <v>479397100</v>
      </c>
      <c r="F149" s="66">
        <v>43242002</v>
      </c>
      <c r="G149" s="67">
        <f t="shared" si="27"/>
        <v>0.09020080012999661</v>
      </c>
      <c r="H149" s="65">
        <v>4651340</v>
      </c>
      <c r="I149" s="66">
        <v>6068704</v>
      </c>
      <c r="J149" s="66">
        <v>32521958</v>
      </c>
      <c r="K149" s="68">
        <v>43242002</v>
      </c>
      <c r="L149" s="65">
        <v>0</v>
      </c>
      <c r="M149" s="66">
        <v>0</v>
      </c>
      <c r="N149" s="66">
        <v>0</v>
      </c>
      <c r="O149" s="65">
        <v>0</v>
      </c>
      <c r="P149" s="65">
        <v>0</v>
      </c>
      <c r="Q149" s="66">
        <v>0</v>
      </c>
      <c r="R149" s="66">
        <v>0</v>
      </c>
      <c r="S149" s="65">
        <v>0</v>
      </c>
      <c r="T149" s="65">
        <v>0</v>
      </c>
      <c r="U149" s="66">
        <v>0</v>
      </c>
      <c r="V149" s="66">
        <v>0</v>
      </c>
      <c r="W149" s="68">
        <v>0</v>
      </c>
    </row>
    <row r="150" spans="1:23" ht="12.75">
      <c r="A150" s="62" t="s">
        <v>28</v>
      </c>
      <c r="B150" s="63" t="s">
        <v>277</v>
      </c>
      <c r="C150" s="64" t="s">
        <v>278</v>
      </c>
      <c r="D150" s="65">
        <v>77287440</v>
      </c>
      <c r="E150" s="66">
        <v>77287440</v>
      </c>
      <c r="F150" s="66">
        <v>9684179</v>
      </c>
      <c r="G150" s="67">
        <f t="shared" si="27"/>
        <v>0.1253008121371338</v>
      </c>
      <c r="H150" s="65">
        <v>2165243</v>
      </c>
      <c r="I150" s="66">
        <v>7143928</v>
      </c>
      <c r="J150" s="66">
        <v>375008</v>
      </c>
      <c r="K150" s="68">
        <v>9684179</v>
      </c>
      <c r="L150" s="65">
        <v>0</v>
      </c>
      <c r="M150" s="66">
        <v>0</v>
      </c>
      <c r="N150" s="66">
        <v>0</v>
      </c>
      <c r="O150" s="65">
        <v>0</v>
      </c>
      <c r="P150" s="65">
        <v>0</v>
      </c>
      <c r="Q150" s="66">
        <v>0</v>
      </c>
      <c r="R150" s="66">
        <v>0</v>
      </c>
      <c r="S150" s="65">
        <v>0</v>
      </c>
      <c r="T150" s="65">
        <v>0</v>
      </c>
      <c r="U150" s="66">
        <v>0</v>
      </c>
      <c r="V150" s="66">
        <v>0</v>
      </c>
      <c r="W150" s="68">
        <v>0</v>
      </c>
    </row>
    <row r="151" spans="1:23" ht="12.75">
      <c r="A151" s="62" t="s">
        <v>28</v>
      </c>
      <c r="B151" s="63" t="s">
        <v>279</v>
      </c>
      <c r="C151" s="64" t="s">
        <v>280</v>
      </c>
      <c r="D151" s="65">
        <v>34241576</v>
      </c>
      <c r="E151" s="66">
        <v>34241576</v>
      </c>
      <c r="F151" s="66">
        <v>8025614</v>
      </c>
      <c r="G151" s="67">
        <f t="shared" si="27"/>
        <v>0.2343821440929004</v>
      </c>
      <c r="H151" s="65">
        <v>90595</v>
      </c>
      <c r="I151" s="66">
        <v>3916302</v>
      </c>
      <c r="J151" s="66">
        <v>4018717</v>
      </c>
      <c r="K151" s="68">
        <v>8025614</v>
      </c>
      <c r="L151" s="65">
        <v>0</v>
      </c>
      <c r="M151" s="66">
        <v>0</v>
      </c>
      <c r="N151" s="66">
        <v>0</v>
      </c>
      <c r="O151" s="65">
        <v>0</v>
      </c>
      <c r="P151" s="65">
        <v>0</v>
      </c>
      <c r="Q151" s="66">
        <v>0</v>
      </c>
      <c r="R151" s="66">
        <v>0</v>
      </c>
      <c r="S151" s="65">
        <v>0</v>
      </c>
      <c r="T151" s="65">
        <v>0</v>
      </c>
      <c r="U151" s="66">
        <v>0</v>
      </c>
      <c r="V151" s="66">
        <v>0</v>
      </c>
      <c r="W151" s="68">
        <v>0</v>
      </c>
    </row>
    <row r="152" spans="1:23" ht="12.75">
      <c r="A152" s="62" t="s">
        <v>28</v>
      </c>
      <c r="B152" s="63" t="s">
        <v>281</v>
      </c>
      <c r="C152" s="64" t="s">
        <v>282</v>
      </c>
      <c r="D152" s="65">
        <v>43302010</v>
      </c>
      <c r="E152" s="66">
        <v>43302010</v>
      </c>
      <c r="F152" s="66">
        <v>14043454</v>
      </c>
      <c r="G152" s="67">
        <f t="shared" si="27"/>
        <v>0.3243141369188174</v>
      </c>
      <c r="H152" s="65">
        <v>5199180</v>
      </c>
      <c r="I152" s="66">
        <v>149591</v>
      </c>
      <c r="J152" s="66">
        <v>8694683</v>
      </c>
      <c r="K152" s="68">
        <v>14043454</v>
      </c>
      <c r="L152" s="65">
        <v>0</v>
      </c>
      <c r="M152" s="66">
        <v>0</v>
      </c>
      <c r="N152" s="66">
        <v>0</v>
      </c>
      <c r="O152" s="65">
        <v>0</v>
      </c>
      <c r="P152" s="65">
        <v>0</v>
      </c>
      <c r="Q152" s="66">
        <v>0</v>
      </c>
      <c r="R152" s="66">
        <v>0</v>
      </c>
      <c r="S152" s="65">
        <v>0</v>
      </c>
      <c r="T152" s="65">
        <v>0</v>
      </c>
      <c r="U152" s="66">
        <v>0</v>
      </c>
      <c r="V152" s="66">
        <v>0</v>
      </c>
      <c r="W152" s="68">
        <v>0</v>
      </c>
    </row>
    <row r="153" spans="1:23" ht="12.75">
      <c r="A153" s="62" t="s">
        <v>43</v>
      </c>
      <c r="B153" s="63" t="s">
        <v>283</v>
      </c>
      <c r="C153" s="64" t="s">
        <v>284</v>
      </c>
      <c r="D153" s="65">
        <v>466192495</v>
      </c>
      <c r="E153" s="66">
        <v>493660581</v>
      </c>
      <c r="F153" s="66">
        <v>62741696</v>
      </c>
      <c r="G153" s="67">
        <f t="shared" si="27"/>
        <v>0.1345832390545026</v>
      </c>
      <c r="H153" s="65">
        <v>32458663</v>
      </c>
      <c r="I153" s="66">
        <v>-9025734</v>
      </c>
      <c r="J153" s="66">
        <v>39308767</v>
      </c>
      <c r="K153" s="68">
        <v>62741696</v>
      </c>
      <c r="L153" s="65">
        <v>0</v>
      </c>
      <c r="M153" s="66">
        <v>0</v>
      </c>
      <c r="N153" s="66">
        <v>0</v>
      </c>
      <c r="O153" s="65">
        <v>0</v>
      </c>
      <c r="P153" s="65">
        <v>0</v>
      </c>
      <c r="Q153" s="66">
        <v>0</v>
      </c>
      <c r="R153" s="66">
        <v>0</v>
      </c>
      <c r="S153" s="65">
        <v>0</v>
      </c>
      <c r="T153" s="65">
        <v>0</v>
      </c>
      <c r="U153" s="66">
        <v>0</v>
      </c>
      <c r="V153" s="66">
        <v>0</v>
      </c>
      <c r="W153" s="68">
        <v>0</v>
      </c>
    </row>
    <row r="154" spans="1:23" ht="12.75">
      <c r="A154" s="69"/>
      <c r="B154" s="70" t="s">
        <v>285</v>
      </c>
      <c r="C154" s="71"/>
      <c r="D154" s="72">
        <f>SUM(D148:D153)</f>
        <v>1162469621</v>
      </c>
      <c r="E154" s="73">
        <f>SUM(E148:E153)</f>
        <v>1189937707</v>
      </c>
      <c r="F154" s="73">
        <f>SUM(F148:F153)</f>
        <v>137736945</v>
      </c>
      <c r="G154" s="74">
        <f t="shared" si="27"/>
        <v>0.11848648989339912</v>
      </c>
      <c r="H154" s="72">
        <f aca="true" t="shared" si="31" ref="H154:W154">SUM(H148:H153)</f>
        <v>44565021</v>
      </c>
      <c r="I154" s="73">
        <f t="shared" si="31"/>
        <v>8252791</v>
      </c>
      <c r="J154" s="73">
        <f t="shared" si="31"/>
        <v>84919133</v>
      </c>
      <c r="K154" s="75">
        <f t="shared" si="31"/>
        <v>137736945</v>
      </c>
      <c r="L154" s="72">
        <f t="shared" si="31"/>
        <v>0</v>
      </c>
      <c r="M154" s="73">
        <f t="shared" si="31"/>
        <v>0</v>
      </c>
      <c r="N154" s="73">
        <f t="shared" si="31"/>
        <v>0</v>
      </c>
      <c r="O154" s="72">
        <f t="shared" si="31"/>
        <v>0</v>
      </c>
      <c r="P154" s="72">
        <f t="shared" si="31"/>
        <v>0</v>
      </c>
      <c r="Q154" s="73">
        <f t="shared" si="31"/>
        <v>0</v>
      </c>
      <c r="R154" s="73">
        <f t="shared" si="31"/>
        <v>0</v>
      </c>
      <c r="S154" s="72">
        <f t="shared" si="31"/>
        <v>0</v>
      </c>
      <c r="T154" s="72">
        <f t="shared" si="31"/>
        <v>0</v>
      </c>
      <c r="U154" s="73">
        <f t="shared" si="31"/>
        <v>0</v>
      </c>
      <c r="V154" s="73">
        <f t="shared" si="31"/>
        <v>0</v>
      </c>
      <c r="W154" s="75">
        <f t="shared" si="31"/>
        <v>0</v>
      </c>
    </row>
    <row r="155" spans="1:23" ht="12.75">
      <c r="A155" s="62" t="s">
        <v>28</v>
      </c>
      <c r="B155" s="63" t="s">
        <v>286</v>
      </c>
      <c r="C155" s="64" t="s">
        <v>287</v>
      </c>
      <c r="D155" s="65">
        <v>50732000</v>
      </c>
      <c r="E155" s="66">
        <v>50732000</v>
      </c>
      <c r="F155" s="66">
        <v>11132461</v>
      </c>
      <c r="G155" s="67">
        <f t="shared" si="27"/>
        <v>0.21943666719230465</v>
      </c>
      <c r="H155" s="65">
        <v>4567594</v>
      </c>
      <c r="I155" s="66">
        <v>4394195</v>
      </c>
      <c r="J155" s="66">
        <v>2170672</v>
      </c>
      <c r="K155" s="68">
        <v>11132461</v>
      </c>
      <c r="L155" s="65">
        <v>0</v>
      </c>
      <c r="M155" s="66">
        <v>0</v>
      </c>
      <c r="N155" s="66">
        <v>0</v>
      </c>
      <c r="O155" s="65">
        <v>0</v>
      </c>
      <c r="P155" s="65">
        <v>0</v>
      </c>
      <c r="Q155" s="66">
        <v>0</v>
      </c>
      <c r="R155" s="66">
        <v>0</v>
      </c>
      <c r="S155" s="65">
        <v>0</v>
      </c>
      <c r="T155" s="65">
        <v>0</v>
      </c>
      <c r="U155" s="66">
        <v>0</v>
      </c>
      <c r="V155" s="66">
        <v>0</v>
      </c>
      <c r="W155" s="68">
        <v>0</v>
      </c>
    </row>
    <row r="156" spans="1:23" ht="12.75">
      <c r="A156" s="62" t="s">
        <v>28</v>
      </c>
      <c r="B156" s="63" t="s">
        <v>288</v>
      </c>
      <c r="C156" s="64" t="s">
        <v>289</v>
      </c>
      <c r="D156" s="65">
        <v>303157807</v>
      </c>
      <c r="E156" s="66">
        <v>303157807</v>
      </c>
      <c r="F156" s="66">
        <v>72029718</v>
      </c>
      <c r="G156" s="67">
        <f t="shared" si="27"/>
        <v>0.23759809688819922</v>
      </c>
      <c r="H156" s="65">
        <v>0</v>
      </c>
      <c r="I156" s="66">
        <v>46704793</v>
      </c>
      <c r="J156" s="66">
        <v>25324925</v>
      </c>
      <c r="K156" s="68">
        <v>72029718</v>
      </c>
      <c r="L156" s="65">
        <v>0</v>
      </c>
      <c r="M156" s="66">
        <v>0</v>
      </c>
      <c r="N156" s="66">
        <v>0</v>
      </c>
      <c r="O156" s="65">
        <v>0</v>
      </c>
      <c r="P156" s="65">
        <v>0</v>
      </c>
      <c r="Q156" s="66">
        <v>0</v>
      </c>
      <c r="R156" s="66">
        <v>0</v>
      </c>
      <c r="S156" s="65">
        <v>0</v>
      </c>
      <c r="T156" s="65">
        <v>0</v>
      </c>
      <c r="U156" s="66">
        <v>0</v>
      </c>
      <c r="V156" s="66">
        <v>0</v>
      </c>
      <c r="W156" s="68">
        <v>0</v>
      </c>
    </row>
    <row r="157" spans="1:23" ht="12.75">
      <c r="A157" s="62" t="s">
        <v>28</v>
      </c>
      <c r="B157" s="63" t="s">
        <v>290</v>
      </c>
      <c r="C157" s="64" t="s">
        <v>291</v>
      </c>
      <c r="D157" s="65">
        <v>0</v>
      </c>
      <c r="E157" s="66">
        <v>0</v>
      </c>
      <c r="F157" s="66">
        <v>10505579</v>
      </c>
      <c r="G157" s="67">
        <f t="shared" si="27"/>
        <v>0</v>
      </c>
      <c r="H157" s="65">
        <v>248587</v>
      </c>
      <c r="I157" s="66">
        <v>2880981</v>
      </c>
      <c r="J157" s="66">
        <v>7376011</v>
      </c>
      <c r="K157" s="68">
        <v>10505579</v>
      </c>
      <c r="L157" s="65">
        <v>0</v>
      </c>
      <c r="M157" s="66">
        <v>0</v>
      </c>
      <c r="N157" s="66">
        <v>0</v>
      </c>
      <c r="O157" s="65">
        <v>0</v>
      </c>
      <c r="P157" s="65">
        <v>0</v>
      </c>
      <c r="Q157" s="66">
        <v>0</v>
      </c>
      <c r="R157" s="66">
        <v>0</v>
      </c>
      <c r="S157" s="65">
        <v>0</v>
      </c>
      <c r="T157" s="65">
        <v>0</v>
      </c>
      <c r="U157" s="66">
        <v>0</v>
      </c>
      <c r="V157" s="66">
        <v>0</v>
      </c>
      <c r="W157" s="68">
        <v>0</v>
      </c>
    </row>
    <row r="158" spans="1:23" ht="12.75">
      <c r="A158" s="62" t="s">
        <v>28</v>
      </c>
      <c r="B158" s="63" t="s">
        <v>292</v>
      </c>
      <c r="C158" s="64" t="s">
        <v>293</v>
      </c>
      <c r="D158" s="65">
        <v>0</v>
      </c>
      <c r="E158" s="66">
        <v>0</v>
      </c>
      <c r="F158" s="66">
        <v>10366634</v>
      </c>
      <c r="G158" s="67">
        <f t="shared" si="27"/>
        <v>0</v>
      </c>
      <c r="H158" s="65">
        <v>5529868</v>
      </c>
      <c r="I158" s="66">
        <v>0</v>
      </c>
      <c r="J158" s="66">
        <v>4836766</v>
      </c>
      <c r="K158" s="68">
        <v>10366634</v>
      </c>
      <c r="L158" s="65">
        <v>0</v>
      </c>
      <c r="M158" s="66">
        <v>0</v>
      </c>
      <c r="N158" s="66">
        <v>0</v>
      </c>
      <c r="O158" s="65">
        <v>0</v>
      </c>
      <c r="P158" s="65">
        <v>0</v>
      </c>
      <c r="Q158" s="66">
        <v>0</v>
      </c>
      <c r="R158" s="66">
        <v>0</v>
      </c>
      <c r="S158" s="65">
        <v>0</v>
      </c>
      <c r="T158" s="65">
        <v>0</v>
      </c>
      <c r="U158" s="66">
        <v>0</v>
      </c>
      <c r="V158" s="66">
        <v>0</v>
      </c>
      <c r="W158" s="68">
        <v>0</v>
      </c>
    </row>
    <row r="159" spans="1:23" ht="12.75">
      <c r="A159" s="62" t="s">
        <v>43</v>
      </c>
      <c r="B159" s="63" t="s">
        <v>294</v>
      </c>
      <c r="C159" s="64" t="s">
        <v>295</v>
      </c>
      <c r="D159" s="65">
        <v>347899377</v>
      </c>
      <c r="E159" s="66">
        <v>347899377</v>
      </c>
      <c r="F159" s="66">
        <v>118529537</v>
      </c>
      <c r="G159" s="67">
        <f t="shared" si="27"/>
        <v>0.3407006302284928</v>
      </c>
      <c r="H159" s="65">
        <v>24432032</v>
      </c>
      <c r="I159" s="66">
        <v>16150978</v>
      </c>
      <c r="J159" s="66">
        <v>77946527</v>
      </c>
      <c r="K159" s="68">
        <v>118529537</v>
      </c>
      <c r="L159" s="65">
        <v>0</v>
      </c>
      <c r="M159" s="66">
        <v>0</v>
      </c>
      <c r="N159" s="66">
        <v>0</v>
      </c>
      <c r="O159" s="65">
        <v>0</v>
      </c>
      <c r="P159" s="65">
        <v>0</v>
      </c>
      <c r="Q159" s="66">
        <v>0</v>
      </c>
      <c r="R159" s="66">
        <v>0</v>
      </c>
      <c r="S159" s="65">
        <v>0</v>
      </c>
      <c r="T159" s="65">
        <v>0</v>
      </c>
      <c r="U159" s="66">
        <v>0</v>
      </c>
      <c r="V159" s="66">
        <v>0</v>
      </c>
      <c r="W159" s="68">
        <v>0</v>
      </c>
    </row>
    <row r="160" spans="1:23" ht="12.75">
      <c r="A160" s="69"/>
      <c r="B160" s="70" t="s">
        <v>296</v>
      </c>
      <c r="C160" s="71"/>
      <c r="D160" s="72">
        <f>SUM(D155:D159)</f>
        <v>701789184</v>
      </c>
      <c r="E160" s="73">
        <f>SUM(E155:E159)</f>
        <v>701789184</v>
      </c>
      <c r="F160" s="73">
        <f>SUM(F155:F159)</f>
        <v>222563929</v>
      </c>
      <c r="G160" s="74">
        <f t="shared" si="27"/>
        <v>0.31713787284587164</v>
      </c>
      <c r="H160" s="72">
        <f aca="true" t="shared" si="32" ref="H160:W160">SUM(H155:H159)</f>
        <v>34778081</v>
      </c>
      <c r="I160" s="73">
        <f t="shared" si="32"/>
        <v>70130947</v>
      </c>
      <c r="J160" s="73">
        <f t="shared" si="32"/>
        <v>117654901</v>
      </c>
      <c r="K160" s="75">
        <f t="shared" si="32"/>
        <v>222563929</v>
      </c>
      <c r="L160" s="72">
        <f t="shared" si="32"/>
        <v>0</v>
      </c>
      <c r="M160" s="73">
        <f t="shared" si="32"/>
        <v>0</v>
      </c>
      <c r="N160" s="73">
        <f t="shared" si="32"/>
        <v>0</v>
      </c>
      <c r="O160" s="72">
        <f t="shared" si="32"/>
        <v>0</v>
      </c>
      <c r="P160" s="72">
        <f t="shared" si="32"/>
        <v>0</v>
      </c>
      <c r="Q160" s="73">
        <f t="shared" si="32"/>
        <v>0</v>
      </c>
      <c r="R160" s="73">
        <f t="shared" si="32"/>
        <v>0</v>
      </c>
      <c r="S160" s="72">
        <f t="shared" si="32"/>
        <v>0</v>
      </c>
      <c r="T160" s="72">
        <f t="shared" si="32"/>
        <v>0</v>
      </c>
      <c r="U160" s="73">
        <f t="shared" si="32"/>
        <v>0</v>
      </c>
      <c r="V160" s="73">
        <f t="shared" si="32"/>
        <v>0</v>
      </c>
      <c r="W160" s="75">
        <f t="shared" si="32"/>
        <v>0</v>
      </c>
    </row>
    <row r="161" spans="1:23" ht="12.75">
      <c r="A161" s="62" t="s">
        <v>28</v>
      </c>
      <c r="B161" s="63" t="s">
        <v>297</v>
      </c>
      <c r="C161" s="64" t="s">
        <v>298</v>
      </c>
      <c r="D161" s="65">
        <v>45225000</v>
      </c>
      <c r="E161" s="66">
        <v>45225000</v>
      </c>
      <c r="F161" s="66">
        <v>5220511</v>
      </c>
      <c r="G161" s="67">
        <f t="shared" si="27"/>
        <v>0.11543418463239359</v>
      </c>
      <c r="H161" s="65">
        <v>3182282</v>
      </c>
      <c r="I161" s="66">
        <v>657771</v>
      </c>
      <c r="J161" s="66">
        <v>1380458</v>
      </c>
      <c r="K161" s="68">
        <v>5220511</v>
      </c>
      <c r="L161" s="65">
        <v>0</v>
      </c>
      <c r="M161" s="66">
        <v>0</v>
      </c>
      <c r="N161" s="66">
        <v>0</v>
      </c>
      <c r="O161" s="65">
        <v>0</v>
      </c>
      <c r="P161" s="65">
        <v>0</v>
      </c>
      <c r="Q161" s="66">
        <v>0</v>
      </c>
      <c r="R161" s="66">
        <v>0</v>
      </c>
      <c r="S161" s="65">
        <v>0</v>
      </c>
      <c r="T161" s="65">
        <v>0</v>
      </c>
      <c r="U161" s="66">
        <v>0</v>
      </c>
      <c r="V161" s="66">
        <v>0</v>
      </c>
      <c r="W161" s="68">
        <v>0</v>
      </c>
    </row>
    <row r="162" spans="1:23" ht="12.75">
      <c r="A162" s="62" t="s">
        <v>28</v>
      </c>
      <c r="B162" s="63" t="s">
        <v>299</v>
      </c>
      <c r="C162" s="64" t="s">
        <v>300</v>
      </c>
      <c r="D162" s="65">
        <v>65912348</v>
      </c>
      <c r="E162" s="66">
        <v>65912348</v>
      </c>
      <c r="F162" s="66">
        <v>8460054</v>
      </c>
      <c r="G162" s="67">
        <f t="shared" si="27"/>
        <v>0.12835309705550166</v>
      </c>
      <c r="H162" s="65">
        <v>0</v>
      </c>
      <c r="I162" s="66">
        <v>3604759</v>
      </c>
      <c r="J162" s="66">
        <v>4855295</v>
      </c>
      <c r="K162" s="68">
        <v>8460054</v>
      </c>
      <c r="L162" s="65">
        <v>0</v>
      </c>
      <c r="M162" s="66">
        <v>0</v>
      </c>
      <c r="N162" s="66">
        <v>0</v>
      </c>
      <c r="O162" s="65">
        <v>0</v>
      </c>
      <c r="P162" s="65">
        <v>0</v>
      </c>
      <c r="Q162" s="66">
        <v>0</v>
      </c>
      <c r="R162" s="66">
        <v>0</v>
      </c>
      <c r="S162" s="65">
        <v>0</v>
      </c>
      <c r="T162" s="65">
        <v>0</v>
      </c>
      <c r="U162" s="66">
        <v>0</v>
      </c>
      <c r="V162" s="66">
        <v>0</v>
      </c>
      <c r="W162" s="68">
        <v>0</v>
      </c>
    </row>
    <row r="163" spans="1:23" ht="12.75">
      <c r="A163" s="62" t="s">
        <v>28</v>
      </c>
      <c r="B163" s="63" t="s">
        <v>301</v>
      </c>
      <c r="C163" s="64" t="s">
        <v>302</v>
      </c>
      <c r="D163" s="65">
        <v>57350040</v>
      </c>
      <c r="E163" s="66">
        <v>57350040</v>
      </c>
      <c r="F163" s="66">
        <v>11755542</v>
      </c>
      <c r="G163" s="67">
        <f t="shared" si="27"/>
        <v>0.2049787933888102</v>
      </c>
      <c r="H163" s="65">
        <v>1162800</v>
      </c>
      <c r="I163" s="66">
        <v>5005943</v>
      </c>
      <c r="J163" s="66">
        <v>5586799</v>
      </c>
      <c r="K163" s="68">
        <v>11755542</v>
      </c>
      <c r="L163" s="65">
        <v>0</v>
      </c>
      <c r="M163" s="66">
        <v>0</v>
      </c>
      <c r="N163" s="66">
        <v>0</v>
      </c>
      <c r="O163" s="65">
        <v>0</v>
      </c>
      <c r="P163" s="65">
        <v>0</v>
      </c>
      <c r="Q163" s="66">
        <v>0</v>
      </c>
      <c r="R163" s="66">
        <v>0</v>
      </c>
      <c r="S163" s="65">
        <v>0</v>
      </c>
      <c r="T163" s="65">
        <v>0</v>
      </c>
      <c r="U163" s="66">
        <v>0</v>
      </c>
      <c r="V163" s="66">
        <v>0</v>
      </c>
      <c r="W163" s="68">
        <v>0</v>
      </c>
    </row>
    <row r="164" spans="1:23" ht="12.75">
      <c r="A164" s="62" t="s">
        <v>28</v>
      </c>
      <c r="B164" s="63" t="s">
        <v>303</v>
      </c>
      <c r="C164" s="64" t="s">
        <v>304</v>
      </c>
      <c r="D164" s="65">
        <v>62210000</v>
      </c>
      <c r="E164" s="66">
        <v>62210000</v>
      </c>
      <c r="F164" s="66">
        <v>5551862</v>
      </c>
      <c r="G164" s="67">
        <f t="shared" si="27"/>
        <v>0.08924388361999679</v>
      </c>
      <c r="H164" s="65">
        <v>0</v>
      </c>
      <c r="I164" s="66">
        <v>1792053</v>
      </c>
      <c r="J164" s="66">
        <v>3759809</v>
      </c>
      <c r="K164" s="68">
        <v>5551862</v>
      </c>
      <c r="L164" s="65">
        <v>0</v>
      </c>
      <c r="M164" s="66">
        <v>0</v>
      </c>
      <c r="N164" s="66">
        <v>0</v>
      </c>
      <c r="O164" s="65">
        <v>0</v>
      </c>
      <c r="P164" s="65">
        <v>0</v>
      </c>
      <c r="Q164" s="66">
        <v>0</v>
      </c>
      <c r="R164" s="66">
        <v>0</v>
      </c>
      <c r="S164" s="65">
        <v>0</v>
      </c>
      <c r="T164" s="65">
        <v>0</v>
      </c>
      <c r="U164" s="66">
        <v>0</v>
      </c>
      <c r="V164" s="66">
        <v>0</v>
      </c>
      <c r="W164" s="68">
        <v>0</v>
      </c>
    </row>
    <row r="165" spans="1:23" ht="12.75">
      <c r="A165" s="62" t="s">
        <v>43</v>
      </c>
      <c r="B165" s="63" t="s">
        <v>305</v>
      </c>
      <c r="C165" s="64" t="s">
        <v>306</v>
      </c>
      <c r="D165" s="65">
        <v>350299325</v>
      </c>
      <c r="E165" s="66">
        <v>350299325</v>
      </c>
      <c r="F165" s="66">
        <v>32675895</v>
      </c>
      <c r="G165" s="67">
        <f t="shared" si="27"/>
        <v>0.09327992567499238</v>
      </c>
      <c r="H165" s="65">
        <v>7544</v>
      </c>
      <c r="I165" s="66">
        <v>9124803</v>
      </c>
      <c r="J165" s="66">
        <v>23543548</v>
      </c>
      <c r="K165" s="68">
        <v>32675895</v>
      </c>
      <c r="L165" s="65">
        <v>0</v>
      </c>
      <c r="M165" s="66">
        <v>0</v>
      </c>
      <c r="N165" s="66">
        <v>0</v>
      </c>
      <c r="O165" s="65">
        <v>0</v>
      </c>
      <c r="P165" s="65">
        <v>0</v>
      </c>
      <c r="Q165" s="66">
        <v>0</v>
      </c>
      <c r="R165" s="66">
        <v>0</v>
      </c>
      <c r="S165" s="65">
        <v>0</v>
      </c>
      <c r="T165" s="65">
        <v>0</v>
      </c>
      <c r="U165" s="66">
        <v>0</v>
      </c>
      <c r="V165" s="66">
        <v>0</v>
      </c>
      <c r="W165" s="68">
        <v>0</v>
      </c>
    </row>
    <row r="166" spans="1:23" ht="12.75">
      <c r="A166" s="69"/>
      <c r="B166" s="70" t="s">
        <v>307</v>
      </c>
      <c r="C166" s="71"/>
      <c r="D166" s="72">
        <f>SUM(D161:D165)</f>
        <v>580996713</v>
      </c>
      <c r="E166" s="73">
        <f>SUM(E161:E165)</f>
        <v>580996713</v>
      </c>
      <c r="F166" s="73">
        <f>SUM(F161:F165)</f>
        <v>63663864</v>
      </c>
      <c r="G166" s="74">
        <f t="shared" si="27"/>
        <v>0.10957697793378049</v>
      </c>
      <c r="H166" s="72">
        <f aca="true" t="shared" si="33" ref="H166:W166">SUM(H161:H165)</f>
        <v>4352626</v>
      </c>
      <c r="I166" s="73">
        <f t="shared" si="33"/>
        <v>20185329</v>
      </c>
      <c r="J166" s="73">
        <f t="shared" si="33"/>
        <v>39125909</v>
      </c>
      <c r="K166" s="75">
        <f t="shared" si="33"/>
        <v>63663864</v>
      </c>
      <c r="L166" s="72">
        <f t="shared" si="33"/>
        <v>0</v>
      </c>
      <c r="M166" s="73">
        <f t="shared" si="33"/>
        <v>0</v>
      </c>
      <c r="N166" s="73">
        <f t="shared" si="33"/>
        <v>0</v>
      </c>
      <c r="O166" s="72">
        <f t="shared" si="33"/>
        <v>0</v>
      </c>
      <c r="P166" s="72">
        <f t="shared" si="33"/>
        <v>0</v>
      </c>
      <c r="Q166" s="73">
        <f t="shared" si="33"/>
        <v>0</v>
      </c>
      <c r="R166" s="73">
        <f t="shared" si="33"/>
        <v>0</v>
      </c>
      <c r="S166" s="72">
        <f t="shared" si="33"/>
        <v>0</v>
      </c>
      <c r="T166" s="72">
        <f t="shared" si="33"/>
        <v>0</v>
      </c>
      <c r="U166" s="73">
        <f t="shared" si="33"/>
        <v>0</v>
      </c>
      <c r="V166" s="73">
        <f t="shared" si="33"/>
        <v>0</v>
      </c>
      <c r="W166" s="75">
        <f t="shared" si="33"/>
        <v>0</v>
      </c>
    </row>
    <row r="167" spans="1:23" ht="12.75">
      <c r="A167" s="69"/>
      <c r="B167" s="70" t="s">
        <v>308</v>
      </c>
      <c r="C167" s="71"/>
      <c r="D167" s="72">
        <f>SUM(D102,D104:D108,D110:D117,D119:D122,D124:D128,D130:D133,D135:D140,D142:D146,D148:D153,D155:D159,D161:D165)</f>
        <v>13816619221</v>
      </c>
      <c r="E167" s="73">
        <f>SUM(E102,E104:E108,E110:E117,E119:E122,E124:E128,E130:E133,E135:E140,E142:E146,E148:E153,E155:E159,E161:E165)</f>
        <v>13844087307</v>
      </c>
      <c r="F167" s="73">
        <f>SUM(F102,F104:F108,F110:F117,F119:F122,F124:F128,F130:F133,F135:F140,F142:F146,F148:F153,F155:F159,F161:F165)</f>
        <v>2217206624</v>
      </c>
      <c r="G167" s="74">
        <f t="shared" si="27"/>
        <v>0.16047388934552442</v>
      </c>
      <c r="H167" s="72">
        <f aca="true" t="shared" si="34" ref="H167:W167">SUM(H102,H104:H108,H110:H117,H119:H122,H124:H128,H130:H133,H135:H140,H142:H146,H148:H153,H155:H159,H161:H165)</f>
        <v>373418262</v>
      </c>
      <c r="I167" s="73">
        <f t="shared" si="34"/>
        <v>942051704</v>
      </c>
      <c r="J167" s="73">
        <f t="shared" si="34"/>
        <v>901736658</v>
      </c>
      <c r="K167" s="75">
        <f t="shared" si="34"/>
        <v>2217206624</v>
      </c>
      <c r="L167" s="72">
        <f t="shared" si="34"/>
        <v>0</v>
      </c>
      <c r="M167" s="73">
        <f t="shared" si="34"/>
        <v>0</v>
      </c>
      <c r="N167" s="73">
        <f t="shared" si="34"/>
        <v>0</v>
      </c>
      <c r="O167" s="72">
        <f t="shared" si="34"/>
        <v>0</v>
      </c>
      <c r="P167" s="72">
        <f t="shared" si="34"/>
        <v>0</v>
      </c>
      <c r="Q167" s="73">
        <f t="shared" si="34"/>
        <v>0</v>
      </c>
      <c r="R167" s="73">
        <f t="shared" si="34"/>
        <v>0</v>
      </c>
      <c r="S167" s="72">
        <f t="shared" si="34"/>
        <v>0</v>
      </c>
      <c r="T167" s="72">
        <f t="shared" si="34"/>
        <v>0</v>
      </c>
      <c r="U167" s="73">
        <f t="shared" si="34"/>
        <v>0</v>
      </c>
      <c r="V167" s="73">
        <f t="shared" si="34"/>
        <v>0</v>
      </c>
      <c r="W167" s="75">
        <f t="shared" si="34"/>
        <v>0</v>
      </c>
    </row>
    <row r="168" spans="1:23" ht="12.75">
      <c r="A168" s="57"/>
      <c r="B168" s="58" t="s">
        <v>606</v>
      </c>
      <c r="C168" s="59"/>
      <c r="D168" s="76"/>
      <c r="E168" s="77"/>
      <c r="F168" s="77"/>
      <c r="G168" s="78"/>
      <c r="H168" s="76"/>
      <c r="I168" s="77"/>
      <c r="J168" s="77"/>
      <c r="K168" s="79"/>
      <c r="L168" s="76"/>
      <c r="M168" s="77"/>
      <c r="N168" s="77"/>
      <c r="O168" s="76"/>
      <c r="P168" s="76"/>
      <c r="Q168" s="77"/>
      <c r="R168" s="77"/>
      <c r="S168" s="76"/>
      <c r="T168" s="76"/>
      <c r="U168" s="77"/>
      <c r="V168" s="77"/>
      <c r="W168" s="79"/>
    </row>
    <row r="169" spans="1:23" ht="12.75">
      <c r="A169" s="61"/>
      <c r="B169" s="58" t="s">
        <v>309</v>
      </c>
      <c r="C169" s="59"/>
      <c r="D169" s="76"/>
      <c r="E169" s="77"/>
      <c r="F169" s="77"/>
      <c r="G169" s="78"/>
      <c r="H169" s="76"/>
      <c r="I169" s="77"/>
      <c r="J169" s="77"/>
      <c r="K169" s="79"/>
      <c r="L169" s="76"/>
      <c r="M169" s="77"/>
      <c r="N169" s="77"/>
      <c r="O169" s="76"/>
      <c r="P169" s="76"/>
      <c r="Q169" s="77"/>
      <c r="R169" s="77"/>
      <c r="S169" s="76"/>
      <c r="T169" s="76"/>
      <c r="U169" s="77"/>
      <c r="V169" s="77"/>
      <c r="W169" s="79"/>
    </row>
    <row r="170" spans="1:23" ht="12.75">
      <c r="A170" s="62" t="s">
        <v>28</v>
      </c>
      <c r="B170" s="63" t="s">
        <v>310</v>
      </c>
      <c r="C170" s="64" t="s">
        <v>311</v>
      </c>
      <c r="D170" s="65">
        <v>112876920</v>
      </c>
      <c r="E170" s="66">
        <v>112876920</v>
      </c>
      <c r="F170" s="66">
        <v>26416072</v>
      </c>
      <c r="G170" s="67">
        <f aca="true" t="shared" si="35" ref="G170:G202">IF($D170=0,0,$F170/$D170)</f>
        <v>0.23402545002113806</v>
      </c>
      <c r="H170" s="65">
        <v>10629291</v>
      </c>
      <c r="I170" s="66">
        <v>8677687</v>
      </c>
      <c r="J170" s="66">
        <v>7109094</v>
      </c>
      <c r="K170" s="68">
        <v>26416072</v>
      </c>
      <c r="L170" s="65">
        <v>0</v>
      </c>
      <c r="M170" s="66">
        <v>0</v>
      </c>
      <c r="N170" s="66">
        <v>0</v>
      </c>
      <c r="O170" s="65">
        <v>0</v>
      </c>
      <c r="P170" s="65">
        <v>0</v>
      </c>
      <c r="Q170" s="66">
        <v>0</v>
      </c>
      <c r="R170" s="66">
        <v>0</v>
      </c>
      <c r="S170" s="65">
        <v>0</v>
      </c>
      <c r="T170" s="65">
        <v>0</v>
      </c>
      <c r="U170" s="66">
        <v>0</v>
      </c>
      <c r="V170" s="66">
        <v>0</v>
      </c>
      <c r="W170" s="68">
        <v>0</v>
      </c>
    </row>
    <row r="171" spans="1:23" ht="12.75">
      <c r="A171" s="62" t="s">
        <v>28</v>
      </c>
      <c r="B171" s="63" t="s">
        <v>312</v>
      </c>
      <c r="C171" s="64" t="s">
        <v>313</v>
      </c>
      <c r="D171" s="65">
        <v>143405121</v>
      </c>
      <c r="E171" s="66">
        <v>143405121</v>
      </c>
      <c r="F171" s="66">
        <v>36818533</v>
      </c>
      <c r="G171" s="67">
        <f t="shared" si="35"/>
        <v>0.25674489685762336</v>
      </c>
      <c r="H171" s="65">
        <v>10903603</v>
      </c>
      <c r="I171" s="66">
        <v>12388668</v>
      </c>
      <c r="J171" s="66">
        <v>13526262</v>
      </c>
      <c r="K171" s="68">
        <v>36818533</v>
      </c>
      <c r="L171" s="65">
        <v>0</v>
      </c>
      <c r="M171" s="66">
        <v>0</v>
      </c>
      <c r="N171" s="66">
        <v>0</v>
      </c>
      <c r="O171" s="65">
        <v>0</v>
      </c>
      <c r="P171" s="65">
        <v>0</v>
      </c>
      <c r="Q171" s="66">
        <v>0</v>
      </c>
      <c r="R171" s="66">
        <v>0</v>
      </c>
      <c r="S171" s="65">
        <v>0</v>
      </c>
      <c r="T171" s="65">
        <v>0</v>
      </c>
      <c r="U171" s="66">
        <v>0</v>
      </c>
      <c r="V171" s="66">
        <v>0</v>
      </c>
      <c r="W171" s="68">
        <v>0</v>
      </c>
    </row>
    <row r="172" spans="1:23" ht="12.75">
      <c r="A172" s="62" t="s">
        <v>28</v>
      </c>
      <c r="B172" s="63" t="s">
        <v>314</v>
      </c>
      <c r="C172" s="64" t="s">
        <v>315</v>
      </c>
      <c r="D172" s="65">
        <v>133688430</v>
      </c>
      <c r="E172" s="66">
        <v>133688430</v>
      </c>
      <c r="F172" s="66">
        <v>40115303</v>
      </c>
      <c r="G172" s="67">
        <f t="shared" si="35"/>
        <v>0.3000656302119787</v>
      </c>
      <c r="H172" s="65">
        <v>11818264</v>
      </c>
      <c r="I172" s="66">
        <v>14333774</v>
      </c>
      <c r="J172" s="66">
        <v>13963265</v>
      </c>
      <c r="K172" s="68">
        <v>40115303</v>
      </c>
      <c r="L172" s="65">
        <v>0</v>
      </c>
      <c r="M172" s="66">
        <v>0</v>
      </c>
      <c r="N172" s="66">
        <v>0</v>
      </c>
      <c r="O172" s="65">
        <v>0</v>
      </c>
      <c r="P172" s="65">
        <v>0</v>
      </c>
      <c r="Q172" s="66">
        <v>0</v>
      </c>
      <c r="R172" s="66">
        <v>0</v>
      </c>
      <c r="S172" s="65">
        <v>0</v>
      </c>
      <c r="T172" s="65">
        <v>0</v>
      </c>
      <c r="U172" s="66">
        <v>0</v>
      </c>
      <c r="V172" s="66">
        <v>0</v>
      </c>
      <c r="W172" s="68">
        <v>0</v>
      </c>
    </row>
    <row r="173" spans="1:23" ht="12.75">
      <c r="A173" s="62" t="s">
        <v>28</v>
      </c>
      <c r="B173" s="63" t="s">
        <v>316</v>
      </c>
      <c r="C173" s="64" t="s">
        <v>317</v>
      </c>
      <c r="D173" s="65">
        <v>48460000</v>
      </c>
      <c r="E173" s="66">
        <v>48460000</v>
      </c>
      <c r="F173" s="66">
        <v>12329676</v>
      </c>
      <c r="G173" s="67">
        <f t="shared" si="35"/>
        <v>0.2544299628559637</v>
      </c>
      <c r="H173" s="65">
        <v>3639262</v>
      </c>
      <c r="I173" s="66">
        <v>7333728</v>
      </c>
      <c r="J173" s="66">
        <v>1356686</v>
      </c>
      <c r="K173" s="68">
        <v>12329676</v>
      </c>
      <c r="L173" s="65">
        <v>0</v>
      </c>
      <c r="M173" s="66">
        <v>0</v>
      </c>
      <c r="N173" s="66">
        <v>0</v>
      </c>
      <c r="O173" s="65">
        <v>0</v>
      </c>
      <c r="P173" s="65">
        <v>0</v>
      </c>
      <c r="Q173" s="66">
        <v>0</v>
      </c>
      <c r="R173" s="66">
        <v>0</v>
      </c>
      <c r="S173" s="65">
        <v>0</v>
      </c>
      <c r="T173" s="65">
        <v>0</v>
      </c>
      <c r="U173" s="66">
        <v>0</v>
      </c>
      <c r="V173" s="66">
        <v>0</v>
      </c>
      <c r="W173" s="68">
        <v>0</v>
      </c>
    </row>
    <row r="174" spans="1:23" ht="12.75">
      <c r="A174" s="62" t="s">
        <v>28</v>
      </c>
      <c r="B174" s="63" t="s">
        <v>318</v>
      </c>
      <c r="C174" s="64" t="s">
        <v>319</v>
      </c>
      <c r="D174" s="65">
        <v>81666000</v>
      </c>
      <c r="E174" s="66">
        <v>81666000</v>
      </c>
      <c r="F174" s="66">
        <v>19328008</v>
      </c>
      <c r="G174" s="67">
        <f t="shared" si="35"/>
        <v>0.23667141772585898</v>
      </c>
      <c r="H174" s="65">
        <v>2986500</v>
      </c>
      <c r="I174" s="66">
        <v>7812527</v>
      </c>
      <c r="J174" s="66">
        <v>8528981</v>
      </c>
      <c r="K174" s="68">
        <v>19328008</v>
      </c>
      <c r="L174" s="65">
        <v>0</v>
      </c>
      <c r="M174" s="66">
        <v>0</v>
      </c>
      <c r="N174" s="66">
        <v>0</v>
      </c>
      <c r="O174" s="65">
        <v>0</v>
      </c>
      <c r="P174" s="65">
        <v>0</v>
      </c>
      <c r="Q174" s="66">
        <v>0</v>
      </c>
      <c r="R174" s="66">
        <v>0</v>
      </c>
      <c r="S174" s="65">
        <v>0</v>
      </c>
      <c r="T174" s="65">
        <v>0</v>
      </c>
      <c r="U174" s="66">
        <v>0</v>
      </c>
      <c r="V174" s="66">
        <v>0</v>
      </c>
      <c r="W174" s="68">
        <v>0</v>
      </c>
    </row>
    <row r="175" spans="1:23" ht="12.75">
      <c r="A175" s="62" t="s">
        <v>43</v>
      </c>
      <c r="B175" s="63" t="s">
        <v>320</v>
      </c>
      <c r="C175" s="64" t="s">
        <v>321</v>
      </c>
      <c r="D175" s="65">
        <v>449284255</v>
      </c>
      <c r="E175" s="66">
        <v>449284255</v>
      </c>
      <c r="F175" s="66">
        <v>67883627</v>
      </c>
      <c r="G175" s="67">
        <f t="shared" si="35"/>
        <v>0.15109282429672502</v>
      </c>
      <c r="H175" s="65">
        <v>12486059</v>
      </c>
      <c r="I175" s="66">
        <v>38155599</v>
      </c>
      <c r="J175" s="66">
        <v>17241969</v>
      </c>
      <c r="K175" s="68">
        <v>67883627</v>
      </c>
      <c r="L175" s="65">
        <v>0</v>
      </c>
      <c r="M175" s="66">
        <v>0</v>
      </c>
      <c r="N175" s="66">
        <v>0</v>
      </c>
      <c r="O175" s="65">
        <v>0</v>
      </c>
      <c r="P175" s="65">
        <v>0</v>
      </c>
      <c r="Q175" s="66">
        <v>0</v>
      </c>
      <c r="R175" s="66">
        <v>0</v>
      </c>
      <c r="S175" s="65">
        <v>0</v>
      </c>
      <c r="T175" s="65">
        <v>0</v>
      </c>
      <c r="U175" s="66">
        <v>0</v>
      </c>
      <c r="V175" s="66">
        <v>0</v>
      </c>
      <c r="W175" s="68">
        <v>0</v>
      </c>
    </row>
    <row r="176" spans="1:23" ht="12.75">
      <c r="A176" s="69"/>
      <c r="B176" s="70" t="s">
        <v>322</v>
      </c>
      <c r="C176" s="71"/>
      <c r="D176" s="72">
        <f>SUM(D170:D175)</f>
        <v>969380726</v>
      </c>
      <c r="E176" s="73">
        <f>SUM(E170:E175)</f>
        <v>969380726</v>
      </c>
      <c r="F176" s="73">
        <f>SUM(F170:F175)</f>
        <v>202891219</v>
      </c>
      <c r="G176" s="74">
        <f t="shared" si="35"/>
        <v>0.2092998277747891</v>
      </c>
      <c r="H176" s="72">
        <f aca="true" t="shared" si="36" ref="H176:W176">SUM(H170:H175)</f>
        <v>52462979</v>
      </c>
      <c r="I176" s="73">
        <f t="shared" si="36"/>
        <v>88701983</v>
      </c>
      <c r="J176" s="73">
        <f t="shared" si="36"/>
        <v>61726257</v>
      </c>
      <c r="K176" s="75">
        <f t="shared" si="36"/>
        <v>202891219</v>
      </c>
      <c r="L176" s="72">
        <f t="shared" si="36"/>
        <v>0</v>
      </c>
      <c r="M176" s="73">
        <f t="shared" si="36"/>
        <v>0</v>
      </c>
      <c r="N176" s="73">
        <f t="shared" si="36"/>
        <v>0</v>
      </c>
      <c r="O176" s="72">
        <f t="shared" si="36"/>
        <v>0</v>
      </c>
      <c r="P176" s="72">
        <f t="shared" si="36"/>
        <v>0</v>
      </c>
      <c r="Q176" s="73">
        <f t="shared" si="36"/>
        <v>0</v>
      </c>
      <c r="R176" s="73">
        <f t="shared" si="36"/>
        <v>0</v>
      </c>
      <c r="S176" s="72">
        <f t="shared" si="36"/>
        <v>0</v>
      </c>
      <c r="T176" s="72">
        <f t="shared" si="36"/>
        <v>0</v>
      </c>
      <c r="U176" s="73">
        <f t="shared" si="36"/>
        <v>0</v>
      </c>
      <c r="V176" s="73">
        <f t="shared" si="36"/>
        <v>0</v>
      </c>
      <c r="W176" s="75">
        <f t="shared" si="36"/>
        <v>0</v>
      </c>
    </row>
    <row r="177" spans="1:23" ht="12.75">
      <c r="A177" s="62" t="s">
        <v>28</v>
      </c>
      <c r="B177" s="63" t="s">
        <v>323</v>
      </c>
      <c r="C177" s="64" t="s">
        <v>324</v>
      </c>
      <c r="D177" s="65">
        <v>40064000</v>
      </c>
      <c r="E177" s="66">
        <v>40064000</v>
      </c>
      <c r="F177" s="66">
        <v>1453708</v>
      </c>
      <c r="G177" s="67">
        <f t="shared" si="35"/>
        <v>0.03628464456869009</v>
      </c>
      <c r="H177" s="65">
        <v>60699</v>
      </c>
      <c r="I177" s="66">
        <v>385250</v>
      </c>
      <c r="J177" s="66">
        <v>1007759</v>
      </c>
      <c r="K177" s="68">
        <v>1453708</v>
      </c>
      <c r="L177" s="65">
        <v>0</v>
      </c>
      <c r="M177" s="66">
        <v>0</v>
      </c>
      <c r="N177" s="66">
        <v>0</v>
      </c>
      <c r="O177" s="65">
        <v>0</v>
      </c>
      <c r="P177" s="65">
        <v>0</v>
      </c>
      <c r="Q177" s="66">
        <v>0</v>
      </c>
      <c r="R177" s="66">
        <v>0</v>
      </c>
      <c r="S177" s="65">
        <v>0</v>
      </c>
      <c r="T177" s="65">
        <v>0</v>
      </c>
      <c r="U177" s="66">
        <v>0</v>
      </c>
      <c r="V177" s="66">
        <v>0</v>
      </c>
      <c r="W177" s="68">
        <v>0</v>
      </c>
    </row>
    <row r="178" spans="1:23" ht="12.75">
      <c r="A178" s="62" t="s">
        <v>28</v>
      </c>
      <c r="B178" s="63" t="s">
        <v>325</v>
      </c>
      <c r="C178" s="64" t="s">
        <v>326</v>
      </c>
      <c r="D178" s="65">
        <v>202030000</v>
      </c>
      <c r="E178" s="66">
        <v>202030000</v>
      </c>
      <c r="F178" s="66">
        <v>39932318</v>
      </c>
      <c r="G178" s="67">
        <f t="shared" si="35"/>
        <v>0.19765538781369105</v>
      </c>
      <c r="H178" s="65">
        <v>7640421</v>
      </c>
      <c r="I178" s="66">
        <v>8141454</v>
      </c>
      <c r="J178" s="66">
        <v>24150443</v>
      </c>
      <c r="K178" s="68">
        <v>39932318</v>
      </c>
      <c r="L178" s="65">
        <v>0</v>
      </c>
      <c r="M178" s="66">
        <v>0</v>
      </c>
      <c r="N178" s="66">
        <v>0</v>
      </c>
      <c r="O178" s="65">
        <v>0</v>
      </c>
      <c r="P178" s="65">
        <v>0</v>
      </c>
      <c r="Q178" s="66">
        <v>0</v>
      </c>
      <c r="R178" s="66">
        <v>0</v>
      </c>
      <c r="S178" s="65">
        <v>0</v>
      </c>
      <c r="T178" s="65">
        <v>0</v>
      </c>
      <c r="U178" s="66">
        <v>0</v>
      </c>
      <c r="V178" s="66">
        <v>0</v>
      </c>
      <c r="W178" s="68">
        <v>0</v>
      </c>
    </row>
    <row r="179" spans="1:23" ht="12.75">
      <c r="A179" s="62" t="s">
        <v>28</v>
      </c>
      <c r="B179" s="63" t="s">
        <v>327</v>
      </c>
      <c r="C179" s="64" t="s">
        <v>328</v>
      </c>
      <c r="D179" s="65">
        <v>140276000</v>
      </c>
      <c r="E179" s="66">
        <v>140276000</v>
      </c>
      <c r="F179" s="66">
        <v>25629235</v>
      </c>
      <c r="G179" s="67">
        <f t="shared" si="35"/>
        <v>0.18270577290484474</v>
      </c>
      <c r="H179" s="65">
        <v>10614085</v>
      </c>
      <c r="I179" s="66">
        <v>4621738</v>
      </c>
      <c r="J179" s="66">
        <v>10393412</v>
      </c>
      <c r="K179" s="68">
        <v>25629235</v>
      </c>
      <c r="L179" s="65">
        <v>0</v>
      </c>
      <c r="M179" s="66">
        <v>0</v>
      </c>
      <c r="N179" s="66">
        <v>0</v>
      </c>
      <c r="O179" s="65">
        <v>0</v>
      </c>
      <c r="P179" s="65">
        <v>0</v>
      </c>
      <c r="Q179" s="66">
        <v>0</v>
      </c>
      <c r="R179" s="66">
        <v>0</v>
      </c>
      <c r="S179" s="65">
        <v>0</v>
      </c>
      <c r="T179" s="65">
        <v>0</v>
      </c>
      <c r="U179" s="66">
        <v>0</v>
      </c>
      <c r="V179" s="66">
        <v>0</v>
      </c>
      <c r="W179" s="68">
        <v>0</v>
      </c>
    </row>
    <row r="180" spans="1:23" ht="12.75">
      <c r="A180" s="62" t="s">
        <v>28</v>
      </c>
      <c r="B180" s="63" t="s">
        <v>329</v>
      </c>
      <c r="C180" s="64" t="s">
        <v>330</v>
      </c>
      <c r="D180" s="65">
        <v>107370000</v>
      </c>
      <c r="E180" s="66">
        <v>107370000</v>
      </c>
      <c r="F180" s="66">
        <v>0</v>
      </c>
      <c r="G180" s="67">
        <f t="shared" si="35"/>
        <v>0</v>
      </c>
      <c r="H180" s="65">
        <v>0</v>
      </c>
      <c r="I180" s="66">
        <v>0</v>
      </c>
      <c r="J180" s="66">
        <v>0</v>
      </c>
      <c r="K180" s="68">
        <v>0</v>
      </c>
      <c r="L180" s="65">
        <v>0</v>
      </c>
      <c r="M180" s="66">
        <v>0</v>
      </c>
      <c r="N180" s="66">
        <v>0</v>
      </c>
      <c r="O180" s="65">
        <v>0</v>
      </c>
      <c r="P180" s="65">
        <v>0</v>
      </c>
      <c r="Q180" s="66">
        <v>0</v>
      </c>
      <c r="R180" s="66">
        <v>0</v>
      </c>
      <c r="S180" s="65">
        <v>0</v>
      </c>
      <c r="T180" s="65">
        <v>0</v>
      </c>
      <c r="U180" s="66">
        <v>0</v>
      </c>
      <c r="V180" s="66">
        <v>0</v>
      </c>
      <c r="W180" s="68">
        <v>0</v>
      </c>
    </row>
    <row r="181" spans="1:23" ht="12.75">
      <c r="A181" s="62" t="s">
        <v>43</v>
      </c>
      <c r="B181" s="63" t="s">
        <v>331</v>
      </c>
      <c r="C181" s="64" t="s">
        <v>332</v>
      </c>
      <c r="D181" s="65">
        <v>719503017</v>
      </c>
      <c r="E181" s="66">
        <v>719503017</v>
      </c>
      <c r="F181" s="66">
        <v>47672695</v>
      </c>
      <c r="G181" s="67">
        <f t="shared" si="35"/>
        <v>0.06625781111908806</v>
      </c>
      <c r="H181" s="65">
        <v>0</v>
      </c>
      <c r="I181" s="66">
        <v>6410503</v>
      </c>
      <c r="J181" s="66">
        <v>41262192</v>
      </c>
      <c r="K181" s="68">
        <v>47672695</v>
      </c>
      <c r="L181" s="65">
        <v>0</v>
      </c>
      <c r="M181" s="66">
        <v>0</v>
      </c>
      <c r="N181" s="66">
        <v>0</v>
      </c>
      <c r="O181" s="65">
        <v>0</v>
      </c>
      <c r="P181" s="65">
        <v>0</v>
      </c>
      <c r="Q181" s="66">
        <v>0</v>
      </c>
      <c r="R181" s="66">
        <v>0</v>
      </c>
      <c r="S181" s="65">
        <v>0</v>
      </c>
      <c r="T181" s="65">
        <v>0</v>
      </c>
      <c r="U181" s="66">
        <v>0</v>
      </c>
      <c r="V181" s="66">
        <v>0</v>
      </c>
      <c r="W181" s="68">
        <v>0</v>
      </c>
    </row>
    <row r="182" spans="1:23" ht="12.75">
      <c r="A182" s="69"/>
      <c r="B182" s="70" t="s">
        <v>333</v>
      </c>
      <c r="C182" s="71"/>
      <c r="D182" s="72">
        <f>SUM(D177:D181)</f>
        <v>1209243017</v>
      </c>
      <c r="E182" s="73">
        <f>SUM(E177:E181)</f>
        <v>1209243017</v>
      </c>
      <c r="F182" s="73">
        <f>SUM(F177:F181)</f>
        <v>114687956</v>
      </c>
      <c r="G182" s="74">
        <f t="shared" si="35"/>
        <v>0.0948427688956421</v>
      </c>
      <c r="H182" s="72">
        <f aca="true" t="shared" si="37" ref="H182:W182">SUM(H177:H181)</f>
        <v>18315205</v>
      </c>
      <c r="I182" s="73">
        <f t="shared" si="37"/>
        <v>19558945</v>
      </c>
      <c r="J182" s="73">
        <f t="shared" si="37"/>
        <v>76813806</v>
      </c>
      <c r="K182" s="75">
        <f t="shared" si="37"/>
        <v>114687956</v>
      </c>
      <c r="L182" s="72">
        <f t="shared" si="37"/>
        <v>0</v>
      </c>
      <c r="M182" s="73">
        <f t="shared" si="37"/>
        <v>0</v>
      </c>
      <c r="N182" s="73">
        <f t="shared" si="37"/>
        <v>0</v>
      </c>
      <c r="O182" s="72">
        <f t="shared" si="37"/>
        <v>0</v>
      </c>
      <c r="P182" s="72">
        <f t="shared" si="37"/>
        <v>0</v>
      </c>
      <c r="Q182" s="73">
        <f t="shared" si="37"/>
        <v>0</v>
      </c>
      <c r="R182" s="73">
        <f t="shared" si="37"/>
        <v>0</v>
      </c>
      <c r="S182" s="72">
        <f t="shared" si="37"/>
        <v>0</v>
      </c>
      <c r="T182" s="72">
        <f t="shared" si="37"/>
        <v>0</v>
      </c>
      <c r="U182" s="73">
        <f t="shared" si="37"/>
        <v>0</v>
      </c>
      <c r="V182" s="73">
        <f t="shared" si="37"/>
        <v>0</v>
      </c>
      <c r="W182" s="75">
        <f t="shared" si="37"/>
        <v>0</v>
      </c>
    </row>
    <row r="183" spans="1:23" ht="12.75">
      <c r="A183" s="62" t="s">
        <v>28</v>
      </c>
      <c r="B183" s="63" t="s">
        <v>334</v>
      </c>
      <c r="C183" s="64" t="s">
        <v>335</v>
      </c>
      <c r="D183" s="65">
        <v>64755680</v>
      </c>
      <c r="E183" s="66">
        <v>64755680</v>
      </c>
      <c r="F183" s="66">
        <v>11129314</v>
      </c>
      <c r="G183" s="67">
        <f t="shared" si="35"/>
        <v>0.17186622084734499</v>
      </c>
      <c r="H183" s="65">
        <v>2308159</v>
      </c>
      <c r="I183" s="66">
        <v>5058320</v>
      </c>
      <c r="J183" s="66">
        <v>3762835</v>
      </c>
      <c r="K183" s="68">
        <v>11129314</v>
      </c>
      <c r="L183" s="65">
        <v>0</v>
      </c>
      <c r="M183" s="66">
        <v>0</v>
      </c>
      <c r="N183" s="66">
        <v>0</v>
      </c>
      <c r="O183" s="65">
        <v>0</v>
      </c>
      <c r="P183" s="65">
        <v>0</v>
      </c>
      <c r="Q183" s="66">
        <v>0</v>
      </c>
      <c r="R183" s="66">
        <v>0</v>
      </c>
      <c r="S183" s="65">
        <v>0</v>
      </c>
      <c r="T183" s="65">
        <v>0</v>
      </c>
      <c r="U183" s="66">
        <v>0</v>
      </c>
      <c r="V183" s="66">
        <v>0</v>
      </c>
      <c r="W183" s="68">
        <v>0</v>
      </c>
    </row>
    <row r="184" spans="1:23" ht="12.75">
      <c r="A184" s="62" t="s">
        <v>28</v>
      </c>
      <c r="B184" s="63" t="s">
        <v>336</v>
      </c>
      <c r="C184" s="64" t="s">
        <v>337</v>
      </c>
      <c r="D184" s="65">
        <v>70727270</v>
      </c>
      <c r="E184" s="66">
        <v>70727270</v>
      </c>
      <c r="F184" s="66">
        <v>2936</v>
      </c>
      <c r="G184" s="67">
        <f t="shared" si="35"/>
        <v>4.1511569724096516E-05</v>
      </c>
      <c r="H184" s="65">
        <v>2936</v>
      </c>
      <c r="I184" s="66">
        <v>0</v>
      </c>
      <c r="J184" s="66">
        <v>0</v>
      </c>
      <c r="K184" s="68">
        <v>2936</v>
      </c>
      <c r="L184" s="65">
        <v>0</v>
      </c>
      <c r="M184" s="66">
        <v>0</v>
      </c>
      <c r="N184" s="66">
        <v>0</v>
      </c>
      <c r="O184" s="65">
        <v>0</v>
      </c>
      <c r="P184" s="65">
        <v>0</v>
      </c>
      <c r="Q184" s="66">
        <v>0</v>
      </c>
      <c r="R184" s="66">
        <v>0</v>
      </c>
      <c r="S184" s="65">
        <v>0</v>
      </c>
      <c r="T184" s="65">
        <v>0</v>
      </c>
      <c r="U184" s="66">
        <v>0</v>
      </c>
      <c r="V184" s="66">
        <v>0</v>
      </c>
      <c r="W184" s="68">
        <v>0</v>
      </c>
    </row>
    <row r="185" spans="1:23" ht="12.75">
      <c r="A185" s="62" t="s">
        <v>28</v>
      </c>
      <c r="B185" s="63" t="s">
        <v>338</v>
      </c>
      <c r="C185" s="64" t="s">
        <v>339</v>
      </c>
      <c r="D185" s="65">
        <v>1096467000</v>
      </c>
      <c r="E185" s="66">
        <v>1096467000</v>
      </c>
      <c r="F185" s="66">
        <v>72211105</v>
      </c>
      <c r="G185" s="67">
        <f t="shared" si="35"/>
        <v>0.06585798295799145</v>
      </c>
      <c r="H185" s="65">
        <v>3958013</v>
      </c>
      <c r="I185" s="66">
        <v>16119878</v>
      </c>
      <c r="J185" s="66">
        <v>52133214</v>
      </c>
      <c r="K185" s="68">
        <v>72211105</v>
      </c>
      <c r="L185" s="65">
        <v>0</v>
      </c>
      <c r="M185" s="66">
        <v>0</v>
      </c>
      <c r="N185" s="66">
        <v>0</v>
      </c>
      <c r="O185" s="65">
        <v>0</v>
      </c>
      <c r="P185" s="65">
        <v>0</v>
      </c>
      <c r="Q185" s="66">
        <v>0</v>
      </c>
      <c r="R185" s="66">
        <v>0</v>
      </c>
      <c r="S185" s="65">
        <v>0</v>
      </c>
      <c r="T185" s="65">
        <v>0</v>
      </c>
      <c r="U185" s="66">
        <v>0</v>
      </c>
      <c r="V185" s="66">
        <v>0</v>
      </c>
      <c r="W185" s="68">
        <v>0</v>
      </c>
    </row>
    <row r="186" spans="1:23" ht="12.75">
      <c r="A186" s="62" t="s">
        <v>28</v>
      </c>
      <c r="B186" s="63" t="s">
        <v>340</v>
      </c>
      <c r="C186" s="64" t="s">
        <v>341</v>
      </c>
      <c r="D186" s="65">
        <v>142477270</v>
      </c>
      <c r="E186" s="66">
        <v>142477270</v>
      </c>
      <c r="F186" s="66">
        <v>16535633</v>
      </c>
      <c r="G186" s="67">
        <f t="shared" si="35"/>
        <v>0.11605804210032941</v>
      </c>
      <c r="H186" s="65">
        <v>3480604</v>
      </c>
      <c r="I186" s="66">
        <v>6705781</v>
      </c>
      <c r="J186" s="66">
        <v>6349248</v>
      </c>
      <c r="K186" s="68">
        <v>16535633</v>
      </c>
      <c r="L186" s="65">
        <v>0</v>
      </c>
      <c r="M186" s="66">
        <v>0</v>
      </c>
      <c r="N186" s="66">
        <v>0</v>
      </c>
      <c r="O186" s="65">
        <v>0</v>
      </c>
      <c r="P186" s="65">
        <v>0</v>
      </c>
      <c r="Q186" s="66">
        <v>0</v>
      </c>
      <c r="R186" s="66">
        <v>0</v>
      </c>
      <c r="S186" s="65">
        <v>0</v>
      </c>
      <c r="T186" s="65">
        <v>0</v>
      </c>
      <c r="U186" s="66">
        <v>0</v>
      </c>
      <c r="V186" s="66">
        <v>0</v>
      </c>
      <c r="W186" s="68">
        <v>0</v>
      </c>
    </row>
    <row r="187" spans="1:23" ht="12.75">
      <c r="A187" s="62" t="s">
        <v>43</v>
      </c>
      <c r="B187" s="63" t="s">
        <v>342</v>
      </c>
      <c r="C187" s="64" t="s">
        <v>343</v>
      </c>
      <c r="D187" s="65">
        <v>286956000</v>
      </c>
      <c r="E187" s="66">
        <v>286956000</v>
      </c>
      <c r="F187" s="66">
        <v>31232747</v>
      </c>
      <c r="G187" s="67">
        <f t="shared" si="35"/>
        <v>0.10884158895440416</v>
      </c>
      <c r="H187" s="65">
        <v>0</v>
      </c>
      <c r="I187" s="66">
        <v>0</v>
      </c>
      <c r="J187" s="66">
        <v>31232747</v>
      </c>
      <c r="K187" s="68">
        <v>31232747</v>
      </c>
      <c r="L187" s="65">
        <v>0</v>
      </c>
      <c r="M187" s="66">
        <v>0</v>
      </c>
      <c r="N187" s="66">
        <v>0</v>
      </c>
      <c r="O187" s="65">
        <v>0</v>
      </c>
      <c r="P187" s="65">
        <v>0</v>
      </c>
      <c r="Q187" s="66">
        <v>0</v>
      </c>
      <c r="R187" s="66">
        <v>0</v>
      </c>
      <c r="S187" s="65">
        <v>0</v>
      </c>
      <c r="T187" s="65">
        <v>0</v>
      </c>
      <c r="U187" s="66">
        <v>0</v>
      </c>
      <c r="V187" s="66">
        <v>0</v>
      </c>
      <c r="W187" s="68">
        <v>0</v>
      </c>
    </row>
    <row r="188" spans="1:23" ht="12.75">
      <c r="A188" s="69"/>
      <c r="B188" s="70" t="s">
        <v>344</v>
      </c>
      <c r="C188" s="71"/>
      <c r="D188" s="72">
        <f>SUM(D183:D187)</f>
        <v>1661383220</v>
      </c>
      <c r="E188" s="73">
        <f>SUM(E183:E187)</f>
        <v>1661383220</v>
      </c>
      <c r="F188" s="73">
        <f>SUM(F183:F187)</f>
        <v>131111735</v>
      </c>
      <c r="G188" s="74">
        <f t="shared" si="35"/>
        <v>0.07891721393454305</v>
      </c>
      <c r="H188" s="72">
        <f aca="true" t="shared" si="38" ref="H188:W188">SUM(H183:H187)</f>
        <v>9749712</v>
      </c>
      <c r="I188" s="73">
        <f t="shared" si="38"/>
        <v>27883979</v>
      </c>
      <c r="J188" s="73">
        <f t="shared" si="38"/>
        <v>93478044</v>
      </c>
      <c r="K188" s="75">
        <f t="shared" si="38"/>
        <v>131111735</v>
      </c>
      <c r="L188" s="72">
        <f t="shared" si="38"/>
        <v>0</v>
      </c>
      <c r="M188" s="73">
        <f t="shared" si="38"/>
        <v>0</v>
      </c>
      <c r="N188" s="73">
        <f t="shared" si="38"/>
        <v>0</v>
      </c>
      <c r="O188" s="72">
        <f t="shared" si="38"/>
        <v>0</v>
      </c>
      <c r="P188" s="72">
        <f t="shared" si="38"/>
        <v>0</v>
      </c>
      <c r="Q188" s="73">
        <f t="shared" si="38"/>
        <v>0</v>
      </c>
      <c r="R188" s="73">
        <f t="shared" si="38"/>
        <v>0</v>
      </c>
      <c r="S188" s="72">
        <f t="shared" si="38"/>
        <v>0</v>
      </c>
      <c r="T188" s="72">
        <f t="shared" si="38"/>
        <v>0</v>
      </c>
      <c r="U188" s="73">
        <f t="shared" si="38"/>
        <v>0</v>
      </c>
      <c r="V188" s="73">
        <f t="shared" si="38"/>
        <v>0</v>
      </c>
      <c r="W188" s="75">
        <f t="shared" si="38"/>
        <v>0</v>
      </c>
    </row>
    <row r="189" spans="1:23" ht="12.75">
      <c r="A189" s="62" t="s">
        <v>28</v>
      </c>
      <c r="B189" s="63" t="s">
        <v>345</v>
      </c>
      <c r="C189" s="64" t="s">
        <v>346</v>
      </c>
      <c r="D189" s="65">
        <v>85627299</v>
      </c>
      <c r="E189" s="66">
        <v>85627299</v>
      </c>
      <c r="F189" s="66">
        <v>0</v>
      </c>
      <c r="G189" s="67">
        <f t="shared" si="35"/>
        <v>0</v>
      </c>
      <c r="H189" s="65">
        <v>0</v>
      </c>
      <c r="I189" s="66">
        <v>0</v>
      </c>
      <c r="J189" s="66">
        <v>0</v>
      </c>
      <c r="K189" s="68">
        <v>0</v>
      </c>
      <c r="L189" s="65">
        <v>0</v>
      </c>
      <c r="M189" s="66">
        <v>0</v>
      </c>
      <c r="N189" s="66">
        <v>0</v>
      </c>
      <c r="O189" s="65">
        <v>0</v>
      </c>
      <c r="P189" s="65">
        <v>0</v>
      </c>
      <c r="Q189" s="66">
        <v>0</v>
      </c>
      <c r="R189" s="66">
        <v>0</v>
      </c>
      <c r="S189" s="65">
        <v>0</v>
      </c>
      <c r="T189" s="65">
        <v>0</v>
      </c>
      <c r="U189" s="66">
        <v>0</v>
      </c>
      <c r="V189" s="66">
        <v>0</v>
      </c>
      <c r="W189" s="68">
        <v>0</v>
      </c>
    </row>
    <row r="190" spans="1:23" ht="12.75">
      <c r="A190" s="62" t="s">
        <v>28</v>
      </c>
      <c r="B190" s="63" t="s">
        <v>347</v>
      </c>
      <c r="C190" s="64" t="s">
        <v>348</v>
      </c>
      <c r="D190" s="65">
        <v>68080000</v>
      </c>
      <c r="E190" s="66">
        <v>68080000</v>
      </c>
      <c r="F190" s="66">
        <v>33835765</v>
      </c>
      <c r="G190" s="67">
        <f t="shared" si="35"/>
        <v>0.49700007344300823</v>
      </c>
      <c r="H190" s="65">
        <v>14077019</v>
      </c>
      <c r="I190" s="66">
        <v>12565517</v>
      </c>
      <c r="J190" s="66">
        <v>7193229</v>
      </c>
      <c r="K190" s="68">
        <v>33835765</v>
      </c>
      <c r="L190" s="65">
        <v>0</v>
      </c>
      <c r="M190" s="66">
        <v>0</v>
      </c>
      <c r="N190" s="66">
        <v>0</v>
      </c>
      <c r="O190" s="65">
        <v>0</v>
      </c>
      <c r="P190" s="65">
        <v>0</v>
      </c>
      <c r="Q190" s="66">
        <v>0</v>
      </c>
      <c r="R190" s="66">
        <v>0</v>
      </c>
      <c r="S190" s="65">
        <v>0</v>
      </c>
      <c r="T190" s="65">
        <v>0</v>
      </c>
      <c r="U190" s="66">
        <v>0</v>
      </c>
      <c r="V190" s="66">
        <v>0</v>
      </c>
      <c r="W190" s="68">
        <v>0</v>
      </c>
    </row>
    <row r="191" spans="1:23" ht="12.75">
      <c r="A191" s="62" t="s">
        <v>28</v>
      </c>
      <c r="B191" s="63" t="s">
        <v>349</v>
      </c>
      <c r="C191" s="64" t="s">
        <v>350</v>
      </c>
      <c r="D191" s="65">
        <v>80752450</v>
      </c>
      <c r="E191" s="66">
        <v>80752450</v>
      </c>
      <c r="F191" s="66">
        <v>17878440</v>
      </c>
      <c r="G191" s="67">
        <f t="shared" si="35"/>
        <v>0.2213981123792529</v>
      </c>
      <c r="H191" s="65">
        <v>2338476</v>
      </c>
      <c r="I191" s="66">
        <v>5551273</v>
      </c>
      <c r="J191" s="66">
        <v>9988691</v>
      </c>
      <c r="K191" s="68">
        <v>17878440</v>
      </c>
      <c r="L191" s="65">
        <v>0</v>
      </c>
      <c r="M191" s="66">
        <v>0</v>
      </c>
      <c r="N191" s="66">
        <v>0</v>
      </c>
      <c r="O191" s="65">
        <v>0</v>
      </c>
      <c r="P191" s="65">
        <v>0</v>
      </c>
      <c r="Q191" s="66">
        <v>0</v>
      </c>
      <c r="R191" s="66">
        <v>0</v>
      </c>
      <c r="S191" s="65">
        <v>0</v>
      </c>
      <c r="T191" s="65">
        <v>0</v>
      </c>
      <c r="U191" s="66">
        <v>0</v>
      </c>
      <c r="V191" s="66">
        <v>0</v>
      </c>
      <c r="W191" s="68">
        <v>0</v>
      </c>
    </row>
    <row r="192" spans="1:23" ht="12.75">
      <c r="A192" s="62" t="s">
        <v>28</v>
      </c>
      <c r="B192" s="63" t="s">
        <v>351</v>
      </c>
      <c r="C192" s="64" t="s">
        <v>352</v>
      </c>
      <c r="D192" s="65">
        <v>408401500</v>
      </c>
      <c r="E192" s="66">
        <v>408401500</v>
      </c>
      <c r="F192" s="66">
        <v>93940199</v>
      </c>
      <c r="G192" s="67">
        <f t="shared" si="35"/>
        <v>0.23001923107530212</v>
      </c>
      <c r="H192" s="65">
        <v>16229135</v>
      </c>
      <c r="I192" s="66">
        <v>30066619</v>
      </c>
      <c r="J192" s="66">
        <v>47644445</v>
      </c>
      <c r="K192" s="68">
        <v>93940199</v>
      </c>
      <c r="L192" s="65">
        <v>0</v>
      </c>
      <c r="M192" s="66">
        <v>0</v>
      </c>
      <c r="N192" s="66">
        <v>0</v>
      </c>
      <c r="O192" s="65">
        <v>0</v>
      </c>
      <c r="P192" s="65">
        <v>0</v>
      </c>
      <c r="Q192" s="66">
        <v>0</v>
      </c>
      <c r="R192" s="66">
        <v>0</v>
      </c>
      <c r="S192" s="65">
        <v>0</v>
      </c>
      <c r="T192" s="65">
        <v>0</v>
      </c>
      <c r="U192" s="66">
        <v>0</v>
      </c>
      <c r="V192" s="66">
        <v>0</v>
      </c>
      <c r="W192" s="68">
        <v>0</v>
      </c>
    </row>
    <row r="193" spans="1:23" ht="12.75">
      <c r="A193" s="62" t="s">
        <v>28</v>
      </c>
      <c r="B193" s="63" t="s">
        <v>353</v>
      </c>
      <c r="C193" s="64" t="s">
        <v>354</v>
      </c>
      <c r="D193" s="65">
        <v>87442250</v>
      </c>
      <c r="E193" s="66">
        <v>87442250</v>
      </c>
      <c r="F193" s="66">
        <v>135802</v>
      </c>
      <c r="G193" s="67">
        <f t="shared" si="35"/>
        <v>0.001553047868736223</v>
      </c>
      <c r="H193" s="65">
        <v>0</v>
      </c>
      <c r="I193" s="66">
        <v>135802</v>
      </c>
      <c r="J193" s="66">
        <v>0</v>
      </c>
      <c r="K193" s="68">
        <v>135802</v>
      </c>
      <c r="L193" s="65">
        <v>0</v>
      </c>
      <c r="M193" s="66">
        <v>0</v>
      </c>
      <c r="N193" s="66">
        <v>0</v>
      </c>
      <c r="O193" s="65">
        <v>0</v>
      </c>
      <c r="P193" s="65">
        <v>0</v>
      </c>
      <c r="Q193" s="66">
        <v>0</v>
      </c>
      <c r="R193" s="66">
        <v>0</v>
      </c>
      <c r="S193" s="65">
        <v>0</v>
      </c>
      <c r="T193" s="65">
        <v>0</v>
      </c>
      <c r="U193" s="66">
        <v>0</v>
      </c>
      <c r="V193" s="66">
        <v>0</v>
      </c>
      <c r="W193" s="68">
        <v>0</v>
      </c>
    </row>
    <row r="194" spans="1:23" ht="12.75">
      <c r="A194" s="62" t="s">
        <v>43</v>
      </c>
      <c r="B194" s="63" t="s">
        <v>355</v>
      </c>
      <c r="C194" s="64" t="s">
        <v>356</v>
      </c>
      <c r="D194" s="65">
        <v>0</v>
      </c>
      <c r="E194" s="66">
        <v>0</v>
      </c>
      <c r="F194" s="66">
        <v>0</v>
      </c>
      <c r="G194" s="67">
        <f t="shared" si="35"/>
        <v>0</v>
      </c>
      <c r="H194" s="65">
        <v>0</v>
      </c>
      <c r="I194" s="66">
        <v>0</v>
      </c>
      <c r="J194" s="66">
        <v>0</v>
      </c>
      <c r="K194" s="68">
        <v>0</v>
      </c>
      <c r="L194" s="65">
        <v>0</v>
      </c>
      <c r="M194" s="66">
        <v>0</v>
      </c>
      <c r="N194" s="66">
        <v>0</v>
      </c>
      <c r="O194" s="65">
        <v>0</v>
      </c>
      <c r="P194" s="65">
        <v>0</v>
      </c>
      <c r="Q194" s="66">
        <v>0</v>
      </c>
      <c r="R194" s="66">
        <v>0</v>
      </c>
      <c r="S194" s="65">
        <v>0</v>
      </c>
      <c r="T194" s="65">
        <v>0</v>
      </c>
      <c r="U194" s="66">
        <v>0</v>
      </c>
      <c r="V194" s="66">
        <v>0</v>
      </c>
      <c r="W194" s="68">
        <v>0</v>
      </c>
    </row>
    <row r="195" spans="1:23" ht="12.75">
      <c r="A195" s="69"/>
      <c r="B195" s="70" t="s">
        <v>357</v>
      </c>
      <c r="C195" s="71"/>
      <c r="D195" s="72">
        <f>SUM(D189:D194)</f>
        <v>730303499</v>
      </c>
      <c r="E195" s="73">
        <f>SUM(E189:E194)</f>
        <v>730303499</v>
      </c>
      <c r="F195" s="73">
        <f>SUM(F189:F194)</f>
        <v>145790206</v>
      </c>
      <c r="G195" s="74">
        <f t="shared" si="35"/>
        <v>0.19962961453646275</v>
      </c>
      <c r="H195" s="72">
        <f aca="true" t="shared" si="39" ref="H195:W195">SUM(H189:H194)</f>
        <v>32644630</v>
      </c>
      <c r="I195" s="73">
        <f t="shared" si="39"/>
        <v>48319211</v>
      </c>
      <c r="J195" s="73">
        <f t="shared" si="39"/>
        <v>64826365</v>
      </c>
      <c r="K195" s="75">
        <f t="shared" si="39"/>
        <v>145790206</v>
      </c>
      <c r="L195" s="72">
        <f t="shared" si="39"/>
        <v>0</v>
      </c>
      <c r="M195" s="73">
        <f t="shared" si="39"/>
        <v>0</v>
      </c>
      <c r="N195" s="73">
        <f t="shared" si="39"/>
        <v>0</v>
      </c>
      <c r="O195" s="72">
        <f t="shared" si="39"/>
        <v>0</v>
      </c>
      <c r="P195" s="72">
        <f t="shared" si="39"/>
        <v>0</v>
      </c>
      <c r="Q195" s="73">
        <f t="shared" si="39"/>
        <v>0</v>
      </c>
      <c r="R195" s="73">
        <f t="shared" si="39"/>
        <v>0</v>
      </c>
      <c r="S195" s="72">
        <f t="shared" si="39"/>
        <v>0</v>
      </c>
      <c r="T195" s="72">
        <f t="shared" si="39"/>
        <v>0</v>
      </c>
      <c r="U195" s="73">
        <f t="shared" si="39"/>
        <v>0</v>
      </c>
      <c r="V195" s="73">
        <f t="shared" si="39"/>
        <v>0</v>
      </c>
      <c r="W195" s="75">
        <f t="shared" si="39"/>
        <v>0</v>
      </c>
    </row>
    <row r="196" spans="1:23" ht="12.75">
      <c r="A196" s="62" t="s">
        <v>28</v>
      </c>
      <c r="B196" s="63" t="s">
        <v>358</v>
      </c>
      <c r="C196" s="64" t="s">
        <v>359</v>
      </c>
      <c r="D196" s="65">
        <v>65507958</v>
      </c>
      <c r="E196" s="66">
        <v>65507958</v>
      </c>
      <c r="F196" s="66">
        <v>7532049</v>
      </c>
      <c r="G196" s="67">
        <f t="shared" si="35"/>
        <v>0.11497914497655384</v>
      </c>
      <c r="H196" s="65">
        <v>99617</v>
      </c>
      <c r="I196" s="66">
        <v>2340084</v>
      </c>
      <c r="J196" s="66">
        <v>5092348</v>
      </c>
      <c r="K196" s="68">
        <v>7532049</v>
      </c>
      <c r="L196" s="65">
        <v>0</v>
      </c>
      <c r="M196" s="66">
        <v>0</v>
      </c>
      <c r="N196" s="66">
        <v>0</v>
      </c>
      <c r="O196" s="65">
        <v>0</v>
      </c>
      <c r="P196" s="65">
        <v>0</v>
      </c>
      <c r="Q196" s="66">
        <v>0</v>
      </c>
      <c r="R196" s="66">
        <v>0</v>
      </c>
      <c r="S196" s="65">
        <v>0</v>
      </c>
      <c r="T196" s="65">
        <v>0</v>
      </c>
      <c r="U196" s="66">
        <v>0</v>
      </c>
      <c r="V196" s="66">
        <v>0</v>
      </c>
      <c r="W196" s="68">
        <v>0</v>
      </c>
    </row>
    <row r="197" spans="1:23" ht="12.75">
      <c r="A197" s="62" t="s">
        <v>28</v>
      </c>
      <c r="B197" s="63" t="s">
        <v>360</v>
      </c>
      <c r="C197" s="64" t="s">
        <v>361</v>
      </c>
      <c r="D197" s="65">
        <v>94449000</v>
      </c>
      <c r="E197" s="66">
        <v>94449000</v>
      </c>
      <c r="F197" s="66">
        <v>18115112</v>
      </c>
      <c r="G197" s="67">
        <f t="shared" si="35"/>
        <v>0.1917978168111891</v>
      </c>
      <c r="H197" s="65">
        <v>5226250</v>
      </c>
      <c r="I197" s="66">
        <v>4483240</v>
      </c>
      <c r="J197" s="66">
        <v>8405622</v>
      </c>
      <c r="K197" s="68">
        <v>18115112</v>
      </c>
      <c r="L197" s="65">
        <v>0</v>
      </c>
      <c r="M197" s="66">
        <v>0</v>
      </c>
      <c r="N197" s="66">
        <v>0</v>
      </c>
      <c r="O197" s="65">
        <v>0</v>
      </c>
      <c r="P197" s="65">
        <v>0</v>
      </c>
      <c r="Q197" s="66">
        <v>0</v>
      </c>
      <c r="R197" s="66">
        <v>0</v>
      </c>
      <c r="S197" s="65">
        <v>0</v>
      </c>
      <c r="T197" s="65">
        <v>0</v>
      </c>
      <c r="U197" s="66">
        <v>0</v>
      </c>
      <c r="V197" s="66">
        <v>0</v>
      </c>
      <c r="W197" s="68">
        <v>0</v>
      </c>
    </row>
    <row r="198" spans="1:23" ht="12.75">
      <c r="A198" s="62" t="s">
        <v>28</v>
      </c>
      <c r="B198" s="63" t="s">
        <v>362</v>
      </c>
      <c r="C198" s="64" t="s">
        <v>363</v>
      </c>
      <c r="D198" s="65">
        <v>154910000</v>
      </c>
      <c r="E198" s="66">
        <v>154910000</v>
      </c>
      <c r="F198" s="66">
        <v>39295869</v>
      </c>
      <c r="G198" s="67">
        <f t="shared" si="35"/>
        <v>0.25366902717707057</v>
      </c>
      <c r="H198" s="65">
        <v>11401197</v>
      </c>
      <c r="I198" s="66">
        <v>11595906</v>
      </c>
      <c r="J198" s="66">
        <v>16298766</v>
      </c>
      <c r="K198" s="68">
        <v>39295869</v>
      </c>
      <c r="L198" s="65">
        <v>0</v>
      </c>
      <c r="M198" s="66">
        <v>0</v>
      </c>
      <c r="N198" s="66">
        <v>0</v>
      </c>
      <c r="O198" s="65">
        <v>0</v>
      </c>
      <c r="P198" s="65">
        <v>0</v>
      </c>
      <c r="Q198" s="66">
        <v>0</v>
      </c>
      <c r="R198" s="66">
        <v>0</v>
      </c>
      <c r="S198" s="65">
        <v>0</v>
      </c>
      <c r="T198" s="65">
        <v>0</v>
      </c>
      <c r="U198" s="66">
        <v>0</v>
      </c>
      <c r="V198" s="66">
        <v>0</v>
      </c>
      <c r="W198" s="68">
        <v>0</v>
      </c>
    </row>
    <row r="199" spans="1:23" ht="12.75">
      <c r="A199" s="62" t="s">
        <v>28</v>
      </c>
      <c r="B199" s="63" t="s">
        <v>364</v>
      </c>
      <c r="C199" s="64" t="s">
        <v>365</v>
      </c>
      <c r="D199" s="65">
        <v>241013799</v>
      </c>
      <c r="E199" s="66">
        <v>241013799</v>
      </c>
      <c r="F199" s="66">
        <v>8118485</v>
      </c>
      <c r="G199" s="67">
        <f t="shared" si="35"/>
        <v>0.03368473105558574</v>
      </c>
      <c r="H199" s="65">
        <v>0</v>
      </c>
      <c r="I199" s="66">
        <v>0</v>
      </c>
      <c r="J199" s="66">
        <v>8118485</v>
      </c>
      <c r="K199" s="68">
        <v>8118485</v>
      </c>
      <c r="L199" s="65">
        <v>0</v>
      </c>
      <c r="M199" s="66">
        <v>0</v>
      </c>
      <c r="N199" s="66">
        <v>0</v>
      </c>
      <c r="O199" s="65">
        <v>0</v>
      </c>
      <c r="P199" s="65">
        <v>0</v>
      </c>
      <c r="Q199" s="66">
        <v>0</v>
      </c>
      <c r="R199" s="66">
        <v>0</v>
      </c>
      <c r="S199" s="65">
        <v>0</v>
      </c>
      <c r="T199" s="65">
        <v>0</v>
      </c>
      <c r="U199" s="66">
        <v>0</v>
      </c>
      <c r="V199" s="66">
        <v>0</v>
      </c>
      <c r="W199" s="68">
        <v>0</v>
      </c>
    </row>
    <row r="200" spans="1:23" ht="12.75">
      <c r="A200" s="62" t="s">
        <v>43</v>
      </c>
      <c r="B200" s="63" t="s">
        <v>366</v>
      </c>
      <c r="C200" s="64" t="s">
        <v>367</v>
      </c>
      <c r="D200" s="65">
        <v>690166000</v>
      </c>
      <c r="E200" s="66">
        <v>690166000</v>
      </c>
      <c r="F200" s="66">
        <v>69774547</v>
      </c>
      <c r="G200" s="67">
        <f t="shared" si="35"/>
        <v>0.10109820970607071</v>
      </c>
      <c r="H200" s="65">
        <v>20180964</v>
      </c>
      <c r="I200" s="66">
        <v>19222118</v>
      </c>
      <c r="J200" s="66">
        <v>30371465</v>
      </c>
      <c r="K200" s="68">
        <v>69774547</v>
      </c>
      <c r="L200" s="65">
        <v>0</v>
      </c>
      <c r="M200" s="66">
        <v>0</v>
      </c>
      <c r="N200" s="66">
        <v>0</v>
      </c>
      <c r="O200" s="65">
        <v>0</v>
      </c>
      <c r="P200" s="65">
        <v>0</v>
      </c>
      <c r="Q200" s="66">
        <v>0</v>
      </c>
      <c r="R200" s="66">
        <v>0</v>
      </c>
      <c r="S200" s="65">
        <v>0</v>
      </c>
      <c r="T200" s="65">
        <v>0</v>
      </c>
      <c r="U200" s="66">
        <v>0</v>
      </c>
      <c r="V200" s="66">
        <v>0</v>
      </c>
      <c r="W200" s="68">
        <v>0</v>
      </c>
    </row>
    <row r="201" spans="1:23" ht="12.75">
      <c r="A201" s="69"/>
      <c r="B201" s="70" t="s">
        <v>368</v>
      </c>
      <c r="C201" s="71"/>
      <c r="D201" s="72">
        <f>SUM(D196:D200)</f>
        <v>1246046757</v>
      </c>
      <c r="E201" s="73">
        <f>SUM(E196:E200)</f>
        <v>1246046757</v>
      </c>
      <c r="F201" s="73">
        <f>SUM(F196:F200)</f>
        <v>142836062</v>
      </c>
      <c r="G201" s="74">
        <f t="shared" si="35"/>
        <v>0.11463138216730659</v>
      </c>
      <c r="H201" s="72">
        <f aca="true" t="shared" si="40" ref="H201:W201">SUM(H196:H200)</f>
        <v>36908028</v>
      </c>
      <c r="I201" s="73">
        <f t="shared" si="40"/>
        <v>37641348</v>
      </c>
      <c r="J201" s="73">
        <f t="shared" si="40"/>
        <v>68286686</v>
      </c>
      <c r="K201" s="75">
        <f t="shared" si="40"/>
        <v>142836062</v>
      </c>
      <c r="L201" s="72">
        <f t="shared" si="40"/>
        <v>0</v>
      </c>
      <c r="M201" s="73">
        <f t="shared" si="40"/>
        <v>0</v>
      </c>
      <c r="N201" s="73">
        <f t="shared" si="40"/>
        <v>0</v>
      </c>
      <c r="O201" s="72">
        <f t="shared" si="40"/>
        <v>0</v>
      </c>
      <c r="P201" s="72">
        <f t="shared" si="40"/>
        <v>0</v>
      </c>
      <c r="Q201" s="73">
        <f t="shared" si="40"/>
        <v>0</v>
      </c>
      <c r="R201" s="73">
        <f t="shared" si="40"/>
        <v>0</v>
      </c>
      <c r="S201" s="72">
        <f t="shared" si="40"/>
        <v>0</v>
      </c>
      <c r="T201" s="72">
        <f t="shared" si="40"/>
        <v>0</v>
      </c>
      <c r="U201" s="73">
        <f t="shared" si="40"/>
        <v>0</v>
      </c>
      <c r="V201" s="73">
        <f t="shared" si="40"/>
        <v>0</v>
      </c>
      <c r="W201" s="75">
        <f t="shared" si="40"/>
        <v>0</v>
      </c>
    </row>
    <row r="202" spans="1:23" ht="12.75">
      <c r="A202" s="99"/>
      <c r="B202" s="100" t="s">
        <v>369</v>
      </c>
      <c r="C202" s="101"/>
      <c r="D202" s="102">
        <f>SUM(D170:D175,D177:D181,D183:D187,D189:D194,D196:D200)</f>
        <v>5816357219</v>
      </c>
      <c r="E202" s="103">
        <f>SUM(E170:E175,E177:E181,E183:E187,E189:E194,E196:E200)</f>
        <v>5816357219</v>
      </c>
      <c r="F202" s="103">
        <f>SUM(F170:F175,F177:F181,F183:F187,F189:F194,F196:F200)</f>
        <v>737317178</v>
      </c>
      <c r="G202" s="104">
        <f t="shared" si="35"/>
        <v>0.12676614420989193</v>
      </c>
      <c r="H202" s="102">
        <f aca="true" t="shared" si="41" ref="H202:W202">SUM(H170:H175,H177:H181,H183:H187,H189:H194,H196:H200)</f>
        <v>150080554</v>
      </c>
      <c r="I202" s="103">
        <f t="shared" si="41"/>
        <v>222105466</v>
      </c>
      <c r="J202" s="103">
        <f t="shared" si="41"/>
        <v>365131158</v>
      </c>
      <c r="K202" s="105">
        <f t="shared" si="41"/>
        <v>737317178</v>
      </c>
      <c r="L202" s="72">
        <f t="shared" si="41"/>
        <v>0</v>
      </c>
      <c r="M202" s="73">
        <f t="shared" si="41"/>
        <v>0</v>
      </c>
      <c r="N202" s="73">
        <f t="shared" si="41"/>
        <v>0</v>
      </c>
      <c r="O202" s="72">
        <f t="shared" si="41"/>
        <v>0</v>
      </c>
      <c r="P202" s="72">
        <f t="shared" si="41"/>
        <v>0</v>
      </c>
      <c r="Q202" s="73">
        <f t="shared" si="41"/>
        <v>0</v>
      </c>
      <c r="R202" s="73">
        <f t="shared" si="41"/>
        <v>0</v>
      </c>
      <c r="S202" s="72">
        <f t="shared" si="41"/>
        <v>0</v>
      </c>
      <c r="T202" s="72">
        <f t="shared" si="41"/>
        <v>0</v>
      </c>
      <c r="U202" s="73">
        <f t="shared" si="41"/>
        <v>0</v>
      </c>
      <c r="V202" s="73">
        <f t="shared" si="41"/>
        <v>0</v>
      </c>
      <c r="W202" s="75">
        <f t="shared" si="41"/>
        <v>0</v>
      </c>
    </row>
    <row r="203" spans="1:23" ht="12.75">
      <c r="A203" s="57"/>
      <c r="B203" s="58" t="s">
        <v>606</v>
      </c>
      <c r="C203" s="59"/>
      <c r="D203" s="76"/>
      <c r="E203" s="77"/>
      <c r="F203" s="77"/>
      <c r="G203" s="78"/>
      <c r="H203" s="76"/>
      <c r="I203" s="77"/>
      <c r="J203" s="77"/>
      <c r="K203" s="79"/>
      <c r="L203" s="76"/>
      <c r="M203" s="77"/>
      <c r="N203" s="77"/>
      <c r="O203" s="76"/>
      <c r="P203" s="76"/>
      <c r="Q203" s="77"/>
      <c r="R203" s="77"/>
      <c r="S203" s="76"/>
      <c r="T203" s="76"/>
      <c r="U203" s="77"/>
      <c r="V203" s="77"/>
      <c r="W203" s="79"/>
    </row>
    <row r="204" spans="1:23" ht="12.75">
      <c r="A204" s="61"/>
      <c r="B204" s="58" t="s">
        <v>370</v>
      </c>
      <c r="C204" s="59"/>
      <c r="D204" s="76"/>
      <c r="E204" s="77"/>
      <c r="F204" s="77"/>
      <c r="G204" s="78"/>
      <c r="H204" s="76"/>
      <c r="I204" s="77"/>
      <c r="J204" s="77"/>
      <c r="K204" s="79"/>
      <c r="L204" s="76"/>
      <c r="M204" s="77"/>
      <c r="N204" s="77"/>
      <c r="O204" s="76"/>
      <c r="P204" s="76"/>
      <c r="Q204" s="77"/>
      <c r="R204" s="77"/>
      <c r="S204" s="76"/>
      <c r="T204" s="76"/>
      <c r="U204" s="77"/>
      <c r="V204" s="77"/>
      <c r="W204" s="79"/>
    </row>
    <row r="205" spans="1:23" ht="12.75">
      <c r="A205" s="62" t="s">
        <v>28</v>
      </c>
      <c r="B205" s="63" t="s">
        <v>371</v>
      </c>
      <c r="C205" s="64" t="s">
        <v>372</v>
      </c>
      <c r="D205" s="65">
        <v>120602300</v>
      </c>
      <c r="E205" s="66">
        <v>120602300</v>
      </c>
      <c r="F205" s="66">
        <v>25223985</v>
      </c>
      <c r="G205" s="67">
        <f aca="true" t="shared" si="42" ref="G205:G228">IF($D205=0,0,$F205/$D205)</f>
        <v>0.2091501157108944</v>
      </c>
      <c r="H205" s="65">
        <v>0</v>
      </c>
      <c r="I205" s="66">
        <v>11198973</v>
      </c>
      <c r="J205" s="66">
        <v>14025012</v>
      </c>
      <c r="K205" s="68">
        <v>25223985</v>
      </c>
      <c r="L205" s="65">
        <v>0</v>
      </c>
      <c r="M205" s="66">
        <v>0</v>
      </c>
      <c r="N205" s="66">
        <v>0</v>
      </c>
      <c r="O205" s="65">
        <v>0</v>
      </c>
      <c r="P205" s="65">
        <v>0</v>
      </c>
      <c r="Q205" s="66">
        <v>0</v>
      </c>
      <c r="R205" s="66">
        <v>0</v>
      </c>
      <c r="S205" s="65">
        <v>0</v>
      </c>
      <c r="T205" s="65">
        <v>0</v>
      </c>
      <c r="U205" s="66">
        <v>0</v>
      </c>
      <c r="V205" s="66">
        <v>0</v>
      </c>
      <c r="W205" s="68">
        <v>0</v>
      </c>
    </row>
    <row r="206" spans="1:23" ht="12.75">
      <c r="A206" s="62" t="s">
        <v>28</v>
      </c>
      <c r="B206" s="63" t="s">
        <v>373</v>
      </c>
      <c r="C206" s="64" t="s">
        <v>374</v>
      </c>
      <c r="D206" s="65">
        <v>76563810</v>
      </c>
      <c r="E206" s="66">
        <v>76563810</v>
      </c>
      <c r="F206" s="66">
        <v>4680197</v>
      </c>
      <c r="G206" s="67">
        <f t="shared" si="42"/>
        <v>0.061128057759926004</v>
      </c>
      <c r="H206" s="65">
        <v>0</v>
      </c>
      <c r="I206" s="66">
        <v>1041756</v>
      </c>
      <c r="J206" s="66">
        <v>3638441</v>
      </c>
      <c r="K206" s="68">
        <v>4680197</v>
      </c>
      <c r="L206" s="65">
        <v>0</v>
      </c>
      <c r="M206" s="66">
        <v>0</v>
      </c>
      <c r="N206" s="66">
        <v>0</v>
      </c>
      <c r="O206" s="65">
        <v>0</v>
      </c>
      <c r="P206" s="65">
        <v>0</v>
      </c>
      <c r="Q206" s="66">
        <v>0</v>
      </c>
      <c r="R206" s="66">
        <v>0</v>
      </c>
      <c r="S206" s="65">
        <v>0</v>
      </c>
      <c r="T206" s="65">
        <v>0</v>
      </c>
      <c r="U206" s="66">
        <v>0</v>
      </c>
      <c r="V206" s="66">
        <v>0</v>
      </c>
      <c r="W206" s="68">
        <v>0</v>
      </c>
    </row>
    <row r="207" spans="1:23" ht="12.75">
      <c r="A207" s="62" t="s">
        <v>28</v>
      </c>
      <c r="B207" s="63" t="s">
        <v>375</v>
      </c>
      <c r="C207" s="64" t="s">
        <v>376</v>
      </c>
      <c r="D207" s="65">
        <v>77266000</v>
      </c>
      <c r="E207" s="66">
        <v>77266000</v>
      </c>
      <c r="F207" s="66">
        <v>15357593</v>
      </c>
      <c r="G207" s="67">
        <f t="shared" si="42"/>
        <v>0.1987626252167836</v>
      </c>
      <c r="H207" s="65">
        <v>1485522</v>
      </c>
      <c r="I207" s="66">
        <v>5550504</v>
      </c>
      <c r="J207" s="66">
        <v>8321567</v>
      </c>
      <c r="K207" s="68">
        <v>15357593</v>
      </c>
      <c r="L207" s="65">
        <v>0</v>
      </c>
      <c r="M207" s="66">
        <v>0</v>
      </c>
      <c r="N207" s="66">
        <v>0</v>
      </c>
      <c r="O207" s="65">
        <v>0</v>
      </c>
      <c r="P207" s="65">
        <v>0</v>
      </c>
      <c r="Q207" s="66">
        <v>0</v>
      </c>
      <c r="R207" s="66">
        <v>0</v>
      </c>
      <c r="S207" s="65">
        <v>0</v>
      </c>
      <c r="T207" s="65">
        <v>0</v>
      </c>
      <c r="U207" s="66">
        <v>0</v>
      </c>
      <c r="V207" s="66">
        <v>0</v>
      </c>
      <c r="W207" s="68">
        <v>0</v>
      </c>
    </row>
    <row r="208" spans="1:23" ht="12.75">
      <c r="A208" s="62" t="s">
        <v>28</v>
      </c>
      <c r="B208" s="63" t="s">
        <v>377</v>
      </c>
      <c r="C208" s="64" t="s">
        <v>378</v>
      </c>
      <c r="D208" s="65">
        <v>30959000</v>
      </c>
      <c r="E208" s="66">
        <v>30959000</v>
      </c>
      <c r="F208" s="66">
        <v>3873441</v>
      </c>
      <c r="G208" s="67">
        <f t="shared" si="42"/>
        <v>0.12511518459898577</v>
      </c>
      <c r="H208" s="65">
        <v>0</v>
      </c>
      <c r="I208" s="66">
        <v>0</v>
      </c>
      <c r="J208" s="66">
        <v>3873441</v>
      </c>
      <c r="K208" s="68">
        <v>3873441</v>
      </c>
      <c r="L208" s="65">
        <v>0</v>
      </c>
      <c r="M208" s="66">
        <v>0</v>
      </c>
      <c r="N208" s="66">
        <v>0</v>
      </c>
      <c r="O208" s="65">
        <v>0</v>
      </c>
      <c r="P208" s="65">
        <v>0</v>
      </c>
      <c r="Q208" s="66">
        <v>0</v>
      </c>
      <c r="R208" s="66">
        <v>0</v>
      </c>
      <c r="S208" s="65">
        <v>0</v>
      </c>
      <c r="T208" s="65">
        <v>0</v>
      </c>
      <c r="U208" s="66">
        <v>0</v>
      </c>
      <c r="V208" s="66">
        <v>0</v>
      </c>
      <c r="W208" s="68">
        <v>0</v>
      </c>
    </row>
    <row r="209" spans="1:23" ht="12.75">
      <c r="A209" s="62" t="s">
        <v>28</v>
      </c>
      <c r="B209" s="63" t="s">
        <v>379</v>
      </c>
      <c r="C209" s="64" t="s">
        <v>380</v>
      </c>
      <c r="D209" s="65">
        <v>43613000</v>
      </c>
      <c r="E209" s="66">
        <v>43613000</v>
      </c>
      <c r="F209" s="66">
        <v>0</v>
      </c>
      <c r="G209" s="67">
        <f t="shared" si="42"/>
        <v>0</v>
      </c>
      <c r="H209" s="65">
        <v>0</v>
      </c>
      <c r="I209" s="66">
        <v>0</v>
      </c>
      <c r="J209" s="66">
        <v>0</v>
      </c>
      <c r="K209" s="68">
        <v>0</v>
      </c>
      <c r="L209" s="65">
        <v>0</v>
      </c>
      <c r="M209" s="66">
        <v>0</v>
      </c>
      <c r="N209" s="66">
        <v>0</v>
      </c>
      <c r="O209" s="65">
        <v>0</v>
      </c>
      <c r="P209" s="65">
        <v>0</v>
      </c>
      <c r="Q209" s="66">
        <v>0</v>
      </c>
      <c r="R209" s="66">
        <v>0</v>
      </c>
      <c r="S209" s="65">
        <v>0</v>
      </c>
      <c r="T209" s="65">
        <v>0</v>
      </c>
      <c r="U209" s="66">
        <v>0</v>
      </c>
      <c r="V209" s="66">
        <v>0</v>
      </c>
      <c r="W209" s="68">
        <v>0</v>
      </c>
    </row>
    <row r="210" spans="1:23" ht="12.75">
      <c r="A210" s="62" t="s">
        <v>28</v>
      </c>
      <c r="B210" s="63" t="s">
        <v>381</v>
      </c>
      <c r="C210" s="64" t="s">
        <v>382</v>
      </c>
      <c r="D210" s="65">
        <v>21644399</v>
      </c>
      <c r="E210" s="66">
        <v>21644399</v>
      </c>
      <c r="F210" s="66">
        <v>1344590</v>
      </c>
      <c r="G210" s="67">
        <f t="shared" si="42"/>
        <v>0.06212184500941791</v>
      </c>
      <c r="H210" s="65">
        <v>0</v>
      </c>
      <c r="I210" s="66">
        <v>0</v>
      </c>
      <c r="J210" s="66">
        <v>1344590</v>
      </c>
      <c r="K210" s="68">
        <v>1344590</v>
      </c>
      <c r="L210" s="65">
        <v>0</v>
      </c>
      <c r="M210" s="66">
        <v>0</v>
      </c>
      <c r="N210" s="66">
        <v>0</v>
      </c>
      <c r="O210" s="65">
        <v>0</v>
      </c>
      <c r="P210" s="65">
        <v>0</v>
      </c>
      <c r="Q210" s="66">
        <v>0</v>
      </c>
      <c r="R210" s="66">
        <v>0</v>
      </c>
      <c r="S210" s="65">
        <v>0</v>
      </c>
      <c r="T210" s="65">
        <v>0</v>
      </c>
      <c r="U210" s="66">
        <v>0</v>
      </c>
      <c r="V210" s="66">
        <v>0</v>
      </c>
      <c r="W210" s="68">
        <v>0</v>
      </c>
    </row>
    <row r="211" spans="1:23" ht="12.75">
      <c r="A211" s="62" t="s">
        <v>28</v>
      </c>
      <c r="B211" s="63" t="s">
        <v>383</v>
      </c>
      <c r="C211" s="64" t="s">
        <v>384</v>
      </c>
      <c r="D211" s="65">
        <v>100894000</v>
      </c>
      <c r="E211" s="66">
        <v>100894000</v>
      </c>
      <c r="F211" s="66">
        <v>7527206</v>
      </c>
      <c r="G211" s="67">
        <f t="shared" si="42"/>
        <v>0.07460509049101037</v>
      </c>
      <c r="H211" s="65">
        <v>0</v>
      </c>
      <c r="I211" s="66">
        <v>2462343</v>
      </c>
      <c r="J211" s="66">
        <v>5064863</v>
      </c>
      <c r="K211" s="68">
        <v>7527206</v>
      </c>
      <c r="L211" s="65">
        <v>0</v>
      </c>
      <c r="M211" s="66">
        <v>0</v>
      </c>
      <c r="N211" s="66">
        <v>0</v>
      </c>
      <c r="O211" s="65">
        <v>0</v>
      </c>
      <c r="P211" s="65">
        <v>0</v>
      </c>
      <c r="Q211" s="66">
        <v>0</v>
      </c>
      <c r="R211" s="66">
        <v>0</v>
      </c>
      <c r="S211" s="65">
        <v>0</v>
      </c>
      <c r="T211" s="65">
        <v>0</v>
      </c>
      <c r="U211" s="66">
        <v>0</v>
      </c>
      <c r="V211" s="66">
        <v>0</v>
      </c>
      <c r="W211" s="68">
        <v>0</v>
      </c>
    </row>
    <row r="212" spans="1:23" ht="12.75">
      <c r="A212" s="62" t="s">
        <v>43</v>
      </c>
      <c r="B212" s="63" t="s">
        <v>385</v>
      </c>
      <c r="C212" s="64" t="s">
        <v>386</v>
      </c>
      <c r="D212" s="65">
        <v>16500000</v>
      </c>
      <c r="E212" s="66">
        <v>16500000</v>
      </c>
      <c r="F212" s="66">
        <v>96708</v>
      </c>
      <c r="G212" s="67">
        <f t="shared" si="42"/>
        <v>0.005861090909090909</v>
      </c>
      <c r="H212" s="65">
        <v>30588</v>
      </c>
      <c r="I212" s="66">
        <v>0</v>
      </c>
      <c r="J212" s="66">
        <v>66120</v>
      </c>
      <c r="K212" s="68">
        <v>96708</v>
      </c>
      <c r="L212" s="65">
        <v>0</v>
      </c>
      <c r="M212" s="66">
        <v>0</v>
      </c>
      <c r="N212" s="66">
        <v>0</v>
      </c>
      <c r="O212" s="65">
        <v>0</v>
      </c>
      <c r="P212" s="65">
        <v>0</v>
      </c>
      <c r="Q212" s="66">
        <v>0</v>
      </c>
      <c r="R212" s="66">
        <v>0</v>
      </c>
      <c r="S212" s="65">
        <v>0</v>
      </c>
      <c r="T212" s="65">
        <v>0</v>
      </c>
      <c r="U212" s="66">
        <v>0</v>
      </c>
      <c r="V212" s="66">
        <v>0</v>
      </c>
      <c r="W212" s="68">
        <v>0</v>
      </c>
    </row>
    <row r="213" spans="1:23" ht="12.75">
      <c r="A213" s="69"/>
      <c r="B213" s="70" t="s">
        <v>387</v>
      </c>
      <c r="C213" s="71"/>
      <c r="D213" s="72">
        <f>SUM(D205:D212)</f>
        <v>488042509</v>
      </c>
      <c r="E213" s="73">
        <f>SUM(E205:E212)</f>
        <v>488042509</v>
      </c>
      <c r="F213" s="73">
        <f>SUM(F205:F212)</f>
        <v>58103720</v>
      </c>
      <c r="G213" s="74">
        <f t="shared" si="42"/>
        <v>0.11905462931713598</v>
      </c>
      <c r="H213" s="72">
        <f aca="true" t="shared" si="43" ref="H213:W213">SUM(H205:H212)</f>
        <v>1516110</v>
      </c>
      <c r="I213" s="73">
        <f t="shared" si="43"/>
        <v>20253576</v>
      </c>
      <c r="J213" s="73">
        <f t="shared" si="43"/>
        <v>36334034</v>
      </c>
      <c r="K213" s="75">
        <f t="shared" si="43"/>
        <v>58103720</v>
      </c>
      <c r="L213" s="72">
        <f t="shared" si="43"/>
        <v>0</v>
      </c>
      <c r="M213" s="73">
        <f t="shared" si="43"/>
        <v>0</v>
      </c>
      <c r="N213" s="73">
        <f t="shared" si="43"/>
        <v>0</v>
      </c>
      <c r="O213" s="72">
        <f t="shared" si="43"/>
        <v>0</v>
      </c>
      <c r="P213" s="72">
        <f t="shared" si="43"/>
        <v>0</v>
      </c>
      <c r="Q213" s="73">
        <f t="shared" si="43"/>
        <v>0</v>
      </c>
      <c r="R213" s="73">
        <f t="shared" si="43"/>
        <v>0</v>
      </c>
      <c r="S213" s="72">
        <f t="shared" si="43"/>
        <v>0</v>
      </c>
      <c r="T213" s="72">
        <f t="shared" si="43"/>
        <v>0</v>
      </c>
      <c r="U213" s="73">
        <f t="shared" si="43"/>
        <v>0</v>
      </c>
      <c r="V213" s="73">
        <f t="shared" si="43"/>
        <v>0</v>
      </c>
      <c r="W213" s="75">
        <f t="shared" si="43"/>
        <v>0</v>
      </c>
    </row>
    <row r="214" spans="1:23" ht="12.75">
      <c r="A214" s="62" t="s">
        <v>28</v>
      </c>
      <c r="B214" s="63" t="s">
        <v>388</v>
      </c>
      <c r="C214" s="64" t="s">
        <v>389</v>
      </c>
      <c r="D214" s="65">
        <v>94488000</v>
      </c>
      <c r="E214" s="66">
        <v>94488000</v>
      </c>
      <c r="F214" s="66">
        <v>1978880</v>
      </c>
      <c r="G214" s="67">
        <f t="shared" si="42"/>
        <v>0.020943188553043772</v>
      </c>
      <c r="H214" s="65">
        <v>659680</v>
      </c>
      <c r="I214" s="66">
        <v>659680</v>
      </c>
      <c r="J214" s="66">
        <v>659520</v>
      </c>
      <c r="K214" s="68">
        <v>1978880</v>
      </c>
      <c r="L214" s="65">
        <v>0</v>
      </c>
      <c r="M214" s="66">
        <v>0</v>
      </c>
      <c r="N214" s="66">
        <v>0</v>
      </c>
      <c r="O214" s="65">
        <v>0</v>
      </c>
      <c r="P214" s="65">
        <v>0</v>
      </c>
      <c r="Q214" s="66">
        <v>0</v>
      </c>
      <c r="R214" s="66">
        <v>0</v>
      </c>
      <c r="S214" s="65">
        <v>0</v>
      </c>
      <c r="T214" s="65">
        <v>0</v>
      </c>
      <c r="U214" s="66">
        <v>0</v>
      </c>
      <c r="V214" s="66">
        <v>0</v>
      </c>
      <c r="W214" s="68">
        <v>0</v>
      </c>
    </row>
    <row r="215" spans="1:23" ht="12.75">
      <c r="A215" s="62" t="s">
        <v>28</v>
      </c>
      <c r="B215" s="63" t="s">
        <v>390</v>
      </c>
      <c r="C215" s="64" t="s">
        <v>391</v>
      </c>
      <c r="D215" s="65">
        <v>261137850</v>
      </c>
      <c r="E215" s="66">
        <v>261137850</v>
      </c>
      <c r="F215" s="66">
        <v>2367980</v>
      </c>
      <c r="G215" s="67">
        <f t="shared" si="42"/>
        <v>0.009067930979748819</v>
      </c>
      <c r="H215" s="65">
        <v>786222</v>
      </c>
      <c r="I215" s="66">
        <v>0</v>
      </c>
      <c r="J215" s="66">
        <v>1581758</v>
      </c>
      <c r="K215" s="68">
        <v>2367980</v>
      </c>
      <c r="L215" s="65">
        <v>0</v>
      </c>
      <c r="M215" s="66">
        <v>0</v>
      </c>
      <c r="N215" s="66">
        <v>0</v>
      </c>
      <c r="O215" s="65">
        <v>0</v>
      </c>
      <c r="P215" s="65">
        <v>0</v>
      </c>
      <c r="Q215" s="66">
        <v>0</v>
      </c>
      <c r="R215" s="66">
        <v>0</v>
      </c>
      <c r="S215" s="65">
        <v>0</v>
      </c>
      <c r="T215" s="65">
        <v>0</v>
      </c>
      <c r="U215" s="66">
        <v>0</v>
      </c>
      <c r="V215" s="66">
        <v>0</v>
      </c>
      <c r="W215" s="68">
        <v>0</v>
      </c>
    </row>
    <row r="216" spans="1:23" ht="12.75">
      <c r="A216" s="62" t="s">
        <v>28</v>
      </c>
      <c r="B216" s="63" t="s">
        <v>392</v>
      </c>
      <c r="C216" s="64" t="s">
        <v>393</v>
      </c>
      <c r="D216" s="65">
        <v>257134759</v>
      </c>
      <c r="E216" s="66">
        <v>314511144</v>
      </c>
      <c r="F216" s="66">
        <v>17417839</v>
      </c>
      <c r="G216" s="67">
        <f t="shared" si="42"/>
        <v>0.0677381738188107</v>
      </c>
      <c r="H216" s="65">
        <v>257493</v>
      </c>
      <c r="I216" s="66">
        <v>12149446</v>
      </c>
      <c r="J216" s="66">
        <v>5010900</v>
      </c>
      <c r="K216" s="68">
        <v>17417839</v>
      </c>
      <c r="L216" s="65">
        <v>0</v>
      </c>
      <c r="M216" s="66">
        <v>0</v>
      </c>
      <c r="N216" s="66">
        <v>0</v>
      </c>
      <c r="O216" s="65">
        <v>0</v>
      </c>
      <c r="P216" s="65">
        <v>0</v>
      </c>
      <c r="Q216" s="66">
        <v>0</v>
      </c>
      <c r="R216" s="66">
        <v>0</v>
      </c>
      <c r="S216" s="65">
        <v>0</v>
      </c>
      <c r="T216" s="65">
        <v>0</v>
      </c>
      <c r="U216" s="66">
        <v>0</v>
      </c>
      <c r="V216" s="66">
        <v>0</v>
      </c>
      <c r="W216" s="68">
        <v>0</v>
      </c>
    </row>
    <row r="217" spans="1:23" ht="12.75">
      <c r="A217" s="62" t="s">
        <v>28</v>
      </c>
      <c r="B217" s="63" t="s">
        <v>394</v>
      </c>
      <c r="C217" s="64" t="s">
        <v>395</v>
      </c>
      <c r="D217" s="65">
        <v>75841250</v>
      </c>
      <c r="E217" s="66">
        <v>75841250</v>
      </c>
      <c r="F217" s="66">
        <v>1444472</v>
      </c>
      <c r="G217" s="67">
        <f t="shared" si="42"/>
        <v>0.019045994099517082</v>
      </c>
      <c r="H217" s="65">
        <v>46280</v>
      </c>
      <c r="I217" s="66">
        <v>516720</v>
      </c>
      <c r="J217" s="66">
        <v>881472</v>
      </c>
      <c r="K217" s="68">
        <v>1444472</v>
      </c>
      <c r="L217" s="65">
        <v>0</v>
      </c>
      <c r="M217" s="66">
        <v>0</v>
      </c>
      <c r="N217" s="66">
        <v>0</v>
      </c>
      <c r="O217" s="65">
        <v>0</v>
      </c>
      <c r="P217" s="65">
        <v>0</v>
      </c>
      <c r="Q217" s="66">
        <v>0</v>
      </c>
      <c r="R217" s="66">
        <v>0</v>
      </c>
      <c r="S217" s="65">
        <v>0</v>
      </c>
      <c r="T217" s="65">
        <v>0</v>
      </c>
      <c r="U217" s="66">
        <v>0</v>
      </c>
      <c r="V217" s="66">
        <v>0</v>
      </c>
      <c r="W217" s="68">
        <v>0</v>
      </c>
    </row>
    <row r="218" spans="1:23" ht="12.75">
      <c r="A218" s="62" t="s">
        <v>28</v>
      </c>
      <c r="B218" s="63" t="s">
        <v>396</v>
      </c>
      <c r="C218" s="64" t="s">
        <v>397</v>
      </c>
      <c r="D218" s="65">
        <v>135671781</v>
      </c>
      <c r="E218" s="66">
        <v>135671781</v>
      </c>
      <c r="F218" s="66">
        <v>6810502</v>
      </c>
      <c r="G218" s="67">
        <f t="shared" si="42"/>
        <v>0.05019836807478779</v>
      </c>
      <c r="H218" s="65">
        <v>0</v>
      </c>
      <c r="I218" s="66">
        <v>4991981</v>
      </c>
      <c r="J218" s="66">
        <v>1818521</v>
      </c>
      <c r="K218" s="68">
        <v>6810502</v>
      </c>
      <c r="L218" s="65">
        <v>0</v>
      </c>
      <c r="M218" s="66">
        <v>0</v>
      </c>
      <c r="N218" s="66">
        <v>0</v>
      </c>
      <c r="O218" s="65">
        <v>0</v>
      </c>
      <c r="P218" s="65">
        <v>0</v>
      </c>
      <c r="Q218" s="66">
        <v>0</v>
      </c>
      <c r="R218" s="66">
        <v>0</v>
      </c>
      <c r="S218" s="65">
        <v>0</v>
      </c>
      <c r="T218" s="65">
        <v>0</v>
      </c>
      <c r="U218" s="66">
        <v>0</v>
      </c>
      <c r="V218" s="66">
        <v>0</v>
      </c>
      <c r="W218" s="68">
        <v>0</v>
      </c>
    </row>
    <row r="219" spans="1:23" ht="12.75">
      <c r="A219" s="62" t="s">
        <v>28</v>
      </c>
      <c r="B219" s="63" t="s">
        <v>398</v>
      </c>
      <c r="C219" s="64" t="s">
        <v>399</v>
      </c>
      <c r="D219" s="65">
        <v>123602000</v>
      </c>
      <c r="E219" s="66">
        <v>123602000</v>
      </c>
      <c r="F219" s="66">
        <v>12010320</v>
      </c>
      <c r="G219" s="67">
        <f t="shared" si="42"/>
        <v>0.0971693014676138</v>
      </c>
      <c r="H219" s="65">
        <v>360000</v>
      </c>
      <c r="I219" s="66">
        <v>3776000</v>
      </c>
      <c r="J219" s="66">
        <v>7874320</v>
      </c>
      <c r="K219" s="68">
        <v>12010320</v>
      </c>
      <c r="L219" s="65">
        <v>0</v>
      </c>
      <c r="M219" s="66">
        <v>0</v>
      </c>
      <c r="N219" s="66">
        <v>0</v>
      </c>
      <c r="O219" s="65">
        <v>0</v>
      </c>
      <c r="P219" s="65">
        <v>0</v>
      </c>
      <c r="Q219" s="66">
        <v>0</v>
      </c>
      <c r="R219" s="66">
        <v>0</v>
      </c>
      <c r="S219" s="65">
        <v>0</v>
      </c>
      <c r="T219" s="65">
        <v>0</v>
      </c>
      <c r="U219" s="66">
        <v>0</v>
      </c>
      <c r="V219" s="66">
        <v>0</v>
      </c>
      <c r="W219" s="68">
        <v>0</v>
      </c>
    </row>
    <row r="220" spans="1:23" ht="12.75">
      <c r="A220" s="62" t="s">
        <v>43</v>
      </c>
      <c r="B220" s="63" t="s">
        <v>400</v>
      </c>
      <c r="C220" s="64" t="s">
        <v>401</v>
      </c>
      <c r="D220" s="65">
        <v>8050000</v>
      </c>
      <c r="E220" s="66">
        <v>31284177</v>
      </c>
      <c r="F220" s="66">
        <v>5024364</v>
      </c>
      <c r="G220" s="67">
        <f t="shared" si="42"/>
        <v>0.6241445962732919</v>
      </c>
      <c r="H220" s="65">
        <v>0</v>
      </c>
      <c r="I220" s="66">
        <v>4180388</v>
      </c>
      <c r="J220" s="66">
        <v>843976</v>
      </c>
      <c r="K220" s="68">
        <v>5024364</v>
      </c>
      <c r="L220" s="65">
        <v>0</v>
      </c>
      <c r="M220" s="66">
        <v>0</v>
      </c>
      <c r="N220" s="66">
        <v>0</v>
      </c>
      <c r="O220" s="65">
        <v>0</v>
      </c>
      <c r="P220" s="65">
        <v>0</v>
      </c>
      <c r="Q220" s="66">
        <v>0</v>
      </c>
      <c r="R220" s="66">
        <v>0</v>
      </c>
      <c r="S220" s="65">
        <v>0</v>
      </c>
      <c r="T220" s="65">
        <v>0</v>
      </c>
      <c r="U220" s="66">
        <v>0</v>
      </c>
      <c r="V220" s="66">
        <v>0</v>
      </c>
      <c r="W220" s="68">
        <v>0</v>
      </c>
    </row>
    <row r="221" spans="1:23" ht="12.75">
      <c r="A221" s="69"/>
      <c r="B221" s="70" t="s">
        <v>402</v>
      </c>
      <c r="C221" s="71"/>
      <c r="D221" s="72">
        <f>SUM(D214:D220)</f>
        <v>955925640</v>
      </c>
      <c r="E221" s="73">
        <f>SUM(E214:E220)</f>
        <v>1036536202</v>
      </c>
      <c r="F221" s="73">
        <f>SUM(F214:F220)</f>
        <v>47054357</v>
      </c>
      <c r="G221" s="74">
        <f t="shared" si="42"/>
        <v>0.049223867454794915</v>
      </c>
      <c r="H221" s="72">
        <f aca="true" t="shared" si="44" ref="H221:W221">SUM(H214:H220)</f>
        <v>2109675</v>
      </c>
      <c r="I221" s="73">
        <f t="shared" si="44"/>
        <v>26274215</v>
      </c>
      <c r="J221" s="73">
        <f t="shared" si="44"/>
        <v>18670467</v>
      </c>
      <c r="K221" s="75">
        <f t="shared" si="44"/>
        <v>47054357</v>
      </c>
      <c r="L221" s="72">
        <f t="shared" si="44"/>
        <v>0</v>
      </c>
      <c r="M221" s="73">
        <f t="shared" si="44"/>
        <v>0</v>
      </c>
      <c r="N221" s="73">
        <f t="shared" si="44"/>
        <v>0</v>
      </c>
      <c r="O221" s="72">
        <f t="shared" si="44"/>
        <v>0</v>
      </c>
      <c r="P221" s="72">
        <f t="shared" si="44"/>
        <v>0</v>
      </c>
      <c r="Q221" s="73">
        <f t="shared" si="44"/>
        <v>0</v>
      </c>
      <c r="R221" s="73">
        <f t="shared" si="44"/>
        <v>0</v>
      </c>
      <c r="S221" s="72">
        <f t="shared" si="44"/>
        <v>0</v>
      </c>
      <c r="T221" s="72">
        <f t="shared" si="44"/>
        <v>0</v>
      </c>
      <c r="U221" s="73">
        <f t="shared" si="44"/>
        <v>0</v>
      </c>
      <c r="V221" s="73">
        <f t="shared" si="44"/>
        <v>0</v>
      </c>
      <c r="W221" s="75">
        <f t="shared" si="44"/>
        <v>0</v>
      </c>
    </row>
    <row r="222" spans="1:23" ht="12.75">
      <c r="A222" s="62" t="s">
        <v>28</v>
      </c>
      <c r="B222" s="63" t="s">
        <v>403</v>
      </c>
      <c r="C222" s="64" t="s">
        <v>404</v>
      </c>
      <c r="D222" s="65">
        <v>71173803</v>
      </c>
      <c r="E222" s="66">
        <v>71173803</v>
      </c>
      <c r="F222" s="66">
        <v>13321800</v>
      </c>
      <c r="G222" s="67">
        <f t="shared" si="42"/>
        <v>0.18717280008207515</v>
      </c>
      <c r="H222" s="65">
        <v>0</v>
      </c>
      <c r="I222" s="66">
        <v>0</v>
      </c>
      <c r="J222" s="66">
        <v>13321800</v>
      </c>
      <c r="K222" s="68">
        <v>13321800</v>
      </c>
      <c r="L222" s="65">
        <v>0</v>
      </c>
      <c r="M222" s="66">
        <v>0</v>
      </c>
      <c r="N222" s="66">
        <v>0</v>
      </c>
      <c r="O222" s="65">
        <v>0</v>
      </c>
      <c r="P222" s="65">
        <v>0</v>
      </c>
      <c r="Q222" s="66">
        <v>0</v>
      </c>
      <c r="R222" s="66">
        <v>0</v>
      </c>
      <c r="S222" s="65">
        <v>0</v>
      </c>
      <c r="T222" s="65">
        <v>0</v>
      </c>
      <c r="U222" s="66">
        <v>0</v>
      </c>
      <c r="V222" s="66">
        <v>0</v>
      </c>
      <c r="W222" s="68">
        <v>0</v>
      </c>
    </row>
    <row r="223" spans="1:23" ht="12.75">
      <c r="A223" s="62" t="s">
        <v>28</v>
      </c>
      <c r="B223" s="63" t="s">
        <v>405</v>
      </c>
      <c r="C223" s="64" t="s">
        <v>406</v>
      </c>
      <c r="D223" s="65">
        <v>354404836</v>
      </c>
      <c r="E223" s="66">
        <v>354404836</v>
      </c>
      <c r="F223" s="66">
        <v>93563922</v>
      </c>
      <c r="G223" s="67">
        <f t="shared" si="42"/>
        <v>0.26400294944056574</v>
      </c>
      <c r="H223" s="65">
        <v>28042198</v>
      </c>
      <c r="I223" s="66">
        <v>32980564</v>
      </c>
      <c r="J223" s="66">
        <v>32541160</v>
      </c>
      <c r="K223" s="68">
        <v>93563922</v>
      </c>
      <c r="L223" s="65">
        <v>0</v>
      </c>
      <c r="M223" s="66">
        <v>0</v>
      </c>
      <c r="N223" s="66">
        <v>0</v>
      </c>
      <c r="O223" s="65">
        <v>0</v>
      </c>
      <c r="P223" s="65">
        <v>0</v>
      </c>
      <c r="Q223" s="66">
        <v>0</v>
      </c>
      <c r="R223" s="66">
        <v>0</v>
      </c>
      <c r="S223" s="65">
        <v>0</v>
      </c>
      <c r="T223" s="65">
        <v>0</v>
      </c>
      <c r="U223" s="66">
        <v>0</v>
      </c>
      <c r="V223" s="66">
        <v>0</v>
      </c>
      <c r="W223" s="68">
        <v>0</v>
      </c>
    </row>
    <row r="224" spans="1:23" ht="12.75">
      <c r="A224" s="62" t="s">
        <v>28</v>
      </c>
      <c r="B224" s="63" t="s">
        <v>407</v>
      </c>
      <c r="C224" s="64" t="s">
        <v>408</v>
      </c>
      <c r="D224" s="65">
        <v>704634000</v>
      </c>
      <c r="E224" s="66">
        <v>704634000</v>
      </c>
      <c r="F224" s="66">
        <v>162471250</v>
      </c>
      <c r="G224" s="67">
        <f t="shared" si="42"/>
        <v>0.23057537672039669</v>
      </c>
      <c r="H224" s="65">
        <v>84085140</v>
      </c>
      <c r="I224" s="66">
        <v>21617488</v>
      </c>
      <c r="J224" s="66">
        <v>56768622</v>
      </c>
      <c r="K224" s="68">
        <v>162471250</v>
      </c>
      <c r="L224" s="65">
        <v>0</v>
      </c>
      <c r="M224" s="66">
        <v>0</v>
      </c>
      <c r="N224" s="66">
        <v>0</v>
      </c>
      <c r="O224" s="65">
        <v>0</v>
      </c>
      <c r="P224" s="65">
        <v>0</v>
      </c>
      <c r="Q224" s="66">
        <v>0</v>
      </c>
      <c r="R224" s="66">
        <v>0</v>
      </c>
      <c r="S224" s="65">
        <v>0</v>
      </c>
      <c r="T224" s="65">
        <v>0</v>
      </c>
      <c r="U224" s="66">
        <v>0</v>
      </c>
      <c r="V224" s="66">
        <v>0</v>
      </c>
      <c r="W224" s="68">
        <v>0</v>
      </c>
    </row>
    <row r="225" spans="1:23" ht="12.75">
      <c r="A225" s="62" t="s">
        <v>28</v>
      </c>
      <c r="B225" s="63" t="s">
        <v>409</v>
      </c>
      <c r="C225" s="64" t="s">
        <v>410</v>
      </c>
      <c r="D225" s="65">
        <v>751719378</v>
      </c>
      <c r="E225" s="66">
        <v>751719378</v>
      </c>
      <c r="F225" s="66">
        <v>77061872</v>
      </c>
      <c r="G225" s="67">
        <f t="shared" si="42"/>
        <v>0.10251414857101103</v>
      </c>
      <c r="H225" s="65">
        <v>0</v>
      </c>
      <c r="I225" s="66">
        <v>14589112</v>
      </c>
      <c r="J225" s="66">
        <v>62472760</v>
      </c>
      <c r="K225" s="68">
        <v>77061872</v>
      </c>
      <c r="L225" s="65">
        <v>0</v>
      </c>
      <c r="M225" s="66">
        <v>0</v>
      </c>
      <c r="N225" s="66">
        <v>0</v>
      </c>
      <c r="O225" s="65">
        <v>0</v>
      </c>
      <c r="P225" s="65">
        <v>0</v>
      </c>
      <c r="Q225" s="66">
        <v>0</v>
      </c>
      <c r="R225" s="66">
        <v>0</v>
      </c>
      <c r="S225" s="65">
        <v>0</v>
      </c>
      <c r="T225" s="65">
        <v>0</v>
      </c>
      <c r="U225" s="66">
        <v>0</v>
      </c>
      <c r="V225" s="66">
        <v>0</v>
      </c>
      <c r="W225" s="68">
        <v>0</v>
      </c>
    </row>
    <row r="226" spans="1:23" ht="12.75">
      <c r="A226" s="62" t="s">
        <v>43</v>
      </c>
      <c r="B226" s="63" t="s">
        <v>411</v>
      </c>
      <c r="C226" s="64" t="s">
        <v>412</v>
      </c>
      <c r="D226" s="65">
        <v>37058000</v>
      </c>
      <c r="E226" s="66">
        <v>37058000</v>
      </c>
      <c r="F226" s="66">
        <v>3427241</v>
      </c>
      <c r="G226" s="67">
        <f t="shared" si="42"/>
        <v>0.09248316153057369</v>
      </c>
      <c r="H226" s="65">
        <v>660723</v>
      </c>
      <c r="I226" s="66">
        <v>2392040</v>
      </c>
      <c r="J226" s="66">
        <v>374478</v>
      </c>
      <c r="K226" s="68">
        <v>3427241</v>
      </c>
      <c r="L226" s="65">
        <v>0</v>
      </c>
      <c r="M226" s="66">
        <v>0</v>
      </c>
      <c r="N226" s="66">
        <v>0</v>
      </c>
      <c r="O226" s="65">
        <v>0</v>
      </c>
      <c r="P226" s="65">
        <v>0</v>
      </c>
      <c r="Q226" s="66">
        <v>0</v>
      </c>
      <c r="R226" s="66">
        <v>0</v>
      </c>
      <c r="S226" s="65">
        <v>0</v>
      </c>
      <c r="T226" s="65">
        <v>0</v>
      </c>
      <c r="U226" s="66">
        <v>0</v>
      </c>
      <c r="V226" s="66">
        <v>0</v>
      </c>
      <c r="W226" s="68">
        <v>0</v>
      </c>
    </row>
    <row r="227" spans="1:23" ht="12.75">
      <c r="A227" s="69"/>
      <c r="B227" s="70" t="s">
        <v>413</v>
      </c>
      <c r="C227" s="71"/>
      <c r="D227" s="72">
        <f>SUM(D222:D226)</f>
        <v>1918990017</v>
      </c>
      <c r="E227" s="73">
        <f>SUM(E222:E226)</f>
        <v>1918990017</v>
      </c>
      <c r="F227" s="73">
        <f>SUM(F222:F226)</f>
        <v>349846085</v>
      </c>
      <c r="G227" s="74">
        <f t="shared" si="42"/>
        <v>0.18230740227972744</v>
      </c>
      <c r="H227" s="72">
        <f aca="true" t="shared" si="45" ref="H227:W227">SUM(H222:H226)</f>
        <v>112788061</v>
      </c>
      <c r="I227" s="73">
        <f t="shared" si="45"/>
        <v>71579204</v>
      </c>
      <c r="J227" s="73">
        <f t="shared" si="45"/>
        <v>165478820</v>
      </c>
      <c r="K227" s="75">
        <f t="shared" si="45"/>
        <v>349846085</v>
      </c>
      <c r="L227" s="72">
        <f t="shared" si="45"/>
        <v>0</v>
      </c>
      <c r="M227" s="73">
        <f t="shared" si="45"/>
        <v>0</v>
      </c>
      <c r="N227" s="73">
        <f t="shared" si="45"/>
        <v>0</v>
      </c>
      <c r="O227" s="72">
        <f t="shared" si="45"/>
        <v>0</v>
      </c>
      <c r="P227" s="72">
        <f t="shared" si="45"/>
        <v>0</v>
      </c>
      <c r="Q227" s="73">
        <f t="shared" si="45"/>
        <v>0</v>
      </c>
      <c r="R227" s="73">
        <f t="shared" si="45"/>
        <v>0</v>
      </c>
      <c r="S227" s="72">
        <f t="shared" si="45"/>
        <v>0</v>
      </c>
      <c r="T227" s="72">
        <f t="shared" si="45"/>
        <v>0</v>
      </c>
      <c r="U227" s="73">
        <f t="shared" si="45"/>
        <v>0</v>
      </c>
      <c r="V227" s="73">
        <f t="shared" si="45"/>
        <v>0</v>
      </c>
      <c r="W227" s="75">
        <f t="shared" si="45"/>
        <v>0</v>
      </c>
    </row>
    <row r="228" spans="1:23" ht="12.75">
      <c r="A228" s="69"/>
      <c r="B228" s="70" t="s">
        <v>414</v>
      </c>
      <c r="C228" s="71"/>
      <c r="D228" s="72">
        <f>SUM(D205:D212,D214:D220,D222:D226)</f>
        <v>3362958166</v>
      </c>
      <c r="E228" s="73">
        <f>SUM(E205:E212,E214:E220,E222:E226)</f>
        <v>3443568728</v>
      </c>
      <c r="F228" s="73">
        <f>SUM(F205:F212,F214:F220,F222:F226)</f>
        <v>455004162</v>
      </c>
      <c r="G228" s="74">
        <f t="shared" si="42"/>
        <v>0.1352987874188144</v>
      </c>
      <c r="H228" s="72">
        <f aca="true" t="shared" si="46" ref="H228:W228">SUM(H205:H212,H214:H220,H222:H226)</f>
        <v>116413846</v>
      </c>
      <c r="I228" s="73">
        <f t="shared" si="46"/>
        <v>118106995</v>
      </c>
      <c r="J228" s="73">
        <f t="shared" si="46"/>
        <v>220483321</v>
      </c>
      <c r="K228" s="75">
        <f t="shared" si="46"/>
        <v>455004162</v>
      </c>
      <c r="L228" s="72">
        <f t="shared" si="46"/>
        <v>0</v>
      </c>
      <c r="M228" s="73">
        <f t="shared" si="46"/>
        <v>0</v>
      </c>
      <c r="N228" s="73">
        <f t="shared" si="46"/>
        <v>0</v>
      </c>
      <c r="O228" s="72">
        <f t="shared" si="46"/>
        <v>0</v>
      </c>
      <c r="P228" s="72">
        <f t="shared" si="46"/>
        <v>0</v>
      </c>
      <c r="Q228" s="73">
        <f t="shared" si="46"/>
        <v>0</v>
      </c>
      <c r="R228" s="73">
        <f t="shared" si="46"/>
        <v>0</v>
      </c>
      <c r="S228" s="72">
        <f t="shared" si="46"/>
        <v>0</v>
      </c>
      <c r="T228" s="72">
        <f t="shared" si="46"/>
        <v>0</v>
      </c>
      <c r="U228" s="73">
        <f t="shared" si="46"/>
        <v>0</v>
      </c>
      <c r="V228" s="73">
        <f t="shared" si="46"/>
        <v>0</v>
      </c>
      <c r="W228" s="75">
        <f t="shared" si="46"/>
        <v>0</v>
      </c>
    </row>
    <row r="229" spans="1:23" ht="12.75">
      <c r="A229" s="57"/>
      <c r="B229" s="58" t="s">
        <v>606</v>
      </c>
      <c r="C229" s="59"/>
      <c r="D229" s="76"/>
      <c r="E229" s="77"/>
      <c r="F229" s="77"/>
      <c r="G229" s="78"/>
      <c r="H229" s="76"/>
      <c r="I229" s="77"/>
      <c r="J229" s="77"/>
      <c r="K229" s="79"/>
      <c r="L229" s="76"/>
      <c r="M229" s="77"/>
      <c r="N229" s="77"/>
      <c r="O229" s="76"/>
      <c r="P229" s="76"/>
      <c r="Q229" s="77"/>
      <c r="R229" s="77"/>
      <c r="S229" s="76"/>
      <c r="T229" s="76"/>
      <c r="U229" s="77"/>
      <c r="V229" s="77"/>
      <c r="W229" s="79"/>
    </row>
    <row r="230" spans="1:23" ht="12.75">
      <c r="A230" s="61"/>
      <c r="B230" s="58" t="s">
        <v>415</v>
      </c>
      <c r="C230" s="59"/>
      <c r="D230" s="76"/>
      <c r="E230" s="77"/>
      <c r="F230" s="77"/>
      <c r="G230" s="78"/>
      <c r="H230" s="76"/>
      <c r="I230" s="77"/>
      <c r="J230" s="77"/>
      <c r="K230" s="79"/>
      <c r="L230" s="76"/>
      <c r="M230" s="77"/>
      <c r="N230" s="77"/>
      <c r="O230" s="76"/>
      <c r="P230" s="76"/>
      <c r="Q230" s="77"/>
      <c r="R230" s="77"/>
      <c r="S230" s="76"/>
      <c r="T230" s="76"/>
      <c r="U230" s="77"/>
      <c r="V230" s="77"/>
      <c r="W230" s="79"/>
    </row>
    <row r="231" spans="1:23" ht="12.75">
      <c r="A231" s="62" t="s">
        <v>28</v>
      </c>
      <c r="B231" s="63" t="s">
        <v>416</v>
      </c>
      <c r="C231" s="64" t="s">
        <v>417</v>
      </c>
      <c r="D231" s="65">
        <v>159759125</v>
      </c>
      <c r="E231" s="66">
        <v>159759125</v>
      </c>
      <c r="F231" s="66">
        <v>34861307</v>
      </c>
      <c r="G231" s="67">
        <f aca="true" t="shared" si="47" ref="G231:G257">IF($D231=0,0,$F231/$D231)</f>
        <v>0.2182116796145447</v>
      </c>
      <c r="H231" s="65">
        <v>4480257</v>
      </c>
      <c r="I231" s="66">
        <v>9564337</v>
      </c>
      <c r="J231" s="66">
        <v>20816713</v>
      </c>
      <c r="K231" s="68">
        <v>34861307</v>
      </c>
      <c r="L231" s="65">
        <v>0</v>
      </c>
      <c r="M231" s="66">
        <v>0</v>
      </c>
      <c r="N231" s="66">
        <v>0</v>
      </c>
      <c r="O231" s="65">
        <v>0</v>
      </c>
      <c r="P231" s="65">
        <v>0</v>
      </c>
      <c r="Q231" s="66">
        <v>0</v>
      </c>
      <c r="R231" s="66">
        <v>0</v>
      </c>
      <c r="S231" s="65">
        <v>0</v>
      </c>
      <c r="T231" s="65">
        <v>0</v>
      </c>
      <c r="U231" s="66">
        <v>0</v>
      </c>
      <c r="V231" s="66">
        <v>0</v>
      </c>
      <c r="W231" s="68">
        <v>0</v>
      </c>
    </row>
    <row r="232" spans="1:23" ht="12.75">
      <c r="A232" s="62" t="s">
        <v>28</v>
      </c>
      <c r="B232" s="63" t="s">
        <v>418</v>
      </c>
      <c r="C232" s="64" t="s">
        <v>419</v>
      </c>
      <c r="D232" s="65">
        <v>255211000</v>
      </c>
      <c r="E232" s="66">
        <v>255211000</v>
      </c>
      <c r="F232" s="66">
        <v>32412627</v>
      </c>
      <c r="G232" s="67">
        <f t="shared" si="47"/>
        <v>0.12700325221091568</v>
      </c>
      <c r="H232" s="65">
        <v>15636342</v>
      </c>
      <c r="I232" s="66">
        <v>8333765</v>
      </c>
      <c r="J232" s="66">
        <v>8442520</v>
      </c>
      <c r="K232" s="68">
        <v>32412627</v>
      </c>
      <c r="L232" s="65">
        <v>0</v>
      </c>
      <c r="M232" s="66">
        <v>0</v>
      </c>
      <c r="N232" s="66">
        <v>0</v>
      </c>
      <c r="O232" s="65">
        <v>0</v>
      </c>
      <c r="P232" s="65">
        <v>0</v>
      </c>
      <c r="Q232" s="66">
        <v>0</v>
      </c>
      <c r="R232" s="66">
        <v>0</v>
      </c>
      <c r="S232" s="65">
        <v>0</v>
      </c>
      <c r="T232" s="65">
        <v>0</v>
      </c>
      <c r="U232" s="66">
        <v>0</v>
      </c>
      <c r="V232" s="66">
        <v>0</v>
      </c>
      <c r="W232" s="68">
        <v>0</v>
      </c>
    </row>
    <row r="233" spans="1:23" ht="12.75">
      <c r="A233" s="62" t="s">
        <v>28</v>
      </c>
      <c r="B233" s="63" t="s">
        <v>420</v>
      </c>
      <c r="C233" s="64" t="s">
        <v>421</v>
      </c>
      <c r="D233" s="65">
        <v>486874090</v>
      </c>
      <c r="E233" s="66">
        <v>486874090</v>
      </c>
      <c r="F233" s="66">
        <v>84546897</v>
      </c>
      <c r="G233" s="67">
        <f t="shared" si="47"/>
        <v>0.17365248785368717</v>
      </c>
      <c r="H233" s="65">
        <v>34235696</v>
      </c>
      <c r="I233" s="66">
        <v>29778636</v>
      </c>
      <c r="J233" s="66">
        <v>20532565</v>
      </c>
      <c r="K233" s="68">
        <v>84546897</v>
      </c>
      <c r="L233" s="65">
        <v>0</v>
      </c>
      <c r="M233" s="66">
        <v>0</v>
      </c>
      <c r="N233" s="66">
        <v>0</v>
      </c>
      <c r="O233" s="65">
        <v>0</v>
      </c>
      <c r="P233" s="65">
        <v>0</v>
      </c>
      <c r="Q233" s="66">
        <v>0</v>
      </c>
      <c r="R233" s="66">
        <v>0</v>
      </c>
      <c r="S233" s="65">
        <v>0</v>
      </c>
      <c r="T233" s="65">
        <v>0</v>
      </c>
      <c r="U233" s="66">
        <v>0</v>
      </c>
      <c r="V233" s="66">
        <v>0</v>
      </c>
      <c r="W233" s="68">
        <v>0</v>
      </c>
    </row>
    <row r="234" spans="1:23" ht="12.75">
      <c r="A234" s="62" t="s">
        <v>28</v>
      </c>
      <c r="B234" s="63" t="s">
        <v>422</v>
      </c>
      <c r="C234" s="64" t="s">
        <v>423</v>
      </c>
      <c r="D234" s="65">
        <v>34769250</v>
      </c>
      <c r="E234" s="66">
        <v>34769250</v>
      </c>
      <c r="F234" s="66">
        <v>9794778</v>
      </c>
      <c r="G234" s="67">
        <f t="shared" si="47"/>
        <v>0.28170806100217866</v>
      </c>
      <c r="H234" s="65">
        <v>2874930</v>
      </c>
      <c r="I234" s="66">
        <v>4084328</v>
      </c>
      <c r="J234" s="66">
        <v>2835520</v>
      </c>
      <c r="K234" s="68">
        <v>9794778</v>
      </c>
      <c r="L234" s="65">
        <v>0</v>
      </c>
      <c r="M234" s="66">
        <v>0</v>
      </c>
      <c r="N234" s="66">
        <v>0</v>
      </c>
      <c r="O234" s="65">
        <v>0</v>
      </c>
      <c r="P234" s="65">
        <v>0</v>
      </c>
      <c r="Q234" s="66">
        <v>0</v>
      </c>
      <c r="R234" s="66">
        <v>0</v>
      </c>
      <c r="S234" s="65">
        <v>0</v>
      </c>
      <c r="T234" s="65">
        <v>0</v>
      </c>
      <c r="U234" s="66">
        <v>0</v>
      </c>
      <c r="V234" s="66">
        <v>0</v>
      </c>
      <c r="W234" s="68">
        <v>0</v>
      </c>
    </row>
    <row r="235" spans="1:23" ht="12.75">
      <c r="A235" s="62" t="s">
        <v>28</v>
      </c>
      <c r="B235" s="63" t="s">
        <v>424</v>
      </c>
      <c r="C235" s="64" t="s">
        <v>425</v>
      </c>
      <c r="D235" s="65">
        <v>185872000</v>
      </c>
      <c r="E235" s="66">
        <v>185872000</v>
      </c>
      <c r="F235" s="66">
        <v>12186177</v>
      </c>
      <c r="G235" s="67">
        <f t="shared" si="47"/>
        <v>0.06556219871739692</v>
      </c>
      <c r="H235" s="65">
        <v>3296584</v>
      </c>
      <c r="I235" s="66">
        <v>3113244</v>
      </c>
      <c r="J235" s="66">
        <v>5776349</v>
      </c>
      <c r="K235" s="68">
        <v>12186177</v>
      </c>
      <c r="L235" s="65">
        <v>0</v>
      </c>
      <c r="M235" s="66">
        <v>0</v>
      </c>
      <c r="N235" s="66">
        <v>0</v>
      </c>
      <c r="O235" s="65">
        <v>0</v>
      </c>
      <c r="P235" s="65">
        <v>0</v>
      </c>
      <c r="Q235" s="66">
        <v>0</v>
      </c>
      <c r="R235" s="66">
        <v>0</v>
      </c>
      <c r="S235" s="65">
        <v>0</v>
      </c>
      <c r="T235" s="65">
        <v>0</v>
      </c>
      <c r="U235" s="66">
        <v>0</v>
      </c>
      <c r="V235" s="66">
        <v>0</v>
      </c>
      <c r="W235" s="68">
        <v>0</v>
      </c>
    </row>
    <row r="236" spans="1:23" ht="12.75">
      <c r="A236" s="62" t="s">
        <v>43</v>
      </c>
      <c r="B236" s="63" t="s">
        <v>426</v>
      </c>
      <c r="C236" s="64" t="s">
        <v>427</v>
      </c>
      <c r="D236" s="65">
        <v>2157000</v>
      </c>
      <c r="E236" s="66">
        <v>2157000</v>
      </c>
      <c r="F236" s="66">
        <v>645003</v>
      </c>
      <c r="G236" s="67">
        <f t="shared" si="47"/>
        <v>0.2990278164116829</v>
      </c>
      <c r="H236" s="65">
        <v>0</v>
      </c>
      <c r="I236" s="66">
        <v>571799</v>
      </c>
      <c r="J236" s="66">
        <v>73204</v>
      </c>
      <c r="K236" s="68">
        <v>645003</v>
      </c>
      <c r="L236" s="65">
        <v>0</v>
      </c>
      <c r="M236" s="66">
        <v>0</v>
      </c>
      <c r="N236" s="66">
        <v>0</v>
      </c>
      <c r="O236" s="65">
        <v>0</v>
      </c>
      <c r="P236" s="65">
        <v>0</v>
      </c>
      <c r="Q236" s="66">
        <v>0</v>
      </c>
      <c r="R236" s="66">
        <v>0</v>
      </c>
      <c r="S236" s="65">
        <v>0</v>
      </c>
      <c r="T236" s="65">
        <v>0</v>
      </c>
      <c r="U236" s="66">
        <v>0</v>
      </c>
      <c r="V236" s="66">
        <v>0</v>
      </c>
      <c r="W236" s="68">
        <v>0</v>
      </c>
    </row>
    <row r="237" spans="1:23" ht="12.75">
      <c r="A237" s="69"/>
      <c r="B237" s="70" t="s">
        <v>428</v>
      </c>
      <c r="C237" s="71"/>
      <c r="D237" s="72">
        <f>SUM(D231:D236)</f>
        <v>1124642465</v>
      </c>
      <c r="E237" s="73">
        <f>SUM(E231:E236)</f>
        <v>1124642465</v>
      </c>
      <c r="F237" s="73">
        <f>SUM(F231:F236)</f>
        <v>174446789</v>
      </c>
      <c r="G237" s="74">
        <f t="shared" si="47"/>
        <v>0.15511310876919449</v>
      </c>
      <c r="H237" s="72">
        <f aca="true" t="shared" si="48" ref="H237:W237">SUM(H231:H236)</f>
        <v>60523809</v>
      </c>
      <c r="I237" s="73">
        <f t="shared" si="48"/>
        <v>55446109</v>
      </c>
      <c r="J237" s="73">
        <f t="shared" si="48"/>
        <v>58476871</v>
      </c>
      <c r="K237" s="75">
        <f t="shared" si="48"/>
        <v>174446789</v>
      </c>
      <c r="L237" s="72">
        <f t="shared" si="48"/>
        <v>0</v>
      </c>
      <c r="M237" s="73">
        <f t="shared" si="48"/>
        <v>0</v>
      </c>
      <c r="N237" s="73">
        <f t="shared" si="48"/>
        <v>0</v>
      </c>
      <c r="O237" s="72">
        <f t="shared" si="48"/>
        <v>0</v>
      </c>
      <c r="P237" s="72">
        <f t="shared" si="48"/>
        <v>0</v>
      </c>
      <c r="Q237" s="73">
        <f t="shared" si="48"/>
        <v>0</v>
      </c>
      <c r="R237" s="73">
        <f t="shared" si="48"/>
        <v>0</v>
      </c>
      <c r="S237" s="72">
        <f t="shared" si="48"/>
        <v>0</v>
      </c>
      <c r="T237" s="72">
        <f t="shared" si="48"/>
        <v>0</v>
      </c>
      <c r="U237" s="73">
        <f t="shared" si="48"/>
        <v>0</v>
      </c>
      <c r="V237" s="73">
        <f t="shared" si="48"/>
        <v>0</v>
      </c>
      <c r="W237" s="75">
        <f t="shared" si="48"/>
        <v>0</v>
      </c>
    </row>
    <row r="238" spans="1:23" ht="12.75">
      <c r="A238" s="62" t="s">
        <v>28</v>
      </c>
      <c r="B238" s="63" t="s">
        <v>429</v>
      </c>
      <c r="C238" s="64" t="s">
        <v>430</v>
      </c>
      <c r="D238" s="65">
        <v>45279000</v>
      </c>
      <c r="E238" s="66">
        <v>45279000</v>
      </c>
      <c r="F238" s="66">
        <v>17465355</v>
      </c>
      <c r="G238" s="67">
        <f t="shared" si="47"/>
        <v>0.3857274895646989</v>
      </c>
      <c r="H238" s="65">
        <v>6490417</v>
      </c>
      <c r="I238" s="66">
        <v>2985921</v>
      </c>
      <c r="J238" s="66">
        <v>7989017</v>
      </c>
      <c r="K238" s="68">
        <v>17465355</v>
      </c>
      <c r="L238" s="65">
        <v>0</v>
      </c>
      <c r="M238" s="66">
        <v>0</v>
      </c>
      <c r="N238" s="66">
        <v>0</v>
      </c>
      <c r="O238" s="65">
        <v>0</v>
      </c>
      <c r="P238" s="65">
        <v>0</v>
      </c>
      <c r="Q238" s="66">
        <v>0</v>
      </c>
      <c r="R238" s="66">
        <v>0</v>
      </c>
      <c r="S238" s="65">
        <v>0</v>
      </c>
      <c r="T238" s="65">
        <v>0</v>
      </c>
      <c r="U238" s="66">
        <v>0</v>
      </c>
      <c r="V238" s="66">
        <v>0</v>
      </c>
      <c r="W238" s="68">
        <v>0</v>
      </c>
    </row>
    <row r="239" spans="1:23" ht="12.75">
      <c r="A239" s="62" t="s">
        <v>28</v>
      </c>
      <c r="B239" s="63" t="s">
        <v>431</v>
      </c>
      <c r="C239" s="64" t="s">
        <v>432</v>
      </c>
      <c r="D239" s="65">
        <v>29739000</v>
      </c>
      <c r="E239" s="66">
        <v>29739000</v>
      </c>
      <c r="F239" s="66">
        <v>11410187</v>
      </c>
      <c r="G239" s="67">
        <f t="shared" si="47"/>
        <v>0.3836775614512929</v>
      </c>
      <c r="H239" s="65">
        <v>1637664</v>
      </c>
      <c r="I239" s="66">
        <v>3062874</v>
      </c>
      <c r="J239" s="66">
        <v>6709649</v>
      </c>
      <c r="K239" s="68">
        <v>11410187</v>
      </c>
      <c r="L239" s="65">
        <v>0</v>
      </c>
      <c r="M239" s="66">
        <v>0</v>
      </c>
      <c r="N239" s="66">
        <v>0</v>
      </c>
      <c r="O239" s="65">
        <v>0</v>
      </c>
      <c r="P239" s="65">
        <v>0</v>
      </c>
      <c r="Q239" s="66">
        <v>0</v>
      </c>
      <c r="R239" s="66">
        <v>0</v>
      </c>
      <c r="S239" s="65">
        <v>0</v>
      </c>
      <c r="T239" s="65">
        <v>0</v>
      </c>
      <c r="U239" s="66">
        <v>0</v>
      </c>
      <c r="V239" s="66">
        <v>0</v>
      </c>
      <c r="W239" s="68">
        <v>0</v>
      </c>
    </row>
    <row r="240" spans="1:23" ht="12.75">
      <c r="A240" s="62" t="s">
        <v>28</v>
      </c>
      <c r="B240" s="63" t="s">
        <v>433</v>
      </c>
      <c r="C240" s="64" t="s">
        <v>434</v>
      </c>
      <c r="D240" s="65">
        <v>127056949</v>
      </c>
      <c r="E240" s="66">
        <v>127056949</v>
      </c>
      <c r="F240" s="66">
        <v>2691777</v>
      </c>
      <c r="G240" s="67">
        <f t="shared" si="47"/>
        <v>0.02118559450062035</v>
      </c>
      <c r="H240" s="65">
        <v>0</v>
      </c>
      <c r="I240" s="66">
        <v>2691777</v>
      </c>
      <c r="J240" s="66">
        <v>0</v>
      </c>
      <c r="K240" s="68">
        <v>2691777</v>
      </c>
      <c r="L240" s="65">
        <v>0</v>
      </c>
      <c r="M240" s="66">
        <v>0</v>
      </c>
      <c r="N240" s="66">
        <v>0</v>
      </c>
      <c r="O240" s="65">
        <v>0</v>
      </c>
      <c r="P240" s="65">
        <v>0</v>
      </c>
      <c r="Q240" s="66">
        <v>0</v>
      </c>
      <c r="R240" s="66">
        <v>0</v>
      </c>
      <c r="S240" s="65">
        <v>0</v>
      </c>
      <c r="T240" s="65">
        <v>0</v>
      </c>
      <c r="U240" s="66">
        <v>0</v>
      </c>
      <c r="V240" s="66">
        <v>0</v>
      </c>
      <c r="W240" s="68">
        <v>0</v>
      </c>
    </row>
    <row r="241" spans="1:23" ht="12.75">
      <c r="A241" s="62" t="s">
        <v>28</v>
      </c>
      <c r="B241" s="63" t="s">
        <v>435</v>
      </c>
      <c r="C241" s="64" t="s">
        <v>436</v>
      </c>
      <c r="D241" s="65">
        <v>39875000</v>
      </c>
      <c r="E241" s="66">
        <v>39875000</v>
      </c>
      <c r="F241" s="66">
        <v>9882769</v>
      </c>
      <c r="G241" s="67">
        <f t="shared" si="47"/>
        <v>0.24784373667711598</v>
      </c>
      <c r="H241" s="65">
        <v>0</v>
      </c>
      <c r="I241" s="66">
        <v>1732037</v>
      </c>
      <c r="J241" s="66">
        <v>8150732</v>
      </c>
      <c r="K241" s="68">
        <v>9882769</v>
      </c>
      <c r="L241" s="65">
        <v>0</v>
      </c>
      <c r="M241" s="66">
        <v>0</v>
      </c>
      <c r="N241" s="66">
        <v>0</v>
      </c>
      <c r="O241" s="65">
        <v>0</v>
      </c>
      <c r="P241" s="65">
        <v>0</v>
      </c>
      <c r="Q241" s="66">
        <v>0</v>
      </c>
      <c r="R241" s="66">
        <v>0</v>
      </c>
      <c r="S241" s="65">
        <v>0</v>
      </c>
      <c r="T241" s="65">
        <v>0</v>
      </c>
      <c r="U241" s="66">
        <v>0</v>
      </c>
      <c r="V241" s="66">
        <v>0</v>
      </c>
      <c r="W241" s="68">
        <v>0</v>
      </c>
    </row>
    <row r="242" spans="1:23" ht="12.75">
      <c r="A242" s="62" t="s">
        <v>28</v>
      </c>
      <c r="B242" s="63" t="s">
        <v>437</v>
      </c>
      <c r="C242" s="64" t="s">
        <v>438</v>
      </c>
      <c r="D242" s="65">
        <v>33532950</v>
      </c>
      <c r="E242" s="66">
        <v>33532950</v>
      </c>
      <c r="F242" s="66">
        <v>12154304</v>
      </c>
      <c r="G242" s="67">
        <f t="shared" si="47"/>
        <v>0.36245853705087083</v>
      </c>
      <c r="H242" s="65">
        <v>10021655</v>
      </c>
      <c r="I242" s="66">
        <v>2132649</v>
      </c>
      <c r="J242" s="66">
        <v>0</v>
      </c>
      <c r="K242" s="68">
        <v>12154304</v>
      </c>
      <c r="L242" s="65">
        <v>0</v>
      </c>
      <c r="M242" s="66">
        <v>0</v>
      </c>
      <c r="N242" s="66">
        <v>0</v>
      </c>
      <c r="O242" s="65">
        <v>0</v>
      </c>
      <c r="P242" s="65">
        <v>0</v>
      </c>
      <c r="Q242" s="66">
        <v>0</v>
      </c>
      <c r="R242" s="66">
        <v>0</v>
      </c>
      <c r="S242" s="65">
        <v>0</v>
      </c>
      <c r="T242" s="65">
        <v>0</v>
      </c>
      <c r="U242" s="66">
        <v>0</v>
      </c>
      <c r="V242" s="66">
        <v>0</v>
      </c>
      <c r="W242" s="68">
        <v>0</v>
      </c>
    </row>
    <row r="243" spans="1:23" ht="12.75">
      <c r="A243" s="62" t="s">
        <v>43</v>
      </c>
      <c r="B243" s="63" t="s">
        <v>439</v>
      </c>
      <c r="C243" s="64" t="s">
        <v>440</v>
      </c>
      <c r="D243" s="65">
        <v>291132846</v>
      </c>
      <c r="E243" s="66">
        <v>291132846</v>
      </c>
      <c r="F243" s="66">
        <v>2730027</v>
      </c>
      <c r="G243" s="67">
        <f t="shared" si="47"/>
        <v>0.009377255220456987</v>
      </c>
      <c r="H243" s="65">
        <v>592440</v>
      </c>
      <c r="I243" s="66">
        <v>1822678</v>
      </c>
      <c r="J243" s="66">
        <v>314909</v>
      </c>
      <c r="K243" s="68">
        <v>2730027</v>
      </c>
      <c r="L243" s="65">
        <v>0</v>
      </c>
      <c r="M243" s="66">
        <v>0</v>
      </c>
      <c r="N243" s="66">
        <v>0</v>
      </c>
      <c r="O243" s="65">
        <v>0</v>
      </c>
      <c r="P243" s="65">
        <v>0</v>
      </c>
      <c r="Q243" s="66">
        <v>0</v>
      </c>
      <c r="R243" s="66">
        <v>0</v>
      </c>
      <c r="S243" s="65">
        <v>0</v>
      </c>
      <c r="T243" s="65">
        <v>0</v>
      </c>
      <c r="U243" s="66">
        <v>0</v>
      </c>
      <c r="V243" s="66">
        <v>0</v>
      </c>
      <c r="W243" s="68">
        <v>0</v>
      </c>
    </row>
    <row r="244" spans="1:23" ht="12.75">
      <c r="A244" s="69"/>
      <c r="B244" s="70" t="s">
        <v>441</v>
      </c>
      <c r="C244" s="71"/>
      <c r="D244" s="72">
        <f>SUM(D238:D243)</f>
        <v>566615745</v>
      </c>
      <c r="E244" s="73">
        <f>SUM(E238:E243)</f>
        <v>566615745</v>
      </c>
      <c r="F244" s="73">
        <f>SUM(F238:F243)</f>
        <v>56334419</v>
      </c>
      <c r="G244" s="74">
        <f t="shared" si="47"/>
        <v>0.09942261487986007</v>
      </c>
      <c r="H244" s="72">
        <f aca="true" t="shared" si="49" ref="H244:W244">SUM(H238:H243)</f>
        <v>18742176</v>
      </c>
      <c r="I244" s="73">
        <f t="shared" si="49"/>
        <v>14427936</v>
      </c>
      <c r="J244" s="73">
        <f t="shared" si="49"/>
        <v>23164307</v>
      </c>
      <c r="K244" s="75">
        <f t="shared" si="49"/>
        <v>56334419</v>
      </c>
      <c r="L244" s="72">
        <f t="shared" si="49"/>
        <v>0</v>
      </c>
      <c r="M244" s="73">
        <f t="shared" si="49"/>
        <v>0</v>
      </c>
      <c r="N244" s="73">
        <f t="shared" si="49"/>
        <v>0</v>
      </c>
      <c r="O244" s="72">
        <f t="shared" si="49"/>
        <v>0</v>
      </c>
      <c r="P244" s="72">
        <f t="shared" si="49"/>
        <v>0</v>
      </c>
      <c r="Q244" s="73">
        <f t="shared" si="49"/>
        <v>0</v>
      </c>
      <c r="R244" s="73">
        <f t="shared" si="49"/>
        <v>0</v>
      </c>
      <c r="S244" s="72">
        <f t="shared" si="49"/>
        <v>0</v>
      </c>
      <c r="T244" s="72">
        <f t="shared" si="49"/>
        <v>0</v>
      </c>
      <c r="U244" s="73">
        <f t="shared" si="49"/>
        <v>0</v>
      </c>
      <c r="V244" s="73">
        <f t="shared" si="49"/>
        <v>0</v>
      </c>
      <c r="W244" s="75">
        <f t="shared" si="49"/>
        <v>0</v>
      </c>
    </row>
    <row r="245" spans="1:23" ht="12.75">
      <c r="A245" s="62" t="s">
        <v>28</v>
      </c>
      <c r="B245" s="63" t="s">
        <v>442</v>
      </c>
      <c r="C245" s="64" t="s">
        <v>443</v>
      </c>
      <c r="D245" s="65">
        <v>56288000</v>
      </c>
      <c r="E245" s="66">
        <v>56288000</v>
      </c>
      <c r="F245" s="66">
        <v>13225905</v>
      </c>
      <c r="G245" s="67">
        <f t="shared" si="47"/>
        <v>0.23496846574758384</v>
      </c>
      <c r="H245" s="65">
        <v>1666345</v>
      </c>
      <c r="I245" s="66">
        <v>3856879</v>
      </c>
      <c r="J245" s="66">
        <v>7702681</v>
      </c>
      <c r="K245" s="68">
        <v>13225905</v>
      </c>
      <c r="L245" s="65">
        <v>0</v>
      </c>
      <c r="M245" s="66">
        <v>0</v>
      </c>
      <c r="N245" s="66">
        <v>0</v>
      </c>
      <c r="O245" s="65">
        <v>0</v>
      </c>
      <c r="P245" s="65">
        <v>0</v>
      </c>
      <c r="Q245" s="66">
        <v>0</v>
      </c>
      <c r="R245" s="66">
        <v>0</v>
      </c>
      <c r="S245" s="65">
        <v>0</v>
      </c>
      <c r="T245" s="65">
        <v>0</v>
      </c>
      <c r="U245" s="66">
        <v>0</v>
      </c>
      <c r="V245" s="66">
        <v>0</v>
      </c>
      <c r="W245" s="68">
        <v>0</v>
      </c>
    </row>
    <row r="246" spans="1:23" ht="12.75">
      <c r="A246" s="62" t="s">
        <v>28</v>
      </c>
      <c r="B246" s="63" t="s">
        <v>444</v>
      </c>
      <c r="C246" s="64" t="s">
        <v>445</v>
      </c>
      <c r="D246" s="65">
        <v>20279000</v>
      </c>
      <c r="E246" s="66">
        <v>20279000</v>
      </c>
      <c r="F246" s="66">
        <v>9682839</v>
      </c>
      <c r="G246" s="67">
        <f t="shared" si="47"/>
        <v>0.47748108881108536</v>
      </c>
      <c r="H246" s="65">
        <v>7389486</v>
      </c>
      <c r="I246" s="66">
        <v>2293353</v>
      </c>
      <c r="J246" s="66">
        <v>0</v>
      </c>
      <c r="K246" s="68">
        <v>9682839</v>
      </c>
      <c r="L246" s="65">
        <v>0</v>
      </c>
      <c r="M246" s="66">
        <v>0</v>
      </c>
      <c r="N246" s="66">
        <v>0</v>
      </c>
      <c r="O246" s="65">
        <v>0</v>
      </c>
      <c r="P246" s="65">
        <v>0</v>
      </c>
      <c r="Q246" s="66">
        <v>0</v>
      </c>
      <c r="R246" s="66">
        <v>0</v>
      </c>
      <c r="S246" s="65">
        <v>0</v>
      </c>
      <c r="T246" s="65">
        <v>0</v>
      </c>
      <c r="U246" s="66">
        <v>0</v>
      </c>
      <c r="V246" s="66">
        <v>0</v>
      </c>
      <c r="W246" s="68">
        <v>0</v>
      </c>
    </row>
    <row r="247" spans="1:23" ht="12.75">
      <c r="A247" s="62" t="s">
        <v>28</v>
      </c>
      <c r="B247" s="63" t="s">
        <v>446</v>
      </c>
      <c r="C247" s="64" t="s">
        <v>447</v>
      </c>
      <c r="D247" s="65">
        <v>63279000</v>
      </c>
      <c r="E247" s="66">
        <v>63279000</v>
      </c>
      <c r="F247" s="66">
        <v>19130811</v>
      </c>
      <c r="G247" s="67">
        <f t="shared" si="47"/>
        <v>0.3023247996965818</v>
      </c>
      <c r="H247" s="65">
        <v>6389528</v>
      </c>
      <c r="I247" s="66">
        <v>4152158</v>
      </c>
      <c r="J247" s="66">
        <v>8589125</v>
      </c>
      <c r="K247" s="68">
        <v>19130811</v>
      </c>
      <c r="L247" s="65">
        <v>0</v>
      </c>
      <c r="M247" s="66">
        <v>0</v>
      </c>
      <c r="N247" s="66">
        <v>0</v>
      </c>
      <c r="O247" s="65">
        <v>0</v>
      </c>
      <c r="P247" s="65">
        <v>0</v>
      </c>
      <c r="Q247" s="66">
        <v>0</v>
      </c>
      <c r="R247" s="66">
        <v>0</v>
      </c>
      <c r="S247" s="65">
        <v>0</v>
      </c>
      <c r="T247" s="65">
        <v>0</v>
      </c>
      <c r="U247" s="66">
        <v>0</v>
      </c>
      <c r="V247" s="66">
        <v>0</v>
      </c>
      <c r="W247" s="68">
        <v>0</v>
      </c>
    </row>
    <row r="248" spans="1:23" ht="12.75">
      <c r="A248" s="62" t="s">
        <v>28</v>
      </c>
      <c r="B248" s="63" t="s">
        <v>448</v>
      </c>
      <c r="C248" s="64" t="s">
        <v>449</v>
      </c>
      <c r="D248" s="65">
        <v>44536000</v>
      </c>
      <c r="E248" s="66">
        <v>44536000</v>
      </c>
      <c r="F248" s="66">
        <v>9676892</v>
      </c>
      <c r="G248" s="67">
        <f t="shared" si="47"/>
        <v>0.2172824681156817</v>
      </c>
      <c r="H248" s="65">
        <v>3037729</v>
      </c>
      <c r="I248" s="66">
        <v>6639163</v>
      </c>
      <c r="J248" s="66">
        <v>0</v>
      </c>
      <c r="K248" s="68">
        <v>9676892</v>
      </c>
      <c r="L248" s="65">
        <v>0</v>
      </c>
      <c r="M248" s="66">
        <v>0</v>
      </c>
      <c r="N248" s="66">
        <v>0</v>
      </c>
      <c r="O248" s="65">
        <v>0</v>
      </c>
      <c r="P248" s="65">
        <v>0</v>
      </c>
      <c r="Q248" s="66">
        <v>0</v>
      </c>
      <c r="R248" s="66">
        <v>0</v>
      </c>
      <c r="S248" s="65">
        <v>0</v>
      </c>
      <c r="T248" s="65">
        <v>0</v>
      </c>
      <c r="U248" s="66">
        <v>0</v>
      </c>
      <c r="V248" s="66">
        <v>0</v>
      </c>
      <c r="W248" s="68">
        <v>0</v>
      </c>
    </row>
    <row r="249" spans="1:23" ht="12.75">
      <c r="A249" s="62" t="s">
        <v>28</v>
      </c>
      <c r="B249" s="63" t="s">
        <v>450</v>
      </c>
      <c r="C249" s="64" t="s">
        <v>451</v>
      </c>
      <c r="D249" s="65">
        <v>47897000</v>
      </c>
      <c r="E249" s="66">
        <v>47897000</v>
      </c>
      <c r="F249" s="66">
        <v>7872303</v>
      </c>
      <c r="G249" s="67">
        <f t="shared" si="47"/>
        <v>0.1643589995198029</v>
      </c>
      <c r="H249" s="65">
        <v>6079612</v>
      </c>
      <c r="I249" s="66">
        <v>0</v>
      </c>
      <c r="J249" s="66">
        <v>1792691</v>
      </c>
      <c r="K249" s="68">
        <v>7872303</v>
      </c>
      <c r="L249" s="65">
        <v>0</v>
      </c>
      <c r="M249" s="66">
        <v>0</v>
      </c>
      <c r="N249" s="66">
        <v>0</v>
      </c>
      <c r="O249" s="65">
        <v>0</v>
      </c>
      <c r="P249" s="65">
        <v>0</v>
      </c>
      <c r="Q249" s="66">
        <v>0</v>
      </c>
      <c r="R249" s="66">
        <v>0</v>
      </c>
      <c r="S249" s="65">
        <v>0</v>
      </c>
      <c r="T249" s="65">
        <v>0</v>
      </c>
      <c r="U249" s="66">
        <v>0</v>
      </c>
      <c r="V249" s="66">
        <v>0</v>
      </c>
      <c r="W249" s="68">
        <v>0</v>
      </c>
    </row>
    <row r="250" spans="1:23" ht="12.75">
      <c r="A250" s="62" t="s">
        <v>43</v>
      </c>
      <c r="B250" s="63" t="s">
        <v>452</v>
      </c>
      <c r="C250" s="64" t="s">
        <v>453</v>
      </c>
      <c r="D250" s="65">
        <v>325756000</v>
      </c>
      <c r="E250" s="66">
        <v>325756000</v>
      </c>
      <c r="F250" s="66">
        <v>31901186</v>
      </c>
      <c r="G250" s="67">
        <f t="shared" si="47"/>
        <v>0.09792969584597061</v>
      </c>
      <c r="H250" s="65">
        <v>17158435</v>
      </c>
      <c r="I250" s="66">
        <v>1819477</v>
      </c>
      <c r="J250" s="66">
        <v>12923274</v>
      </c>
      <c r="K250" s="68">
        <v>31901186</v>
      </c>
      <c r="L250" s="65">
        <v>0</v>
      </c>
      <c r="M250" s="66">
        <v>0</v>
      </c>
      <c r="N250" s="66">
        <v>0</v>
      </c>
      <c r="O250" s="65">
        <v>0</v>
      </c>
      <c r="P250" s="65">
        <v>0</v>
      </c>
      <c r="Q250" s="66">
        <v>0</v>
      </c>
      <c r="R250" s="66">
        <v>0</v>
      </c>
      <c r="S250" s="65">
        <v>0</v>
      </c>
      <c r="T250" s="65">
        <v>0</v>
      </c>
      <c r="U250" s="66">
        <v>0</v>
      </c>
      <c r="V250" s="66">
        <v>0</v>
      </c>
      <c r="W250" s="68">
        <v>0</v>
      </c>
    </row>
    <row r="251" spans="1:23" ht="12.75">
      <c r="A251" s="69"/>
      <c r="B251" s="70" t="s">
        <v>454</v>
      </c>
      <c r="C251" s="71"/>
      <c r="D251" s="72">
        <f>SUM(D245:D250)</f>
        <v>558035000</v>
      </c>
      <c r="E251" s="73">
        <f>SUM(E245:E250)</f>
        <v>558035000</v>
      </c>
      <c r="F251" s="73">
        <f>SUM(F245:F250)</f>
        <v>91489936</v>
      </c>
      <c r="G251" s="74">
        <f t="shared" si="47"/>
        <v>0.16395017516822422</v>
      </c>
      <c r="H251" s="72">
        <f aca="true" t="shared" si="50" ref="H251:W251">SUM(H245:H250)</f>
        <v>41721135</v>
      </c>
      <c r="I251" s="73">
        <f t="shared" si="50"/>
        <v>18761030</v>
      </c>
      <c r="J251" s="73">
        <f t="shared" si="50"/>
        <v>31007771</v>
      </c>
      <c r="K251" s="75">
        <f t="shared" si="50"/>
        <v>91489936</v>
      </c>
      <c r="L251" s="72">
        <f t="shared" si="50"/>
        <v>0</v>
      </c>
      <c r="M251" s="73">
        <f t="shared" si="50"/>
        <v>0</v>
      </c>
      <c r="N251" s="73">
        <f t="shared" si="50"/>
        <v>0</v>
      </c>
      <c r="O251" s="72">
        <f t="shared" si="50"/>
        <v>0</v>
      </c>
      <c r="P251" s="72">
        <f t="shared" si="50"/>
        <v>0</v>
      </c>
      <c r="Q251" s="73">
        <f t="shared" si="50"/>
        <v>0</v>
      </c>
      <c r="R251" s="73">
        <f t="shared" si="50"/>
        <v>0</v>
      </c>
      <c r="S251" s="72">
        <f t="shared" si="50"/>
        <v>0</v>
      </c>
      <c r="T251" s="72">
        <f t="shared" si="50"/>
        <v>0</v>
      </c>
      <c r="U251" s="73">
        <f t="shared" si="50"/>
        <v>0</v>
      </c>
      <c r="V251" s="73">
        <f t="shared" si="50"/>
        <v>0</v>
      </c>
      <c r="W251" s="75">
        <f t="shared" si="50"/>
        <v>0</v>
      </c>
    </row>
    <row r="252" spans="1:23" ht="12.75">
      <c r="A252" s="62" t="s">
        <v>28</v>
      </c>
      <c r="B252" s="63" t="s">
        <v>455</v>
      </c>
      <c r="C252" s="64" t="s">
        <v>456</v>
      </c>
      <c r="D252" s="65">
        <v>144615900</v>
      </c>
      <c r="E252" s="66">
        <v>144615900</v>
      </c>
      <c r="F252" s="66">
        <v>12435473</v>
      </c>
      <c r="G252" s="67">
        <f t="shared" si="47"/>
        <v>0.08598966641980585</v>
      </c>
      <c r="H252" s="65">
        <v>0</v>
      </c>
      <c r="I252" s="66">
        <v>5476913</v>
      </c>
      <c r="J252" s="66">
        <v>6958560</v>
      </c>
      <c r="K252" s="68">
        <v>12435473</v>
      </c>
      <c r="L252" s="65">
        <v>0</v>
      </c>
      <c r="M252" s="66">
        <v>0</v>
      </c>
      <c r="N252" s="66">
        <v>0</v>
      </c>
      <c r="O252" s="65">
        <v>0</v>
      </c>
      <c r="P252" s="65">
        <v>0</v>
      </c>
      <c r="Q252" s="66">
        <v>0</v>
      </c>
      <c r="R252" s="66">
        <v>0</v>
      </c>
      <c r="S252" s="65">
        <v>0</v>
      </c>
      <c r="T252" s="65">
        <v>0</v>
      </c>
      <c r="U252" s="66">
        <v>0</v>
      </c>
      <c r="V252" s="66">
        <v>0</v>
      </c>
      <c r="W252" s="68">
        <v>0</v>
      </c>
    </row>
    <row r="253" spans="1:23" ht="12.75">
      <c r="A253" s="62" t="s">
        <v>28</v>
      </c>
      <c r="B253" s="63" t="s">
        <v>457</v>
      </c>
      <c r="C253" s="64" t="s">
        <v>458</v>
      </c>
      <c r="D253" s="65">
        <v>29725340</v>
      </c>
      <c r="E253" s="66">
        <v>29725340</v>
      </c>
      <c r="F253" s="66">
        <v>13952284</v>
      </c>
      <c r="G253" s="67">
        <f t="shared" si="47"/>
        <v>0.46937340329833066</v>
      </c>
      <c r="H253" s="65">
        <v>2726421</v>
      </c>
      <c r="I253" s="66">
        <v>5995112</v>
      </c>
      <c r="J253" s="66">
        <v>5230751</v>
      </c>
      <c r="K253" s="68">
        <v>13952284</v>
      </c>
      <c r="L253" s="65">
        <v>0</v>
      </c>
      <c r="M253" s="66">
        <v>0</v>
      </c>
      <c r="N253" s="66">
        <v>0</v>
      </c>
      <c r="O253" s="65">
        <v>0</v>
      </c>
      <c r="P253" s="65">
        <v>0</v>
      </c>
      <c r="Q253" s="66">
        <v>0</v>
      </c>
      <c r="R253" s="66">
        <v>0</v>
      </c>
      <c r="S253" s="65">
        <v>0</v>
      </c>
      <c r="T253" s="65">
        <v>0</v>
      </c>
      <c r="U253" s="66">
        <v>0</v>
      </c>
      <c r="V253" s="66">
        <v>0</v>
      </c>
      <c r="W253" s="68">
        <v>0</v>
      </c>
    </row>
    <row r="254" spans="1:23" ht="12.75">
      <c r="A254" s="62" t="s">
        <v>28</v>
      </c>
      <c r="B254" s="63" t="s">
        <v>459</v>
      </c>
      <c r="C254" s="64" t="s">
        <v>460</v>
      </c>
      <c r="D254" s="65">
        <v>0</v>
      </c>
      <c r="E254" s="66">
        <v>0</v>
      </c>
      <c r="F254" s="66">
        <v>0</v>
      </c>
      <c r="G254" s="67">
        <f t="shared" si="47"/>
        <v>0</v>
      </c>
      <c r="H254" s="65">
        <v>0</v>
      </c>
      <c r="I254" s="66">
        <v>0</v>
      </c>
      <c r="J254" s="66">
        <v>0</v>
      </c>
      <c r="K254" s="68">
        <v>0</v>
      </c>
      <c r="L254" s="65">
        <v>0</v>
      </c>
      <c r="M254" s="66">
        <v>0</v>
      </c>
      <c r="N254" s="66">
        <v>0</v>
      </c>
      <c r="O254" s="65">
        <v>0</v>
      </c>
      <c r="P254" s="65">
        <v>0</v>
      </c>
      <c r="Q254" s="66">
        <v>0</v>
      </c>
      <c r="R254" s="66">
        <v>0</v>
      </c>
      <c r="S254" s="65">
        <v>0</v>
      </c>
      <c r="T254" s="65">
        <v>0</v>
      </c>
      <c r="U254" s="66">
        <v>0</v>
      </c>
      <c r="V254" s="66">
        <v>0</v>
      </c>
      <c r="W254" s="68">
        <v>0</v>
      </c>
    </row>
    <row r="255" spans="1:23" ht="12.75">
      <c r="A255" s="62" t="s">
        <v>43</v>
      </c>
      <c r="B255" s="63" t="s">
        <v>461</v>
      </c>
      <c r="C255" s="64" t="s">
        <v>462</v>
      </c>
      <c r="D255" s="65">
        <v>3925000</v>
      </c>
      <c r="E255" s="66">
        <v>3925000</v>
      </c>
      <c r="F255" s="66">
        <v>0</v>
      </c>
      <c r="G255" s="67">
        <f t="shared" si="47"/>
        <v>0</v>
      </c>
      <c r="H255" s="65">
        <v>0</v>
      </c>
      <c r="I255" s="66">
        <v>0</v>
      </c>
      <c r="J255" s="66">
        <v>0</v>
      </c>
      <c r="K255" s="68">
        <v>0</v>
      </c>
      <c r="L255" s="65">
        <v>0</v>
      </c>
      <c r="M255" s="66">
        <v>0</v>
      </c>
      <c r="N255" s="66">
        <v>0</v>
      </c>
      <c r="O255" s="65">
        <v>0</v>
      </c>
      <c r="P255" s="65">
        <v>0</v>
      </c>
      <c r="Q255" s="66">
        <v>0</v>
      </c>
      <c r="R255" s="66">
        <v>0</v>
      </c>
      <c r="S255" s="65">
        <v>0</v>
      </c>
      <c r="T255" s="65">
        <v>0</v>
      </c>
      <c r="U255" s="66">
        <v>0</v>
      </c>
      <c r="V255" s="66">
        <v>0</v>
      </c>
      <c r="W255" s="68">
        <v>0</v>
      </c>
    </row>
    <row r="256" spans="1:23" ht="12.75">
      <c r="A256" s="69"/>
      <c r="B256" s="70" t="s">
        <v>463</v>
      </c>
      <c r="C256" s="71"/>
      <c r="D256" s="72">
        <f>SUM(D252:D255)</f>
        <v>178266240</v>
      </c>
      <c r="E256" s="73">
        <f>SUM(E252:E255)</f>
        <v>178266240</v>
      </c>
      <c r="F256" s="73">
        <f>SUM(F252:F255)</f>
        <v>26387757</v>
      </c>
      <c r="G256" s="74">
        <f t="shared" si="47"/>
        <v>0.14802442122524154</v>
      </c>
      <c r="H256" s="72">
        <f aca="true" t="shared" si="51" ref="H256:W256">SUM(H252:H255)</f>
        <v>2726421</v>
      </c>
      <c r="I256" s="73">
        <f t="shared" si="51"/>
        <v>11472025</v>
      </c>
      <c r="J256" s="73">
        <f t="shared" si="51"/>
        <v>12189311</v>
      </c>
      <c r="K256" s="75">
        <f t="shared" si="51"/>
        <v>26387757</v>
      </c>
      <c r="L256" s="72">
        <f t="shared" si="51"/>
        <v>0</v>
      </c>
      <c r="M256" s="73">
        <f t="shared" si="51"/>
        <v>0</v>
      </c>
      <c r="N256" s="73">
        <f t="shared" si="51"/>
        <v>0</v>
      </c>
      <c r="O256" s="72">
        <f t="shared" si="51"/>
        <v>0</v>
      </c>
      <c r="P256" s="72">
        <f t="shared" si="51"/>
        <v>0</v>
      </c>
      <c r="Q256" s="73">
        <f t="shared" si="51"/>
        <v>0</v>
      </c>
      <c r="R256" s="73">
        <f t="shared" si="51"/>
        <v>0</v>
      </c>
      <c r="S256" s="72">
        <f t="shared" si="51"/>
        <v>0</v>
      </c>
      <c r="T256" s="72">
        <f t="shared" si="51"/>
        <v>0</v>
      </c>
      <c r="U256" s="73">
        <f t="shared" si="51"/>
        <v>0</v>
      </c>
      <c r="V256" s="73">
        <f t="shared" si="51"/>
        <v>0</v>
      </c>
      <c r="W256" s="75">
        <f t="shared" si="51"/>
        <v>0</v>
      </c>
    </row>
    <row r="257" spans="1:23" ht="12.75">
      <c r="A257" s="99"/>
      <c r="B257" s="100" t="s">
        <v>464</v>
      </c>
      <c r="C257" s="101"/>
      <c r="D257" s="102">
        <f>SUM(D231:D236,D238:D243,D245:D250,D252:D255)</f>
        <v>2427559450</v>
      </c>
      <c r="E257" s="103">
        <f>SUM(E231:E236,E238:E243,E245:E250,E252:E255)</f>
        <v>2427559450</v>
      </c>
      <c r="F257" s="103">
        <f>SUM(F231:F236,F238:F243,F245:F250,F252:F255)</f>
        <v>348658901</v>
      </c>
      <c r="G257" s="104">
        <f t="shared" si="47"/>
        <v>0.14362527805446743</v>
      </c>
      <c r="H257" s="102">
        <f aca="true" t="shared" si="52" ref="H257:W257">SUM(H231:H236,H238:H243,H245:H250,H252:H255)</f>
        <v>123713541</v>
      </c>
      <c r="I257" s="103">
        <f t="shared" si="52"/>
        <v>100107100</v>
      </c>
      <c r="J257" s="103">
        <f t="shared" si="52"/>
        <v>124838260</v>
      </c>
      <c r="K257" s="105">
        <f t="shared" si="52"/>
        <v>348658901</v>
      </c>
      <c r="L257" s="72">
        <f t="shared" si="52"/>
        <v>0</v>
      </c>
      <c r="M257" s="73">
        <f t="shared" si="52"/>
        <v>0</v>
      </c>
      <c r="N257" s="73">
        <f t="shared" si="52"/>
        <v>0</v>
      </c>
      <c r="O257" s="72">
        <f t="shared" si="52"/>
        <v>0</v>
      </c>
      <c r="P257" s="72">
        <f t="shared" si="52"/>
        <v>0</v>
      </c>
      <c r="Q257" s="73">
        <f t="shared" si="52"/>
        <v>0</v>
      </c>
      <c r="R257" s="73">
        <f t="shared" si="52"/>
        <v>0</v>
      </c>
      <c r="S257" s="72">
        <f t="shared" si="52"/>
        <v>0</v>
      </c>
      <c r="T257" s="72">
        <f t="shared" si="52"/>
        <v>0</v>
      </c>
      <c r="U257" s="73">
        <f t="shared" si="52"/>
        <v>0</v>
      </c>
      <c r="V257" s="73">
        <f t="shared" si="52"/>
        <v>0</v>
      </c>
      <c r="W257" s="75">
        <f t="shared" si="52"/>
        <v>0</v>
      </c>
    </row>
    <row r="258" spans="1:23" ht="12.75">
      <c r="A258" s="57"/>
      <c r="B258" s="58" t="s">
        <v>606</v>
      </c>
      <c r="C258" s="59"/>
      <c r="D258" s="76"/>
      <c r="E258" s="77"/>
      <c r="F258" s="77"/>
      <c r="G258" s="78"/>
      <c r="H258" s="76"/>
      <c r="I258" s="77"/>
      <c r="J258" s="77"/>
      <c r="K258" s="79"/>
      <c r="L258" s="76"/>
      <c r="M258" s="77"/>
      <c r="N258" s="77"/>
      <c r="O258" s="76"/>
      <c r="P258" s="76"/>
      <c r="Q258" s="77"/>
      <c r="R258" s="77"/>
      <c r="S258" s="76"/>
      <c r="T258" s="76"/>
      <c r="U258" s="77"/>
      <c r="V258" s="77"/>
      <c r="W258" s="79"/>
    </row>
    <row r="259" spans="1:23" ht="12.75">
      <c r="A259" s="61"/>
      <c r="B259" s="58" t="s">
        <v>465</v>
      </c>
      <c r="C259" s="59"/>
      <c r="D259" s="76"/>
      <c r="E259" s="77"/>
      <c r="F259" s="77"/>
      <c r="G259" s="78"/>
      <c r="H259" s="76"/>
      <c r="I259" s="77"/>
      <c r="J259" s="77"/>
      <c r="K259" s="79"/>
      <c r="L259" s="76"/>
      <c r="M259" s="77"/>
      <c r="N259" s="77"/>
      <c r="O259" s="76"/>
      <c r="P259" s="76"/>
      <c r="Q259" s="77"/>
      <c r="R259" s="77"/>
      <c r="S259" s="76"/>
      <c r="T259" s="76"/>
      <c r="U259" s="77"/>
      <c r="V259" s="77"/>
      <c r="W259" s="79"/>
    </row>
    <row r="260" spans="1:23" ht="12.75">
      <c r="A260" s="62" t="s">
        <v>28</v>
      </c>
      <c r="B260" s="63" t="s">
        <v>466</v>
      </c>
      <c r="C260" s="64" t="s">
        <v>467</v>
      </c>
      <c r="D260" s="65">
        <v>137325764</v>
      </c>
      <c r="E260" s="66">
        <v>137325764</v>
      </c>
      <c r="F260" s="66">
        <v>32933181</v>
      </c>
      <c r="G260" s="67">
        <f aca="true" t="shared" si="53" ref="G260:G296">IF($D260=0,0,$F260/$D260)</f>
        <v>0.23981793394573797</v>
      </c>
      <c r="H260" s="65">
        <v>13826542</v>
      </c>
      <c r="I260" s="66">
        <v>8148682</v>
      </c>
      <c r="J260" s="66">
        <v>10957957</v>
      </c>
      <c r="K260" s="68">
        <v>32933181</v>
      </c>
      <c r="L260" s="65">
        <v>0</v>
      </c>
      <c r="M260" s="66">
        <v>0</v>
      </c>
      <c r="N260" s="66">
        <v>0</v>
      </c>
      <c r="O260" s="65">
        <v>0</v>
      </c>
      <c r="P260" s="65">
        <v>0</v>
      </c>
      <c r="Q260" s="66">
        <v>0</v>
      </c>
      <c r="R260" s="66">
        <v>0</v>
      </c>
      <c r="S260" s="65">
        <v>0</v>
      </c>
      <c r="T260" s="65">
        <v>0</v>
      </c>
      <c r="U260" s="66">
        <v>0</v>
      </c>
      <c r="V260" s="66">
        <v>0</v>
      </c>
      <c r="W260" s="68">
        <v>0</v>
      </c>
    </row>
    <row r="261" spans="1:23" ht="12.75">
      <c r="A261" s="62" t="s">
        <v>28</v>
      </c>
      <c r="B261" s="63" t="s">
        <v>468</v>
      </c>
      <c r="C261" s="64" t="s">
        <v>469</v>
      </c>
      <c r="D261" s="65">
        <v>127434800</v>
      </c>
      <c r="E261" s="66">
        <v>127434800</v>
      </c>
      <c r="F261" s="66">
        <v>20143415</v>
      </c>
      <c r="G261" s="67">
        <f t="shared" si="53"/>
        <v>0.1580684004683179</v>
      </c>
      <c r="H261" s="65">
        <v>77348</v>
      </c>
      <c r="I261" s="66">
        <v>11049003</v>
      </c>
      <c r="J261" s="66">
        <v>9017064</v>
      </c>
      <c r="K261" s="68">
        <v>20143415</v>
      </c>
      <c r="L261" s="65">
        <v>0</v>
      </c>
      <c r="M261" s="66">
        <v>0</v>
      </c>
      <c r="N261" s="66">
        <v>0</v>
      </c>
      <c r="O261" s="65">
        <v>0</v>
      </c>
      <c r="P261" s="65">
        <v>0</v>
      </c>
      <c r="Q261" s="66">
        <v>0</v>
      </c>
      <c r="R261" s="66">
        <v>0</v>
      </c>
      <c r="S261" s="65">
        <v>0</v>
      </c>
      <c r="T261" s="65">
        <v>0</v>
      </c>
      <c r="U261" s="66">
        <v>0</v>
      </c>
      <c r="V261" s="66">
        <v>0</v>
      </c>
      <c r="W261" s="68">
        <v>0</v>
      </c>
    </row>
    <row r="262" spans="1:23" ht="12.75">
      <c r="A262" s="62" t="s">
        <v>28</v>
      </c>
      <c r="B262" s="63" t="s">
        <v>470</v>
      </c>
      <c r="C262" s="64" t="s">
        <v>471</v>
      </c>
      <c r="D262" s="65">
        <v>278844024</v>
      </c>
      <c r="E262" s="66">
        <v>278844024</v>
      </c>
      <c r="F262" s="66">
        <v>5103993</v>
      </c>
      <c r="G262" s="67">
        <f t="shared" si="53"/>
        <v>0.01830411470464219</v>
      </c>
      <c r="H262" s="65">
        <v>0</v>
      </c>
      <c r="I262" s="66">
        <v>2886342</v>
      </c>
      <c r="J262" s="66">
        <v>2217651</v>
      </c>
      <c r="K262" s="68">
        <v>5103993</v>
      </c>
      <c r="L262" s="65">
        <v>0</v>
      </c>
      <c r="M262" s="66">
        <v>0</v>
      </c>
      <c r="N262" s="66">
        <v>0</v>
      </c>
      <c r="O262" s="65">
        <v>0</v>
      </c>
      <c r="P262" s="65">
        <v>0</v>
      </c>
      <c r="Q262" s="66">
        <v>0</v>
      </c>
      <c r="R262" s="66">
        <v>0</v>
      </c>
      <c r="S262" s="65">
        <v>0</v>
      </c>
      <c r="T262" s="65">
        <v>0</v>
      </c>
      <c r="U262" s="66">
        <v>0</v>
      </c>
      <c r="V262" s="66">
        <v>0</v>
      </c>
      <c r="W262" s="68">
        <v>0</v>
      </c>
    </row>
    <row r="263" spans="1:23" ht="12.75">
      <c r="A263" s="62" t="s">
        <v>43</v>
      </c>
      <c r="B263" s="63" t="s">
        <v>472</v>
      </c>
      <c r="C263" s="64" t="s">
        <v>473</v>
      </c>
      <c r="D263" s="65">
        <v>4100000</v>
      </c>
      <c r="E263" s="66">
        <v>4100000</v>
      </c>
      <c r="F263" s="66">
        <v>74200</v>
      </c>
      <c r="G263" s="67">
        <f t="shared" si="53"/>
        <v>0.018097560975609755</v>
      </c>
      <c r="H263" s="65">
        <v>0</v>
      </c>
      <c r="I263" s="66">
        <v>74200</v>
      </c>
      <c r="J263" s="66">
        <v>0</v>
      </c>
      <c r="K263" s="68">
        <v>74200</v>
      </c>
      <c r="L263" s="65">
        <v>0</v>
      </c>
      <c r="M263" s="66">
        <v>0</v>
      </c>
      <c r="N263" s="66">
        <v>0</v>
      </c>
      <c r="O263" s="65">
        <v>0</v>
      </c>
      <c r="P263" s="65">
        <v>0</v>
      </c>
      <c r="Q263" s="66">
        <v>0</v>
      </c>
      <c r="R263" s="66">
        <v>0</v>
      </c>
      <c r="S263" s="65">
        <v>0</v>
      </c>
      <c r="T263" s="65">
        <v>0</v>
      </c>
      <c r="U263" s="66">
        <v>0</v>
      </c>
      <c r="V263" s="66">
        <v>0</v>
      </c>
      <c r="W263" s="68">
        <v>0</v>
      </c>
    </row>
    <row r="264" spans="1:23" ht="12.75">
      <c r="A264" s="69"/>
      <c r="B264" s="70" t="s">
        <v>474</v>
      </c>
      <c r="C264" s="71"/>
      <c r="D264" s="72">
        <f>SUM(D260:D263)</f>
        <v>547704588</v>
      </c>
      <c r="E264" s="73">
        <f>SUM(E260:E263)</f>
        <v>547704588</v>
      </c>
      <c r="F264" s="73">
        <f>SUM(F260:F263)</f>
        <v>58254789</v>
      </c>
      <c r="G264" s="74">
        <f t="shared" si="53"/>
        <v>0.10636169620693409</v>
      </c>
      <c r="H264" s="72">
        <f aca="true" t="shared" si="54" ref="H264:W264">SUM(H260:H263)</f>
        <v>13903890</v>
      </c>
      <c r="I264" s="73">
        <f t="shared" si="54"/>
        <v>22158227</v>
      </c>
      <c r="J264" s="73">
        <f t="shared" si="54"/>
        <v>22192672</v>
      </c>
      <c r="K264" s="75">
        <f t="shared" si="54"/>
        <v>58254789</v>
      </c>
      <c r="L264" s="72">
        <f t="shared" si="54"/>
        <v>0</v>
      </c>
      <c r="M264" s="73">
        <f t="shared" si="54"/>
        <v>0</v>
      </c>
      <c r="N264" s="73">
        <f t="shared" si="54"/>
        <v>0</v>
      </c>
      <c r="O264" s="72">
        <f t="shared" si="54"/>
        <v>0</v>
      </c>
      <c r="P264" s="72">
        <f t="shared" si="54"/>
        <v>0</v>
      </c>
      <c r="Q264" s="73">
        <f t="shared" si="54"/>
        <v>0</v>
      </c>
      <c r="R264" s="73">
        <f t="shared" si="54"/>
        <v>0</v>
      </c>
      <c r="S264" s="72">
        <f t="shared" si="54"/>
        <v>0</v>
      </c>
      <c r="T264" s="72">
        <f t="shared" si="54"/>
        <v>0</v>
      </c>
      <c r="U264" s="73">
        <f t="shared" si="54"/>
        <v>0</v>
      </c>
      <c r="V264" s="73">
        <f t="shared" si="54"/>
        <v>0</v>
      </c>
      <c r="W264" s="75">
        <f t="shared" si="54"/>
        <v>0</v>
      </c>
    </row>
    <row r="265" spans="1:23" ht="12.75">
      <c r="A265" s="62" t="s">
        <v>28</v>
      </c>
      <c r="B265" s="63" t="s">
        <v>475</v>
      </c>
      <c r="C265" s="64" t="s">
        <v>476</v>
      </c>
      <c r="D265" s="65">
        <v>28280000</v>
      </c>
      <c r="E265" s="66">
        <v>28280000</v>
      </c>
      <c r="F265" s="66">
        <v>1321450</v>
      </c>
      <c r="G265" s="67">
        <f t="shared" si="53"/>
        <v>0.046727369165487975</v>
      </c>
      <c r="H265" s="65">
        <v>1030599</v>
      </c>
      <c r="I265" s="66">
        <v>54822</v>
      </c>
      <c r="J265" s="66">
        <v>236029</v>
      </c>
      <c r="K265" s="68">
        <v>1321450</v>
      </c>
      <c r="L265" s="65">
        <v>0</v>
      </c>
      <c r="M265" s="66">
        <v>0</v>
      </c>
      <c r="N265" s="66">
        <v>0</v>
      </c>
      <c r="O265" s="65">
        <v>0</v>
      </c>
      <c r="P265" s="65">
        <v>0</v>
      </c>
      <c r="Q265" s="66">
        <v>0</v>
      </c>
      <c r="R265" s="66">
        <v>0</v>
      </c>
      <c r="S265" s="65">
        <v>0</v>
      </c>
      <c r="T265" s="65">
        <v>0</v>
      </c>
      <c r="U265" s="66">
        <v>0</v>
      </c>
      <c r="V265" s="66">
        <v>0</v>
      </c>
      <c r="W265" s="68">
        <v>0</v>
      </c>
    </row>
    <row r="266" spans="1:23" ht="12.75">
      <c r="A266" s="62" t="s">
        <v>28</v>
      </c>
      <c r="B266" s="63" t="s">
        <v>477</v>
      </c>
      <c r="C266" s="64" t="s">
        <v>478</v>
      </c>
      <c r="D266" s="65">
        <v>14160000</v>
      </c>
      <c r="E266" s="66">
        <v>14160000</v>
      </c>
      <c r="F266" s="66">
        <v>2564964</v>
      </c>
      <c r="G266" s="67">
        <f t="shared" si="53"/>
        <v>0.1811415254237288</v>
      </c>
      <c r="H266" s="65">
        <v>847460</v>
      </c>
      <c r="I266" s="66">
        <v>821354</v>
      </c>
      <c r="J266" s="66">
        <v>896150</v>
      </c>
      <c r="K266" s="68">
        <v>2564964</v>
      </c>
      <c r="L266" s="65">
        <v>0</v>
      </c>
      <c r="M266" s="66">
        <v>0</v>
      </c>
      <c r="N266" s="66">
        <v>0</v>
      </c>
      <c r="O266" s="65">
        <v>0</v>
      </c>
      <c r="P266" s="65">
        <v>0</v>
      </c>
      <c r="Q266" s="66">
        <v>0</v>
      </c>
      <c r="R266" s="66">
        <v>0</v>
      </c>
      <c r="S266" s="65">
        <v>0</v>
      </c>
      <c r="T266" s="65">
        <v>0</v>
      </c>
      <c r="U266" s="66">
        <v>0</v>
      </c>
      <c r="V266" s="66">
        <v>0</v>
      </c>
      <c r="W266" s="68">
        <v>0</v>
      </c>
    </row>
    <row r="267" spans="1:23" ht="12.75">
      <c r="A267" s="62" t="s">
        <v>28</v>
      </c>
      <c r="B267" s="63" t="s">
        <v>479</v>
      </c>
      <c r="C267" s="64" t="s">
        <v>480</v>
      </c>
      <c r="D267" s="65">
        <v>9606000</v>
      </c>
      <c r="E267" s="66">
        <v>9606000</v>
      </c>
      <c r="F267" s="66">
        <v>2364620</v>
      </c>
      <c r="G267" s="67">
        <f t="shared" si="53"/>
        <v>0.24616073287528628</v>
      </c>
      <c r="H267" s="65">
        <v>584691</v>
      </c>
      <c r="I267" s="66">
        <v>1256139</v>
      </c>
      <c r="J267" s="66">
        <v>523790</v>
      </c>
      <c r="K267" s="68">
        <v>2364620</v>
      </c>
      <c r="L267" s="65">
        <v>0</v>
      </c>
      <c r="M267" s="66">
        <v>0</v>
      </c>
      <c r="N267" s="66">
        <v>0</v>
      </c>
      <c r="O267" s="65">
        <v>0</v>
      </c>
      <c r="P267" s="65">
        <v>0</v>
      </c>
      <c r="Q267" s="66">
        <v>0</v>
      </c>
      <c r="R267" s="66">
        <v>0</v>
      </c>
      <c r="S267" s="65">
        <v>0</v>
      </c>
      <c r="T267" s="65">
        <v>0</v>
      </c>
      <c r="U267" s="66">
        <v>0</v>
      </c>
      <c r="V267" s="66">
        <v>0</v>
      </c>
      <c r="W267" s="68">
        <v>0</v>
      </c>
    </row>
    <row r="268" spans="1:23" ht="12.75">
      <c r="A268" s="62" t="s">
        <v>28</v>
      </c>
      <c r="B268" s="63" t="s">
        <v>481</v>
      </c>
      <c r="C268" s="64" t="s">
        <v>482</v>
      </c>
      <c r="D268" s="65">
        <v>33937000</v>
      </c>
      <c r="E268" s="66">
        <v>33937000</v>
      </c>
      <c r="F268" s="66">
        <v>4467185</v>
      </c>
      <c r="G268" s="67">
        <f t="shared" si="53"/>
        <v>0.13163169991454754</v>
      </c>
      <c r="H268" s="65">
        <v>0</v>
      </c>
      <c r="I268" s="66">
        <v>1160693</v>
      </c>
      <c r="J268" s="66">
        <v>3306492</v>
      </c>
      <c r="K268" s="68">
        <v>4467185</v>
      </c>
      <c r="L268" s="65">
        <v>0</v>
      </c>
      <c r="M268" s="66">
        <v>0</v>
      </c>
      <c r="N268" s="66">
        <v>0</v>
      </c>
      <c r="O268" s="65">
        <v>0</v>
      </c>
      <c r="P268" s="65">
        <v>0</v>
      </c>
      <c r="Q268" s="66">
        <v>0</v>
      </c>
      <c r="R268" s="66">
        <v>0</v>
      </c>
      <c r="S268" s="65">
        <v>0</v>
      </c>
      <c r="T268" s="65">
        <v>0</v>
      </c>
      <c r="U268" s="66">
        <v>0</v>
      </c>
      <c r="V268" s="66">
        <v>0</v>
      </c>
      <c r="W268" s="68">
        <v>0</v>
      </c>
    </row>
    <row r="269" spans="1:23" ht="12.75">
      <c r="A269" s="62" t="s">
        <v>28</v>
      </c>
      <c r="B269" s="63" t="s">
        <v>483</v>
      </c>
      <c r="C269" s="64" t="s">
        <v>484</v>
      </c>
      <c r="D269" s="65">
        <v>9344000</v>
      </c>
      <c r="E269" s="66">
        <v>9344000</v>
      </c>
      <c r="F269" s="66">
        <v>1874241</v>
      </c>
      <c r="G269" s="67">
        <f t="shared" si="53"/>
        <v>0.20058229880136985</v>
      </c>
      <c r="H269" s="65">
        <v>0</v>
      </c>
      <c r="I269" s="66">
        <v>1177353</v>
      </c>
      <c r="J269" s="66">
        <v>696888</v>
      </c>
      <c r="K269" s="68">
        <v>1874241</v>
      </c>
      <c r="L269" s="65">
        <v>0</v>
      </c>
      <c r="M269" s="66">
        <v>0</v>
      </c>
      <c r="N269" s="66">
        <v>0</v>
      </c>
      <c r="O269" s="65">
        <v>0</v>
      </c>
      <c r="P269" s="65">
        <v>0</v>
      </c>
      <c r="Q269" s="66">
        <v>0</v>
      </c>
      <c r="R269" s="66">
        <v>0</v>
      </c>
      <c r="S269" s="65">
        <v>0</v>
      </c>
      <c r="T269" s="65">
        <v>0</v>
      </c>
      <c r="U269" s="66">
        <v>0</v>
      </c>
      <c r="V269" s="66">
        <v>0</v>
      </c>
      <c r="W269" s="68">
        <v>0</v>
      </c>
    </row>
    <row r="270" spans="1:23" ht="12.75">
      <c r="A270" s="62" t="s">
        <v>28</v>
      </c>
      <c r="B270" s="63" t="s">
        <v>485</v>
      </c>
      <c r="C270" s="64" t="s">
        <v>486</v>
      </c>
      <c r="D270" s="65">
        <v>16367488</v>
      </c>
      <c r="E270" s="66">
        <v>16367488</v>
      </c>
      <c r="F270" s="66">
        <v>3049945</v>
      </c>
      <c r="G270" s="67">
        <f t="shared" si="53"/>
        <v>0.18634166709027067</v>
      </c>
      <c r="H270" s="65">
        <v>290611</v>
      </c>
      <c r="I270" s="66">
        <v>1380648</v>
      </c>
      <c r="J270" s="66">
        <v>1378686</v>
      </c>
      <c r="K270" s="68">
        <v>3049945</v>
      </c>
      <c r="L270" s="65">
        <v>0</v>
      </c>
      <c r="M270" s="66">
        <v>0</v>
      </c>
      <c r="N270" s="66">
        <v>0</v>
      </c>
      <c r="O270" s="65">
        <v>0</v>
      </c>
      <c r="P270" s="65">
        <v>0</v>
      </c>
      <c r="Q270" s="66">
        <v>0</v>
      </c>
      <c r="R270" s="66">
        <v>0</v>
      </c>
      <c r="S270" s="65">
        <v>0</v>
      </c>
      <c r="T270" s="65">
        <v>0</v>
      </c>
      <c r="U270" s="66">
        <v>0</v>
      </c>
      <c r="V270" s="66">
        <v>0</v>
      </c>
      <c r="W270" s="68">
        <v>0</v>
      </c>
    </row>
    <row r="271" spans="1:23" ht="12.75">
      <c r="A271" s="62" t="s">
        <v>43</v>
      </c>
      <c r="B271" s="63" t="s">
        <v>487</v>
      </c>
      <c r="C271" s="64" t="s">
        <v>488</v>
      </c>
      <c r="D271" s="65">
        <v>93000</v>
      </c>
      <c r="E271" s="66">
        <v>93000</v>
      </c>
      <c r="F271" s="66">
        <v>25588</v>
      </c>
      <c r="G271" s="67">
        <f t="shared" si="53"/>
        <v>0.27513978494623653</v>
      </c>
      <c r="H271" s="65">
        <v>0</v>
      </c>
      <c r="I271" s="66">
        <v>21587</v>
      </c>
      <c r="J271" s="66">
        <v>4001</v>
      </c>
      <c r="K271" s="68">
        <v>25588</v>
      </c>
      <c r="L271" s="65">
        <v>0</v>
      </c>
      <c r="M271" s="66">
        <v>0</v>
      </c>
      <c r="N271" s="66">
        <v>0</v>
      </c>
      <c r="O271" s="65">
        <v>0</v>
      </c>
      <c r="P271" s="65">
        <v>0</v>
      </c>
      <c r="Q271" s="66">
        <v>0</v>
      </c>
      <c r="R271" s="66">
        <v>0</v>
      </c>
      <c r="S271" s="65">
        <v>0</v>
      </c>
      <c r="T271" s="65">
        <v>0</v>
      </c>
      <c r="U271" s="66">
        <v>0</v>
      </c>
      <c r="V271" s="66">
        <v>0</v>
      </c>
      <c r="W271" s="68">
        <v>0</v>
      </c>
    </row>
    <row r="272" spans="1:23" ht="12.75">
      <c r="A272" s="69"/>
      <c r="B272" s="70" t="s">
        <v>489</v>
      </c>
      <c r="C272" s="71"/>
      <c r="D272" s="72">
        <f>SUM(D265:D271)</f>
        <v>111787488</v>
      </c>
      <c r="E272" s="73">
        <f>SUM(E265:E271)</f>
        <v>111787488</v>
      </c>
      <c r="F272" s="73">
        <f>SUM(F265:F271)</f>
        <v>15667993</v>
      </c>
      <c r="G272" s="74">
        <f t="shared" si="53"/>
        <v>0.14015873583276153</v>
      </c>
      <c r="H272" s="72">
        <f aca="true" t="shared" si="55" ref="H272:W272">SUM(H265:H271)</f>
        <v>2753361</v>
      </c>
      <c r="I272" s="73">
        <f t="shared" si="55"/>
        <v>5872596</v>
      </c>
      <c r="J272" s="73">
        <f t="shared" si="55"/>
        <v>7042036</v>
      </c>
      <c r="K272" s="75">
        <f t="shared" si="55"/>
        <v>15667993</v>
      </c>
      <c r="L272" s="72">
        <f t="shared" si="55"/>
        <v>0</v>
      </c>
      <c r="M272" s="73">
        <f t="shared" si="55"/>
        <v>0</v>
      </c>
      <c r="N272" s="73">
        <f t="shared" si="55"/>
        <v>0</v>
      </c>
      <c r="O272" s="72">
        <f t="shared" si="55"/>
        <v>0</v>
      </c>
      <c r="P272" s="72">
        <f t="shared" si="55"/>
        <v>0</v>
      </c>
      <c r="Q272" s="73">
        <f t="shared" si="55"/>
        <v>0</v>
      </c>
      <c r="R272" s="73">
        <f t="shared" si="55"/>
        <v>0</v>
      </c>
      <c r="S272" s="72">
        <f t="shared" si="55"/>
        <v>0</v>
      </c>
      <c r="T272" s="72">
        <f t="shared" si="55"/>
        <v>0</v>
      </c>
      <c r="U272" s="73">
        <f t="shared" si="55"/>
        <v>0</v>
      </c>
      <c r="V272" s="73">
        <f t="shared" si="55"/>
        <v>0</v>
      </c>
      <c r="W272" s="75">
        <f t="shared" si="55"/>
        <v>0</v>
      </c>
    </row>
    <row r="273" spans="1:23" ht="12.75">
      <c r="A273" s="62" t="s">
        <v>28</v>
      </c>
      <c r="B273" s="63" t="s">
        <v>490</v>
      </c>
      <c r="C273" s="64" t="s">
        <v>491</v>
      </c>
      <c r="D273" s="65">
        <v>9514000</v>
      </c>
      <c r="E273" s="66">
        <v>9514000</v>
      </c>
      <c r="F273" s="66">
        <v>1091638</v>
      </c>
      <c r="G273" s="67">
        <f t="shared" si="53"/>
        <v>0.11474017237754887</v>
      </c>
      <c r="H273" s="65">
        <v>598272</v>
      </c>
      <c r="I273" s="66">
        <v>228451</v>
      </c>
      <c r="J273" s="66">
        <v>264915</v>
      </c>
      <c r="K273" s="68">
        <v>1091638</v>
      </c>
      <c r="L273" s="65">
        <v>0</v>
      </c>
      <c r="M273" s="66">
        <v>0</v>
      </c>
      <c r="N273" s="66">
        <v>0</v>
      </c>
      <c r="O273" s="65">
        <v>0</v>
      </c>
      <c r="P273" s="65">
        <v>0</v>
      </c>
      <c r="Q273" s="66">
        <v>0</v>
      </c>
      <c r="R273" s="66">
        <v>0</v>
      </c>
      <c r="S273" s="65">
        <v>0</v>
      </c>
      <c r="T273" s="65">
        <v>0</v>
      </c>
      <c r="U273" s="66">
        <v>0</v>
      </c>
      <c r="V273" s="66">
        <v>0</v>
      </c>
      <c r="W273" s="68">
        <v>0</v>
      </c>
    </row>
    <row r="274" spans="1:23" ht="12.75">
      <c r="A274" s="62" t="s">
        <v>28</v>
      </c>
      <c r="B274" s="63" t="s">
        <v>492</v>
      </c>
      <c r="C274" s="64" t="s">
        <v>493</v>
      </c>
      <c r="D274" s="65">
        <v>29640800</v>
      </c>
      <c r="E274" s="66">
        <v>29640800</v>
      </c>
      <c r="F274" s="66">
        <v>5706990</v>
      </c>
      <c r="G274" s="67">
        <f t="shared" si="53"/>
        <v>0.19253832555126718</v>
      </c>
      <c r="H274" s="65">
        <v>0</v>
      </c>
      <c r="I274" s="66">
        <v>3681438</v>
      </c>
      <c r="J274" s="66">
        <v>2025552</v>
      </c>
      <c r="K274" s="68">
        <v>5706990</v>
      </c>
      <c r="L274" s="65">
        <v>0</v>
      </c>
      <c r="M274" s="66">
        <v>0</v>
      </c>
      <c r="N274" s="66">
        <v>0</v>
      </c>
      <c r="O274" s="65">
        <v>0</v>
      </c>
      <c r="P274" s="65">
        <v>0</v>
      </c>
      <c r="Q274" s="66">
        <v>0</v>
      </c>
      <c r="R274" s="66">
        <v>0</v>
      </c>
      <c r="S274" s="65">
        <v>0</v>
      </c>
      <c r="T274" s="65">
        <v>0</v>
      </c>
      <c r="U274" s="66">
        <v>0</v>
      </c>
      <c r="V274" s="66">
        <v>0</v>
      </c>
      <c r="W274" s="68">
        <v>0</v>
      </c>
    </row>
    <row r="275" spans="1:23" ht="12.75">
      <c r="A275" s="62" t="s">
        <v>28</v>
      </c>
      <c r="B275" s="63" t="s">
        <v>494</v>
      </c>
      <c r="C275" s="64" t="s">
        <v>495</v>
      </c>
      <c r="D275" s="65">
        <v>20739247</v>
      </c>
      <c r="E275" s="66">
        <v>20739247</v>
      </c>
      <c r="F275" s="66">
        <v>3446604</v>
      </c>
      <c r="G275" s="67">
        <f t="shared" si="53"/>
        <v>0.16618751876574883</v>
      </c>
      <c r="H275" s="65">
        <v>441805</v>
      </c>
      <c r="I275" s="66">
        <v>2113394</v>
      </c>
      <c r="J275" s="66">
        <v>891405</v>
      </c>
      <c r="K275" s="68">
        <v>3446604</v>
      </c>
      <c r="L275" s="65">
        <v>0</v>
      </c>
      <c r="M275" s="66">
        <v>0</v>
      </c>
      <c r="N275" s="66">
        <v>0</v>
      </c>
      <c r="O275" s="65">
        <v>0</v>
      </c>
      <c r="P275" s="65">
        <v>0</v>
      </c>
      <c r="Q275" s="66">
        <v>0</v>
      </c>
      <c r="R275" s="66">
        <v>0</v>
      </c>
      <c r="S275" s="65">
        <v>0</v>
      </c>
      <c r="T275" s="65">
        <v>0</v>
      </c>
      <c r="U275" s="66">
        <v>0</v>
      </c>
      <c r="V275" s="66">
        <v>0</v>
      </c>
      <c r="W275" s="68">
        <v>0</v>
      </c>
    </row>
    <row r="276" spans="1:23" ht="12.75">
      <c r="A276" s="62" t="s">
        <v>28</v>
      </c>
      <c r="B276" s="63" t="s">
        <v>496</v>
      </c>
      <c r="C276" s="64" t="s">
        <v>497</v>
      </c>
      <c r="D276" s="65">
        <v>23669000</v>
      </c>
      <c r="E276" s="66">
        <v>23669000</v>
      </c>
      <c r="F276" s="66">
        <v>59193</v>
      </c>
      <c r="G276" s="67">
        <f t="shared" si="53"/>
        <v>0.002500866111791795</v>
      </c>
      <c r="H276" s="65">
        <v>0</v>
      </c>
      <c r="I276" s="66">
        <v>59193</v>
      </c>
      <c r="J276" s="66">
        <v>0</v>
      </c>
      <c r="K276" s="68">
        <v>59193</v>
      </c>
      <c r="L276" s="65">
        <v>0</v>
      </c>
      <c r="M276" s="66">
        <v>0</v>
      </c>
      <c r="N276" s="66">
        <v>0</v>
      </c>
      <c r="O276" s="65">
        <v>0</v>
      </c>
      <c r="P276" s="65">
        <v>0</v>
      </c>
      <c r="Q276" s="66">
        <v>0</v>
      </c>
      <c r="R276" s="66">
        <v>0</v>
      </c>
      <c r="S276" s="65">
        <v>0</v>
      </c>
      <c r="T276" s="65">
        <v>0</v>
      </c>
      <c r="U276" s="66">
        <v>0</v>
      </c>
      <c r="V276" s="66">
        <v>0</v>
      </c>
      <c r="W276" s="68">
        <v>0</v>
      </c>
    </row>
    <row r="277" spans="1:23" ht="12.75">
      <c r="A277" s="62" t="s">
        <v>28</v>
      </c>
      <c r="B277" s="63" t="s">
        <v>498</v>
      </c>
      <c r="C277" s="64" t="s">
        <v>499</v>
      </c>
      <c r="D277" s="65">
        <v>9137000</v>
      </c>
      <c r="E277" s="66">
        <v>9137000</v>
      </c>
      <c r="F277" s="66">
        <v>2730759</v>
      </c>
      <c r="G277" s="67">
        <f t="shared" si="53"/>
        <v>0.29886822808361607</v>
      </c>
      <c r="H277" s="65">
        <v>0</v>
      </c>
      <c r="I277" s="66">
        <v>2730759</v>
      </c>
      <c r="J277" s="66">
        <v>0</v>
      </c>
      <c r="K277" s="68">
        <v>2730759</v>
      </c>
      <c r="L277" s="65">
        <v>0</v>
      </c>
      <c r="M277" s="66">
        <v>0</v>
      </c>
      <c r="N277" s="66">
        <v>0</v>
      </c>
      <c r="O277" s="65">
        <v>0</v>
      </c>
      <c r="P277" s="65">
        <v>0</v>
      </c>
      <c r="Q277" s="66">
        <v>0</v>
      </c>
      <c r="R277" s="66">
        <v>0</v>
      </c>
      <c r="S277" s="65">
        <v>0</v>
      </c>
      <c r="T277" s="65">
        <v>0</v>
      </c>
      <c r="U277" s="66">
        <v>0</v>
      </c>
      <c r="V277" s="66">
        <v>0</v>
      </c>
      <c r="W277" s="68">
        <v>0</v>
      </c>
    </row>
    <row r="278" spans="1:23" ht="12.75">
      <c r="A278" s="62" t="s">
        <v>28</v>
      </c>
      <c r="B278" s="63" t="s">
        <v>500</v>
      </c>
      <c r="C278" s="64" t="s">
        <v>501</v>
      </c>
      <c r="D278" s="65">
        <v>14323000</v>
      </c>
      <c r="E278" s="66">
        <v>14323000</v>
      </c>
      <c r="F278" s="66">
        <v>2242830</v>
      </c>
      <c r="G278" s="67">
        <f t="shared" si="53"/>
        <v>0.15658940166166305</v>
      </c>
      <c r="H278" s="65">
        <v>258483</v>
      </c>
      <c r="I278" s="66">
        <v>1984347</v>
      </c>
      <c r="J278" s="66">
        <v>0</v>
      </c>
      <c r="K278" s="68">
        <v>2242830</v>
      </c>
      <c r="L278" s="65">
        <v>0</v>
      </c>
      <c r="M278" s="66">
        <v>0</v>
      </c>
      <c r="N278" s="66">
        <v>0</v>
      </c>
      <c r="O278" s="65">
        <v>0</v>
      </c>
      <c r="P278" s="65">
        <v>0</v>
      </c>
      <c r="Q278" s="66">
        <v>0</v>
      </c>
      <c r="R278" s="66">
        <v>0</v>
      </c>
      <c r="S278" s="65">
        <v>0</v>
      </c>
      <c r="T278" s="65">
        <v>0</v>
      </c>
      <c r="U278" s="66">
        <v>0</v>
      </c>
      <c r="V278" s="66">
        <v>0</v>
      </c>
      <c r="W278" s="68">
        <v>0</v>
      </c>
    </row>
    <row r="279" spans="1:23" ht="12.75">
      <c r="A279" s="62" t="s">
        <v>28</v>
      </c>
      <c r="B279" s="63" t="s">
        <v>502</v>
      </c>
      <c r="C279" s="64" t="s">
        <v>503</v>
      </c>
      <c r="D279" s="65">
        <v>25579000</v>
      </c>
      <c r="E279" s="66">
        <v>25579000</v>
      </c>
      <c r="F279" s="66">
        <v>0</v>
      </c>
      <c r="G279" s="67">
        <f t="shared" si="53"/>
        <v>0</v>
      </c>
      <c r="H279" s="65">
        <v>0</v>
      </c>
      <c r="I279" s="66">
        <v>0</v>
      </c>
      <c r="J279" s="66">
        <v>0</v>
      </c>
      <c r="K279" s="68">
        <v>0</v>
      </c>
      <c r="L279" s="65">
        <v>0</v>
      </c>
      <c r="M279" s="66">
        <v>0</v>
      </c>
      <c r="N279" s="66">
        <v>0</v>
      </c>
      <c r="O279" s="65">
        <v>0</v>
      </c>
      <c r="P279" s="65">
        <v>0</v>
      </c>
      <c r="Q279" s="66">
        <v>0</v>
      </c>
      <c r="R279" s="66">
        <v>0</v>
      </c>
      <c r="S279" s="65">
        <v>0</v>
      </c>
      <c r="T279" s="65">
        <v>0</v>
      </c>
      <c r="U279" s="66">
        <v>0</v>
      </c>
      <c r="V279" s="66">
        <v>0</v>
      </c>
      <c r="W279" s="68">
        <v>0</v>
      </c>
    </row>
    <row r="280" spans="1:23" ht="12.75">
      <c r="A280" s="62" t="s">
        <v>28</v>
      </c>
      <c r="B280" s="63" t="s">
        <v>504</v>
      </c>
      <c r="C280" s="64" t="s">
        <v>505</v>
      </c>
      <c r="D280" s="65">
        <v>20631000</v>
      </c>
      <c r="E280" s="66">
        <v>20631000</v>
      </c>
      <c r="F280" s="66">
        <v>6119688</v>
      </c>
      <c r="G280" s="67">
        <f t="shared" si="53"/>
        <v>0.2966258542969318</v>
      </c>
      <c r="H280" s="65">
        <v>3402532</v>
      </c>
      <c r="I280" s="66">
        <v>1977022</v>
      </c>
      <c r="J280" s="66">
        <v>740134</v>
      </c>
      <c r="K280" s="68">
        <v>6119688</v>
      </c>
      <c r="L280" s="65">
        <v>0</v>
      </c>
      <c r="M280" s="66">
        <v>0</v>
      </c>
      <c r="N280" s="66">
        <v>0</v>
      </c>
      <c r="O280" s="65">
        <v>0</v>
      </c>
      <c r="P280" s="65">
        <v>0</v>
      </c>
      <c r="Q280" s="66">
        <v>0</v>
      </c>
      <c r="R280" s="66">
        <v>0</v>
      </c>
      <c r="S280" s="65">
        <v>0</v>
      </c>
      <c r="T280" s="65">
        <v>0</v>
      </c>
      <c r="U280" s="66">
        <v>0</v>
      </c>
      <c r="V280" s="66">
        <v>0</v>
      </c>
      <c r="W280" s="68">
        <v>0</v>
      </c>
    </row>
    <row r="281" spans="1:23" ht="12.75">
      <c r="A281" s="62" t="s">
        <v>43</v>
      </c>
      <c r="B281" s="63" t="s">
        <v>506</v>
      </c>
      <c r="C281" s="64" t="s">
        <v>507</v>
      </c>
      <c r="D281" s="65">
        <v>1</v>
      </c>
      <c r="E281" s="66">
        <v>1</v>
      </c>
      <c r="F281" s="66">
        <v>0</v>
      </c>
      <c r="G281" s="67">
        <f t="shared" si="53"/>
        <v>0</v>
      </c>
      <c r="H281" s="65">
        <v>0</v>
      </c>
      <c r="I281" s="66">
        <v>0</v>
      </c>
      <c r="J281" s="66">
        <v>0</v>
      </c>
      <c r="K281" s="68">
        <v>0</v>
      </c>
      <c r="L281" s="65">
        <v>0</v>
      </c>
      <c r="M281" s="66">
        <v>0</v>
      </c>
      <c r="N281" s="66">
        <v>0</v>
      </c>
      <c r="O281" s="65">
        <v>0</v>
      </c>
      <c r="P281" s="65">
        <v>0</v>
      </c>
      <c r="Q281" s="66">
        <v>0</v>
      </c>
      <c r="R281" s="66">
        <v>0</v>
      </c>
      <c r="S281" s="65">
        <v>0</v>
      </c>
      <c r="T281" s="65">
        <v>0</v>
      </c>
      <c r="U281" s="66">
        <v>0</v>
      </c>
      <c r="V281" s="66">
        <v>0</v>
      </c>
      <c r="W281" s="68">
        <v>0</v>
      </c>
    </row>
    <row r="282" spans="1:23" ht="12.75">
      <c r="A282" s="69"/>
      <c r="B282" s="70" t="s">
        <v>508</v>
      </c>
      <c r="C282" s="71"/>
      <c r="D282" s="72">
        <f>SUM(D273:D281)</f>
        <v>153233048</v>
      </c>
      <c r="E282" s="73">
        <f>SUM(E273:E281)</f>
        <v>153233048</v>
      </c>
      <c r="F282" s="73">
        <f>SUM(F273:F281)</f>
        <v>21397702</v>
      </c>
      <c r="G282" s="74">
        <f t="shared" si="53"/>
        <v>0.1396415608726911</v>
      </c>
      <c r="H282" s="72">
        <f aca="true" t="shared" si="56" ref="H282:W282">SUM(H273:H281)</f>
        <v>4701092</v>
      </c>
      <c r="I282" s="73">
        <f t="shared" si="56"/>
        <v>12774604</v>
      </c>
      <c r="J282" s="73">
        <f t="shared" si="56"/>
        <v>3922006</v>
      </c>
      <c r="K282" s="75">
        <f t="shared" si="56"/>
        <v>21397702</v>
      </c>
      <c r="L282" s="72">
        <f t="shared" si="56"/>
        <v>0</v>
      </c>
      <c r="M282" s="73">
        <f t="shared" si="56"/>
        <v>0</v>
      </c>
      <c r="N282" s="73">
        <f t="shared" si="56"/>
        <v>0</v>
      </c>
      <c r="O282" s="72">
        <f t="shared" si="56"/>
        <v>0</v>
      </c>
      <c r="P282" s="72">
        <f t="shared" si="56"/>
        <v>0</v>
      </c>
      <c r="Q282" s="73">
        <f t="shared" si="56"/>
        <v>0</v>
      </c>
      <c r="R282" s="73">
        <f t="shared" si="56"/>
        <v>0</v>
      </c>
      <c r="S282" s="72">
        <f t="shared" si="56"/>
        <v>0</v>
      </c>
      <c r="T282" s="72">
        <f t="shared" si="56"/>
        <v>0</v>
      </c>
      <c r="U282" s="73">
        <f t="shared" si="56"/>
        <v>0</v>
      </c>
      <c r="V282" s="73">
        <f t="shared" si="56"/>
        <v>0</v>
      </c>
      <c r="W282" s="75">
        <f t="shared" si="56"/>
        <v>0</v>
      </c>
    </row>
    <row r="283" spans="1:23" ht="12.75">
      <c r="A283" s="62" t="s">
        <v>28</v>
      </c>
      <c r="B283" s="63" t="s">
        <v>509</v>
      </c>
      <c r="C283" s="64" t="s">
        <v>510</v>
      </c>
      <c r="D283" s="65">
        <v>23395000</v>
      </c>
      <c r="E283" s="66">
        <v>23395000</v>
      </c>
      <c r="F283" s="66">
        <v>8187318</v>
      </c>
      <c r="G283" s="67">
        <f t="shared" si="53"/>
        <v>0.3499601624278692</v>
      </c>
      <c r="H283" s="65">
        <v>4757463</v>
      </c>
      <c r="I283" s="66">
        <v>2053443</v>
      </c>
      <c r="J283" s="66">
        <v>1376412</v>
      </c>
      <c r="K283" s="68">
        <v>8187318</v>
      </c>
      <c r="L283" s="65">
        <v>0</v>
      </c>
      <c r="M283" s="66">
        <v>0</v>
      </c>
      <c r="N283" s="66">
        <v>0</v>
      </c>
      <c r="O283" s="65">
        <v>0</v>
      </c>
      <c r="P283" s="65">
        <v>0</v>
      </c>
      <c r="Q283" s="66">
        <v>0</v>
      </c>
      <c r="R283" s="66">
        <v>0</v>
      </c>
      <c r="S283" s="65">
        <v>0</v>
      </c>
      <c r="T283" s="65">
        <v>0</v>
      </c>
      <c r="U283" s="66">
        <v>0</v>
      </c>
      <c r="V283" s="66">
        <v>0</v>
      </c>
      <c r="W283" s="68">
        <v>0</v>
      </c>
    </row>
    <row r="284" spans="1:23" ht="12.75">
      <c r="A284" s="62" t="s">
        <v>28</v>
      </c>
      <c r="B284" s="63" t="s">
        <v>511</v>
      </c>
      <c r="C284" s="64" t="s">
        <v>512</v>
      </c>
      <c r="D284" s="65">
        <v>15949880</v>
      </c>
      <c r="E284" s="66">
        <v>15949880</v>
      </c>
      <c r="F284" s="66">
        <v>328991</v>
      </c>
      <c r="G284" s="67">
        <f t="shared" si="53"/>
        <v>0.02062655016840252</v>
      </c>
      <c r="H284" s="65">
        <v>0</v>
      </c>
      <c r="I284" s="66">
        <v>0</v>
      </c>
      <c r="J284" s="66">
        <v>328991</v>
      </c>
      <c r="K284" s="68">
        <v>328991</v>
      </c>
      <c r="L284" s="65">
        <v>0</v>
      </c>
      <c r="M284" s="66">
        <v>0</v>
      </c>
      <c r="N284" s="66">
        <v>0</v>
      </c>
      <c r="O284" s="65">
        <v>0</v>
      </c>
      <c r="P284" s="65">
        <v>0</v>
      </c>
      <c r="Q284" s="66">
        <v>0</v>
      </c>
      <c r="R284" s="66">
        <v>0</v>
      </c>
      <c r="S284" s="65">
        <v>0</v>
      </c>
      <c r="T284" s="65">
        <v>0</v>
      </c>
      <c r="U284" s="66">
        <v>0</v>
      </c>
      <c r="V284" s="66">
        <v>0</v>
      </c>
      <c r="W284" s="68">
        <v>0</v>
      </c>
    </row>
    <row r="285" spans="1:23" ht="12.75">
      <c r="A285" s="62" t="s">
        <v>28</v>
      </c>
      <c r="B285" s="63" t="s">
        <v>513</v>
      </c>
      <c r="C285" s="64" t="s">
        <v>514</v>
      </c>
      <c r="D285" s="65">
        <v>18218000</v>
      </c>
      <c r="E285" s="66">
        <v>18218000</v>
      </c>
      <c r="F285" s="66">
        <v>5191130</v>
      </c>
      <c r="G285" s="67">
        <f t="shared" si="53"/>
        <v>0.28494510923262706</v>
      </c>
      <c r="H285" s="65">
        <v>2250096</v>
      </c>
      <c r="I285" s="66">
        <v>1737161</v>
      </c>
      <c r="J285" s="66">
        <v>1203873</v>
      </c>
      <c r="K285" s="68">
        <v>5191130</v>
      </c>
      <c r="L285" s="65">
        <v>0</v>
      </c>
      <c r="M285" s="66">
        <v>0</v>
      </c>
      <c r="N285" s="66">
        <v>0</v>
      </c>
      <c r="O285" s="65">
        <v>0</v>
      </c>
      <c r="P285" s="65">
        <v>0</v>
      </c>
      <c r="Q285" s="66">
        <v>0</v>
      </c>
      <c r="R285" s="66">
        <v>0</v>
      </c>
      <c r="S285" s="65">
        <v>0</v>
      </c>
      <c r="T285" s="65">
        <v>0</v>
      </c>
      <c r="U285" s="66">
        <v>0</v>
      </c>
      <c r="V285" s="66">
        <v>0</v>
      </c>
      <c r="W285" s="68">
        <v>0</v>
      </c>
    </row>
    <row r="286" spans="1:23" ht="12.75">
      <c r="A286" s="62" t="s">
        <v>28</v>
      </c>
      <c r="B286" s="63" t="s">
        <v>515</v>
      </c>
      <c r="C286" s="64" t="s">
        <v>516</v>
      </c>
      <c r="D286" s="65">
        <v>12073000</v>
      </c>
      <c r="E286" s="66">
        <v>12073000</v>
      </c>
      <c r="F286" s="66">
        <v>3452940</v>
      </c>
      <c r="G286" s="67">
        <f t="shared" si="53"/>
        <v>0.2860051354261575</v>
      </c>
      <c r="H286" s="65">
        <v>0</v>
      </c>
      <c r="I286" s="66">
        <v>3452940</v>
      </c>
      <c r="J286" s="66">
        <v>0</v>
      </c>
      <c r="K286" s="68">
        <v>3452940</v>
      </c>
      <c r="L286" s="65">
        <v>0</v>
      </c>
      <c r="M286" s="66">
        <v>0</v>
      </c>
      <c r="N286" s="66">
        <v>0</v>
      </c>
      <c r="O286" s="65">
        <v>0</v>
      </c>
      <c r="P286" s="65">
        <v>0</v>
      </c>
      <c r="Q286" s="66">
        <v>0</v>
      </c>
      <c r="R286" s="66">
        <v>0</v>
      </c>
      <c r="S286" s="65">
        <v>0</v>
      </c>
      <c r="T286" s="65">
        <v>0</v>
      </c>
      <c r="U286" s="66">
        <v>0</v>
      </c>
      <c r="V286" s="66">
        <v>0</v>
      </c>
      <c r="W286" s="68">
        <v>0</v>
      </c>
    </row>
    <row r="287" spans="1:23" ht="12.75">
      <c r="A287" s="62" t="s">
        <v>28</v>
      </c>
      <c r="B287" s="63" t="s">
        <v>517</v>
      </c>
      <c r="C287" s="64" t="s">
        <v>518</v>
      </c>
      <c r="D287" s="65">
        <v>77674756</v>
      </c>
      <c r="E287" s="66">
        <v>77674756</v>
      </c>
      <c r="F287" s="66">
        <v>8504815</v>
      </c>
      <c r="G287" s="67">
        <f t="shared" si="53"/>
        <v>0.10949265164090119</v>
      </c>
      <c r="H287" s="65">
        <v>1</v>
      </c>
      <c r="I287" s="66">
        <v>3630636</v>
      </c>
      <c r="J287" s="66">
        <v>4874178</v>
      </c>
      <c r="K287" s="68">
        <v>8504815</v>
      </c>
      <c r="L287" s="65">
        <v>0</v>
      </c>
      <c r="M287" s="66">
        <v>0</v>
      </c>
      <c r="N287" s="66">
        <v>0</v>
      </c>
      <c r="O287" s="65">
        <v>0</v>
      </c>
      <c r="P287" s="65">
        <v>0</v>
      </c>
      <c r="Q287" s="66">
        <v>0</v>
      </c>
      <c r="R287" s="66">
        <v>0</v>
      </c>
      <c r="S287" s="65">
        <v>0</v>
      </c>
      <c r="T287" s="65">
        <v>0</v>
      </c>
      <c r="U287" s="66">
        <v>0</v>
      </c>
      <c r="V287" s="66">
        <v>0</v>
      </c>
      <c r="W287" s="68">
        <v>0</v>
      </c>
    </row>
    <row r="288" spans="1:23" ht="12.75">
      <c r="A288" s="62" t="s">
        <v>43</v>
      </c>
      <c r="B288" s="63" t="s">
        <v>519</v>
      </c>
      <c r="C288" s="64" t="s">
        <v>520</v>
      </c>
      <c r="D288" s="65">
        <v>775000</v>
      </c>
      <c r="E288" s="66">
        <v>775000</v>
      </c>
      <c r="F288" s="66">
        <v>17539</v>
      </c>
      <c r="G288" s="67">
        <f t="shared" si="53"/>
        <v>0.022630967741935484</v>
      </c>
      <c r="H288" s="65">
        <v>0</v>
      </c>
      <c r="I288" s="66">
        <v>0</v>
      </c>
      <c r="J288" s="66">
        <v>17539</v>
      </c>
      <c r="K288" s="68">
        <v>17539</v>
      </c>
      <c r="L288" s="65">
        <v>0</v>
      </c>
      <c r="M288" s="66">
        <v>0</v>
      </c>
      <c r="N288" s="66">
        <v>0</v>
      </c>
      <c r="O288" s="65">
        <v>0</v>
      </c>
      <c r="P288" s="65">
        <v>0</v>
      </c>
      <c r="Q288" s="66">
        <v>0</v>
      </c>
      <c r="R288" s="66">
        <v>0</v>
      </c>
      <c r="S288" s="65">
        <v>0</v>
      </c>
      <c r="T288" s="65">
        <v>0</v>
      </c>
      <c r="U288" s="66">
        <v>0</v>
      </c>
      <c r="V288" s="66">
        <v>0</v>
      </c>
      <c r="W288" s="68">
        <v>0</v>
      </c>
    </row>
    <row r="289" spans="1:23" ht="12.75">
      <c r="A289" s="69"/>
      <c r="B289" s="70" t="s">
        <v>521</v>
      </c>
      <c r="C289" s="71"/>
      <c r="D289" s="72">
        <f>SUM(D283:D288)</f>
        <v>148085636</v>
      </c>
      <c r="E289" s="73">
        <f>SUM(E283:E288)</f>
        <v>148085636</v>
      </c>
      <c r="F289" s="73">
        <f>SUM(F283:F288)</f>
        <v>25682733</v>
      </c>
      <c r="G289" s="74">
        <f t="shared" si="53"/>
        <v>0.1734316284396415</v>
      </c>
      <c r="H289" s="72">
        <f aca="true" t="shared" si="57" ref="H289:W289">SUM(H283:H288)</f>
        <v>7007560</v>
      </c>
      <c r="I289" s="73">
        <f t="shared" si="57"/>
        <v>10874180</v>
      </c>
      <c r="J289" s="73">
        <f t="shared" si="57"/>
        <v>7800993</v>
      </c>
      <c r="K289" s="75">
        <f t="shared" si="57"/>
        <v>25682733</v>
      </c>
      <c r="L289" s="72">
        <f t="shared" si="57"/>
        <v>0</v>
      </c>
      <c r="M289" s="73">
        <f t="shared" si="57"/>
        <v>0</v>
      </c>
      <c r="N289" s="73">
        <f t="shared" si="57"/>
        <v>0</v>
      </c>
      <c r="O289" s="72">
        <f t="shared" si="57"/>
        <v>0</v>
      </c>
      <c r="P289" s="72">
        <f t="shared" si="57"/>
        <v>0</v>
      </c>
      <c r="Q289" s="73">
        <f t="shared" si="57"/>
        <v>0</v>
      </c>
      <c r="R289" s="73">
        <f t="shared" si="57"/>
        <v>0</v>
      </c>
      <c r="S289" s="72">
        <f t="shared" si="57"/>
        <v>0</v>
      </c>
      <c r="T289" s="72">
        <f t="shared" si="57"/>
        <v>0</v>
      </c>
      <c r="U289" s="73">
        <f t="shared" si="57"/>
        <v>0</v>
      </c>
      <c r="V289" s="73">
        <f t="shared" si="57"/>
        <v>0</v>
      </c>
      <c r="W289" s="75">
        <f t="shared" si="57"/>
        <v>0</v>
      </c>
    </row>
    <row r="290" spans="1:23" ht="12.75">
      <c r="A290" s="62" t="s">
        <v>28</v>
      </c>
      <c r="B290" s="63" t="s">
        <v>522</v>
      </c>
      <c r="C290" s="64" t="s">
        <v>523</v>
      </c>
      <c r="D290" s="65">
        <v>125204158</v>
      </c>
      <c r="E290" s="66">
        <v>125204158</v>
      </c>
      <c r="F290" s="66">
        <v>16452139</v>
      </c>
      <c r="G290" s="67">
        <f t="shared" si="53"/>
        <v>0.1314024970320874</v>
      </c>
      <c r="H290" s="65">
        <v>1014600</v>
      </c>
      <c r="I290" s="66">
        <v>6115212</v>
      </c>
      <c r="J290" s="66">
        <v>9322327</v>
      </c>
      <c r="K290" s="68">
        <v>16452139</v>
      </c>
      <c r="L290" s="65">
        <v>0</v>
      </c>
      <c r="M290" s="66">
        <v>0</v>
      </c>
      <c r="N290" s="66">
        <v>0</v>
      </c>
      <c r="O290" s="65">
        <v>0</v>
      </c>
      <c r="P290" s="65">
        <v>0</v>
      </c>
      <c r="Q290" s="66">
        <v>0</v>
      </c>
      <c r="R290" s="66">
        <v>0</v>
      </c>
      <c r="S290" s="65">
        <v>0</v>
      </c>
      <c r="T290" s="65">
        <v>0</v>
      </c>
      <c r="U290" s="66">
        <v>0</v>
      </c>
      <c r="V290" s="66">
        <v>0</v>
      </c>
      <c r="W290" s="68">
        <v>0</v>
      </c>
    </row>
    <row r="291" spans="1:23" ht="12.75">
      <c r="A291" s="62" t="s">
        <v>28</v>
      </c>
      <c r="B291" s="63" t="s">
        <v>524</v>
      </c>
      <c r="C291" s="64" t="s">
        <v>525</v>
      </c>
      <c r="D291" s="65">
        <v>75669152</v>
      </c>
      <c r="E291" s="66">
        <v>75669152</v>
      </c>
      <c r="F291" s="66">
        <v>7306354</v>
      </c>
      <c r="G291" s="67">
        <f t="shared" si="53"/>
        <v>0.09655657301405994</v>
      </c>
      <c r="H291" s="65">
        <v>0</v>
      </c>
      <c r="I291" s="66">
        <v>5403595</v>
      </c>
      <c r="J291" s="66">
        <v>1902759</v>
      </c>
      <c r="K291" s="68">
        <v>7306354</v>
      </c>
      <c r="L291" s="65">
        <v>0</v>
      </c>
      <c r="M291" s="66">
        <v>0</v>
      </c>
      <c r="N291" s="66">
        <v>0</v>
      </c>
      <c r="O291" s="65">
        <v>0</v>
      </c>
      <c r="P291" s="65">
        <v>0</v>
      </c>
      <c r="Q291" s="66">
        <v>0</v>
      </c>
      <c r="R291" s="66">
        <v>0</v>
      </c>
      <c r="S291" s="65">
        <v>0</v>
      </c>
      <c r="T291" s="65">
        <v>0</v>
      </c>
      <c r="U291" s="66">
        <v>0</v>
      </c>
      <c r="V291" s="66">
        <v>0</v>
      </c>
      <c r="W291" s="68">
        <v>0</v>
      </c>
    </row>
    <row r="292" spans="1:23" ht="12.75">
      <c r="A292" s="62" t="s">
        <v>28</v>
      </c>
      <c r="B292" s="63" t="s">
        <v>526</v>
      </c>
      <c r="C292" s="64" t="s">
        <v>527</v>
      </c>
      <c r="D292" s="65">
        <v>38937000</v>
      </c>
      <c r="E292" s="66">
        <v>38937000</v>
      </c>
      <c r="F292" s="66">
        <v>3422451</v>
      </c>
      <c r="G292" s="67">
        <f t="shared" si="53"/>
        <v>0.08789714153632791</v>
      </c>
      <c r="H292" s="65">
        <v>0</v>
      </c>
      <c r="I292" s="66">
        <v>3422451</v>
      </c>
      <c r="J292" s="66">
        <v>0</v>
      </c>
      <c r="K292" s="68">
        <v>3422451</v>
      </c>
      <c r="L292" s="65">
        <v>0</v>
      </c>
      <c r="M292" s="66">
        <v>0</v>
      </c>
      <c r="N292" s="66">
        <v>0</v>
      </c>
      <c r="O292" s="65">
        <v>0</v>
      </c>
      <c r="P292" s="65">
        <v>0</v>
      </c>
      <c r="Q292" s="66">
        <v>0</v>
      </c>
      <c r="R292" s="66">
        <v>0</v>
      </c>
      <c r="S292" s="65">
        <v>0</v>
      </c>
      <c r="T292" s="65">
        <v>0</v>
      </c>
      <c r="U292" s="66">
        <v>0</v>
      </c>
      <c r="V292" s="66">
        <v>0</v>
      </c>
      <c r="W292" s="68">
        <v>0</v>
      </c>
    </row>
    <row r="293" spans="1:23" ht="12.75">
      <c r="A293" s="62" t="s">
        <v>28</v>
      </c>
      <c r="B293" s="63" t="s">
        <v>528</v>
      </c>
      <c r="C293" s="64" t="s">
        <v>529</v>
      </c>
      <c r="D293" s="65">
        <v>35778999</v>
      </c>
      <c r="E293" s="66">
        <v>35778999</v>
      </c>
      <c r="F293" s="66">
        <v>6817423</v>
      </c>
      <c r="G293" s="67">
        <f t="shared" si="53"/>
        <v>0.1905425861690541</v>
      </c>
      <c r="H293" s="65">
        <v>0</v>
      </c>
      <c r="I293" s="66">
        <v>4187427</v>
      </c>
      <c r="J293" s="66">
        <v>2629996</v>
      </c>
      <c r="K293" s="68">
        <v>6817423</v>
      </c>
      <c r="L293" s="65">
        <v>0</v>
      </c>
      <c r="M293" s="66">
        <v>0</v>
      </c>
      <c r="N293" s="66">
        <v>0</v>
      </c>
      <c r="O293" s="65">
        <v>0</v>
      </c>
      <c r="P293" s="65">
        <v>0</v>
      </c>
      <c r="Q293" s="66">
        <v>0</v>
      </c>
      <c r="R293" s="66">
        <v>0</v>
      </c>
      <c r="S293" s="65">
        <v>0</v>
      </c>
      <c r="T293" s="65">
        <v>0</v>
      </c>
      <c r="U293" s="66">
        <v>0</v>
      </c>
      <c r="V293" s="66">
        <v>0</v>
      </c>
      <c r="W293" s="68">
        <v>0</v>
      </c>
    </row>
    <row r="294" spans="1:23" ht="12.75">
      <c r="A294" s="62" t="s">
        <v>43</v>
      </c>
      <c r="B294" s="63" t="s">
        <v>530</v>
      </c>
      <c r="C294" s="64" t="s">
        <v>531</v>
      </c>
      <c r="D294" s="65">
        <v>19036000</v>
      </c>
      <c r="E294" s="66">
        <v>19036000</v>
      </c>
      <c r="F294" s="66">
        <v>165380</v>
      </c>
      <c r="G294" s="67">
        <f t="shared" si="53"/>
        <v>0.008687749527211599</v>
      </c>
      <c r="H294" s="65">
        <v>6364</v>
      </c>
      <c r="I294" s="66">
        <v>12654</v>
      </c>
      <c r="J294" s="66">
        <v>146362</v>
      </c>
      <c r="K294" s="68">
        <v>165380</v>
      </c>
      <c r="L294" s="65">
        <v>0</v>
      </c>
      <c r="M294" s="66">
        <v>0</v>
      </c>
      <c r="N294" s="66">
        <v>0</v>
      </c>
      <c r="O294" s="65">
        <v>0</v>
      </c>
      <c r="P294" s="65">
        <v>0</v>
      </c>
      <c r="Q294" s="66">
        <v>0</v>
      </c>
      <c r="R294" s="66">
        <v>0</v>
      </c>
      <c r="S294" s="65">
        <v>0</v>
      </c>
      <c r="T294" s="65">
        <v>0</v>
      </c>
      <c r="U294" s="66">
        <v>0</v>
      </c>
      <c r="V294" s="66">
        <v>0</v>
      </c>
      <c r="W294" s="68">
        <v>0</v>
      </c>
    </row>
    <row r="295" spans="1:23" ht="12.75">
      <c r="A295" s="69"/>
      <c r="B295" s="70" t="s">
        <v>532</v>
      </c>
      <c r="C295" s="71"/>
      <c r="D295" s="72">
        <f>SUM(D290:D294)</f>
        <v>294625309</v>
      </c>
      <c r="E295" s="73">
        <f>SUM(E290:E294)</f>
        <v>294625309</v>
      </c>
      <c r="F295" s="73">
        <f>SUM(F290:F294)</f>
        <v>34163747</v>
      </c>
      <c r="G295" s="74">
        <f t="shared" si="53"/>
        <v>0.11595659285333156</v>
      </c>
      <c r="H295" s="72">
        <f aca="true" t="shared" si="58" ref="H295:W295">SUM(H290:H294)</f>
        <v>1020964</v>
      </c>
      <c r="I295" s="73">
        <f t="shared" si="58"/>
        <v>19141339</v>
      </c>
      <c r="J295" s="73">
        <f t="shared" si="58"/>
        <v>14001444</v>
      </c>
      <c r="K295" s="75">
        <f t="shared" si="58"/>
        <v>34163747</v>
      </c>
      <c r="L295" s="72">
        <f t="shared" si="58"/>
        <v>0</v>
      </c>
      <c r="M295" s="73">
        <f t="shared" si="58"/>
        <v>0</v>
      </c>
      <c r="N295" s="73">
        <f t="shared" si="58"/>
        <v>0</v>
      </c>
      <c r="O295" s="72">
        <f t="shared" si="58"/>
        <v>0</v>
      </c>
      <c r="P295" s="72">
        <f t="shared" si="58"/>
        <v>0</v>
      </c>
      <c r="Q295" s="73">
        <f t="shared" si="58"/>
        <v>0</v>
      </c>
      <c r="R295" s="73">
        <f t="shared" si="58"/>
        <v>0</v>
      </c>
      <c r="S295" s="72">
        <f t="shared" si="58"/>
        <v>0</v>
      </c>
      <c r="T295" s="72">
        <f t="shared" si="58"/>
        <v>0</v>
      </c>
      <c r="U295" s="73">
        <f t="shared" si="58"/>
        <v>0</v>
      </c>
      <c r="V295" s="73">
        <f t="shared" si="58"/>
        <v>0</v>
      </c>
      <c r="W295" s="75">
        <f t="shared" si="58"/>
        <v>0</v>
      </c>
    </row>
    <row r="296" spans="1:23" ht="12.75">
      <c r="A296" s="99"/>
      <c r="B296" s="100" t="s">
        <v>533</v>
      </c>
      <c r="C296" s="101"/>
      <c r="D296" s="102">
        <f>SUM(D260:D263,D265:D271,D273:D281,D283:D288,D290:D294)</f>
        <v>1255436069</v>
      </c>
      <c r="E296" s="103">
        <f>SUM(E260:E263,E265:E271,E273:E281,E283:E288,E290:E294)</f>
        <v>1255436069</v>
      </c>
      <c r="F296" s="103">
        <f>SUM(F260:F263,F265:F271,F273:F281,F283:F288,F290:F294)</f>
        <v>155166964</v>
      </c>
      <c r="G296" s="104">
        <f t="shared" si="53"/>
        <v>0.12359606978919768</v>
      </c>
      <c r="H296" s="102">
        <f aca="true" t="shared" si="59" ref="H296:W296">SUM(H260:H263,H265:H271,H273:H281,H283:H288,H290:H294)</f>
        <v>29386867</v>
      </c>
      <c r="I296" s="103">
        <f t="shared" si="59"/>
        <v>70820946</v>
      </c>
      <c r="J296" s="103">
        <f t="shared" si="59"/>
        <v>54959151</v>
      </c>
      <c r="K296" s="105">
        <f t="shared" si="59"/>
        <v>155166964</v>
      </c>
      <c r="L296" s="72">
        <f t="shared" si="59"/>
        <v>0</v>
      </c>
      <c r="M296" s="73">
        <f t="shared" si="59"/>
        <v>0</v>
      </c>
      <c r="N296" s="73">
        <f t="shared" si="59"/>
        <v>0</v>
      </c>
      <c r="O296" s="72">
        <f t="shared" si="59"/>
        <v>0</v>
      </c>
      <c r="P296" s="72">
        <f t="shared" si="59"/>
        <v>0</v>
      </c>
      <c r="Q296" s="73">
        <f t="shared" si="59"/>
        <v>0</v>
      </c>
      <c r="R296" s="73">
        <f t="shared" si="59"/>
        <v>0</v>
      </c>
      <c r="S296" s="72">
        <f t="shared" si="59"/>
        <v>0</v>
      </c>
      <c r="T296" s="72">
        <f t="shared" si="59"/>
        <v>0</v>
      </c>
      <c r="U296" s="73">
        <f t="shared" si="59"/>
        <v>0</v>
      </c>
      <c r="V296" s="73">
        <f t="shared" si="59"/>
        <v>0</v>
      </c>
      <c r="W296" s="75">
        <f t="shared" si="59"/>
        <v>0</v>
      </c>
    </row>
    <row r="297" spans="1:23" ht="12.75">
      <c r="A297" s="57"/>
      <c r="B297" s="58" t="s">
        <v>606</v>
      </c>
      <c r="C297" s="59"/>
      <c r="D297" s="76"/>
      <c r="E297" s="77"/>
      <c r="F297" s="77"/>
      <c r="G297" s="78"/>
      <c r="H297" s="76"/>
      <c r="I297" s="77"/>
      <c r="J297" s="77"/>
      <c r="K297" s="79"/>
      <c r="L297" s="76"/>
      <c r="M297" s="77"/>
      <c r="N297" s="77"/>
      <c r="O297" s="76"/>
      <c r="P297" s="76"/>
      <c r="Q297" s="77"/>
      <c r="R297" s="77"/>
      <c r="S297" s="76"/>
      <c r="T297" s="76"/>
      <c r="U297" s="77"/>
      <c r="V297" s="77"/>
      <c r="W297" s="79"/>
    </row>
    <row r="298" spans="1:23" ht="12.75">
      <c r="A298" s="61"/>
      <c r="B298" s="58" t="s">
        <v>534</v>
      </c>
      <c r="C298" s="59"/>
      <c r="D298" s="76"/>
      <c r="E298" s="77"/>
      <c r="F298" s="77"/>
      <c r="G298" s="78"/>
      <c r="H298" s="76"/>
      <c r="I298" s="77"/>
      <c r="J298" s="77"/>
      <c r="K298" s="79"/>
      <c r="L298" s="76"/>
      <c r="M298" s="77"/>
      <c r="N298" s="77"/>
      <c r="O298" s="76"/>
      <c r="P298" s="76"/>
      <c r="Q298" s="77"/>
      <c r="R298" s="77"/>
      <c r="S298" s="76"/>
      <c r="T298" s="76"/>
      <c r="U298" s="77"/>
      <c r="V298" s="77"/>
      <c r="W298" s="79"/>
    </row>
    <row r="299" spans="1:23" ht="12.75">
      <c r="A299" s="62" t="s">
        <v>22</v>
      </c>
      <c r="B299" s="63" t="s">
        <v>535</v>
      </c>
      <c r="C299" s="64" t="s">
        <v>536</v>
      </c>
      <c r="D299" s="65">
        <v>6774256156</v>
      </c>
      <c r="E299" s="66">
        <v>6904723801</v>
      </c>
      <c r="F299" s="66">
        <v>842593336</v>
      </c>
      <c r="G299" s="67">
        <f aca="true" t="shared" si="60" ref="G299:G336">IF($D299=0,0,$F299/$D299)</f>
        <v>0.12438167624554763</v>
      </c>
      <c r="H299" s="65">
        <v>63676112</v>
      </c>
      <c r="I299" s="66">
        <v>324697367</v>
      </c>
      <c r="J299" s="66">
        <v>454219857</v>
      </c>
      <c r="K299" s="68">
        <v>842593336</v>
      </c>
      <c r="L299" s="65">
        <v>0</v>
      </c>
      <c r="M299" s="66">
        <v>0</v>
      </c>
      <c r="N299" s="66">
        <v>0</v>
      </c>
      <c r="O299" s="65">
        <v>0</v>
      </c>
      <c r="P299" s="65">
        <v>0</v>
      </c>
      <c r="Q299" s="66">
        <v>0</v>
      </c>
      <c r="R299" s="66">
        <v>0</v>
      </c>
      <c r="S299" s="65">
        <v>0</v>
      </c>
      <c r="T299" s="65">
        <v>0</v>
      </c>
      <c r="U299" s="66">
        <v>0</v>
      </c>
      <c r="V299" s="66">
        <v>0</v>
      </c>
      <c r="W299" s="68">
        <v>0</v>
      </c>
    </row>
    <row r="300" spans="1:23" ht="12.75">
      <c r="A300" s="69"/>
      <c r="B300" s="70" t="s">
        <v>27</v>
      </c>
      <c r="C300" s="71"/>
      <c r="D300" s="72">
        <f>D299</f>
        <v>6774256156</v>
      </c>
      <c r="E300" s="73">
        <f>E299</f>
        <v>6904723801</v>
      </c>
      <c r="F300" s="73">
        <f>F299</f>
        <v>842593336</v>
      </c>
      <c r="G300" s="74">
        <f t="shared" si="60"/>
        <v>0.12438167624554763</v>
      </c>
      <c r="H300" s="72">
        <f aca="true" t="shared" si="61" ref="H300:W300">H299</f>
        <v>63676112</v>
      </c>
      <c r="I300" s="73">
        <f t="shared" si="61"/>
        <v>324697367</v>
      </c>
      <c r="J300" s="73">
        <f t="shared" si="61"/>
        <v>454219857</v>
      </c>
      <c r="K300" s="75">
        <f t="shared" si="61"/>
        <v>842593336</v>
      </c>
      <c r="L300" s="72">
        <f t="shared" si="61"/>
        <v>0</v>
      </c>
      <c r="M300" s="73">
        <f t="shared" si="61"/>
        <v>0</v>
      </c>
      <c r="N300" s="73">
        <f t="shared" si="61"/>
        <v>0</v>
      </c>
      <c r="O300" s="72">
        <f t="shared" si="61"/>
        <v>0</v>
      </c>
      <c r="P300" s="72">
        <f t="shared" si="61"/>
        <v>0</v>
      </c>
      <c r="Q300" s="73">
        <f t="shared" si="61"/>
        <v>0</v>
      </c>
      <c r="R300" s="73">
        <f t="shared" si="61"/>
        <v>0</v>
      </c>
      <c r="S300" s="72">
        <f t="shared" si="61"/>
        <v>0</v>
      </c>
      <c r="T300" s="72">
        <f t="shared" si="61"/>
        <v>0</v>
      </c>
      <c r="U300" s="73">
        <f t="shared" si="61"/>
        <v>0</v>
      </c>
      <c r="V300" s="73">
        <f t="shared" si="61"/>
        <v>0</v>
      </c>
      <c r="W300" s="75">
        <f t="shared" si="61"/>
        <v>0</v>
      </c>
    </row>
    <row r="301" spans="1:23" ht="12.75">
      <c r="A301" s="62" t="s">
        <v>28</v>
      </c>
      <c r="B301" s="63" t="s">
        <v>537</v>
      </c>
      <c r="C301" s="64" t="s">
        <v>538</v>
      </c>
      <c r="D301" s="65">
        <v>27077276</v>
      </c>
      <c r="E301" s="66">
        <v>27077276</v>
      </c>
      <c r="F301" s="66">
        <v>2156377</v>
      </c>
      <c r="G301" s="67">
        <f t="shared" si="60"/>
        <v>0.07963788528801789</v>
      </c>
      <c r="H301" s="65">
        <v>0</v>
      </c>
      <c r="I301" s="66">
        <v>452959</v>
      </c>
      <c r="J301" s="66">
        <v>1703418</v>
      </c>
      <c r="K301" s="68">
        <v>2156377</v>
      </c>
      <c r="L301" s="65">
        <v>0</v>
      </c>
      <c r="M301" s="66">
        <v>0</v>
      </c>
      <c r="N301" s="66">
        <v>0</v>
      </c>
      <c r="O301" s="65">
        <v>0</v>
      </c>
      <c r="P301" s="65">
        <v>0</v>
      </c>
      <c r="Q301" s="66">
        <v>0</v>
      </c>
      <c r="R301" s="66">
        <v>0</v>
      </c>
      <c r="S301" s="65">
        <v>0</v>
      </c>
      <c r="T301" s="65">
        <v>0</v>
      </c>
      <c r="U301" s="66">
        <v>0</v>
      </c>
      <c r="V301" s="66">
        <v>0</v>
      </c>
      <c r="W301" s="68">
        <v>0</v>
      </c>
    </row>
    <row r="302" spans="1:23" ht="12.75">
      <c r="A302" s="62" t="s">
        <v>28</v>
      </c>
      <c r="B302" s="63" t="s">
        <v>539</v>
      </c>
      <c r="C302" s="64" t="s">
        <v>540</v>
      </c>
      <c r="D302" s="65">
        <v>50560750</v>
      </c>
      <c r="E302" s="66">
        <v>50560750</v>
      </c>
      <c r="F302" s="66">
        <v>2823272</v>
      </c>
      <c r="G302" s="67">
        <f t="shared" si="60"/>
        <v>0.05583920333460243</v>
      </c>
      <c r="H302" s="65">
        <v>0</v>
      </c>
      <c r="I302" s="66">
        <v>1416501</v>
      </c>
      <c r="J302" s="66">
        <v>1406771</v>
      </c>
      <c r="K302" s="68">
        <v>2823272</v>
      </c>
      <c r="L302" s="65">
        <v>0</v>
      </c>
      <c r="M302" s="66">
        <v>0</v>
      </c>
      <c r="N302" s="66">
        <v>0</v>
      </c>
      <c r="O302" s="65">
        <v>0</v>
      </c>
      <c r="P302" s="65">
        <v>0</v>
      </c>
      <c r="Q302" s="66">
        <v>0</v>
      </c>
      <c r="R302" s="66">
        <v>0</v>
      </c>
      <c r="S302" s="65">
        <v>0</v>
      </c>
      <c r="T302" s="65">
        <v>0</v>
      </c>
      <c r="U302" s="66">
        <v>0</v>
      </c>
      <c r="V302" s="66">
        <v>0</v>
      </c>
      <c r="W302" s="68">
        <v>0</v>
      </c>
    </row>
    <row r="303" spans="1:23" ht="12.75">
      <c r="A303" s="62" t="s">
        <v>28</v>
      </c>
      <c r="B303" s="63" t="s">
        <v>541</v>
      </c>
      <c r="C303" s="64" t="s">
        <v>542</v>
      </c>
      <c r="D303" s="65">
        <v>32478000</v>
      </c>
      <c r="E303" s="66">
        <v>32478000</v>
      </c>
      <c r="F303" s="66">
        <v>2209753</v>
      </c>
      <c r="G303" s="67">
        <f t="shared" si="60"/>
        <v>0.06803845680152719</v>
      </c>
      <c r="H303" s="65">
        <v>354428</v>
      </c>
      <c r="I303" s="66">
        <v>100748</v>
      </c>
      <c r="J303" s="66">
        <v>1754577</v>
      </c>
      <c r="K303" s="68">
        <v>2209753</v>
      </c>
      <c r="L303" s="65">
        <v>0</v>
      </c>
      <c r="M303" s="66">
        <v>0</v>
      </c>
      <c r="N303" s="66">
        <v>0</v>
      </c>
      <c r="O303" s="65">
        <v>0</v>
      </c>
      <c r="P303" s="65">
        <v>0</v>
      </c>
      <c r="Q303" s="66">
        <v>0</v>
      </c>
      <c r="R303" s="66">
        <v>0</v>
      </c>
      <c r="S303" s="65">
        <v>0</v>
      </c>
      <c r="T303" s="65">
        <v>0</v>
      </c>
      <c r="U303" s="66">
        <v>0</v>
      </c>
      <c r="V303" s="66">
        <v>0</v>
      </c>
      <c r="W303" s="68">
        <v>0</v>
      </c>
    </row>
    <row r="304" spans="1:23" ht="12.75">
      <c r="A304" s="62" t="s">
        <v>28</v>
      </c>
      <c r="B304" s="63" t="s">
        <v>543</v>
      </c>
      <c r="C304" s="64" t="s">
        <v>544</v>
      </c>
      <c r="D304" s="65">
        <v>209248040</v>
      </c>
      <c r="E304" s="66">
        <v>278948548</v>
      </c>
      <c r="F304" s="66">
        <v>17251381</v>
      </c>
      <c r="G304" s="67">
        <f t="shared" si="60"/>
        <v>0.08244464798810063</v>
      </c>
      <c r="H304" s="65">
        <v>2933185</v>
      </c>
      <c r="I304" s="66">
        <v>5081622</v>
      </c>
      <c r="J304" s="66">
        <v>9236574</v>
      </c>
      <c r="K304" s="68">
        <v>17251381</v>
      </c>
      <c r="L304" s="65">
        <v>0</v>
      </c>
      <c r="M304" s="66">
        <v>0</v>
      </c>
      <c r="N304" s="66">
        <v>0</v>
      </c>
      <c r="O304" s="65">
        <v>0</v>
      </c>
      <c r="P304" s="65">
        <v>0</v>
      </c>
      <c r="Q304" s="66">
        <v>0</v>
      </c>
      <c r="R304" s="66">
        <v>0</v>
      </c>
      <c r="S304" s="65">
        <v>0</v>
      </c>
      <c r="T304" s="65">
        <v>0</v>
      </c>
      <c r="U304" s="66">
        <v>0</v>
      </c>
      <c r="V304" s="66">
        <v>0</v>
      </c>
      <c r="W304" s="68">
        <v>0</v>
      </c>
    </row>
    <row r="305" spans="1:23" ht="12.75">
      <c r="A305" s="62" t="s">
        <v>28</v>
      </c>
      <c r="B305" s="63" t="s">
        <v>545</v>
      </c>
      <c r="C305" s="64" t="s">
        <v>546</v>
      </c>
      <c r="D305" s="65">
        <v>74689669</v>
      </c>
      <c r="E305" s="66">
        <v>74689669</v>
      </c>
      <c r="F305" s="66">
        <v>4065309</v>
      </c>
      <c r="G305" s="67">
        <f t="shared" si="60"/>
        <v>0.05442933479863192</v>
      </c>
      <c r="H305" s="65">
        <v>518174</v>
      </c>
      <c r="I305" s="66">
        <v>881113</v>
      </c>
      <c r="J305" s="66">
        <v>2666022</v>
      </c>
      <c r="K305" s="68">
        <v>4065309</v>
      </c>
      <c r="L305" s="65">
        <v>0</v>
      </c>
      <c r="M305" s="66">
        <v>0</v>
      </c>
      <c r="N305" s="66">
        <v>0</v>
      </c>
      <c r="O305" s="65">
        <v>0</v>
      </c>
      <c r="P305" s="65">
        <v>0</v>
      </c>
      <c r="Q305" s="66">
        <v>0</v>
      </c>
      <c r="R305" s="66">
        <v>0</v>
      </c>
      <c r="S305" s="65">
        <v>0</v>
      </c>
      <c r="T305" s="65">
        <v>0</v>
      </c>
      <c r="U305" s="66">
        <v>0</v>
      </c>
      <c r="V305" s="66">
        <v>0</v>
      </c>
      <c r="W305" s="68">
        <v>0</v>
      </c>
    </row>
    <row r="306" spans="1:23" ht="12.75">
      <c r="A306" s="62" t="s">
        <v>43</v>
      </c>
      <c r="B306" s="63" t="s">
        <v>547</v>
      </c>
      <c r="C306" s="64" t="s">
        <v>548</v>
      </c>
      <c r="D306" s="65">
        <v>11304780</v>
      </c>
      <c r="E306" s="66">
        <v>11304780</v>
      </c>
      <c r="F306" s="66">
        <v>233764</v>
      </c>
      <c r="G306" s="67">
        <f t="shared" si="60"/>
        <v>0.020678332528364107</v>
      </c>
      <c r="H306" s="65">
        <v>8128</v>
      </c>
      <c r="I306" s="66">
        <v>74377</v>
      </c>
      <c r="J306" s="66">
        <v>151259</v>
      </c>
      <c r="K306" s="68">
        <v>233764</v>
      </c>
      <c r="L306" s="65">
        <v>0</v>
      </c>
      <c r="M306" s="66">
        <v>0</v>
      </c>
      <c r="N306" s="66">
        <v>0</v>
      </c>
      <c r="O306" s="65">
        <v>0</v>
      </c>
      <c r="P306" s="65">
        <v>0</v>
      </c>
      <c r="Q306" s="66">
        <v>0</v>
      </c>
      <c r="R306" s="66">
        <v>0</v>
      </c>
      <c r="S306" s="65">
        <v>0</v>
      </c>
      <c r="T306" s="65">
        <v>0</v>
      </c>
      <c r="U306" s="66">
        <v>0</v>
      </c>
      <c r="V306" s="66">
        <v>0</v>
      </c>
      <c r="W306" s="68">
        <v>0</v>
      </c>
    </row>
    <row r="307" spans="1:23" ht="12.75">
      <c r="A307" s="69"/>
      <c r="B307" s="70" t="s">
        <v>549</v>
      </c>
      <c r="C307" s="71"/>
      <c r="D307" s="72">
        <f>SUM(D301:D306)</f>
        <v>405358515</v>
      </c>
      <c r="E307" s="73">
        <f>SUM(E301:E306)</f>
        <v>475059023</v>
      </c>
      <c r="F307" s="73">
        <f>SUM(F301:F306)</f>
        <v>28739856</v>
      </c>
      <c r="G307" s="74">
        <f t="shared" si="60"/>
        <v>0.07089984528880564</v>
      </c>
      <c r="H307" s="72">
        <f aca="true" t="shared" si="62" ref="H307:W307">SUM(H301:H306)</f>
        <v>3813915</v>
      </c>
      <c r="I307" s="73">
        <f t="shared" si="62"/>
        <v>8007320</v>
      </c>
      <c r="J307" s="73">
        <f t="shared" si="62"/>
        <v>16918621</v>
      </c>
      <c r="K307" s="75">
        <f t="shared" si="62"/>
        <v>28739856</v>
      </c>
      <c r="L307" s="72">
        <f t="shared" si="62"/>
        <v>0</v>
      </c>
      <c r="M307" s="73">
        <f t="shared" si="62"/>
        <v>0</v>
      </c>
      <c r="N307" s="73">
        <f t="shared" si="62"/>
        <v>0</v>
      </c>
      <c r="O307" s="72">
        <f t="shared" si="62"/>
        <v>0</v>
      </c>
      <c r="P307" s="72">
        <f t="shared" si="62"/>
        <v>0</v>
      </c>
      <c r="Q307" s="73">
        <f t="shared" si="62"/>
        <v>0</v>
      </c>
      <c r="R307" s="73">
        <f t="shared" si="62"/>
        <v>0</v>
      </c>
      <c r="S307" s="72">
        <f t="shared" si="62"/>
        <v>0</v>
      </c>
      <c r="T307" s="72">
        <f t="shared" si="62"/>
        <v>0</v>
      </c>
      <c r="U307" s="73">
        <f t="shared" si="62"/>
        <v>0</v>
      </c>
      <c r="V307" s="73">
        <f t="shared" si="62"/>
        <v>0</v>
      </c>
      <c r="W307" s="75">
        <f t="shared" si="62"/>
        <v>0</v>
      </c>
    </row>
    <row r="308" spans="1:23" ht="12.75">
      <c r="A308" s="62" t="s">
        <v>28</v>
      </c>
      <c r="B308" s="63" t="s">
        <v>550</v>
      </c>
      <c r="C308" s="64" t="s">
        <v>551</v>
      </c>
      <c r="D308" s="65">
        <v>84220817</v>
      </c>
      <c r="E308" s="66">
        <v>84220817</v>
      </c>
      <c r="F308" s="66">
        <v>7307748</v>
      </c>
      <c r="G308" s="67">
        <f t="shared" si="60"/>
        <v>0.08676890417721785</v>
      </c>
      <c r="H308" s="65">
        <v>1095</v>
      </c>
      <c r="I308" s="66">
        <v>5590440</v>
      </c>
      <c r="J308" s="66">
        <v>1716213</v>
      </c>
      <c r="K308" s="68">
        <v>7307748</v>
      </c>
      <c r="L308" s="65">
        <v>0</v>
      </c>
      <c r="M308" s="66">
        <v>0</v>
      </c>
      <c r="N308" s="66">
        <v>0</v>
      </c>
      <c r="O308" s="65">
        <v>0</v>
      </c>
      <c r="P308" s="65">
        <v>0</v>
      </c>
      <c r="Q308" s="66">
        <v>0</v>
      </c>
      <c r="R308" s="66">
        <v>0</v>
      </c>
      <c r="S308" s="65">
        <v>0</v>
      </c>
      <c r="T308" s="65">
        <v>0</v>
      </c>
      <c r="U308" s="66">
        <v>0</v>
      </c>
      <c r="V308" s="66">
        <v>0</v>
      </c>
      <c r="W308" s="68">
        <v>0</v>
      </c>
    </row>
    <row r="309" spans="1:23" ht="12.75">
      <c r="A309" s="62" t="s">
        <v>28</v>
      </c>
      <c r="B309" s="63" t="s">
        <v>552</v>
      </c>
      <c r="C309" s="64" t="s">
        <v>553</v>
      </c>
      <c r="D309" s="65">
        <v>592474442</v>
      </c>
      <c r="E309" s="66">
        <v>813022229</v>
      </c>
      <c r="F309" s="66">
        <v>59223616</v>
      </c>
      <c r="G309" s="67">
        <f t="shared" si="60"/>
        <v>0.09995978189384919</v>
      </c>
      <c r="H309" s="65">
        <v>762151</v>
      </c>
      <c r="I309" s="66">
        <v>24003037</v>
      </c>
      <c r="J309" s="66">
        <v>34458428</v>
      </c>
      <c r="K309" s="68">
        <v>59223616</v>
      </c>
      <c r="L309" s="65">
        <v>0</v>
      </c>
      <c r="M309" s="66">
        <v>0</v>
      </c>
      <c r="N309" s="66">
        <v>0</v>
      </c>
      <c r="O309" s="65">
        <v>0</v>
      </c>
      <c r="P309" s="65">
        <v>0</v>
      </c>
      <c r="Q309" s="66">
        <v>0</v>
      </c>
      <c r="R309" s="66">
        <v>0</v>
      </c>
      <c r="S309" s="65">
        <v>0</v>
      </c>
      <c r="T309" s="65">
        <v>0</v>
      </c>
      <c r="U309" s="66">
        <v>0</v>
      </c>
      <c r="V309" s="66">
        <v>0</v>
      </c>
      <c r="W309" s="68">
        <v>0</v>
      </c>
    </row>
    <row r="310" spans="1:23" ht="12.75">
      <c r="A310" s="62" t="s">
        <v>28</v>
      </c>
      <c r="B310" s="63" t="s">
        <v>554</v>
      </c>
      <c r="C310" s="64" t="s">
        <v>555</v>
      </c>
      <c r="D310" s="65">
        <v>463791713</v>
      </c>
      <c r="E310" s="66">
        <v>539200043</v>
      </c>
      <c r="F310" s="66">
        <v>29314383</v>
      </c>
      <c r="G310" s="67">
        <f t="shared" si="60"/>
        <v>0.06320592235333881</v>
      </c>
      <c r="H310" s="65">
        <v>65989</v>
      </c>
      <c r="I310" s="66">
        <v>8557668</v>
      </c>
      <c r="J310" s="66">
        <v>20690726</v>
      </c>
      <c r="K310" s="68">
        <v>29314383</v>
      </c>
      <c r="L310" s="65">
        <v>0</v>
      </c>
      <c r="M310" s="66">
        <v>0</v>
      </c>
      <c r="N310" s="66">
        <v>0</v>
      </c>
      <c r="O310" s="65">
        <v>0</v>
      </c>
      <c r="P310" s="65">
        <v>0</v>
      </c>
      <c r="Q310" s="66">
        <v>0</v>
      </c>
      <c r="R310" s="66">
        <v>0</v>
      </c>
      <c r="S310" s="65">
        <v>0</v>
      </c>
      <c r="T310" s="65">
        <v>0</v>
      </c>
      <c r="U310" s="66">
        <v>0</v>
      </c>
      <c r="V310" s="66">
        <v>0</v>
      </c>
      <c r="W310" s="68">
        <v>0</v>
      </c>
    </row>
    <row r="311" spans="1:23" ht="12.75">
      <c r="A311" s="62" t="s">
        <v>28</v>
      </c>
      <c r="B311" s="63" t="s">
        <v>556</v>
      </c>
      <c r="C311" s="64" t="s">
        <v>557</v>
      </c>
      <c r="D311" s="65">
        <v>88478107</v>
      </c>
      <c r="E311" s="66">
        <v>109309937</v>
      </c>
      <c r="F311" s="66">
        <v>8062405</v>
      </c>
      <c r="G311" s="67">
        <f t="shared" si="60"/>
        <v>0.09112316338323107</v>
      </c>
      <c r="H311" s="65">
        <v>2918524</v>
      </c>
      <c r="I311" s="66">
        <v>2967398</v>
      </c>
      <c r="J311" s="66">
        <v>2176483</v>
      </c>
      <c r="K311" s="68">
        <v>8062405</v>
      </c>
      <c r="L311" s="65">
        <v>0</v>
      </c>
      <c r="M311" s="66">
        <v>0</v>
      </c>
      <c r="N311" s="66">
        <v>0</v>
      </c>
      <c r="O311" s="65">
        <v>0</v>
      </c>
      <c r="P311" s="65">
        <v>0</v>
      </c>
      <c r="Q311" s="66">
        <v>0</v>
      </c>
      <c r="R311" s="66">
        <v>0</v>
      </c>
      <c r="S311" s="65">
        <v>0</v>
      </c>
      <c r="T311" s="65">
        <v>0</v>
      </c>
      <c r="U311" s="66">
        <v>0</v>
      </c>
      <c r="V311" s="66">
        <v>0</v>
      </c>
      <c r="W311" s="68">
        <v>0</v>
      </c>
    </row>
    <row r="312" spans="1:23" ht="12.75">
      <c r="A312" s="62" t="s">
        <v>28</v>
      </c>
      <c r="B312" s="63" t="s">
        <v>558</v>
      </c>
      <c r="C312" s="64" t="s">
        <v>559</v>
      </c>
      <c r="D312" s="65">
        <v>53236130</v>
      </c>
      <c r="E312" s="66">
        <v>54726130</v>
      </c>
      <c r="F312" s="66">
        <v>9793445</v>
      </c>
      <c r="G312" s="67">
        <f t="shared" si="60"/>
        <v>0.18396237667914628</v>
      </c>
      <c r="H312" s="65">
        <v>5908732</v>
      </c>
      <c r="I312" s="66">
        <v>636238</v>
      </c>
      <c r="J312" s="66">
        <v>3248475</v>
      </c>
      <c r="K312" s="68">
        <v>9793445</v>
      </c>
      <c r="L312" s="65">
        <v>0</v>
      </c>
      <c r="M312" s="66">
        <v>0</v>
      </c>
      <c r="N312" s="66">
        <v>0</v>
      </c>
      <c r="O312" s="65">
        <v>0</v>
      </c>
      <c r="P312" s="65">
        <v>0</v>
      </c>
      <c r="Q312" s="66">
        <v>0</v>
      </c>
      <c r="R312" s="66">
        <v>0</v>
      </c>
      <c r="S312" s="65">
        <v>0</v>
      </c>
      <c r="T312" s="65">
        <v>0</v>
      </c>
      <c r="U312" s="66">
        <v>0</v>
      </c>
      <c r="V312" s="66">
        <v>0</v>
      </c>
      <c r="W312" s="68">
        <v>0</v>
      </c>
    </row>
    <row r="313" spans="1:23" ht="12.75">
      <c r="A313" s="62" t="s">
        <v>43</v>
      </c>
      <c r="B313" s="63" t="s">
        <v>560</v>
      </c>
      <c r="C313" s="64" t="s">
        <v>561</v>
      </c>
      <c r="D313" s="65">
        <v>18494360</v>
      </c>
      <c r="E313" s="66">
        <v>20688060</v>
      </c>
      <c r="F313" s="66">
        <v>1005975</v>
      </c>
      <c r="G313" s="67">
        <f t="shared" si="60"/>
        <v>0.05439360972750611</v>
      </c>
      <c r="H313" s="65">
        <v>964</v>
      </c>
      <c r="I313" s="66">
        <v>169596</v>
      </c>
      <c r="J313" s="66">
        <v>835415</v>
      </c>
      <c r="K313" s="68">
        <v>1005975</v>
      </c>
      <c r="L313" s="65">
        <v>0</v>
      </c>
      <c r="M313" s="66">
        <v>0</v>
      </c>
      <c r="N313" s="66">
        <v>0</v>
      </c>
      <c r="O313" s="65">
        <v>0</v>
      </c>
      <c r="P313" s="65">
        <v>0</v>
      </c>
      <c r="Q313" s="66">
        <v>0</v>
      </c>
      <c r="R313" s="66">
        <v>0</v>
      </c>
      <c r="S313" s="65">
        <v>0</v>
      </c>
      <c r="T313" s="65">
        <v>0</v>
      </c>
      <c r="U313" s="66">
        <v>0</v>
      </c>
      <c r="V313" s="66">
        <v>0</v>
      </c>
      <c r="W313" s="68">
        <v>0</v>
      </c>
    </row>
    <row r="314" spans="1:23" ht="12.75">
      <c r="A314" s="69"/>
      <c r="B314" s="70" t="s">
        <v>562</v>
      </c>
      <c r="C314" s="71"/>
      <c r="D314" s="72">
        <f>SUM(D308:D313)</f>
        <v>1300695569</v>
      </c>
      <c r="E314" s="73">
        <f>SUM(E308:E313)</f>
        <v>1621167216</v>
      </c>
      <c r="F314" s="73">
        <f>SUM(F308:F313)</f>
        <v>114707572</v>
      </c>
      <c r="G314" s="74">
        <f t="shared" si="60"/>
        <v>0.08818940783214123</v>
      </c>
      <c r="H314" s="72">
        <f aca="true" t="shared" si="63" ref="H314:W314">SUM(H308:H313)</f>
        <v>9657455</v>
      </c>
      <c r="I314" s="73">
        <f t="shared" si="63"/>
        <v>41924377</v>
      </c>
      <c r="J314" s="73">
        <f t="shared" si="63"/>
        <v>63125740</v>
      </c>
      <c r="K314" s="75">
        <f t="shared" si="63"/>
        <v>114707572</v>
      </c>
      <c r="L314" s="72">
        <f t="shared" si="63"/>
        <v>0</v>
      </c>
      <c r="M314" s="73">
        <f t="shared" si="63"/>
        <v>0</v>
      </c>
      <c r="N314" s="73">
        <f t="shared" si="63"/>
        <v>0</v>
      </c>
      <c r="O314" s="72">
        <f t="shared" si="63"/>
        <v>0</v>
      </c>
      <c r="P314" s="72">
        <f t="shared" si="63"/>
        <v>0</v>
      </c>
      <c r="Q314" s="73">
        <f t="shared" si="63"/>
        <v>0</v>
      </c>
      <c r="R314" s="73">
        <f t="shared" si="63"/>
        <v>0</v>
      </c>
      <c r="S314" s="72">
        <f t="shared" si="63"/>
        <v>0</v>
      </c>
      <c r="T314" s="72">
        <f t="shared" si="63"/>
        <v>0</v>
      </c>
      <c r="U314" s="73">
        <f t="shared" si="63"/>
        <v>0</v>
      </c>
      <c r="V314" s="73">
        <f t="shared" si="63"/>
        <v>0</v>
      </c>
      <c r="W314" s="75">
        <f t="shared" si="63"/>
        <v>0</v>
      </c>
    </row>
    <row r="315" spans="1:23" ht="12.75">
      <c r="A315" s="62" t="s">
        <v>28</v>
      </c>
      <c r="B315" s="63" t="s">
        <v>563</v>
      </c>
      <c r="C315" s="64" t="s">
        <v>564</v>
      </c>
      <c r="D315" s="65">
        <v>58031040</v>
      </c>
      <c r="E315" s="66">
        <v>68071949</v>
      </c>
      <c r="F315" s="66">
        <v>8313891</v>
      </c>
      <c r="G315" s="67">
        <f t="shared" si="60"/>
        <v>0.14326627611705736</v>
      </c>
      <c r="H315" s="65">
        <v>217991</v>
      </c>
      <c r="I315" s="66">
        <v>2944722</v>
      </c>
      <c r="J315" s="66">
        <v>5151178</v>
      </c>
      <c r="K315" s="68">
        <v>8313891</v>
      </c>
      <c r="L315" s="65">
        <v>0</v>
      </c>
      <c r="M315" s="66">
        <v>0</v>
      </c>
      <c r="N315" s="66">
        <v>0</v>
      </c>
      <c r="O315" s="65">
        <v>0</v>
      </c>
      <c r="P315" s="65">
        <v>0</v>
      </c>
      <c r="Q315" s="66">
        <v>0</v>
      </c>
      <c r="R315" s="66">
        <v>0</v>
      </c>
      <c r="S315" s="65">
        <v>0</v>
      </c>
      <c r="T315" s="65">
        <v>0</v>
      </c>
      <c r="U315" s="66">
        <v>0</v>
      </c>
      <c r="V315" s="66">
        <v>0</v>
      </c>
      <c r="W315" s="68">
        <v>0</v>
      </c>
    </row>
    <row r="316" spans="1:23" ht="12.75">
      <c r="A316" s="62" t="s">
        <v>28</v>
      </c>
      <c r="B316" s="63" t="s">
        <v>565</v>
      </c>
      <c r="C316" s="64" t="s">
        <v>566</v>
      </c>
      <c r="D316" s="65">
        <v>88356069</v>
      </c>
      <c r="E316" s="66">
        <v>88356069</v>
      </c>
      <c r="F316" s="66">
        <v>6440474</v>
      </c>
      <c r="G316" s="67">
        <f t="shared" si="60"/>
        <v>0.07289226504633202</v>
      </c>
      <c r="H316" s="65">
        <v>0</v>
      </c>
      <c r="I316" s="66">
        <v>571483</v>
      </c>
      <c r="J316" s="66">
        <v>5868991</v>
      </c>
      <c r="K316" s="68">
        <v>6440474</v>
      </c>
      <c r="L316" s="65">
        <v>0</v>
      </c>
      <c r="M316" s="66">
        <v>0</v>
      </c>
      <c r="N316" s="66">
        <v>0</v>
      </c>
      <c r="O316" s="65">
        <v>0</v>
      </c>
      <c r="P316" s="65">
        <v>0</v>
      </c>
      <c r="Q316" s="66">
        <v>0</v>
      </c>
      <c r="R316" s="66">
        <v>0</v>
      </c>
      <c r="S316" s="65">
        <v>0</v>
      </c>
      <c r="T316" s="65">
        <v>0</v>
      </c>
      <c r="U316" s="66">
        <v>0</v>
      </c>
      <c r="V316" s="66">
        <v>0</v>
      </c>
      <c r="W316" s="68">
        <v>0</v>
      </c>
    </row>
    <row r="317" spans="1:23" ht="12.75">
      <c r="A317" s="62" t="s">
        <v>28</v>
      </c>
      <c r="B317" s="63" t="s">
        <v>567</v>
      </c>
      <c r="C317" s="64" t="s">
        <v>568</v>
      </c>
      <c r="D317" s="65">
        <v>24631825</v>
      </c>
      <c r="E317" s="66">
        <v>24631825</v>
      </c>
      <c r="F317" s="66">
        <v>2306259</v>
      </c>
      <c r="G317" s="67">
        <f t="shared" si="60"/>
        <v>0.0936292377848576</v>
      </c>
      <c r="H317" s="65">
        <v>422742</v>
      </c>
      <c r="I317" s="66">
        <v>218788</v>
      </c>
      <c r="J317" s="66">
        <v>1664729</v>
      </c>
      <c r="K317" s="68">
        <v>2306259</v>
      </c>
      <c r="L317" s="65">
        <v>0</v>
      </c>
      <c r="M317" s="66">
        <v>0</v>
      </c>
      <c r="N317" s="66">
        <v>0</v>
      </c>
      <c r="O317" s="65">
        <v>0</v>
      </c>
      <c r="P317" s="65">
        <v>0</v>
      </c>
      <c r="Q317" s="66">
        <v>0</v>
      </c>
      <c r="R317" s="66">
        <v>0</v>
      </c>
      <c r="S317" s="65">
        <v>0</v>
      </c>
      <c r="T317" s="65">
        <v>0</v>
      </c>
      <c r="U317" s="66">
        <v>0</v>
      </c>
      <c r="V317" s="66">
        <v>0</v>
      </c>
      <c r="W317" s="68">
        <v>0</v>
      </c>
    </row>
    <row r="318" spans="1:23" ht="12.75">
      <c r="A318" s="62" t="s">
        <v>28</v>
      </c>
      <c r="B318" s="63" t="s">
        <v>569</v>
      </c>
      <c r="C318" s="64" t="s">
        <v>570</v>
      </c>
      <c r="D318" s="65">
        <v>20315463</v>
      </c>
      <c r="E318" s="66">
        <v>21215847</v>
      </c>
      <c r="F318" s="66">
        <v>26419</v>
      </c>
      <c r="G318" s="67">
        <f t="shared" si="60"/>
        <v>0.001300437996416818</v>
      </c>
      <c r="H318" s="65">
        <v>0</v>
      </c>
      <c r="I318" s="66">
        <v>6738</v>
      </c>
      <c r="J318" s="66">
        <v>19681</v>
      </c>
      <c r="K318" s="68">
        <v>26419</v>
      </c>
      <c r="L318" s="65">
        <v>0</v>
      </c>
      <c r="M318" s="66">
        <v>0</v>
      </c>
      <c r="N318" s="66">
        <v>0</v>
      </c>
      <c r="O318" s="65">
        <v>0</v>
      </c>
      <c r="P318" s="65">
        <v>0</v>
      </c>
      <c r="Q318" s="66">
        <v>0</v>
      </c>
      <c r="R318" s="66">
        <v>0</v>
      </c>
      <c r="S318" s="65">
        <v>0</v>
      </c>
      <c r="T318" s="65">
        <v>0</v>
      </c>
      <c r="U318" s="66">
        <v>0</v>
      </c>
      <c r="V318" s="66">
        <v>0</v>
      </c>
      <c r="W318" s="68">
        <v>0</v>
      </c>
    </row>
    <row r="319" spans="1:23" ht="12.75">
      <c r="A319" s="62" t="s">
        <v>43</v>
      </c>
      <c r="B319" s="63" t="s">
        <v>571</v>
      </c>
      <c r="C319" s="64" t="s">
        <v>572</v>
      </c>
      <c r="D319" s="65">
        <v>1096000</v>
      </c>
      <c r="E319" s="66">
        <v>1096000</v>
      </c>
      <c r="F319" s="66">
        <v>291417</v>
      </c>
      <c r="G319" s="67">
        <f t="shared" si="60"/>
        <v>0.26589142335766425</v>
      </c>
      <c r="H319" s="65">
        <v>114400</v>
      </c>
      <c r="I319" s="66">
        <v>27350</v>
      </c>
      <c r="J319" s="66">
        <v>149667</v>
      </c>
      <c r="K319" s="68">
        <v>291417</v>
      </c>
      <c r="L319" s="65">
        <v>0</v>
      </c>
      <c r="M319" s="66">
        <v>0</v>
      </c>
      <c r="N319" s="66">
        <v>0</v>
      </c>
      <c r="O319" s="65">
        <v>0</v>
      </c>
      <c r="P319" s="65">
        <v>0</v>
      </c>
      <c r="Q319" s="66">
        <v>0</v>
      </c>
      <c r="R319" s="66">
        <v>0</v>
      </c>
      <c r="S319" s="65">
        <v>0</v>
      </c>
      <c r="T319" s="65">
        <v>0</v>
      </c>
      <c r="U319" s="66">
        <v>0</v>
      </c>
      <c r="V319" s="66">
        <v>0</v>
      </c>
      <c r="W319" s="68">
        <v>0</v>
      </c>
    </row>
    <row r="320" spans="1:23" ht="12.75">
      <c r="A320" s="69"/>
      <c r="B320" s="70" t="s">
        <v>573</v>
      </c>
      <c r="C320" s="71"/>
      <c r="D320" s="72">
        <f>SUM(D315:D319)</f>
        <v>192430397</v>
      </c>
      <c r="E320" s="73">
        <f>SUM(E315:E319)</f>
        <v>203371690</v>
      </c>
      <c r="F320" s="73">
        <f>SUM(F315:F319)</f>
        <v>17378460</v>
      </c>
      <c r="G320" s="74">
        <f t="shared" si="60"/>
        <v>0.09031036816912039</v>
      </c>
      <c r="H320" s="72">
        <f aca="true" t="shared" si="64" ref="H320:W320">SUM(H315:H319)</f>
        <v>755133</v>
      </c>
      <c r="I320" s="73">
        <f t="shared" si="64"/>
        <v>3769081</v>
      </c>
      <c r="J320" s="73">
        <f t="shared" si="64"/>
        <v>12854246</v>
      </c>
      <c r="K320" s="75">
        <f t="shared" si="64"/>
        <v>17378460</v>
      </c>
      <c r="L320" s="72">
        <f t="shared" si="64"/>
        <v>0</v>
      </c>
      <c r="M320" s="73">
        <f t="shared" si="64"/>
        <v>0</v>
      </c>
      <c r="N320" s="73">
        <f t="shared" si="64"/>
        <v>0</v>
      </c>
      <c r="O320" s="72">
        <f t="shared" si="64"/>
        <v>0</v>
      </c>
      <c r="P320" s="72">
        <f t="shared" si="64"/>
        <v>0</v>
      </c>
      <c r="Q320" s="73">
        <f t="shared" si="64"/>
        <v>0</v>
      </c>
      <c r="R320" s="73">
        <f t="shared" si="64"/>
        <v>0</v>
      </c>
      <c r="S320" s="72">
        <f t="shared" si="64"/>
        <v>0</v>
      </c>
      <c r="T320" s="72">
        <f t="shared" si="64"/>
        <v>0</v>
      </c>
      <c r="U320" s="73">
        <f t="shared" si="64"/>
        <v>0</v>
      </c>
      <c r="V320" s="73">
        <f t="shared" si="64"/>
        <v>0</v>
      </c>
      <c r="W320" s="75">
        <f t="shared" si="64"/>
        <v>0</v>
      </c>
    </row>
    <row r="321" spans="1:23" ht="12.75">
      <c r="A321" s="62" t="s">
        <v>28</v>
      </c>
      <c r="B321" s="63" t="s">
        <v>574</v>
      </c>
      <c r="C321" s="64" t="s">
        <v>575</v>
      </c>
      <c r="D321" s="65">
        <v>54589850</v>
      </c>
      <c r="E321" s="66">
        <v>54589850</v>
      </c>
      <c r="F321" s="66">
        <v>0</v>
      </c>
      <c r="G321" s="67">
        <f t="shared" si="60"/>
        <v>0</v>
      </c>
      <c r="H321" s="65">
        <v>0</v>
      </c>
      <c r="I321" s="66">
        <v>0</v>
      </c>
      <c r="J321" s="66">
        <v>0</v>
      </c>
      <c r="K321" s="68">
        <v>0</v>
      </c>
      <c r="L321" s="65">
        <v>0</v>
      </c>
      <c r="M321" s="66">
        <v>0</v>
      </c>
      <c r="N321" s="66">
        <v>0</v>
      </c>
      <c r="O321" s="65">
        <v>0</v>
      </c>
      <c r="P321" s="65">
        <v>0</v>
      </c>
      <c r="Q321" s="66">
        <v>0</v>
      </c>
      <c r="R321" s="66">
        <v>0</v>
      </c>
      <c r="S321" s="65">
        <v>0</v>
      </c>
      <c r="T321" s="65">
        <v>0</v>
      </c>
      <c r="U321" s="66">
        <v>0</v>
      </c>
      <c r="V321" s="66">
        <v>0</v>
      </c>
      <c r="W321" s="68">
        <v>0</v>
      </c>
    </row>
    <row r="322" spans="1:23" ht="12.75">
      <c r="A322" s="62" t="s">
        <v>28</v>
      </c>
      <c r="B322" s="63" t="s">
        <v>576</v>
      </c>
      <c r="C322" s="64" t="s">
        <v>577</v>
      </c>
      <c r="D322" s="65">
        <v>158542361</v>
      </c>
      <c r="E322" s="66">
        <v>162871424</v>
      </c>
      <c r="F322" s="66">
        <v>20605751</v>
      </c>
      <c r="G322" s="67">
        <f t="shared" si="60"/>
        <v>0.12997000214977245</v>
      </c>
      <c r="H322" s="65">
        <v>2078147</v>
      </c>
      <c r="I322" s="66">
        <v>3190939</v>
      </c>
      <c r="J322" s="66">
        <v>15336665</v>
      </c>
      <c r="K322" s="68">
        <v>20605751</v>
      </c>
      <c r="L322" s="65">
        <v>0</v>
      </c>
      <c r="M322" s="66">
        <v>0</v>
      </c>
      <c r="N322" s="66">
        <v>0</v>
      </c>
      <c r="O322" s="65">
        <v>0</v>
      </c>
      <c r="P322" s="65">
        <v>0</v>
      </c>
      <c r="Q322" s="66">
        <v>0</v>
      </c>
      <c r="R322" s="66">
        <v>0</v>
      </c>
      <c r="S322" s="65">
        <v>0</v>
      </c>
      <c r="T322" s="65">
        <v>0</v>
      </c>
      <c r="U322" s="66">
        <v>0</v>
      </c>
      <c r="V322" s="66">
        <v>0</v>
      </c>
      <c r="W322" s="68">
        <v>0</v>
      </c>
    </row>
    <row r="323" spans="1:23" ht="12.75">
      <c r="A323" s="62" t="s">
        <v>28</v>
      </c>
      <c r="B323" s="63" t="s">
        <v>578</v>
      </c>
      <c r="C323" s="64" t="s">
        <v>579</v>
      </c>
      <c r="D323" s="65">
        <v>148066165</v>
      </c>
      <c r="E323" s="66">
        <v>157883764</v>
      </c>
      <c r="F323" s="66">
        <v>14686287</v>
      </c>
      <c r="G323" s="67">
        <f t="shared" si="60"/>
        <v>0.09918732615246705</v>
      </c>
      <c r="H323" s="65">
        <v>1371783</v>
      </c>
      <c r="I323" s="66">
        <v>4529396</v>
      </c>
      <c r="J323" s="66">
        <v>8785108</v>
      </c>
      <c r="K323" s="68">
        <v>14686287</v>
      </c>
      <c r="L323" s="65">
        <v>0</v>
      </c>
      <c r="M323" s="66">
        <v>0</v>
      </c>
      <c r="N323" s="66">
        <v>0</v>
      </c>
      <c r="O323" s="65">
        <v>0</v>
      </c>
      <c r="P323" s="65">
        <v>0</v>
      </c>
      <c r="Q323" s="66">
        <v>0</v>
      </c>
      <c r="R323" s="66">
        <v>0</v>
      </c>
      <c r="S323" s="65">
        <v>0</v>
      </c>
      <c r="T323" s="65">
        <v>0</v>
      </c>
      <c r="U323" s="66">
        <v>0</v>
      </c>
      <c r="V323" s="66">
        <v>0</v>
      </c>
      <c r="W323" s="68">
        <v>0</v>
      </c>
    </row>
    <row r="324" spans="1:23" ht="12.75">
      <c r="A324" s="62" t="s">
        <v>28</v>
      </c>
      <c r="B324" s="63" t="s">
        <v>580</v>
      </c>
      <c r="C324" s="64" t="s">
        <v>581</v>
      </c>
      <c r="D324" s="65">
        <v>221795045</v>
      </c>
      <c r="E324" s="66">
        <v>233371105</v>
      </c>
      <c r="F324" s="66">
        <v>24042920</v>
      </c>
      <c r="G324" s="67">
        <f t="shared" si="60"/>
        <v>0.10840151997083614</v>
      </c>
      <c r="H324" s="65">
        <v>1016326</v>
      </c>
      <c r="I324" s="66">
        <v>8393453</v>
      </c>
      <c r="J324" s="66">
        <v>14633141</v>
      </c>
      <c r="K324" s="68">
        <v>24042920</v>
      </c>
      <c r="L324" s="65">
        <v>0</v>
      </c>
      <c r="M324" s="66">
        <v>0</v>
      </c>
      <c r="N324" s="66">
        <v>0</v>
      </c>
      <c r="O324" s="65">
        <v>0</v>
      </c>
      <c r="P324" s="65">
        <v>0</v>
      </c>
      <c r="Q324" s="66">
        <v>0</v>
      </c>
      <c r="R324" s="66">
        <v>0</v>
      </c>
      <c r="S324" s="65">
        <v>0</v>
      </c>
      <c r="T324" s="65">
        <v>0</v>
      </c>
      <c r="U324" s="66">
        <v>0</v>
      </c>
      <c r="V324" s="66">
        <v>0</v>
      </c>
      <c r="W324" s="68">
        <v>0</v>
      </c>
    </row>
    <row r="325" spans="1:23" ht="12.75">
      <c r="A325" s="62" t="s">
        <v>28</v>
      </c>
      <c r="B325" s="63" t="s">
        <v>582</v>
      </c>
      <c r="C325" s="64" t="s">
        <v>583</v>
      </c>
      <c r="D325" s="65">
        <v>47359369</v>
      </c>
      <c r="E325" s="66">
        <v>58420766</v>
      </c>
      <c r="F325" s="66">
        <v>2093007</v>
      </c>
      <c r="G325" s="67">
        <f t="shared" si="60"/>
        <v>0.04419414878606174</v>
      </c>
      <c r="H325" s="65">
        <v>0</v>
      </c>
      <c r="I325" s="66">
        <v>627835</v>
      </c>
      <c r="J325" s="66">
        <v>1465172</v>
      </c>
      <c r="K325" s="68">
        <v>2093007</v>
      </c>
      <c r="L325" s="65">
        <v>0</v>
      </c>
      <c r="M325" s="66">
        <v>0</v>
      </c>
      <c r="N325" s="66">
        <v>0</v>
      </c>
      <c r="O325" s="65">
        <v>0</v>
      </c>
      <c r="P325" s="65">
        <v>0</v>
      </c>
      <c r="Q325" s="66">
        <v>0</v>
      </c>
      <c r="R325" s="66">
        <v>0</v>
      </c>
      <c r="S325" s="65">
        <v>0</v>
      </c>
      <c r="T325" s="65">
        <v>0</v>
      </c>
      <c r="U325" s="66">
        <v>0</v>
      </c>
      <c r="V325" s="66">
        <v>0</v>
      </c>
      <c r="W325" s="68">
        <v>0</v>
      </c>
    </row>
    <row r="326" spans="1:23" ht="12.75">
      <c r="A326" s="62" t="s">
        <v>28</v>
      </c>
      <c r="B326" s="63" t="s">
        <v>584</v>
      </c>
      <c r="C326" s="64" t="s">
        <v>585</v>
      </c>
      <c r="D326" s="65">
        <v>116064300</v>
      </c>
      <c r="E326" s="66">
        <v>146611450</v>
      </c>
      <c r="F326" s="66">
        <v>40376515</v>
      </c>
      <c r="G326" s="67">
        <f t="shared" si="60"/>
        <v>0.34788057137293726</v>
      </c>
      <c r="H326" s="65">
        <v>19889415</v>
      </c>
      <c r="I326" s="66">
        <v>11877404</v>
      </c>
      <c r="J326" s="66">
        <v>8609696</v>
      </c>
      <c r="K326" s="68">
        <v>40376515</v>
      </c>
      <c r="L326" s="65">
        <v>0</v>
      </c>
      <c r="M326" s="66">
        <v>0</v>
      </c>
      <c r="N326" s="66">
        <v>0</v>
      </c>
      <c r="O326" s="65">
        <v>0</v>
      </c>
      <c r="P326" s="65">
        <v>0</v>
      </c>
      <c r="Q326" s="66">
        <v>0</v>
      </c>
      <c r="R326" s="66">
        <v>0</v>
      </c>
      <c r="S326" s="65">
        <v>0</v>
      </c>
      <c r="T326" s="65">
        <v>0</v>
      </c>
      <c r="U326" s="66">
        <v>0</v>
      </c>
      <c r="V326" s="66">
        <v>0</v>
      </c>
      <c r="W326" s="68">
        <v>0</v>
      </c>
    </row>
    <row r="327" spans="1:23" ht="12.75">
      <c r="A327" s="62" t="s">
        <v>28</v>
      </c>
      <c r="B327" s="63" t="s">
        <v>586</v>
      </c>
      <c r="C327" s="64" t="s">
        <v>587</v>
      </c>
      <c r="D327" s="65">
        <v>175573270</v>
      </c>
      <c r="E327" s="66">
        <v>175573270</v>
      </c>
      <c r="F327" s="66">
        <v>25674734</v>
      </c>
      <c r="G327" s="67">
        <f t="shared" si="60"/>
        <v>0.1462337290864378</v>
      </c>
      <c r="H327" s="65">
        <v>8812688</v>
      </c>
      <c r="I327" s="66">
        <v>11808346</v>
      </c>
      <c r="J327" s="66">
        <v>5053700</v>
      </c>
      <c r="K327" s="68">
        <v>25674734</v>
      </c>
      <c r="L327" s="65">
        <v>0</v>
      </c>
      <c r="M327" s="66">
        <v>0</v>
      </c>
      <c r="N327" s="66">
        <v>0</v>
      </c>
      <c r="O327" s="65">
        <v>0</v>
      </c>
      <c r="P327" s="65">
        <v>0</v>
      </c>
      <c r="Q327" s="66">
        <v>0</v>
      </c>
      <c r="R327" s="66">
        <v>0</v>
      </c>
      <c r="S327" s="65">
        <v>0</v>
      </c>
      <c r="T327" s="65">
        <v>0</v>
      </c>
      <c r="U327" s="66">
        <v>0</v>
      </c>
      <c r="V327" s="66">
        <v>0</v>
      </c>
      <c r="W327" s="68">
        <v>0</v>
      </c>
    </row>
    <row r="328" spans="1:23" ht="12.75">
      <c r="A328" s="62" t="s">
        <v>43</v>
      </c>
      <c r="B328" s="63" t="s">
        <v>588</v>
      </c>
      <c r="C328" s="64" t="s">
        <v>589</v>
      </c>
      <c r="D328" s="65">
        <v>5415494</v>
      </c>
      <c r="E328" s="66">
        <v>5415494</v>
      </c>
      <c r="F328" s="66">
        <v>99291</v>
      </c>
      <c r="G328" s="67">
        <f t="shared" si="60"/>
        <v>0.018334615457057103</v>
      </c>
      <c r="H328" s="65">
        <v>0</v>
      </c>
      <c r="I328" s="66">
        <v>28700</v>
      </c>
      <c r="J328" s="66">
        <v>70591</v>
      </c>
      <c r="K328" s="68">
        <v>99291</v>
      </c>
      <c r="L328" s="65">
        <v>0</v>
      </c>
      <c r="M328" s="66">
        <v>0</v>
      </c>
      <c r="N328" s="66">
        <v>0</v>
      </c>
      <c r="O328" s="65">
        <v>0</v>
      </c>
      <c r="P328" s="65">
        <v>0</v>
      </c>
      <c r="Q328" s="66">
        <v>0</v>
      </c>
      <c r="R328" s="66">
        <v>0</v>
      </c>
      <c r="S328" s="65">
        <v>0</v>
      </c>
      <c r="T328" s="65">
        <v>0</v>
      </c>
      <c r="U328" s="66">
        <v>0</v>
      </c>
      <c r="V328" s="66">
        <v>0</v>
      </c>
      <c r="W328" s="68">
        <v>0</v>
      </c>
    </row>
    <row r="329" spans="1:23" ht="12.75">
      <c r="A329" s="69"/>
      <c r="B329" s="70" t="s">
        <v>590</v>
      </c>
      <c r="C329" s="71"/>
      <c r="D329" s="72">
        <f>SUM(D321:D328)</f>
        <v>927405854</v>
      </c>
      <c r="E329" s="73">
        <f>SUM(E321:E328)</f>
        <v>994737123</v>
      </c>
      <c r="F329" s="73">
        <f>SUM(F321:F328)</f>
        <v>127578505</v>
      </c>
      <c r="G329" s="74">
        <f t="shared" si="60"/>
        <v>0.13756491233017384</v>
      </c>
      <c r="H329" s="72">
        <f aca="true" t="shared" si="65" ref="H329:W329">SUM(H321:H328)</f>
        <v>33168359</v>
      </c>
      <c r="I329" s="73">
        <f t="shared" si="65"/>
        <v>40456073</v>
      </c>
      <c r="J329" s="73">
        <f t="shared" si="65"/>
        <v>53954073</v>
      </c>
      <c r="K329" s="75">
        <f t="shared" si="65"/>
        <v>127578505</v>
      </c>
      <c r="L329" s="72">
        <f t="shared" si="65"/>
        <v>0</v>
      </c>
      <c r="M329" s="73">
        <f t="shared" si="65"/>
        <v>0</v>
      </c>
      <c r="N329" s="73">
        <f t="shared" si="65"/>
        <v>0</v>
      </c>
      <c r="O329" s="72">
        <f t="shared" si="65"/>
        <v>0</v>
      </c>
      <c r="P329" s="72">
        <f t="shared" si="65"/>
        <v>0</v>
      </c>
      <c r="Q329" s="73">
        <f t="shared" si="65"/>
        <v>0</v>
      </c>
      <c r="R329" s="73">
        <f t="shared" si="65"/>
        <v>0</v>
      </c>
      <c r="S329" s="72">
        <f t="shared" si="65"/>
        <v>0</v>
      </c>
      <c r="T329" s="72">
        <f t="shared" si="65"/>
        <v>0</v>
      </c>
      <c r="U329" s="73">
        <f t="shared" si="65"/>
        <v>0</v>
      </c>
      <c r="V329" s="73">
        <f t="shared" si="65"/>
        <v>0</v>
      </c>
      <c r="W329" s="75">
        <f t="shared" si="65"/>
        <v>0</v>
      </c>
    </row>
    <row r="330" spans="1:23" ht="12.75">
      <c r="A330" s="62" t="s">
        <v>28</v>
      </c>
      <c r="B330" s="63" t="s">
        <v>591</v>
      </c>
      <c r="C330" s="64" t="s">
        <v>592</v>
      </c>
      <c r="D330" s="65">
        <v>14703200</v>
      </c>
      <c r="E330" s="66">
        <v>14703200</v>
      </c>
      <c r="F330" s="66">
        <v>1862329</v>
      </c>
      <c r="G330" s="67">
        <f t="shared" si="60"/>
        <v>0.12666147505304967</v>
      </c>
      <c r="H330" s="65">
        <v>24423</v>
      </c>
      <c r="I330" s="66">
        <v>2258</v>
      </c>
      <c r="J330" s="66">
        <v>1835648</v>
      </c>
      <c r="K330" s="68">
        <v>1862329</v>
      </c>
      <c r="L330" s="65">
        <v>0</v>
      </c>
      <c r="M330" s="66">
        <v>0</v>
      </c>
      <c r="N330" s="66">
        <v>0</v>
      </c>
      <c r="O330" s="65">
        <v>0</v>
      </c>
      <c r="P330" s="65">
        <v>0</v>
      </c>
      <c r="Q330" s="66">
        <v>0</v>
      </c>
      <c r="R330" s="66">
        <v>0</v>
      </c>
      <c r="S330" s="65">
        <v>0</v>
      </c>
      <c r="T330" s="65">
        <v>0</v>
      </c>
      <c r="U330" s="66">
        <v>0</v>
      </c>
      <c r="V330" s="66">
        <v>0</v>
      </c>
      <c r="W330" s="68">
        <v>0</v>
      </c>
    </row>
    <row r="331" spans="1:23" ht="12.75">
      <c r="A331" s="62" t="s">
        <v>28</v>
      </c>
      <c r="B331" s="63" t="s">
        <v>593</v>
      </c>
      <c r="C331" s="64" t="s">
        <v>594</v>
      </c>
      <c r="D331" s="65">
        <v>8701400</v>
      </c>
      <c r="E331" s="66">
        <v>8701400</v>
      </c>
      <c r="F331" s="66">
        <v>3912614</v>
      </c>
      <c r="G331" s="67">
        <f t="shared" si="60"/>
        <v>0.4496533891097984</v>
      </c>
      <c r="H331" s="65">
        <v>638593</v>
      </c>
      <c r="I331" s="66">
        <v>1111033</v>
      </c>
      <c r="J331" s="66">
        <v>2162988</v>
      </c>
      <c r="K331" s="68">
        <v>3912614</v>
      </c>
      <c r="L331" s="65">
        <v>0</v>
      </c>
      <c r="M331" s="66">
        <v>0</v>
      </c>
      <c r="N331" s="66">
        <v>0</v>
      </c>
      <c r="O331" s="65">
        <v>0</v>
      </c>
      <c r="P331" s="65">
        <v>0</v>
      </c>
      <c r="Q331" s="66">
        <v>0</v>
      </c>
      <c r="R331" s="66">
        <v>0</v>
      </c>
      <c r="S331" s="65">
        <v>0</v>
      </c>
      <c r="T331" s="65">
        <v>0</v>
      </c>
      <c r="U331" s="66">
        <v>0</v>
      </c>
      <c r="V331" s="66">
        <v>0</v>
      </c>
      <c r="W331" s="68">
        <v>0</v>
      </c>
    </row>
    <row r="332" spans="1:23" ht="12.75">
      <c r="A332" s="62" t="s">
        <v>28</v>
      </c>
      <c r="B332" s="63" t="s">
        <v>595</v>
      </c>
      <c r="C332" s="64" t="s">
        <v>596</v>
      </c>
      <c r="D332" s="65">
        <v>34168094</v>
      </c>
      <c r="E332" s="66">
        <v>34168094</v>
      </c>
      <c r="F332" s="66">
        <v>3314514</v>
      </c>
      <c r="G332" s="67">
        <f t="shared" si="60"/>
        <v>0.09700611336412268</v>
      </c>
      <c r="H332" s="65">
        <v>1233168</v>
      </c>
      <c r="I332" s="66">
        <v>552726</v>
      </c>
      <c r="J332" s="66">
        <v>1528620</v>
      </c>
      <c r="K332" s="68">
        <v>3314514</v>
      </c>
      <c r="L332" s="65">
        <v>0</v>
      </c>
      <c r="M332" s="66">
        <v>0</v>
      </c>
      <c r="N332" s="66">
        <v>0</v>
      </c>
      <c r="O332" s="65">
        <v>0</v>
      </c>
      <c r="P332" s="65">
        <v>0</v>
      </c>
      <c r="Q332" s="66">
        <v>0</v>
      </c>
      <c r="R332" s="66">
        <v>0</v>
      </c>
      <c r="S332" s="65">
        <v>0</v>
      </c>
      <c r="T332" s="65">
        <v>0</v>
      </c>
      <c r="U332" s="66">
        <v>0</v>
      </c>
      <c r="V332" s="66">
        <v>0</v>
      </c>
      <c r="W332" s="68">
        <v>0</v>
      </c>
    </row>
    <row r="333" spans="1:23" ht="12.75">
      <c r="A333" s="62" t="s">
        <v>43</v>
      </c>
      <c r="B333" s="63" t="s">
        <v>597</v>
      </c>
      <c r="C333" s="64" t="s">
        <v>598</v>
      </c>
      <c r="D333" s="65">
        <v>230000</v>
      </c>
      <c r="E333" s="66">
        <v>230000</v>
      </c>
      <c r="F333" s="66">
        <v>0</v>
      </c>
      <c r="G333" s="67">
        <f t="shared" si="60"/>
        <v>0</v>
      </c>
      <c r="H333" s="65">
        <v>0</v>
      </c>
      <c r="I333" s="66">
        <v>0</v>
      </c>
      <c r="J333" s="66">
        <v>0</v>
      </c>
      <c r="K333" s="68">
        <v>0</v>
      </c>
      <c r="L333" s="65">
        <v>0</v>
      </c>
      <c r="M333" s="66">
        <v>0</v>
      </c>
      <c r="N333" s="66">
        <v>0</v>
      </c>
      <c r="O333" s="65">
        <v>0</v>
      </c>
      <c r="P333" s="65">
        <v>0</v>
      </c>
      <c r="Q333" s="66">
        <v>0</v>
      </c>
      <c r="R333" s="66">
        <v>0</v>
      </c>
      <c r="S333" s="65">
        <v>0</v>
      </c>
      <c r="T333" s="65">
        <v>0</v>
      </c>
      <c r="U333" s="66">
        <v>0</v>
      </c>
      <c r="V333" s="66">
        <v>0</v>
      </c>
      <c r="W333" s="68">
        <v>0</v>
      </c>
    </row>
    <row r="334" spans="1:23" ht="12.75">
      <c r="A334" s="69"/>
      <c r="B334" s="70" t="s">
        <v>599</v>
      </c>
      <c r="C334" s="71"/>
      <c r="D334" s="72">
        <f>SUM(D330:D333)</f>
        <v>57802694</v>
      </c>
      <c r="E334" s="73">
        <f>SUM(E330:E333)</f>
        <v>57802694</v>
      </c>
      <c r="F334" s="73">
        <f>SUM(F330:F333)</f>
        <v>9089457</v>
      </c>
      <c r="G334" s="74">
        <f t="shared" si="60"/>
        <v>0.15724971227119622</v>
      </c>
      <c r="H334" s="72">
        <f aca="true" t="shared" si="66" ref="H334:W334">SUM(H330:H333)</f>
        <v>1896184</v>
      </c>
      <c r="I334" s="73">
        <f t="shared" si="66"/>
        <v>1666017</v>
      </c>
      <c r="J334" s="73">
        <f t="shared" si="66"/>
        <v>5527256</v>
      </c>
      <c r="K334" s="75">
        <f t="shared" si="66"/>
        <v>9089457</v>
      </c>
      <c r="L334" s="72">
        <f t="shared" si="66"/>
        <v>0</v>
      </c>
      <c r="M334" s="73">
        <f t="shared" si="66"/>
        <v>0</v>
      </c>
      <c r="N334" s="73">
        <f t="shared" si="66"/>
        <v>0</v>
      </c>
      <c r="O334" s="72">
        <f t="shared" si="66"/>
        <v>0</v>
      </c>
      <c r="P334" s="72">
        <f t="shared" si="66"/>
        <v>0</v>
      </c>
      <c r="Q334" s="73">
        <f t="shared" si="66"/>
        <v>0</v>
      </c>
      <c r="R334" s="73">
        <f t="shared" si="66"/>
        <v>0</v>
      </c>
      <c r="S334" s="72">
        <f t="shared" si="66"/>
        <v>0</v>
      </c>
      <c r="T334" s="72">
        <f t="shared" si="66"/>
        <v>0</v>
      </c>
      <c r="U334" s="73">
        <f t="shared" si="66"/>
        <v>0</v>
      </c>
      <c r="V334" s="73">
        <f t="shared" si="66"/>
        <v>0</v>
      </c>
      <c r="W334" s="75">
        <f t="shared" si="66"/>
        <v>0</v>
      </c>
    </row>
    <row r="335" spans="1:23" ht="12.75">
      <c r="A335" s="69"/>
      <c r="B335" s="70" t="s">
        <v>600</v>
      </c>
      <c r="C335" s="71"/>
      <c r="D335" s="72">
        <f>SUM(D299,D301:D306,D308:D313,D315:D319,D321:D328,D330:D333)</f>
        <v>9657949185</v>
      </c>
      <c r="E335" s="73">
        <f>SUM(E299,E301:E306,E308:E313,E315:E319,E321:E328,E330:E333)</f>
        <v>10256861547</v>
      </c>
      <c r="F335" s="73">
        <f>SUM(F299,F301:F306,F308:F313,F315:F319,F321:F328,F330:F333)</f>
        <v>1140087186</v>
      </c>
      <c r="G335" s="74">
        <f t="shared" si="60"/>
        <v>0.11804650906330069</v>
      </c>
      <c r="H335" s="72">
        <f aca="true" t="shared" si="67" ref="H335:W335">SUM(H299,H301:H306,H308:H313,H315:H319,H321:H328,H330:H333)</f>
        <v>112967158</v>
      </c>
      <c r="I335" s="73">
        <f t="shared" si="67"/>
        <v>420520235</v>
      </c>
      <c r="J335" s="73">
        <f t="shared" si="67"/>
        <v>606599793</v>
      </c>
      <c r="K335" s="75">
        <f t="shared" si="67"/>
        <v>1140087186</v>
      </c>
      <c r="L335" s="72">
        <f t="shared" si="67"/>
        <v>0</v>
      </c>
      <c r="M335" s="73">
        <f t="shared" si="67"/>
        <v>0</v>
      </c>
      <c r="N335" s="73">
        <f t="shared" si="67"/>
        <v>0</v>
      </c>
      <c r="O335" s="72">
        <f t="shared" si="67"/>
        <v>0</v>
      </c>
      <c r="P335" s="72">
        <f t="shared" si="67"/>
        <v>0</v>
      </c>
      <c r="Q335" s="73">
        <f t="shared" si="67"/>
        <v>0</v>
      </c>
      <c r="R335" s="73">
        <f t="shared" si="67"/>
        <v>0</v>
      </c>
      <c r="S335" s="72">
        <f t="shared" si="67"/>
        <v>0</v>
      </c>
      <c r="T335" s="72">
        <f t="shared" si="67"/>
        <v>0</v>
      </c>
      <c r="U335" s="73">
        <f t="shared" si="67"/>
        <v>0</v>
      </c>
      <c r="V335" s="73">
        <f t="shared" si="67"/>
        <v>0</v>
      </c>
      <c r="W335" s="75">
        <f t="shared" si="67"/>
        <v>0</v>
      </c>
    </row>
    <row r="336" spans="1:23" ht="12.75">
      <c r="A336" s="80"/>
      <c r="B336" s="81" t="s">
        <v>601</v>
      </c>
      <c r="C336" s="82"/>
      <c r="D336" s="83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69425165311</v>
      </c>
      <c r="E336" s="84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70267177086</v>
      </c>
      <c r="F336" s="84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8813218829</v>
      </c>
      <c r="G336" s="85">
        <f t="shared" si="60"/>
        <v>0.12694559371259573</v>
      </c>
      <c r="H336" s="83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1470544661</v>
      </c>
      <c r="I336" s="84">
        <f t="shared" si="68"/>
        <v>3095722744</v>
      </c>
      <c r="J336" s="84">
        <f t="shared" si="68"/>
        <v>4246951424</v>
      </c>
      <c r="K336" s="86">
        <f t="shared" si="68"/>
        <v>8813218829</v>
      </c>
      <c r="L336" s="83">
        <f t="shared" si="68"/>
        <v>0</v>
      </c>
      <c r="M336" s="84">
        <f t="shared" si="68"/>
        <v>0</v>
      </c>
      <c r="N336" s="84">
        <f t="shared" si="68"/>
        <v>0</v>
      </c>
      <c r="O336" s="83">
        <f t="shared" si="68"/>
        <v>0</v>
      </c>
      <c r="P336" s="83">
        <f t="shared" si="68"/>
        <v>0</v>
      </c>
      <c r="Q336" s="84">
        <f t="shared" si="68"/>
        <v>0</v>
      </c>
      <c r="R336" s="84">
        <f t="shared" si="68"/>
        <v>0</v>
      </c>
      <c r="S336" s="83">
        <f t="shared" si="68"/>
        <v>0</v>
      </c>
      <c r="T336" s="83">
        <f t="shared" si="68"/>
        <v>0</v>
      </c>
      <c r="U336" s="84">
        <f t="shared" si="68"/>
        <v>0</v>
      </c>
      <c r="V336" s="84">
        <f t="shared" si="68"/>
        <v>0</v>
      </c>
      <c r="W336" s="86">
        <f t="shared" si="68"/>
        <v>0</v>
      </c>
    </row>
    <row r="337" spans="1:23" ht="11.25">
      <c r="A337" s="87"/>
      <c r="B337" s="98" t="s">
        <v>607</v>
      </c>
      <c r="C337" s="87"/>
      <c r="D337" s="89"/>
      <c r="E337" s="89"/>
      <c r="F337" s="89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1:23" ht="11.25">
      <c r="A338" s="87"/>
      <c r="B338" s="88"/>
      <c r="C338" s="87"/>
      <c r="D338" s="89"/>
      <c r="E338" s="89"/>
      <c r="F338" s="89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1:23" ht="11.25">
      <c r="A339" s="87"/>
      <c r="B339" s="88"/>
      <c r="C339" s="87"/>
      <c r="D339" s="89"/>
      <c r="E339" s="89"/>
      <c r="F339" s="89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1:23" ht="11.25">
      <c r="A340" s="87"/>
      <c r="B340" s="88"/>
      <c r="C340" s="87"/>
      <c r="D340" s="89"/>
      <c r="E340" s="89"/>
      <c r="F340" s="89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1:23" ht="11.25">
      <c r="A341" s="87"/>
      <c r="B341" s="88"/>
      <c r="C341" s="87"/>
      <c r="D341" s="89"/>
      <c r="E341" s="89"/>
      <c r="F341" s="89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1:23" ht="11.25">
      <c r="A342" s="87"/>
      <c r="B342" s="88"/>
      <c r="C342" s="87"/>
      <c r="D342" s="89"/>
      <c r="E342" s="89"/>
      <c r="F342" s="89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1:23" ht="11.25">
      <c r="A343" s="87"/>
      <c r="B343" s="88"/>
      <c r="C343" s="87"/>
      <c r="D343" s="89"/>
      <c r="E343" s="89"/>
      <c r="F343" s="89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1:23" ht="11.25">
      <c r="A344" s="87"/>
      <c r="B344" s="88"/>
      <c r="C344" s="87"/>
      <c r="D344" s="89"/>
      <c r="E344" s="89"/>
      <c r="F344" s="89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1:23" ht="11.25">
      <c r="A345" s="87"/>
      <c r="B345" s="88"/>
      <c r="C345" s="87"/>
      <c r="D345" s="89"/>
      <c r="E345" s="89"/>
      <c r="F345" s="89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1:23" ht="11.25">
      <c r="A346" s="87"/>
      <c r="B346" s="88"/>
      <c r="C346" s="87"/>
      <c r="D346" s="89"/>
      <c r="E346" s="89"/>
      <c r="F346" s="89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1:23" ht="11.25">
      <c r="A347" s="87"/>
      <c r="B347" s="88"/>
      <c r="C347" s="87"/>
      <c r="D347" s="89"/>
      <c r="E347" s="89"/>
      <c r="F347" s="89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1:23" ht="11.25">
      <c r="A348" s="87"/>
      <c r="B348" s="88"/>
      <c r="C348" s="87"/>
      <c r="D348" s="89"/>
      <c r="E348" s="89"/>
      <c r="F348" s="89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1:23" ht="11.25">
      <c r="A349" s="87"/>
      <c r="B349" s="88"/>
      <c r="C349" s="87"/>
      <c r="D349" s="89"/>
      <c r="E349" s="89"/>
      <c r="F349" s="89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1:23" ht="11.25">
      <c r="A350" s="87"/>
      <c r="B350" s="88"/>
      <c r="C350" s="87"/>
      <c r="D350" s="89"/>
      <c r="E350" s="89"/>
      <c r="F350" s="89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1:23" ht="11.25">
      <c r="A351" s="87"/>
      <c r="B351" s="88"/>
      <c r="C351" s="87"/>
      <c r="D351" s="89"/>
      <c r="E351" s="89"/>
      <c r="F351" s="89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1:23" ht="11.25">
      <c r="A352" s="87"/>
      <c r="B352" s="88"/>
      <c r="C352" s="87"/>
      <c r="D352" s="89"/>
      <c r="E352" s="89"/>
      <c r="F352" s="89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1:23" ht="11.25">
      <c r="A353" s="87"/>
      <c r="B353" s="88"/>
      <c r="C353" s="87"/>
      <c r="D353" s="89"/>
      <c r="E353" s="89"/>
      <c r="F353" s="89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1:23" ht="11.25">
      <c r="A354" s="87"/>
      <c r="B354" s="88"/>
      <c r="C354" s="87"/>
      <c r="D354" s="89"/>
      <c r="E354" s="89"/>
      <c r="F354" s="89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1:23" ht="11.25">
      <c r="A355" s="87"/>
      <c r="B355" s="88"/>
      <c r="C355" s="87"/>
      <c r="D355" s="89"/>
      <c r="E355" s="89"/>
      <c r="F355" s="89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1:23" ht="11.25">
      <c r="A356" s="87"/>
      <c r="B356" s="88"/>
      <c r="C356" s="87"/>
      <c r="D356" s="89"/>
      <c r="E356" s="89"/>
      <c r="F356" s="89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1:23" ht="11.25">
      <c r="A357" s="87"/>
      <c r="B357" s="88"/>
      <c r="C357" s="87"/>
      <c r="D357" s="89"/>
      <c r="E357" s="89"/>
      <c r="F357" s="89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ht="11.25">
      <c r="B358" s="91"/>
      <c r="D358" s="92"/>
      <c r="E358" s="92"/>
      <c r="F358" s="92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</row>
    <row r="359" spans="2:23" ht="11.25">
      <c r="B359" s="91"/>
      <c r="D359" s="92"/>
      <c r="E359" s="92"/>
      <c r="F359" s="92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1" max="22" man="1"/>
    <brk id="99" max="22" man="1"/>
    <brk id="147" max="22" man="1"/>
    <brk id="202" max="22" man="1"/>
    <brk id="257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2016-12-05T08:04:16Z</cp:lastPrinted>
  <dcterms:created xsi:type="dcterms:W3CDTF">2016-11-03T09:55:50Z</dcterms:created>
  <dcterms:modified xsi:type="dcterms:W3CDTF">2016-12-05T08:04:22Z</dcterms:modified>
  <cp:category/>
  <cp:version/>
  <cp:contentType/>
  <cp:contentStatus/>
</cp:coreProperties>
</file>