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BUF" sheetId="1" r:id="rId1"/>
    <sheet name="NMA" sheetId="2" r:id="rId2"/>
    <sheet name="EC101" sheetId="3" r:id="rId3"/>
    <sheet name="EC102" sheetId="4" r:id="rId4"/>
    <sheet name="EC104" sheetId="5" r:id="rId5"/>
    <sheet name="EC105" sheetId="6" r:id="rId6"/>
    <sheet name="EC106" sheetId="7" r:id="rId7"/>
    <sheet name="EC108" sheetId="8" r:id="rId8"/>
    <sheet name="EC109" sheetId="9" r:id="rId9"/>
    <sheet name="DC10" sheetId="10" r:id="rId10"/>
    <sheet name="EC121" sheetId="11" r:id="rId11"/>
    <sheet name="EC122" sheetId="12" r:id="rId12"/>
    <sheet name="EC123" sheetId="13" r:id="rId13"/>
    <sheet name="EC124" sheetId="14" r:id="rId14"/>
    <sheet name="EC126" sheetId="15" r:id="rId15"/>
    <sheet name="EC129" sheetId="16" r:id="rId16"/>
    <sheet name="DC12" sheetId="17" r:id="rId17"/>
    <sheet name="EC131" sheetId="18" r:id="rId18"/>
    <sheet name="EC135" sheetId="19" r:id="rId19"/>
    <sheet name="EC136" sheetId="20" r:id="rId20"/>
    <sheet name="EC137" sheetId="21" r:id="rId21"/>
    <sheet name="EC138" sheetId="22" r:id="rId22"/>
    <sheet name="EC139" sheetId="23" r:id="rId23"/>
    <sheet name="DC13" sheetId="24" r:id="rId24"/>
    <sheet name="EC141" sheetId="25" r:id="rId25"/>
    <sheet name="EC142" sheetId="26" r:id="rId26"/>
    <sheet name="EC145" sheetId="27" r:id="rId27"/>
    <sheet name="DC14" sheetId="28" r:id="rId28"/>
    <sheet name="EC153" sheetId="29" r:id="rId29"/>
    <sheet name="EC154" sheetId="30" r:id="rId30"/>
    <sheet name="EC155" sheetId="31" r:id="rId31"/>
    <sheet name="EC156" sheetId="32" r:id="rId32"/>
    <sheet name="EC157" sheetId="33" r:id="rId33"/>
    <sheet name="DC15" sheetId="34" r:id="rId34"/>
    <sheet name="EC441" sheetId="35" r:id="rId35"/>
    <sheet name="EC442" sheetId="36" r:id="rId36"/>
    <sheet name="EC443" sheetId="37" r:id="rId37"/>
    <sheet name="EC444" sheetId="38" r:id="rId38"/>
    <sheet name="DC44" sheetId="39" r:id="rId39"/>
    <sheet name="Summary" sheetId="40" r:id="rId40"/>
  </sheets>
  <definedNames>
    <definedName name="_xlnm.Print_Area" localSheetId="0">'BUF'!$A$1:$AA$55</definedName>
    <definedName name="_xlnm.Print_Area" localSheetId="9">'DC10'!$A$1:$AA$55</definedName>
    <definedName name="_xlnm.Print_Area" localSheetId="16">'DC12'!$A$1:$AA$55</definedName>
    <definedName name="_xlnm.Print_Area" localSheetId="23">'DC13'!$A$1:$AA$55</definedName>
    <definedName name="_xlnm.Print_Area" localSheetId="27">'DC14'!$A$1:$AA$55</definedName>
    <definedName name="_xlnm.Print_Area" localSheetId="33">'DC15'!$A$1:$AA$55</definedName>
    <definedName name="_xlnm.Print_Area" localSheetId="38">'DC44'!$A$1:$AA$55</definedName>
    <definedName name="_xlnm.Print_Area" localSheetId="2">'EC101'!$A$1:$AA$55</definedName>
    <definedName name="_xlnm.Print_Area" localSheetId="3">'EC102'!$A$1:$AA$55</definedName>
    <definedName name="_xlnm.Print_Area" localSheetId="4">'EC104'!$A$1:$AA$55</definedName>
    <definedName name="_xlnm.Print_Area" localSheetId="5">'EC105'!$A$1:$AA$55</definedName>
    <definedName name="_xlnm.Print_Area" localSheetId="6">'EC106'!$A$1:$AA$55</definedName>
    <definedName name="_xlnm.Print_Area" localSheetId="7">'EC108'!$A$1:$AA$55</definedName>
    <definedName name="_xlnm.Print_Area" localSheetId="8">'EC109'!$A$1:$AA$55</definedName>
    <definedName name="_xlnm.Print_Area" localSheetId="10">'EC121'!$A$1:$AA$55</definedName>
    <definedName name="_xlnm.Print_Area" localSheetId="11">'EC122'!$A$1:$AA$55</definedName>
    <definedName name="_xlnm.Print_Area" localSheetId="12">'EC123'!$A$1:$AA$55</definedName>
    <definedName name="_xlnm.Print_Area" localSheetId="13">'EC124'!$A$1:$AA$55</definedName>
    <definedName name="_xlnm.Print_Area" localSheetId="14">'EC126'!$A$1:$AA$55</definedName>
    <definedName name="_xlnm.Print_Area" localSheetId="15">'EC129'!$A$1:$AA$55</definedName>
    <definedName name="_xlnm.Print_Area" localSheetId="17">'EC131'!$A$1:$AA$55</definedName>
    <definedName name="_xlnm.Print_Area" localSheetId="18">'EC135'!$A$1:$AA$55</definedName>
    <definedName name="_xlnm.Print_Area" localSheetId="19">'EC136'!$A$1:$AA$55</definedName>
    <definedName name="_xlnm.Print_Area" localSheetId="20">'EC137'!$A$1:$AA$55</definedName>
    <definedName name="_xlnm.Print_Area" localSheetId="21">'EC138'!$A$1:$AA$55</definedName>
    <definedName name="_xlnm.Print_Area" localSheetId="22">'EC139'!$A$1:$AA$55</definedName>
    <definedName name="_xlnm.Print_Area" localSheetId="24">'EC141'!$A$1:$AA$55</definedName>
    <definedName name="_xlnm.Print_Area" localSheetId="25">'EC142'!$A$1:$AA$55</definedName>
    <definedName name="_xlnm.Print_Area" localSheetId="26">'EC145'!$A$1:$AA$55</definedName>
    <definedName name="_xlnm.Print_Area" localSheetId="28">'EC153'!$A$1:$AA$55</definedName>
    <definedName name="_xlnm.Print_Area" localSheetId="29">'EC154'!$A$1:$AA$55</definedName>
    <definedName name="_xlnm.Print_Area" localSheetId="30">'EC155'!$A$1:$AA$55</definedName>
    <definedName name="_xlnm.Print_Area" localSheetId="31">'EC156'!$A$1:$AA$55</definedName>
    <definedName name="_xlnm.Print_Area" localSheetId="32">'EC157'!$A$1:$AA$55</definedName>
    <definedName name="_xlnm.Print_Area" localSheetId="34">'EC441'!$A$1:$AA$55</definedName>
    <definedName name="_xlnm.Print_Area" localSheetId="35">'EC442'!$A$1:$AA$55</definedName>
    <definedName name="_xlnm.Print_Area" localSheetId="36">'EC443'!$A$1:$AA$55</definedName>
    <definedName name="_xlnm.Print_Area" localSheetId="37">'EC444'!$A$1:$AA$55</definedName>
    <definedName name="_xlnm.Print_Area" localSheetId="1">'NMA'!$A$1:$AA$55</definedName>
    <definedName name="_xlnm.Print_Area" localSheetId="39">'Summary'!$A$1:$AA$55</definedName>
  </definedNames>
  <calcPr calcMode="manual" fullCalcOnLoad="1"/>
</workbook>
</file>

<file path=xl/sharedStrings.xml><?xml version="1.0" encoding="utf-8"?>
<sst xmlns="http://schemas.openxmlformats.org/spreadsheetml/2006/main" count="3480" uniqueCount="104">
  <si>
    <t>Eastern Cape: Buffalo City(BUF) - Table C2 Quarterly Budget Statement - Financial Performance (standard classification) for 1st Quarter ended 30 September 2016 (Figures Finalised as at 2016/11/02)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</si>
  <si>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</si>
  <si>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</si>
  <si>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</si>
  <si>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</si>
  <si>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</si>
  <si>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</si>
  <si>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</si>
  <si>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</si>
  <si>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</si>
  <si>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</si>
  <si>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</si>
  <si>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</si>
  <si>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</si>
  <si>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</si>
  <si>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</si>
  <si>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</si>
  <si>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</si>
  <si>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</si>
  <si>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</si>
  <si>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</si>
  <si>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</si>
  <si>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</si>
  <si>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</si>
  <si>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</si>
  <si>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</si>
  <si>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</si>
  <si>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</si>
  <si>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</si>
  <si>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</si>
  <si>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</si>
  <si>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</si>
  <si>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</si>
  <si>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</si>
  <si>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</si>
  <si>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</si>
  <si>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</si>
  <si>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</si>
  <si>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</si>
  <si>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</si>
  <si>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</si>
  <si>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</si>
  <si>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</si>
  <si>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</si>
  <si>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</si>
  <si>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</si>
  <si>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</si>
  <si>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</si>
  <si>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</si>
  <si>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</si>
  <si>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</si>
  <si>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</si>
  <si>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</si>
  <si>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</si>
  <si>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</si>
  <si>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</si>
  <si>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</si>
  <si>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</si>
  <si>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</si>
  <si>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1st Quarter ended 30 September 2016 (Figures Finalised as at 2016/11/02)</t>
  </si>
  <si>
    <t>Eastern Cape: Dr Beyers Naude(EC101) - Table C2 Quarterly Budget Statement - Financial Performance (standard classification) for 1st Quarter ended 30 September 2016 (Figures Finalised as at 2016/11/02)</t>
  </si>
  <si>
    <t>Eastern Cape: Blue Crane Route(EC102) - Table C2 Quarterly Budget Statement - Financial Performance (standard classification) for 1st Quarter ended 30 September 2016 (Figures Finalised as at 2016/11/02)</t>
  </si>
  <si>
    <t>Eastern Cape: Makana(EC104) - Table C2 Quarterly Budget Statement - Financial Performance (standard classification) for 1st Quarter ended 30 September 2016 (Figures Finalised as at 2016/11/02)</t>
  </si>
  <si>
    <t>Eastern Cape: Ndlambe(EC105) - Table C2 Quarterly Budget Statement - Financial Performance (standard classification) for 1st Quarter ended 30 September 2016 (Figures Finalised as at 2016/11/02)</t>
  </si>
  <si>
    <t>Eastern Cape: Sundays River Valley(EC106) - Table C2 Quarterly Budget Statement - Financial Performance (standard classification) for 1st Quarter ended 30 September 2016 (Figures Finalised as at 2016/11/02)</t>
  </si>
  <si>
    <t>Eastern Cape: Kouga(EC108) - Table C2 Quarterly Budget Statement - Financial Performance (standard classification) for 1st Quarter ended 30 September 2016 (Figures Finalised as at 2016/11/02)</t>
  </si>
  <si>
    <t>Eastern Cape: Kou-Kamma(EC109) - Table C2 Quarterly Budget Statement - Financial Performance (standard classification) for 1st Quarter ended 30 September 2016 (Figures Finalised as at 2016/11/02)</t>
  </si>
  <si>
    <t>Eastern Cape: Sarah Baartman(DC10) - Table C2 Quarterly Budget Statement - Financial Performance (standard classification) for 1st Quarter ended 30 September 2016 (Figures Finalised as at 2016/11/02)</t>
  </si>
  <si>
    <t>Eastern Cape: Mbhashe(EC121) - Table C2 Quarterly Budget Statement - Financial Performance (standard classification) for 1st Quarter ended 30 September 2016 (Figures Finalised as at 2016/11/02)</t>
  </si>
  <si>
    <t>Eastern Cape: Mnquma(EC122) - Table C2 Quarterly Budget Statement - Financial Performance (standard classification) for 1st Quarter ended 30 September 2016 (Figures Finalised as at 2016/11/02)</t>
  </si>
  <si>
    <t>Eastern Cape: Great Kei(EC123) - Table C2 Quarterly Budget Statement - Financial Performance (standard classification) for 1st Quarter ended 30 September 2016 (Figures Finalised as at 2016/11/02)</t>
  </si>
  <si>
    <t>Eastern Cape: Amahlathi(EC124) - Table C2 Quarterly Budget Statement - Financial Performance (standard classification) for 1st Quarter ended 30 September 2016 (Figures Finalised as at 2016/11/02)</t>
  </si>
  <si>
    <t>Eastern Cape: Ngqushwa(EC126) - Table C2 Quarterly Budget Statement - Financial Performance (standard classification) for 1st Quarter ended 30 September 2016 (Figures Finalised as at 2016/11/02)</t>
  </si>
  <si>
    <t>Eastern Cape: Raymond Mhlaba(EC129) - Table C2 Quarterly Budget Statement - Financial Performance (standard classification) for 1st Quarter ended 30 September 2016 (Figures Finalised as at 2016/11/02)</t>
  </si>
  <si>
    <t>Eastern Cape: Amathole(DC12) - Table C2 Quarterly Budget Statement - Financial Performance (standard classification) for 1st Quarter ended 30 September 2016 (Figures Finalised as at 2016/11/02)</t>
  </si>
  <si>
    <t>Eastern Cape: Inxuba Yethemba(EC131) - Table C2 Quarterly Budget Statement - Financial Performance (standard classification) for 1st Quarter ended 30 September 2016 (Figures Finalised as at 2016/11/02)</t>
  </si>
  <si>
    <t>Eastern Cape: Intsika Yethu(EC135) - Table C2 Quarterly Budget Statement - Financial Performance (standard classification) for 1st Quarter ended 30 September 2016 (Figures Finalised as at 2016/11/02)</t>
  </si>
  <si>
    <t>Eastern Cape: Emalahleni (Ec)(EC136) - Table C2 Quarterly Budget Statement - Financial Performance (standard classification) for 1st Quarter ended 30 September 2016 (Figures Finalised as at 2016/11/02)</t>
  </si>
  <si>
    <t>Eastern Cape: Engcobo(EC137) - Table C2 Quarterly Budget Statement - Financial Performance (standard classification) for 1st Quarter ended 30 September 2016 (Figures Finalised as at 2016/11/02)</t>
  </si>
  <si>
    <t>Eastern Cape: Sakhisizwe(EC138) - Table C2 Quarterly Budget Statement - Financial Performance (standard classification) for 1st Quarter ended 30 September 2016 (Figures Finalised as at 2016/11/02)</t>
  </si>
  <si>
    <t>Eastern Cape: Enoch Mgijima(EC139) - Table C2 Quarterly Budget Statement - Financial Performance (standard classification) for 1st Quarter ended 30 September 2016 (Figures Finalised as at 2016/11/02)</t>
  </si>
  <si>
    <t>Eastern Cape: Chris Hani(DC13) - Table C2 Quarterly Budget Statement - Financial Performance (standard classification) for 1st Quarter ended 30 September 2016 (Figures Finalised as at 2016/11/02)</t>
  </si>
  <si>
    <t>Eastern Cape: Elundini(EC141) - Table C2 Quarterly Budget Statement - Financial Performance (standard classification) for 1st Quarter ended 30 September 2016 (Figures Finalised as at 2016/11/02)</t>
  </si>
  <si>
    <t>Eastern Cape: Senqu(EC142) - Table C2 Quarterly Budget Statement - Financial Performance (standard classification) for 1st Quarter ended 30 September 2016 (Figures Finalised as at 2016/11/02)</t>
  </si>
  <si>
    <t>Eastern Cape: Walter Sisulu(EC145) - Table C2 Quarterly Budget Statement - Financial Performance (standard classification) for 1st Quarter ended 30 September 2016 (Figures Finalised as at 2016/11/02)</t>
  </si>
  <si>
    <t>Eastern Cape: Joe Gqabi(DC14) - Table C2 Quarterly Budget Statement - Financial Performance (standard classification) for 1st Quarter ended 30 September 2016 (Figures Finalised as at 2016/11/02)</t>
  </si>
  <si>
    <t>Eastern Cape: Ngquza Hills(EC153) - Table C2 Quarterly Budget Statement - Financial Performance (standard classification) for 1st Quarter ended 30 September 2016 (Figures Finalised as at 2016/11/02)</t>
  </si>
  <si>
    <t>Eastern Cape: Port St Johns(EC154) - Table C2 Quarterly Budget Statement - Financial Performance (standard classification) for 1st Quarter ended 30 September 2016 (Figures Finalised as at 2016/11/02)</t>
  </si>
  <si>
    <t>Eastern Cape: Nyandeni(EC155) - Table C2 Quarterly Budget Statement - Financial Performance (standard classification) for 1st Quarter ended 30 September 2016 (Figures Finalised as at 2016/11/02)</t>
  </si>
  <si>
    <t>Eastern Cape: Mhlontlo(EC156) - Table C2 Quarterly Budget Statement - Financial Performance (standard classification) for 1st Quarter ended 30 September 2016 (Figures Finalised as at 2016/11/02)</t>
  </si>
  <si>
    <t>Eastern Cape: King Sabata Dalindyebo(EC157) - Table C2 Quarterly Budget Statement - Financial Performance (standard classification) for 1st Quarter ended 30 September 2016 (Figures Finalised as at 2016/11/02)</t>
  </si>
  <si>
    <t>Eastern Cape: O .R. Tambo(DC15) - Table C2 Quarterly Budget Statement - Financial Performance (standard classification) for 1st Quarter ended 30 September 2016 (Figures Finalised as at 2016/11/02)</t>
  </si>
  <si>
    <t>Eastern Cape: Matatiele(EC441) - Table C2 Quarterly Budget Statement - Financial Performance (standard classification) for 1st Quarter ended 30 September 2016 (Figures Finalised as at 2016/11/02)</t>
  </si>
  <si>
    <t>Eastern Cape: Umzimvubu(EC442) - Table C2 Quarterly Budget Statement - Financial Performance (standard classification) for 1st Quarter ended 30 September 2016 (Figures Finalised as at 2016/11/02)</t>
  </si>
  <si>
    <t>Eastern Cape: Mbizana(EC443) - Table C2 Quarterly Budget Statement - Financial Performance (standard classification) for 1st Quarter ended 30 September 2016 (Figures Finalised as at 2016/11/02)</t>
  </si>
  <si>
    <t>Eastern Cape: Ntabankulu(EC444) - Table C2 Quarterly Budget Statement - Financial Performance (standard classification) for 1st Quarter ended 30 September 2016 (Figures Finalised as at 2016/11/02)</t>
  </si>
  <si>
    <t>Eastern Cape: Alfred Nzo(DC44) - Table C2 Quarterly Budget Statement - Financial Performance (standard classification) for 1st Quarter ended 30 September 2016 (Figures Finalised as at 2016/11/02)</t>
  </si>
  <si>
    <t>Summary - Table C2 Quarterly Budget Statement - Financial Performance (standard classification) for 1st Quarter ended 30 September 2016 (Figures Finalised as at 2016/11/02)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</si>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</sst>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2021114583</v>
      </c>
      <c r="D5" s="19">
        <f>SUM(D6:D8)</f>
        <v>0</v>
      </c>
      <c r="E5" s="20">
        <f t="shared" si="0"/>
        <v>2268638609</v>
      </c>
      <c r="F5" s="21">
        <f t="shared" si="0"/>
        <v>2266738419</v>
      </c>
      <c r="G5" s="21">
        <f t="shared" si="0"/>
        <v>336426512</v>
      </c>
      <c r="H5" s="21">
        <f t="shared" si="0"/>
        <v>234751376</v>
      </c>
      <c r="I5" s="21">
        <f t="shared" si="0"/>
        <v>95640101</v>
      </c>
      <c r="J5" s="21">
        <f t="shared" si="0"/>
        <v>666817989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666817989</v>
      </c>
      <c r="X5" s="21">
        <f t="shared" si="0"/>
        <v>489345917</v>
      </c>
      <c r="Y5" s="21">
        <f t="shared" si="0"/>
        <v>177472072</v>
      </c>
      <c r="Z5" s="4">
        <f>+IF(X5&lt;&gt;0,+(Y5/X5)*100,0)</f>
        <v>36.26720195971309</v>
      </c>
      <c r="AA5" s="19">
        <f>SUM(AA6:AA8)</f>
        <v>2266738419</v>
      </c>
    </row>
    <row r="6" spans="1:27" ht="12.75">
      <c r="A6" s="5" t="s">
        <v>33</v>
      </c>
      <c r="B6" s="3"/>
      <c r="C6" s="22">
        <v>23254880</v>
      </c>
      <c r="D6" s="22"/>
      <c r="E6" s="23">
        <v>30795940</v>
      </c>
      <c r="F6" s="24">
        <v>30795940</v>
      </c>
      <c r="G6" s="24"/>
      <c r="H6" s="24">
        <v>266050</v>
      </c>
      <c r="I6" s="24">
        <v>4189185</v>
      </c>
      <c r="J6" s="24">
        <v>4455235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4455235</v>
      </c>
      <c r="X6" s="24">
        <v>3416584</v>
      </c>
      <c r="Y6" s="24">
        <v>1038651</v>
      </c>
      <c r="Z6" s="6">
        <v>30.4</v>
      </c>
      <c r="AA6" s="22">
        <v>30795940</v>
      </c>
    </row>
    <row r="7" spans="1:27" ht="12.75">
      <c r="A7" s="5" t="s">
        <v>34</v>
      </c>
      <c r="B7" s="3"/>
      <c r="C7" s="25">
        <v>1931500046</v>
      </c>
      <c r="D7" s="25"/>
      <c r="E7" s="26">
        <v>2222421395</v>
      </c>
      <c r="F7" s="27">
        <v>2220521205</v>
      </c>
      <c r="G7" s="27">
        <v>336426512</v>
      </c>
      <c r="H7" s="27">
        <v>233890895</v>
      </c>
      <c r="I7" s="27">
        <v>91020316</v>
      </c>
      <c r="J7" s="27">
        <v>661337723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661337723</v>
      </c>
      <c r="X7" s="27">
        <v>484542502</v>
      </c>
      <c r="Y7" s="27">
        <v>176795221</v>
      </c>
      <c r="Z7" s="7">
        <v>36.49</v>
      </c>
      <c r="AA7" s="25">
        <v>2220521205</v>
      </c>
    </row>
    <row r="8" spans="1:27" ht="12.75">
      <c r="A8" s="5" t="s">
        <v>35</v>
      </c>
      <c r="B8" s="3"/>
      <c r="C8" s="22">
        <v>66359657</v>
      </c>
      <c r="D8" s="22"/>
      <c r="E8" s="23">
        <v>15421274</v>
      </c>
      <c r="F8" s="24">
        <v>15421274</v>
      </c>
      <c r="G8" s="24"/>
      <c r="H8" s="24">
        <v>594431</v>
      </c>
      <c r="I8" s="24">
        <v>430600</v>
      </c>
      <c r="J8" s="24">
        <v>1025031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1025031</v>
      </c>
      <c r="X8" s="24">
        <v>1386831</v>
      </c>
      <c r="Y8" s="24">
        <v>-361800</v>
      </c>
      <c r="Z8" s="6">
        <v>-26.09</v>
      </c>
      <c r="AA8" s="22">
        <v>15421274</v>
      </c>
    </row>
    <row r="9" spans="1:27" ht="12.75">
      <c r="A9" s="2" t="s">
        <v>36</v>
      </c>
      <c r="B9" s="3"/>
      <c r="C9" s="19">
        <f aca="true" t="shared" si="1" ref="C9:Y9">SUM(C10:C14)</f>
        <v>331233864</v>
      </c>
      <c r="D9" s="19">
        <f>SUM(D10:D14)</f>
        <v>0</v>
      </c>
      <c r="E9" s="20">
        <f t="shared" si="1"/>
        <v>127227747</v>
      </c>
      <c r="F9" s="21">
        <f t="shared" si="1"/>
        <v>127227747</v>
      </c>
      <c r="G9" s="21">
        <f t="shared" si="1"/>
        <v>18756142</v>
      </c>
      <c r="H9" s="21">
        <f t="shared" si="1"/>
        <v>29728713</v>
      </c>
      <c r="I9" s="21">
        <f t="shared" si="1"/>
        <v>29266723</v>
      </c>
      <c r="J9" s="21">
        <f t="shared" si="1"/>
        <v>77751578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77751578</v>
      </c>
      <c r="X9" s="21">
        <f t="shared" si="1"/>
        <v>23698697</v>
      </c>
      <c r="Y9" s="21">
        <f t="shared" si="1"/>
        <v>54052881</v>
      </c>
      <c r="Z9" s="4">
        <f>+IF(X9&lt;&gt;0,+(Y9/X9)*100,0)</f>
        <v>228.08376764342785</v>
      </c>
      <c r="AA9" s="19">
        <f>SUM(AA10:AA14)</f>
        <v>127227747</v>
      </c>
    </row>
    <row r="10" spans="1:27" ht="12.75">
      <c r="A10" s="5" t="s">
        <v>37</v>
      </c>
      <c r="B10" s="3"/>
      <c r="C10" s="22">
        <v>20861137</v>
      </c>
      <c r="D10" s="22"/>
      <c r="E10" s="23">
        <v>19511399</v>
      </c>
      <c r="F10" s="24">
        <v>19511399</v>
      </c>
      <c r="G10" s="24">
        <v>756775</v>
      </c>
      <c r="H10" s="24">
        <v>1178368</v>
      </c>
      <c r="I10" s="24">
        <v>1006663</v>
      </c>
      <c r="J10" s="24">
        <v>2941806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2941806</v>
      </c>
      <c r="X10" s="24">
        <v>5642765</v>
      </c>
      <c r="Y10" s="24">
        <v>-2700959</v>
      </c>
      <c r="Z10" s="6">
        <v>-47.87</v>
      </c>
      <c r="AA10" s="22">
        <v>19511399</v>
      </c>
    </row>
    <row r="11" spans="1:27" ht="12.75">
      <c r="A11" s="5" t="s">
        <v>38</v>
      </c>
      <c r="B11" s="3"/>
      <c r="C11" s="22">
        <v>3780032</v>
      </c>
      <c r="D11" s="22"/>
      <c r="E11" s="23">
        <v>6161444</v>
      </c>
      <c r="F11" s="24">
        <v>6161444</v>
      </c>
      <c r="G11" s="24">
        <v>22406</v>
      </c>
      <c r="H11" s="24">
        <v>191444</v>
      </c>
      <c r="I11" s="24">
        <v>83913</v>
      </c>
      <c r="J11" s="24">
        <v>297763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297763</v>
      </c>
      <c r="X11" s="24">
        <v>302026</v>
      </c>
      <c r="Y11" s="24">
        <v>-4263</v>
      </c>
      <c r="Z11" s="6">
        <v>-1.41</v>
      </c>
      <c r="AA11" s="22">
        <v>6161444</v>
      </c>
    </row>
    <row r="12" spans="1:27" ht="12.75">
      <c r="A12" s="5" t="s">
        <v>39</v>
      </c>
      <c r="B12" s="3"/>
      <c r="C12" s="22">
        <v>113971989</v>
      </c>
      <c r="D12" s="22"/>
      <c r="E12" s="23">
        <v>98758191</v>
      </c>
      <c r="F12" s="24">
        <v>98758191</v>
      </c>
      <c r="G12" s="24">
        <v>17976561</v>
      </c>
      <c r="H12" s="24">
        <v>9574300</v>
      </c>
      <c r="I12" s="24">
        <v>10759387</v>
      </c>
      <c r="J12" s="24">
        <v>38310248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38310248</v>
      </c>
      <c r="X12" s="24">
        <v>17568143</v>
      </c>
      <c r="Y12" s="24">
        <v>20742105</v>
      </c>
      <c r="Z12" s="6">
        <v>118.07</v>
      </c>
      <c r="AA12" s="22">
        <v>98758191</v>
      </c>
    </row>
    <row r="13" spans="1:27" ht="12.75">
      <c r="A13" s="5" t="s">
        <v>40</v>
      </c>
      <c r="B13" s="3"/>
      <c r="C13" s="22">
        <v>192192813</v>
      </c>
      <c r="D13" s="22"/>
      <c r="E13" s="23"/>
      <c r="F13" s="24"/>
      <c r="G13" s="24">
        <v>400</v>
      </c>
      <c r="H13" s="24">
        <v>18784601</v>
      </c>
      <c r="I13" s="24">
        <v>17416760</v>
      </c>
      <c r="J13" s="24">
        <v>36201761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36201761</v>
      </c>
      <c r="X13" s="24"/>
      <c r="Y13" s="24">
        <v>36201761</v>
      </c>
      <c r="Z13" s="6">
        <v>0</v>
      </c>
      <c r="AA13" s="22"/>
    </row>
    <row r="14" spans="1:27" ht="12.75">
      <c r="A14" s="5" t="s">
        <v>41</v>
      </c>
      <c r="B14" s="3"/>
      <c r="C14" s="25">
        <v>427893</v>
      </c>
      <c r="D14" s="25"/>
      <c r="E14" s="26">
        <v>2796713</v>
      </c>
      <c r="F14" s="27">
        <v>2796713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185763</v>
      </c>
      <c r="Y14" s="27">
        <v>-185763</v>
      </c>
      <c r="Z14" s="7">
        <v>-100</v>
      </c>
      <c r="AA14" s="25">
        <v>2796713</v>
      </c>
    </row>
    <row r="15" spans="1:27" ht="12.75">
      <c r="A15" s="2" t="s">
        <v>42</v>
      </c>
      <c r="B15" s="8"/>
      <c r="C15" s="19">
        <f aca="true" t="shared" si="2" ref="C15:Y15">SUM(C16:C18)</f>
        <v>35488175</v>
      </c>
      <c r="D15" s="19">
        <f>SUM(D16:D18)</f>
        <v>0</v>
      </c>
      <c r="E15" s="20">
        <f t="shared" si="2"/>
        <v>100221648</v>
      </c>
      <c r="F15" s="21">
        <f t="shared" si="2"/>
        <v>100221648</v>
      </c>
      <c r="G15" s="21">
        <f t="shared" si="2"/>
        <v>1248824</v>
      </c>
      <c r="H15" s="21">
        <f t="shared" si="2"/>
        <v>5143790</v>
      </c>
      <c r="I15" s="21">
        <f t="shared" si="2"/>
        <v>6477713</v>
      </c>
      <c r="J15" s="21">
        <f t="shared" si="2"/>
        <v>12870327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12870327</v>
      </c>
      <c r="X15" s="21">
        <f t="shared" si="2"/>
        <v>23323644</v>
      </c>
      <c r="Y15" s="21">
        <f t="shared" si="2"/>
        <v>-10453317</v>
      </c>
      <c r="Z15" s="4">
        <f>+IF(X15&lt;&gt;0,+(Y15/X15)*100,0)</f>
        <v>-44.81854121937378</v>
      </c>
      <c r="AA15" s="19">
        <f>SUM(AA16:AA18)</f>
        <v>100221648</v>
      </c>
    </row>
    <row r="16" spans="1:27" ht="12.75">
      <c r="A16" s="5" t="s">
        <v>43</v>
      </c>
      <c r="B16" s="3"/>
      <c r="C16" s="22">
        <v>22072931</v>
      </c>
      <c r="D16" s="22"/>
      <c r="E16" s="23">
        <v>26543438</v>
      </c>
      <c r="F16" s="24">
        <v>26543438</v>
      </c>
      <c r="G16" s="24">
        <v>1208008</v>
      </c>
      <c r="H16" s="24">
        <v>2237207</v>
      </c>
      <c r="I16" s="24">
        <v>1593232</v>
      </c>
      <c r="J16" s="24">
        <v>5038447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5038447</v>
      </c>
      <c r="X16" s="24">
        <v>4198971</v>
      </c>
      <c r="Y16" s="24">
        <v>839476</v>
      </c>
      <c r="Z16" s="6">
        <v>19.99</v>
      </c>
      <c r="AA16" s="22">
        <v>26543438</v>
      </c>
    </row>
    <row r="17" spans="1:27" ht="12.75">
      <c r="A17" s="5" t="s">
        <v>44</v>
      </c>
      <c r="B17" s="3"/>
      <c r="C17" s="22">
        <v>13250731</v>
      </c>
      <c r="D17" s="22"/>
      <c r="E17" s="23">
        <v>73255237</v>
      </c>
      <c r="F17" s="24">
        <v>73255237</v>
      </c>
      <c r="G17" s="24">
        <v>4613</v>
      </c>
      <c r="H17" s="24">
        <v>2781080</v>
      </c>
      <c r="I17" s="24">
        <v>4880295</v>
      </c>
      <c r="J17" s="24">
        <v>7665988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7665988</v>
      </c>
      <c r="X17" s="24">
        <v>19102045</v>
      </c>
      <c r="Y17" s="24">
        <v>-11436057</v>
      </c>
      <c r="Z17" s="6">
        <v>-59.87</v>
      </c>
      <c r="AA17" s="22">
        <v>73255237</v>
      </c>
    </row>
    <row r="18" spans="1:27" ht="12.75">
      <c r="A18" s="5" t="s">
        <v>45</v>
      </c>
      <c r="B18" s="3"/>
      <c r="C18" s="22">
        <v>164513</v>
      </c>
      <c r="D18" s="22"/>
      <c r="E18" s="23">
        <v>422973</v>
      </c>
      <c r="F18" s="24">
        <v>422973</v>
      </c>
      <c r="G18" s="24">
        <v>36203</v>
      </c>
      <c r="H18" s="24">
        <v>125503</v>
      </c>
      <c r="I18" s="24">
        <v>4186</v>
      </c>
      <c r="J18" s="24">
        <v>165892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165892</v>
      </c>
      <c r="X18" s="24">
        <v>22628</v>
      </c>
      <c r="Y18" s="24">
        <v>143264</v>
      </c>
      <c r="Z18" s="6">
        <v>633.13</v>
      </c>
      <c r="AA18" s="22">
        <v>422973</v>
      </c>
    </row>
    <row r="19" spans="1:27" ht="12.75">
      <c r="A19" s="2" t="s">
        <v>46</v>
      </c>
      <c r="B19" s="8"/>
      <c r="C19" s="19">
        <f aca="true" t="shared" si="3" ref="C19:Y19">SUM(C20:C23)</f>
        <v>3018172936</v>
      </c>
      <c r="D19" s="19">
        <f>SUM(D20:D23)</f>
        <v>0</v>
      </c>
      <c r="E19" s="20">
        <f t="shared" si="3"/>
        <v>3384579322</v>
      </c>
      <c r="F19" s="21">
        <f t="shared" si="3"/>
        <v>3384579322</v>
      </c>
      <c r="G19" s="21">
        <f t="shared" si="3"/>
        <v>348189617</v>
      </c>
      <c r="H19" s="21">
        <f t="shared" si="3"/>
        <v>148613851</v>
      </c>
      <c r="I19" s="21">
        <f t="shared" si="3"/>
        <v>276058756</v>
      </c>
      <c r="J19" s="21">
        <f t="shared" si="3"/>
        <v>772862224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772862224</v>
      </c>
      <c r="X19" s="21">
        <f t="shared" si="3"/>
        <v>615349044</v>
      </c>
      <c r="Y19" s="21">
        <f t="shared" si="3"/>
        <v>157513180</v>
      </c>
      <c r="Z19" s="4">
        <f>+IF(X19&lt;&gt;0,+(Y19/X19)*100,0)</f>
        <v>25.597371367655853</v>
      </c>
      <c r="AA19" s="19">
        <f>SUM(AA20:AA23)</f>
        <v>3384579322</v>
      </c>
    </row>
    <row r="20" spans="1:27" ht="12.75">
      <c r="A20" s="5" t="s">
        <v>47</v>
      </c>
      <c r="B20" s="3"/>
      <c r="C20" s="22">
        <v>1751890952</v>
      </c>
      <c r="D20" s="22"/>
      <c r="E20" s="23">
        <v>1931170442</v>
      </c>
      <c r="F20" s="24">
        <v>1931170442</v>
      </c>
      <c r="G20" s="24">
        <v>149870579</v>
      </c>
      <c r="H20" s="24">
        <v>80837050</v>
      </c>
      <c r="I20" s="24">
        <v>152210429</v>
      </c>
      <c r="J20" s="24">
        <v>382918058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382918058</v>
      </c>
      <c r="X20" s="24">
        <v>362992641</v>
      </c>
      <c r="Y20" s="24">
        <v>19925417</v>
      </c>
      <c r="Z20" s="6">
        <v>5.49</v>
      </c>
      <c r="AA20" s="22">
        <v>1931170442</v>
      </c>
    </row>
    <row r="21" spans="1:27" ht="12.75">
      <c r="A21" s="5" t="s">
        <v>48</v>
      </c>
      <c r="B21" s="3"/>
      <c r="C21" s="22">
        <v>505016031</v>
      </c>
      <c r="D21" s="22"/>
      <c r="E21" s="23">
        <v>541296314</v>
      </c>
      <c r="F21" s="24">
        <v>541296314</v>
      </c>
      <c r="G21" s="24">
        <v>71691387</v>
      </c>
      <c r="H21" s="24">
        <v>13540847</v>
      </c>
      <c r="I21" s="24">
        <v>50995898</v>
      </c>
      <c r="J21" s="24">
        <v>136228132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136228132</v>
      </c>
      <c r="X21" s="24">
        <v>103348760</v>
      </c>
      <c r="Y21" s="24">
        <v>32879372</v>
      </c>
      <c r="Z21" s="6">
        <v>31.81</v>
      </c>
      <c r="AA21" s="22">
        <v>541296314</v>
      </c>
    </row>
    <row r="22" spans="1:27" ht="12.75">
      <c r="A22" s="5" t="s">
        <v>49</v>
      </c>
      <c r="B22" s="3"/>
      <c r="C22" s="25">
        <v>384178662</v>
      </c>
      <c r="D22" s="25"/>
      <c r="E22" s="26">
        <v>446227303</v>
      </c>
      <c r="F22" s="27">
        <v>446227303</v>
      </c>
      <c r="G22" s="27">
        <v>69315464</v>
      </c>
      <c r="H22" s="27">
        <v>28217438</v>
      </c>
      <c r="I22" s="27">
        <v>45723156</v>
      </c>
      <c r="J22" s="27">
        <v>143256058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143256058</v>
      </c>
      <c r="X22" s="27">
        <v>76427919</v>
      </c>
      <c r="Y22" s="27">
        <v>66828139</v>
      </c>
      <c r="Z22" s="7">
        <v>87.44</v>
      </c>
      <c r="AA22" s="25">
        <v>446227303</v>
      </c>
    </row>
    <row r="23" spans="1:27" ht="12.75">
      <c r="A23" s="5" t="s">
        <v>50</v>
      </c>
      <c r="B23" s="3"/>
      <c r="C23" s="22">
        <v>377087291</v>
      </c>
      <c r="D23" s="22"/>
      <c r="E23" s="23">
        <v>465885263</v>
      </c>
      <c r="F23" s="24">
        <v>465885263</v>
      </c>
      <c r="G23" s="24">
        <v>57312187</v>
      </c>
      <c r="H23" s="24">
        <v>26018516</v>
      </c>
      <c r="I23" s="24">
        <v>27129273</v>
      </c>
      <c r="J23" s="24">
        <v>110459976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110459976</v>
      </c>
      <c r="X23" s="24">
        <v>72579724</v>
      </c>
      <c r="Y23" s="24">
        <v>37880252</v>
      </c>
      <c r="Z23" s="6">
        <v>52.19</v>
      </c>
      <c r="AA23" s="22">
        <v>465885263</v>
      </c>
    </row>
    <row r="24" spans="1:27" ht="12.75">
      <c r="A24" s="2" t="s">
        <v>51</v>
      </c>
      <c r="B24" s="8" t="s">
        <v>52</v>
      </c>
      <c r="C24" s="19">
        <v>734433516</v>
      </c>
      <c r="D24" s="19"/>
      <c r="E24" s="20">
        <v>874641056</v>
      </c>
      <c r="F24" s="21">
        <v>874641056</v>
      </c>
      <c r="G24" s="21">
        <v>4899794</v>
      </c>
      <c r="H24" s="21">
        <v>-1111272</v>
      </c>
      <c r="I24" s="21">
        <v>6152074</v>
      </c>
      <c r="J24" s="21">
        <v>9940596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9940596</v>
      </c>
      <c r="X24" s="21">
        <v>83760448</v>
      </c>
      <c r="Y24" s="21">
        <v>-73819852</v>
      </c>
      <c r="Z24" s="4">
        <v>-88.13</v>
      </c>
      <c r="AA24" s="19">
        <v>874641056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6140443074</v>
      </c>
      <c r="D25" s="44">
        <f>+D5+D9+D15+D19+D24</f>
        <v>0</v>
      </c>
      <c r="E25" s="45">
        <f t="shared" si="4"/>
        <v>6755308382</v>
      </c>
      <c r="F25" s="46">
        <f t="shared" si="4"/>
        <v>6753408192</v>
      </c>
      <c r="G25" s="46">
        <f t="shared" si="4"/>
        <v>709520889</v>
      </c>
      <c r="H25" s="46">
        <f t="shared" si="4"/>
        <v>417126458</v>
      </c>
      <c r="I25" s="46">
        <f t="shared" si="4"/>
        <v>413595367</v>
      </c>
      <c r="J25" s="46">
        <f t="shared" si="4"/>
        <v>1540242714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1540242714</v>
      </c>
      <c r="X25" s="46">
        <f t="shared" si="4"/>
        <v>1235477750</v>
      </c>
      <c r="Y25" s="46">
        <f t="shared" si="4"/>
        <v>304764964</v>
      </c>
      <c r="Z25" s="47">
        <f>+IF(X25&lt;&gt;0,+(Y25/X25)*100,0)</f>
        <v>24.66778248333489</v>
      </c>
      <c r="AA25" s="44">
        <f>+AA5+AA9+AA15+AA19+AA24</f>
        <v>6753408192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967068760</v>
      </c>
      <c r="D28" s="19">
        <f>SUM(D29:D31)</f>
        <v>0</v>
      </c>
      <c r="E28" s="20">
        <f t="shared" si="5"/>
        <v>1189292174</v>
      </c>
      <c r="F28" s="21">
        <f t="shared" si="5"/>
        <v>1189643697</v>
      </c>
      <c r="G28" s="21">
        <f t="shared" si="5"/>
        <v>58260860</v>
      </c>
      <c r="H28" s="21">
        <f t="shared" si="5"/>
        <v>79276328</v>
      </c>
      <c r="I28" s="21">
        <f t="shared" si="5"/>
        <v>85575780</v>
      </c>
      <c r="J28" s="21">
        <f t="shared" si="5"/>
        <v>223112968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223112968</v>
      </c>
      <c r="X28" s="21">
        <f t="shared" si="5"/>
        <v>233251100</v>
      </c>
      <c r="Y28" s="21">
        <f t="shared" si="5"/>
        <v>-10138132</v>
      </c>
      <c r="Z28" s="4">
        <f>+IF(X28&lt;&gt;0,+(Y28/X28)*100,0)</f>
        <v>-4.3464455258731896</v>
      </c>
      <c r="AA28" s="19">
        <f>SUM(AA29:AA31)</f>
        <v>1189643697</v>
      </c>
    </row>
    <row r="29" spans="1:27" ht="12.75">
      <c r="A29" s="5" t="s">
        <v>33</v>
      </c>
      <c r="B29" s="3"/>
      <c r="C29" s="22">
        <v>251810872</v>
      </c>
      <c r="D29" s="22"/>
      <c r="E29" s="23">
        <v>209045565</v>
      </c>
      <c r="F29" s="24">
        <v>209396988</v>
      </c>
      <c r="G29" s="24">
        <v>23052863</v>
      </c>
      <c r="H29" s="24">
        <v>33203381</v>
      </c>
      <c r="I29" s="24">
        <v>24171839</v>
      </c>
      <c r="J29" s="24">
        <v>80428083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80428083</v>
      </c>
      <c r="X29" s="24">
        <v>55271184</v>
      </c>
      <c r="Y29" s="24">
        <v>25156899</v>
      </c>
      <c r="Z29" s="6">
        <v>45.52</v>
      </c>
      <c r="AA29" s="22">
        <v>209396988</v>
      </c>
    </row>
    <row r="30" spans="1:27" ht="12.75">
      <c r="A30" s="5" t="s">
        <v>34</v>
      </c>
      <c r="B30" s="3"/>
      <c r="C30" s="25">
        <v>450224801</v>
      </c>
      <c r="D30" s="25"/>
      <c r="E30" s="26">
        <v>553043678</v>
      </c>
      <c r="F30" s="27">
        <v>553043778</v>
      </c>
      <c r="G30" s="27">
        <v>18371105</v>
      </c>
      <c r="H30" s="27">
        <v>29596793</v>
      </c>
      <c r="I30" s="27">
        <v>25290447</v>
      </c>
      <c r="J30" s="27">
        <v>73258345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73258345</v>
      </c>
      <c r="X30" s="27">
        <v>98379561</v>
      </c>
      <c r="Y30" s="27">
        <v>-25121216</v>
      </c>
      <c r="Z30" s="7">
        <v>-25.53</v>
      </c>
      <c r="AA30" s="25">
        <v>553043778</v>
      </c>
    </row>
    <row r="31" spans="1:27" ht="12.75">
      <c r="A31" s="5" t="s">
        <v>35</v>
      </c>
      <c r="B31" s="3"/>
      <c r="C31" s="22">
        <v>265033087</v>
      </c>
      <c r="D31" s="22"/>
      <c r="E31" s="23">
        <v>427202931</v>
      </c>
      <c r="F31" s="24">
        <v>427202931</v>
      </c>
      <c r="G31" s="24">
        <v>16836892</v>
      </c>
      <c r="H31" s="24">
        <v>16476154</v>
      </c>
      <c r="I31" s="24">
        <v>36113494</v>
      </c>
      <c r="J31" s="24">
        <v>69426540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69426540</v>
      </c>
      <c r="X31" s="24">
        <v>79600355</v>
      </c>
      <c r="Y31" s="24">
        <v>-10173815</v>
      </c>
      <c r="Z31" s="6">
        <v>-12.78</v>
      </c>
      <c r="AA31" s="22">
        <v>427202931</v>
      </c>
    </row>
    <row r="32" spans="1:27" ht="12.75">
      <c r="A32" s="2" t="s">
        <v>36</v>
      </c>
      <c r="B32" s="3"/>
      <c r="C32" s="19">
        <f aca="true" t="shared" si="6" ref="C32:Y32">SUM(C33:C37)</f>
        <v>726365205</v>
      </c>
      <c r="D32" s="19">
        <f>SUM(D33:D37)</f>
        <v>0</v>
      </c>
      <c r="E32" s="20">
        <f t="shared" si="6"/>
        <v>738246473</v>
      </c>
      <c r="F32" s="21">
        <f t="shared" si="6"/>
        <v>739263760</v>
      </c>
      <c r="G32" s="21">
        <f t="shared" si="6"/>
        <v>27709846</v>
      </c>
      <c r="H32" s="21">
        <f t="shared" si="6"/>
        <v>75048615</v>
      </c>
      <c r="I32" s="21">
        <f t="shared" si="6"/>
        <v>69624523</v>
      </c>
      <c r="J32" s="21">
        <f t="shared" si="6"/>
        <v>172382984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172382984</v>
      </c>
      <c r="X32" s="21">
        <f t="shared" si="6"/>
        <v>143744760</v>
      </c>
      <c r="Y32" s="21">
        <f t="shared" si="6"/>
        <v>28638224</v>
      </c>
      <c r="Z32" s="4">
        <f>+IF(X32&lt;&gt;0,+(Y32/X32)*100,0)</f>
        <v>19.92296901814021</v>
      </c>
      <c r="AA32" s="19">
        <f>SUM(AA33:AA37)</f>
        <v>739263760</v>
      </c>
    </row>
    <row r="33" spans="1:27" ht="12.75">
      <c r="A33" s="5" t="s">
        <v>37</v>
      </c>
      <c r="B33" s="3"/>
      <c r="C33" s="22">
        <v>131367526</v>
      </c>
      <c r="D33" s="22"/>
      <c r="E33" s="23">
        <v>94309476</v>
      </c>
      <c r="F33" s="24">
        <v>94309476</v>
      </c>
      <c r="G33" s="24">
        <v>5736172</v>
      </c>
      <c r="H33" s="24">
        <v>6249004</v>
      </c>
      <c r="I33" s="24">
        <v>7948368</v>
      </c>
      <c r="J33" s="24">
        <v>19933544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19933544</v>
      </c>
      <c r="X33" s="24">
        <v>25567382</v>
      </c>
      <c r="Y33" s="24">
        <v>-5633838</v>
      </c>
      <c r="Z33" s="6">
        <v>-22.04</v>
      </c>
      <c r="AA33" s="22">
        <v>94309476</v>
      </c>
    </row>
    <row r="34" spans="1:27" ht="12.75">
      <c r="A34" s="5" t="s">
        <v>38</v>
      </c>
      <c r="B34" s="3"/>
      <c r="C34" s="22">
        <v>74197499</v>
      </c>
      <c r="D34" s="22"/>
      <c r="E34" s="23">
        <v>77112584</v>
      </c>
      <c r="F34" s="24">
        <v>77112584</v>
      </c>
      <c r="G34" s="24">
        <v>13717276</v>
      </c>
      <c r="H34" s="24">
        <v>16402450</v>
      </c>
      <c r="I34" s="24">
        <v>14373025</v>
      </c>
      <c r="J34" s="24">
        <v>44492751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44492751</v>
      </c>
      <c r="X34" s="24">
        <v>19473996</v>
      </c>
      <c r="Y34" s="24">
        <v>25018755</v>
      </c>
      <c r="Z34" s="6">
        <v>128.47</v>
      </c>
      <c r="AA34" s="22">
        <v>77112584</v>
      </c>
    </row>
    <row r="35" spans="1:27" ht="12.75">
      <c r="A35" s="5" t="s">
        <v>39</v>
      </c>
      <c r="B35" s="3"/>
      <c r="C35" s="22">
        <v>273241920</v>
      </c>
      <c r="D35" s="22"/>
      <c r="E35" s="23">
        <v>224016163</v>
      </c>
      <c r="F35" s="24">
        <v>224016163</v>
      </c>
      <c r="G35" s="24">
        <v>3562423</v>
      </c>
      <c r="H35" s="24">
        <v>40702183</v>
      </c>
      <c r="I35" s="24">
        <v>36103081</v>
      </c>
      <c r="J35" s="24">
        <v>80367687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80367687</v>
      </c>
      <c r="X35" s="24">
        <v>55502856</v>
      </c>
      <c r="Y35" s="24">
        <v>24864831</v>
      </c>
      <c r="Z35" s="6">
        <v>44.8</v>
      </c>
      <c r="AA35" s="22">
        <v>224016163</v>
      </c>
    </row>
    <row r="36" spans="1:27" ht="12.75">
      <c r="A36" s="5" t="s">
        <v>40</v>
      </c>
      <c r="B36" s="3"/>
      <c r="C36" s="22">
        <v>216632801</v>
      </c>
      <c r="D36" s="22"/>
      <c r="E36" s="23">
        <v>280019144</v>
      </c>
      <c r="F36" s="24">
        <v>281036431</v>
      </c>
      <c r="G36" s="24">
        <v>2270997</v>
      </c>
      <c r="H36" s="24">
        <v>9230151</v>
      </c>
      <c r="I36" s="24">
        <v>8519924</v>
      </c>
      <c r="J36" s="24">
        <v>20021072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20021072</v>
      </c>
      <c r="X36" s="24">
        <v>35475486</v>
      </c>
      <c r="Y36" s="24">
        <v>-15454414</v>
      </c>
      <c r="Z36" s="6">
        <v>-43.56</v>
      </c>
      <c r="AA36" s="22">
        <v>281036431</v>
      </c>
    </row>
    <row r="37" spans="1:27" ht="12.75">
      <c r="A37" s="5" t="s">
        <v>41</v>
      </c>
      <c r="B37" s="3"/>
      <c r="C37" s="25">
        <v>30925459</v>
      </c>
      <c r="D37" s="25"/>
      <c r="E37" s="26">
        <v>62789106</v>
      </c>
      <c r="F37" s="27">
        <v>62789106</v>
      </c>
      <c r="G37" s="27">
        <v>2422978</v>
      </c>
      <c r="H37" s="27">
        <v>2464827</v>
      </c>
      <c r="I37" s="27">
        <v>2680125</v>
      </c>
      <c r="J37" s="27">
        <v>7567930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7567930</v>
      </c>
      <c r="X37" s="27">
        <v>7725040</v>
      </c>
      <c r="Y37" s="27">
        <v>-157110</v>
      </c>
      <c r="Z37" s="7">
        <v>-2.03</v>
      </c>
      <c r="AA37" s="25">
        <v>62789106</v>
      </c>
    </row>
    <row r="38" spans="1:27" ht="12.75">
      <c r="A38" s="2" t="s">
        <v>42</v>
      </c>
      <c r="B38" s="8"/>
      <c r="C38" s="19">
        <f aca="true" t="shared" si="7" ref="C38:Y38">SUM(C39:C41)</f>
        <v>820402034</v>
      </c>
      <c r="D38" s="19">
        <f>SUM(D39:D41)</f>
        <v>0</v>
      </c>
      <c r="E38" s="20">
        <f t="shared" si="7"/>
        <v>919522697</v>
      </c>
      <c r="F38" s="21">
        <f t="shared" si="7"/>
        <v>916253931</v>
      </c>
      <c r="G38" s="21">
        <f t="shared" si="7"/>
        <v>47818345</v>
      </c>
      <c r="H38" s="21">
        <f t="shared" si="7"/>
        <v>55551266</v>
      </c>
      <c r="I38" s="21">
        <f t="shared" si="7"/>
        <v>66504119</v>
      </c>
      <c r="J38" s="21">
        <f t="shared" si="7"/>
        <v>169873730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169873730</v>
      </c>
      <c r="X38" s="21">
        <f t="shared" si="7"/>
        <v>210023573</v>
      </c>
      <c r="Y38" s="21">
        <f t="shared" si="7"/>
        <v>-40149843</v>
      </c>
      <c r="Z38" s="4">
        <f>+IF(X38&lt;&gt;0,+(Y38/X38)*100,0)</f>
        <v>-19.116826947801712</v>
      </c>
      <c r="AA38" s="19">
        <f>SUM(AA39:AA41)</f>
        <v>916253931</v>
      </c>
    </row>
    <row r="39" spans="1:27" ht="12.75">
      <c r="A39" s="5" t="s">
        <v>43</v>
      </c>
      <c r="B39" s="3"/>
      <c r="C39" s="22">
        <v>185314410</v>
      </c>
      <c r="D39" s="22"/>
      <c r="E39" s="23">
        <v>270450886</v>
      </c>
      <c r="F39" s="24">
        <v>267182120</v>
      </c>
      <c r="G39" s="24">
        <v>15583744</v>
      </c>
      <c r="H39" s="24">
        <v>19031527</v>
      </c>
      <c r="I39" s="24">
        <v>21850453</v>
      </c>
      <c r="J39" s="24">
        <v>56465724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56465724</v>
      </c>
      <c r="X39" s="24">
        <v>50118779</v>
      </c>
      <c r="Y39" s="24">
        <v>6346945</v>
      </c>
      <c r="Z39" s="6">
        <v>12.66</v>
      </c>
      <c r="AA39" s="22">
        <v>267182120</v>
      </c>
    </row>
    <row r="40" spans="1:27" ht="12.75">
      <c r="A40" s="5" t="s">
        <v>44</v>
      </c>
      <c r="B40" s="3"/>
      <c r="C40" s="22">
        <v>527458354</v>
      </c>
      <c r="D40" s="22"/>
      <c r="E40" s="23">
        <v>543263018</v>
      </c>
      <c r="F40" s="24">
        <v>543263018</v>
      </c>
      <c r="G40" s="24">
        <v>30767833</v>
      </c>
      <c r="H40" s="24">
        <v>34445682</v>
      </c>
      <c r="I40" s="24">
        <v>39233946</v>
      </c>
      <c r="J40" s="24">
        <v>104447461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104447461</v>
      </c>
      <c r="X40" s="24">
        <v>135637273</v>
      </c>
      <c r="Y40" s="24">
        <v>-31189812</v>
      </c>
      <c r="Z40" s="6">
        <v>-23</v>
      </c>
      <c r="AA40" s="22">
        <v>543263018</v>
      </c>
    </row>
    <row r="41" spans="1:27" ht="12.75">
      <c r="A41" s="5" t="s">
        <v>45</v>
      </c>
      <c r="B41" s="3"/>
      <c r="C41" s="22">
        <v>107629270</v>
      </c>
      <c r="D41" s="22"/>
      <c r="E41" s="23">
        <v>105808793</v>
      </c>
      <c r="F41" s="24">
        <v>105808793</v>
      </c>
      <c r="G41" s="24">
        <v>1466768</v>
      </c>
      <c r="H41" s="24">
        <v>2074057</v>
      </c>
      <c r="I41" s="24">
        <v>5419720</v>
      </c>
      <c r="J41" s="24">
        <v>8960545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8960545</v>
      </c>
      <c r="X41" s="24">
        <v>24267521</v>
      </c>
      <c r="Y41" s="24">
        <v>-15306976</v>
      </c>
      <c r="Z41" s="6">
        <v>-63.08</v>
      </c>
      <c r="AA41" s="22">
        <v>105808793</v>
      </c>
    </row>
    <row r="42" spans="1:27" ht="12.75">
      <c r="A42" s="2" t="s">
        <v>46</v>
      </c>
      <c r="B42" s="8"/>
      <c r="C42" s="19">
        <f aca="true" t="shared" si="8" ref="C42:Y42">SUM(C43:C46)</f>
        <v>2923773438</v>
      </c>
      <c r="D42" s="19">
        <f>SUM(D43:D46)</f>
        <v>0</v>
      </c>
      <c r="E42" s="20">
        <f t="shared" si="8"/>
        <v>3041214486</v>
      </c>
      <c r="F42" s="21">
        <f t="shared" si="8"/>
        <v>3041214486</v>
      </c>
      <c r="G42" s="21">
        <f t="shared" si="8"/>
        <v>275107338</v>
      </c>
      <c r="H42" s="21">
        <f t="shared" si="8"/>
        <v>302113776</v>
      </c>
      <c r="I42" s="21">
        <f t="shared" si="8"/>
        <v>284110323</v>
      </c>
      <c r="J42" s="21">
        <f t="shared" si="8"/>
        <v>861331437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861331437</v>
      </c>
      <c r="X42" s="21">
        <f t="shared" si="8"/>
        <v>776621205</v>
      </c>
      <c r="Y42" s="21">
        <f t="shared" si="8"/>
        <v>84710232</v>
      </c>
      <c r="Z42" s="4">
        <f>+IF(X42&lt;&gt;0,+(Y42/X42)*100,0)</f>
        <v>10.907535289356412</v>
      </c>
      <c r="AA42" s="19">
        <f>SUM(AA43:AA46)</f>
        <v>3041214486</v>
      </c>
    </row>
    <row r="43" spans="1:27" ht="12.75">
      <c r="A43" s="5" t="s">
        <v>47</v>
      </c>
      <c r="B43" s="3"/>
      <c r="C43" s="22">
        <v>1573183608</v>
      </c>
      <c r="D43" s="22"/>
      <c r="E43" s="23">
        <v>1725554822</v>
      </c>
      <c r="F43" s="24">
        <v>1725554822</v>
      </c>
      <c r="G43" s="24">
        <v>191367709</v>
      </c>
      <c r="H43" s="24">
        <v>187555117</v>
      </c>
      <c r="I43" s="24">
        <v>139262947</v>
      </c>
      <c r="J43" s="24">
        <v>518185773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518185773</v>
      </c>
      <c r="X43" s="24">
        <v>484215510</v>
      </c>
      <c r="Y43" s="24">
        <v>33970263</v>
      </c>
      <c r="Z43" s="6">
        <v>7.02</v>
      </c>
      <c r="AA43" s="22">
        <v>1725554822</v>
      </c>
    </row>
    <row r="44" spans="1:27" ht="12.75">
      <c r="A44" s="5" t="s">
        <v>48</v>
      </c>
      <c r="B44" s="3"/>
      <c r="C44" s="22">
        <v>647190354</v>
      </c>
      <c r="D44" s="22"/>
      <c r="E44" s="23">
        <v>531790840</v>
      </c>
      <c r="F44" s="24">
        <v>531790840</v>
      </c>
      <c r="G44" s="24">
        <v>41203410</v>
      </c>
      <c r="H44" s="24">
        <v>60800459</v>
      </c>
      <c r="I44" s="24">
        <v>57974796</v>
      </c>
      <c r="J44" s="24">
        <v>159978665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159978665</v>
      </c>
      <c r="X44" s="24">
        <v>129267717</v>
      </c>
      <c r="Y44" s="24">
        <v>30710948</v>
      </c>
      <c r="Z44" s="6">
        <v>23.76</v>
      </c>
      <c r="AA44" s="22">
        <v>531790840</v>
      </c>
    </row>
    <row r="45" spans="1:27" ht="12.75">
      <c r="A45" s="5" t="s">
        <v>49</v>
      </c>
      <c r="B45" s="3"/>
      <c r="C45" s="25">
        <v>368260078</v>
      </c>
      <c r="D45" s="25"/>
      <c r="E45" s="26">
        <v>467436856</v>
      </c>
      <c r="F45" s="27">
        <v>467436856</v>
      </c>
      <c r="G45" s="27">
        <v>25426441</v>
      </c>
      <c r="H45" s="27">
        <v>28624261</v>
      </c>
      <c r="I45" s="27">
        <v>45041258</v>
      </c>
      <c r="J45" s="27">
        <v>99091960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99091960</v>
      </c>
      <c r="X45" s="27">
        <v>86124197</v>
      </c>
      <c r="Y45" s="27">
        <v>12967763</v>
      </c>
      <c r="Z45" s="7">
        <v>15.06</v>
      </c>
      <c r="AA45" s="25">
        <v>467436856</v>
      </c>
    </row>
    <row r="46" spans="1:27" ht="12.75">
      <c r="A46" s="5" t="s">
        <v>50</v>
      </c>
      <c r="B46" s="3"/>
      <c r="C46" s="22">
        <v>335139398</v>
      </c>
      <c r="D46" s="22"/>
      <c r="E46" s="23">
        <v>316431968</v>
      </c>
      <c r="F46" s="24">
        <v>316431968</v>
      </c>
      <c r="G46" s="24">
        <v>17109778</v>
      </c>
      <c r="H46" s="24">
        <v>25133939</v>
      </c>
      <c r="I46" s="24">
        <v>41831322</v>
      </c>
      <c r="J46" s="24">
        <v>84075039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84075039</v>
      </c>
      <c r="X46" s="24">
        <v>77013781</v>
      </c>
      <c r="Y46" s="24">
        <v>7061258</v>
      </c>
      <c r="Z46" s="6">
        <v>9.17</v>
      </c>
      <c r="AA46" s="22">
        <v>316431968</v>
      </c>
    </row>
    <row r="47" spans="1:27" ht="12.75">
      <c r="A47" s="2" t="s">
        <v>51</v>
      </c>
      <c r="B47" s="8" t="s">
        <v>52</v>
      </c>
      <c r="C47" s="19">
        <v>15864509</v>
      </c>
      <c r="D47" s="19"/>
      <c r="E47" s="20">
        <v>17685429</v>
      </c>
      <c r="F47" s="21">
        <v>17685429</v>
      </c>
      <c r="G47" s="21">
        <v>1355101</v>
      </c>
      <c r="H47" s="21">
        <v>1383869</v>
      </c>
      <c r="I47" s="21">
        <v>1934819</v>
      </c>
      <c r="J47" s="21">
        <v>4673789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4673789</v>
      </c>
      <c r="X47" s="21">
        <v>3553187</v>
      </c>
      <c r="Y47" s="21">
        <v>1120602</v>
      </c>
      <c r="Z47" s="4">
        <v>31.54</v>
      </c>
      <c r="AA47" s="19">
        <v>17685429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5453473946</v>
      </c>
      <c r="D48" s="44">
        <f>+D28+D32+D38+D42+D47</f>
        <v>0</v>
      </c>
      <c r="E48" s="45">
        <f t="shared" si="9"/>
        <v>5905961259</v>
      </c>
      <c r="F48" s="46">
        <f t="shared" si="9"/>
        <v>5904061303</v>
      </c>
      <c r="G48" s="46">
        <f t="shared" si="9"/>
        <v>410251490</v>
      </c>
      <c r="H48" s="46">
        <f t="shared" si="9"/>
        <v>513373854</v>
      </c>
      <c r="I48" s="46">
        <f t="shared" si="9"/>
        <v>507749564</v>
      </c>
      <c r="J48" s="46">
        <f t="shared" si="9"/>
        <v>1431374908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1431374908</v>
      </c>
      <c r="X48" s="46">
        <f t="shared" si="9"/>
        <v>1367193825</v>
      </c>
      <c r="Y48" s="46">
        <f t="shared" si="9"/>
        <v>64181083</v>
      </c>
      <c r="Z48" s="47">
        <f>+IF(X48&lt;&gt;0,+(Y48/X48)*100,0)</f>
        <v>4.694366067664181</v>
      </c>
      <c r="AA48" s="44">
        <f>+AA28+AA32+AA38+AA42+AA47</f>
        <v>5904061303</v>
      </c>
    </row>
    <row r="49" spans="1:27" ht="12.75">
      <c r="A49" s="14" t="s">
        <v>58</v>
      </c>
      <c r="B49" s="15"/>
      <c r="C49" s="48">
        <f aca="true" t="shared" si="10" ref="C49:Y49">+C25-C48</f>
        <v>686969128</v>
      </c>
      <c r="D49" s="48">
        <f>+D25-D48</f>
        <v>0</v>
      </c>
      <c r="E49" s="49">
        <f t="shared" si="10"/>
        <v>849347123</v>
      </c>
      <c r="F49" s="50">
        <f t="shared" si="10"/>
        <v>849346889</v>
      </c>
      <c r="G49" s="50">
        <f t="shared" si="10"/>
        <v>299269399</v>
      </c>
      <c r="H49" s="50">
        <f t="shared" si="10"/>
        <v>-96247396</v>
      </c>
      <c r="I49" s="50">
        <f t="shared" si="10"/>
        <v>-94154197</v>
      </c>
      <c r="J49" s="50">
        <f t="shared" si="10"/>
        <v>108867806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108867806</v>
      </c>
      <c r="X49" s="50">
        <f>IF(F25=F48,0,X25-X48)</f>
        <v>-131716075</v>
      </c>
      <c r="Y49" s="50">
        <f t="shared" si="10"/>
        <v>240583881</v>
      </c>
      <c r="Z49" s="51">
        <f>+IF(X49&lt;&gt;0,+(Y49/X49)*100,0)</f>
        <v>-182.6533936727161</v>
      </c>
      <c r="AA49" s="48">
        <f>+AA25-AA48</f>
        <v>849346889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117293916</v>
      </c>
      <c r="D5" s="19">
        <f>SUM(D6:D8)</f>
        <v>0</v>
      </c>
      <c r="E5" s="20">
        <f t="shared" si="0"/>
        <v>99900000</v>
      </c>
      <c r="F5" s="21">
        <f t="shared" si="0"/>
        <v>99900000</v>
      </c>
      <c r="G5" s="21">
        <f t="shared" si="0"/>
        <v>34485809</v>
      </c>
      <c r="H5" s="21">
        <f t="shared" si="0"/>
        <v>921716</v>
      </c>
      <c r="I5" s="21">
        <f t="shared" si="0"/>
        <v>2862949</v>
      </c>
      <c r="J5" s="21">
        <f t="shared" si="0"/>
        <v>38270474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38270474</v>
      </c>
      <c r="X5" s="21">
        <f t="shared" si="0"/>
        <v>38824000</v>
      </c>
      <c r="Y5" s="21">
        <f t="shared" si="0"/>
        <v>-553526</v>
      </c>
      <c r="Z5" s="4">
        <f>+IF(X5&lt;&gt;0,+(Y5/X5)*100,0)</f>
        <v>-1.4257315062847724</v>
      </c>
      <c r="AA5" s="19">
        <f>SUM(AA6:AA8)</f>
        <v>99900000</v>
      </c>
    </row>
    <row r="6" spans="1:27" ht="12.75">
      <c r="A6" s="5" t="s">
        <v>33</v>
      </c>
      <c r="B6" s="3"/>
      <c r="C6" s="22">
        <v>8241613</v>
      </c>
      <c r="D6" s="22"/>
      <c r="E6" s="23">
        <v>311000</v>
      </c>
      <c r="F6" s="24">
        <v>311000</v>
      </c>
      <c r="G6" s="24">
        <v>17879</v>
      </c>
      <c r="H6" s="24">
        <v>1491</v>
      </c>
      <c r="I6" s="24">
        <v>1105</v>
      </c>
      <c r="J6" s="24">
        <v>20475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20475</v>
      </c>
      <c r="X6" s="24">
        <v>311000</v>
      </c>
      <c r="Y6" s="24">
        <v>-290525</v>
      </c>
      <c r="Z6" s="6">
        <v>-93.42</v>
      </c>
      <c r="AA6" s="22">
        <v>311000</v>
      </c>
    </row>
    <row r="7" spans="1:27" ht="12.75">
      <c r="A7" s="5" t="s">
        <v>34</v>
      </c>
      <c r="B7" s="3"/>
      <c r="C7" s="25">
        <v>105933034</v>
      </c>
      <c r="D7" s="25"/>
      <c r="E7" s="26">
        <v>95859000</v>
      </c>
      <c r="F7" s="27">
        <v>95859000</v>
      </c>
      <c r="G7" s="27">
        <v>34365163</v>
      </c>
      <c r="H7" s="27">
        <v>767832</v>
      </c>
      <c r="I7" s="27">
        <v>2682851</v>
      </c>
      <c r="J7" s="27">
        <v>37815846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37815846</v>
      </c>
      <c r="X7" s="27">
        <v>37705000</v>
      </c>
      <c r="Y7" s="27">
        <v>110846</v>
      </c>
      <c r="Z7" s="7">
        <v>0.29</v>
      </c>
      <c r="AA7" s="25">
        <v>95859000</v>
      </c>
    </row>
    <row r="8" spans="1:27" ht="12.75">
      <c r="A8" s="5" t="s">
        <v>35</v>
      </c>
      <c r="B8" s="3"/>
      <c r="C8" s="22">
        <v>3119269</v>
      </c>
      <c r="D8" s="22"/>
      <c r="E8" s="23">
        <v>3730000</v>
      </c>
      <c r="F8" s="24">
        <v>3730000</v>
      </c>
      <c r="G8" s="24">
        <v>102767</v>
      </c>
      <c r="H8" s="24">
        <v>152393</v>
      </c>
      <c r="I8" s="24">
        <v>178993</v>
      </c>
      <c r="J8" s="24">
        <v>434153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434153</v>
      </c>
      <c r="X8" s="24">
        <v>808000</v>
      </c>
      <c r="Y8" s="24">
        <v>-373847</v>
      </c>
      <c r="Z8" s="6">
        <v>-46.27</v>
      </c>
      <c r="AA8" s="22">
        <v>3730000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33132500</v>
      </c>
      <c r="F9" s="21">
        <f t="shared" si="1"/>
        <v>33132500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11884000</v>
      </c>
      <c r="Y9" s="21">
        <f t="shared" si="1"/>
        <v>-11884000</v>
      </c>
      <c r="Z9" s="4">
        <f>+IF(X9&lt;&gt;0,+(Y9/X9)*100,0)</f>
        <v>-100</v>
      </c>
      <c r="AA9" s="19">
        <f>SUM(AA10:AA14)</f>
        <v>33132500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21763000</v>
      </c>
      <c r="F12" s="24">
        <v>21763000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9189000</v>
      </c>
      <c r="Y12" s="24">
        <v>-9189000</v>
      </c>
      <c r="Z12" s="6">
        <v>-100</v>
      </c>
      <c r="AA12" s="22">
        <v>21763000</v>
      </c>
    </row>
    <row r="13" spans="1:27" ht="12.75">
      <c r="A13" s="5" t="s">
        <v>40</v>
      </c>
      <c r="B13" s="3"/>
      <c r="C13" s="22"/>
      <c r="D13" s="22"/>
      <c r="E13" s="23">
        <v>590000</v>
      </c>
      <c r="F13" s="24">
        <v>590000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590000</v>
      </c>
    </row>
    <row r="14" spans="1:27" ht="12.75">
      <c r="A14" s="5" t="s">
        <v>41</v>
      </c>
      <c r="B14" s="3"/>
      <c r="C14" s="25"/>
      <c r="D14" s="25"/>
      <c r="E14" s="26">
        <v>10779500</v>
      </c>
      <c r="F14" s="27">
        <v>10779500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2695000</v>
      </c>
      <c r="Y14" s="27">
        <v>-2695000</v>
      </c>
      <c r="Z14" s="7">
        <v>-100</v>
      </c>
      <c r="AA14" s="25">
        <v>10779500</v>
      </c>
    </row>
    <row r="15" spans="1:27" ht="12.75">
      <c r="A15" s="2" t="s">
        <v>42</v>
      </c>
      <c r="B15" s="8"/>
      <c r="C15" s="19">
        <f aca="true" t="shared" si="2" ref="C15:Y15">SUM(C16:C18)</f>
        <v>10467375</v>
      </c>
      <c r="D15" s="19">
        <f>SUM(D16:D18)</f>
        <v>0</v>
      </c>
      <c r="E15" s="20">
        <f t="shared" si="2"/>
        <v>9715800</v>
      </c>
      <c r="F15" s="21">
        <f t="shared" si="2"/>
        <v>9715800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9715800</v>
      </c>
      <c r="Y15" s="21">
        <f t="shared" si="2"/>
        <v>-9715800</v>
      </c>
      <c r="Z15" s="4">
        <f>+IF(X15&lt;&gt;0,+(Y15/X15)*100,0)</f>
        <v>-100</v>
      </c>
      <c r="AA15" s="19">
        <f>SUM(AA16:AA18)</f>
        <v>9715800</v>
      </c>
    </row>
    <row r="16" spans="1:27" ht="12.75">
      <c r="A16" s="5" t="s">
        <v>43</v>
      </c>
      <c r="B16" s="3"/>
      <c r="C16" s="22">
        <v>993859</v>
      </c>
      <c r="D16" s="22"/>
      <c r="E16" s="23">
        <v>7454800</v>
      </c>
      <c r="F16" s="24">
        <v>7454800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7454800</v>
      </c>
      <c r="Y16" s="24">
        <v>-7454800</v>
      </c>
      <c r="Z16" s="6">
        <v>-100</v>
      </c>
      <c r="AA16" s="22">
        <v>7454800</v>
      </c>
    </row>
    <row r="17" spans="1:27" ht="12.75">
      <c r="A17" s="5" t="s">
        <v>44</v>
      </c>
      <c r="B17" s="3"/>
      <c r="C17" s="22">
        <v>9473516</v>
      </c>
      <c r="D17" s="22"/>
      <c r="E17" s="23">
        <v>2261000</v>
      </c>
      <c r="F17" s="24">
        <v>2261000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2261000</v>
      </c>
      <c r="Y17" s="24">
        <v>-2261000</v>
      </c>
      <c r="Z17" s="6">
        <v>-100</v>
      </c>
      <c r="AA17" s="22">
        <v>2261000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50212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50212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127811503</v>
      </c>
      <c r="D25" s="44">
        <f>+D5+D9+D15+D19+D24</f>
        <v>0</v>
      </c>
      <c r="E25" s="45">
        <f t="shared" si="4"/>
        <v>142748300</v>
      </c>
      <c r="F25" s="46">
        <f t="shared" si="4"/>
        <v>142748300</v>
      </c>
      <c r="G25" s="46">
        <f t="shared" si="4"/>
        <v>34485809</v>
      </c>
      <c r="H25" s="46">
        <f t="shared" si="4"/>
        <v>921716</v>
      </c>
      <c r="I25" s="46">
        <f t="shared" si="4"/>
        <v>2862949</v>
      </c>
      <c r="J25" s="46">
        <f t="shared" si="4"/>
        <v>38270474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38270474</v>
      </c>
      <c r="X25" s="46">
        <f t="shared" si="4"/>
        <v>60423800</v>
      </c>
      <c r="Y25" s="46">
        <f t="shared" si="4"/>
        <v>-22153326</v>
      </c>
      <c r="Z25" s="47">
        <f>+IF(X25&lt;&gt;0,+(Y25/X25)*100,0)</f>
        <v>-36.663245277523096</v>
      </c>
      <c r="AA25" s="44">
        <f>+AA5+AA9+AA15+AA19+AA24</f>
        <v>142748300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61198421</v>
      </c>
      <c r="D28" s="19">
        <f>SUM(D29:D31)</f>
        <v>0</v>
      </c>
      <c r="E28" s="20">
        <f t="shared" si="5"/>
        <v>68379800</v>
      </c>
      <c r="F28" s="21">
        <f t="shared" si="5"/>
        <v>68379800</v>
      </c>
      <c r="G28" s="21">
        <f t="shared" si="5"/>
        <v>3049203</v>
      </c>
      <c r="H28" s="21">
        <f t="shared" si="5"/>
        <v>3393376</v>
      </c>
      <c r="I28" s="21">
        <f t="shared" si="5"/>
        <v>4336592</v>
      </c>
      <c r="J28" s="21">
        <f t="shared" si="5"/>
        <v>10779171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10779171</v>
      </c>
      <c r="X28" s="21">
        <f t="shared" si="5"/>
        <v>17142000</v>
      </c>
      <c r="Y28" s="21">
        <f t="shared" si="5"/>
        <v>-6362829</v>
      </c>
      <c r="Z28" s="4">
        <f>+IF(X28&lt;&gt;0,+(Y28/X28)*100,0)</f>
        <v>-37.118358417920895</v>
      </c>
      <c r="AA28" s="19">
        <f>SUM(AA29:AA31)</f>
        <v>68379800</v>
      </c>
    </row>
    <row r="29" spans="1:27" ht="12.75">
      <c r="A29" s="5" t="s">
        <v>33</v>
      </c>
      <c r="B29" s="3"/>
      <c r="C29" s="22">
        <v>26220203</v>
      </c>
      <c r="D29" s="22"/>
      <c r="E29" s="23">
        <v>28367600</v>
      </c>
      <c r="F29" s="24">
        <v>28367600</v>
      </c>
      <c r="G29" s="24">
        <v>1410254</v>
      </c>
      <c r="H29" s="24">
        <v>1623222</v>
      </c>
      <c r="I29" s="24">
        <v>1556900</v>
      </c>
      <c r="J29" s="24">
        <v>4590376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4590376</v>
      </c>
      <c r="X29" s="24">
        <v>7140000</v>
      </c>
      <c r="Y29" s="24">
        <v>-2549624</v>
      </c>
      <c r="Z29" s="6">
        <v>-35.71</v>
      </c>
      <c r="AA29" s="22">
        <v>28367600</v>
      </c>
    </row>
    <row r="30" spans="1:27" ht="12.75">
      <c r="A30" s="5" t="s">
        <v>34</v>
      </c>
      <c r="B30" s="3"/>
      <c r="C30" s="25">
        <v>16897101</v>
      </c>
      <c r="D30" s="25"/>
      <c r="E30" s="26">
        <v>20092500</v>
      </c>
      <c r="F30" s="27">
        <v>20092500</v>
      </c>
      <c r="G30" s="27">
        <v>755052</v>
      </c>
      <c r="H30" s="27">
        <v>836945</v>
      </c>
      <c r="I30" s="27">
        <v>1396307</v>
      </c>
      <c r="J30" s="27">
        <v>2988304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2988304</v>
      </c>
      <c r="X30" s="27">
        <v>5022000</v>
      </c>
      <c r="Y30" s="27">
        <v>-2033696</v>
      </c>
      <c r="Z30" s="7">
        <v>-40.5</v>
      </c>
      <c r="AA30" s="25">
        <v>20092500</v>
      </c>
    </row>
    <row r="31" spans="1:27" ht="12.75">
      <c r="A31" s="5" t="s">
        <v>35</v>
      </c>
      <c r="B31" s="3"/>
      <c r="C31" s="22">
        <v>18081117</v>
      </c>
      <c r="D31" s="22"/>
      <c r="E31" s="23">
        <v>19919700</v>
      </c>
      <c r="F31" s="24">
        <v>19919700</v>
      </c>
      <c r="G31" s="24">
        <v>883897</v>
      </c>
      <c r="H31" s="24">
        <v>933209</v>
      </c>
      <c r="I31" s="24">
        <v>1383385</v>
      </c>
      <c r="J31" s="24">
        <v>3200491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3200491</v>
      </c>
      <c r="X31" s="24">
        <v>4980000</v>
      </c>
      <c r="Y31" s="24">
        <v>-1779509</v>
      </c>
      <c r="Z31" s="6">
        <v>-35.73</v>
      </c>
      <c r="AA31" s="22">
        <v>19919700</v>
      </c>
    </row>
    <row r="32" spans="1:27" ht="12.75">
      <c r="A32" s="2" t="s">
        <v>36</v>
      </c>
      <c r="B32" s="3"/>
      <c r="C32" s="19">
        <f aca="true" t="shared" si="6" ref="C32:Y32">SUM(C33:C37)</f>
        <v>39287280</v>
      </c>
      <c r="D32" s="19">
        <f>SUM(D33:D37)</f>
        <v>0</v>
      </c>
      <c r="E32" s="20">
        <f t="shared" si="6"/>
        <v>42713200</v>
      </c>
      <c r="F32" s="21">
        <f t="shared" si="6"/>
        <v>42713200</v>
      </c>
      <c r="G32" s="21">
        <f t="shared" si="6"/>
        <v>1108988</v>
      </c>
      <c r="H32" s="21">
        <f t="shared" si="6"/>
        <v>1182458</v>
      </c>
      <c r="I32" s="21">
        <f t="shared" si="6"/>
        <v>1303243</v>
      </c>
      <c r="J32" s="21">
        <f t="shared" si="6"/>
        <v>3594689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3594689</v>
      </c>
      <c r="X32" s="21">
        <f t="shared" si="6"/>
        <v>17665900</v>
      </c>
      <c r="Y32" s="21">
        <f t="shared" si="6"/>
        <v>-14071211</v>
      </c>
      <c r="Z32" s="4">
        <f>+IF(X32&lt;&gt;0,+(Y32/X32)*100,0)</f>
        <v>-79.65182073939057</v>
      </c>
      <c r="AA32" s="19">
        <f>SUM(AA33:AA37)</f>
        <v>42713200</v>
      </c>
    </row>
    <row r="33" spans="1:27" ht="12.75">
      <c r="A33" s="5" t="s">
        <v>37</v>
      </c>
      <c r="B33" s="3"/>
      <c r="C33" s="22">
        <v>2115609</v>
      </c>
      <c r="D33" s="22"/>
      <c r="E33" s="23">
        <v>1100000</v>
      </c>
      <c r="F33" s="24">
        <v>1100000</v>
      </c>
      <c r="G33" s="24">
        <v>24744</v>
      </c>
      <c r="H33" s="24">
        <v>307025</v>
      </c>
      <c r="I33" s="24">
        <v>154933</v>
      </c>
      <c r="J33" s="24">
        <v>486702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486702</v>
      </c>
      <c r="X33" s="24">
        <v>549000</v>
      </c>
      <c r="Y33" s="24">
        <v>-62298</v>
      </c>
      <c r="Z33" s="6">
        <v>-11.35</v>
      </c>
      <c r="AA33" s="22">
        <v>1100000</v>
      </c>
    </row>
    <row r="34" spans="1:27" ht="12.75">
      <c r="A34" s="5" t="s">
        <v>38</v>
      </c>
      <c r="B34" s="3"/>
      <c r="C34" s="22">
        <v>59252</v>
      </c>
      <c r="D34" s="22"/>
      <c r="E34" s="23">
        <v>300000</v>
      </c>
      <c r="F34" s="24">
        <v>300000</v>
      </c>
      <c r="G34" s="24"/>
      <c r="H34" s="24">
        <v>10000</v>
      </c>
      <c r="I34" s="24">
        <v>8068</v>
      </c>
      <c r="J34" s="24">
        <v>18068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18068</v>
      </c>
      <c r="X34" s="24"/>
      <c r="Y34" s="24">
        <v>18068</v>
      </c>
      <c r="Z34" s="6">
        <v>0</v>
      </c>
      <c r="AA34" s="22">
        <v>300000</v>
      </c>
    </row>
    <row r="35" spans="1:27" ht="12.75">
      <c r="A35" s="5" t="s">
        <v>39</v>
      </c>
      <c r="B35" s="3"/>
      <c r="C35" s="22">
        <v>24526566</v>
      </c>
      <c r="D35" s="22"/>
      <c r="E35" s="23">
        <v>27792200</v>
      </c>
      <c r="F35" s="24">
        <v>27792200</v>
      </c>
      <c r="G35" s="24">
        <v>919798</v>
      </c>
      <c r="H35" s="24">
        <v>664570</v>
      </c>
      <c r="I35" s="24">
        <v>967168</v>
      </c>
      <c r="J35" s="24">
        <v>2551536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2551536</v>
      </c>
      <c r="X35" s="24">
        <v>16856200</v>
      </c>
      <c r="Y35" s="24">
        <v>-14304664</v>
      </c>
      <c r="Z35" s="6">
        <v>-84.86</v>
      </c>
      <c r="AA35" s="22">
        <v>27792200</v>
      </c>
    </row>
    <row r="36" spans="1:27" ht="12.75">
      <c r="A36" s="5" t="s">
        <v>40</v>
      </c>
      <c r="B36" s="3"/>
      <c r="C36" s="22">
        <v>433225</v>
      </c>
      <c r="D36" s="22"/>
      <c r="E36" s="23">
        <v>1043300</v>
      </c>
      <c r="F36" s="24">
        <v>1043300</v>
      </c>
      <c r="G36" s="24">
        <v>34522</v>
      </c>
      <c r="H36" s="24">
        <v>40564</v>
      </c>
      <c r="I36" s="24">
        <v>36067</v>
      </c>
      <c r="J36" s="24">
        <v>111153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111153</v>
      </c>
      <c r="X36" s="24">
        <v>260700</v>
      </c>
      <c r="Y36" s="24">
        <v>-149547</v>
      </c>
      <c r="Z36" s="6">
        <v>-57.36</v>
      </c>
      <c r="AA36" s="22">
        <v>1043300</v>
      </c>
    </row>
    <row r="37" spans="1:27" ht="12.75">
      <c r="A37" s="5" t="s">
        <v>41</v>
      </c>
      <c r="B37" s="3"/>
      <c r="C37" s="25">
        <v>12152628</v>
      </c>
      <c r="D37" s="25"/>
      <c r="E37" s="26">
        <v>12477700</v>
      </c>
      <c r="F37" s="27">
        <v>12477700</v>
      </c>
      <c r="G37" s="27">
        <v>129924</v>
      </c>
      <c r="H37" s="27">
        <v>160299</v>
      </c>
      <c r="I37" s="27">
        <v>137007</v>
      </c>
      <c r="J37" s="27">
        <v>427230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427230</v>
      </c>
      <c r="X37" s="27"/>
      <c r="Y37" s="27">
        <v>427230</v>
      </c>
      <c r="Z37" s="7">
        <v>0</v>
      </c>
      <c r="AA37" s="25">
        <v>12477700</v>
      </c>
    </row>
    <row r="38" spans="1:27" ht="12.75">
      <c r="A38" s="2" t="s">
        <v>42</v>
      </c>
      <c r="B38" s="8"/>
      <c r="C38" s="19">
        <f aca="true" t="shared" si="7" ref="C38:Y38">SUM(C39:C41)</f>
        <v>24735316</v>
      </c>
      <c r="D38" s="19">
        <f>SUM(D39:D41)</f>
        <v>0</v>
      </c>
      <c r="E38" s="20">
        <f t="shared" si="7"/>
        <v>25166500</v>
      </c>
      <c r="F38" s="21">
        <f t="shared" si="7"/>
        <v>25166500</v>
      </c>
      <c r="G38" s="21">
        <f t="shared" si="7"/>
        <v>661109</v>
      </c>
      <c r="H38" s="21">
        <f t="shared" si="7"/>
        <v>1163981</v>
      </c>
      <c r="I38" s="21">
        <f t="shared" si="7"/>
        <v>677514</v>
      </c>
      <c r="J38" s="21">
        <f t="shared" si="7"/>
        <v>2502604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2502604</v>
      </c>
      <c r="X38" s="21">
        <f t="shared" si="7"/>
        <v>5709000</v>
      </c>
      <c r="Y38" s="21">
        <f t="shared" si="7"/>
        <v>-3206396</v>
      </c>
      <c r="Z38" s="4">
        <f>+IF(X38&lt;&gt;0,+(Y38/X38)*100,0)</f>
        <v>-56.163881590471185</v>
      </c>
      <c r="AA38" s="19">
        <f>SUM(AA39:AA41)</f>
        <v>25166500</v>
      </c>
    </row>
    <row r="39" spans="1:27" ht="12.75">
      <c r="A39" s="5" t="s">
        <v>43</v>
      </c>
      <c r="B39" s="3"/>
      <c r="C39" s="22">
        <v>12824462</v>
      </c>
      <c r="D39" s="22"/>
      <c r="E39" s="23">
        <v>21385000</v>
      </c>
      <c r="F39" s="24">
        <v>21385000</v>
      </c>
      <c r="G39" s="24">
        <v>661109</v>
      </c>
      <c r="H39" s="24">
        <v>1162388</v>
      </c>
      <c r="I39" s="24">
        <v>677514</v>
      </c>
      <c r="J39" s="24">
        <v>2501011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2501011</v>
      </c>
      <c r="X39" s="24">
        <v>4764000</v>
      </c>
      <c r="Y39" s="24">
        <v>-2262989</v>
      </c>
      <c r="Z39" s="6">
        <v>-47.5</v>
      </c>
      <c r="AA39" s="22">
        <v>21385000</v>
      </c>
    </row>
    <row r="40" spans="1:27" ht="12.75">
      <c r="A40" s="5" t="s">
        <v>44</v>
      </c>
      <c r="B40" s="3"/>
      <c r="C40" s="22">
        <v>11910854</v>
      </c>
      <c r="D40" s="22"/>
      <c r="E40" s="23">
        <v>3781500</v>
      </c>
      <c r="F40" s="24">
        <v>3781500</v>
      </c>
      <c r="G40" s="24"/>
      <c r="H40" s="24">
        <v>1593</v>
      </c>
      <c r="I40" s="24"/>
      <c r="J40" s="24">
        <v>1593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1593</v>
      </c>
      <c r="X40" s="24">
        <v>945000</v>
      </c>
      <c r="Y40" s="24">
        <v>-943407</v>
      </c>
      <c r="Z40" s="6">
        <v>-99.83</v>
      </c>
      <c r="AA40" s="22">
        <v>3781500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1166975</v>
      </c>
      <c r="D42" s="19">
        <f>SUM(D43:D46)</f>
        <v>0</v>
      </c>
      <c r="E42" s="20">
        <f t="shared" si="8"/>
        <v>958700</v>
      </c>
      <c r="F42" s="21">
        <f t="shared" si="8"/>
        <v>958700</v>
      </c>
      <c r="G42" s="21">
        <f t="shared" si="8"/>
        <v>68856</v>
      </c>
      <c r="H42" s="21">
        <f t="shared" si="8"/>
        <v>71252</v>
      </c>
      <c r="I42" s="21">
        <f t="shared" si="8"/>
        <v>70037</v>
      </c>
      <c r="J42" s="21">
        <f t="shared" si="8"/>
        <v>210145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210145</v>
      </c>
      <c r="X42" s="21">
        <f t="shared" si="8"/>
        <v>240000</v>
      </c>
      <c r="Y42" s="21">
        <f t="shared" si="8"/>
        <v>-29855</v>
      </c>
      <c r="Z42" s="4">
        <f>+IF(X42&lt;&gt;0,+(Y42/X42)*100,0)</f>
        <v>-12.439583333333333</v>
      </c>
      <c r="AA42" s="19">
        <f>SUM(AA43:AA46)</f>
        <v>958700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1166975</v>
      </c>
      <c r="D44" s="22"/>
      <c r="E44" s="23">
        <v>958700</v>
      </c>
      <c r="F44" s="24">
        <v>958700</v>
      </c>
      <c r="G44" s="24">
        <v>68856</v>
      </c>
      <c r="H44" s="24">
        <v>71252</v>
      </c>
      <c r="I44" s="24">
        <v>69537</v>
      </c>
      <c r="J44" s="24">
        <v>209645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209645</v>
      </c>
      <c r="X44" s="24">
        <v>240000</v>
      </c>
      <c r="Y44" s="24">
        <v>-30355</v>
      </c>
      <c r="Z44" s="6">
        <v>-12.65</v>
      </c>
      <c r="AA44" s="22">
        <v>958700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>
        <v>500</v>
      </c>
      <c r="J46" s="24">
        <v>500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500</v>
      </c>
      <c r="X46" s="24"/>
      <c r="Y46" s="24">
        <v>500</v>
      </c>
      <c r="Z46" s="6">
        <v>0</v>
      </c>
      <c r="AA46" s="22"/>
    </row>
    <row r="47" spans="1:27" ht="12.75">
      <c r="A47" s="2" t="s">
        <v>51</v>
      </c>
      <c r="B47" s="8" t="s">
        <v>52</v>
      </c>
      <c r="C47" s="19">
        <v>5528220</v>
      </c>
      <c r="D47" s="19"/>
      <c r="E47" s="20">
        <v>5530100</v>
      </c>
      <c r="F47" s="21">
        <v>5530100</v>
      </c>
      <c r="G47" s="21">
        <v>-13059</v>
      </c>
      <c r="H47" s="21">
        <v>70056</v>
      </c>
      <c r="I47" s="21">
        <v>60886</v>
      </c>
      <c r="J47" s="21">
        <v>117883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117883</v>
      </c>
      <c r="X47" s="21">
        <v>1434000</v>
      </c>
      <c r="Y47" s="21">
        <v>-1316117</v>
      </c>
      <c r="Z47" s="4">
        <v>-91.78</v>
      </c>
      <c r="AA47" s="19">
        <v>5530100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131916212</v>
      </c>
      <c r="D48" s="44">
        <f>+D28+D32+D38+D42+D47</f>
        <v>0</v>
      </c>
      <c r="E48" s="45">
        <f t="shared" si="9"/>
        <v>142748300</v>
      </c>
      <c r="F48" s="46">
        <f t="shared" si="9"/>
        <v>142748300</v>
      </c>
      <c r="G48" s="46">
        <f t="shared" si="9"/>
        <v>4875097</v>
      </c>
      <c r="H48" s="46">
        <f t="shared" si="9"/>
        <v>5881123</v>
      </c>
      <c r="I48" s="46">
        <f t="shared" si="9"/>
        <v>6448272</v>
      </c>
      <c r="J48" s="46">
        <f t="shared" si="9"/>
        <v>17204492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17204492</v>
      </c>
      <c r="X48" s="46">
        <f t="shared" si="9"/>
        <v>42190900</v>
      </c>
      <c r="Y48" s="46">
        <f t="shared" si="9"/>
        <v>-24986408</v>
      </c>
      <c r="Z48" s="47">
        <f>+IF(X48&lt;&gt;0,+(Y48/X48)*100,0)</f>
        <v>-59.222268309042946</v>
      </c>
      <c r="AA48" s="44">
        <f>+AA28+AA32+AA38+AA42+AA47</f>
        <v>142748300</v>
      </c>
    </row>
    <row r="49" spans="1:27" ht="12.75">
      <c r="A49" s="14" t="s">
        <v>58</v>
      </c>
      <c r="B49" s="15"/>
      <c r="C49" s="48">
        <f aca="true" t="shared" si="10" ref="C49:Y49">+C25-C48</f>
        <v>-4104709</v>
      </c>
      <c r="D49" s="48">
        <f>+D25-D48</f>
        <v>0</v>
      </c>
      <c r="E49" s="49">
        <f t="shared" si="10"/>
        <v>0</v>
      </c>
      <c r="F49" s="50">
        <f t="shared" si="10"/>
        <v>0</v>
      </c>
      <c r="G49" s="50">
        <f t="shared" si="10"/>
        <v>29610712</v>
      </c>
      <c r="H49" s="50">
        <f t="shared" si="10"/>
        <v>-4959407</v>
      </c>
      <c r="I49" s="50">
        <f t="shared" si="10"/>
        <v>-3585323</v>
      </c>
      <c r="J49" s="50">
        <f t="shared" si="10"/>
        <v>21065982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21065982</v>
      </c>
      <c r="X49" s="50">
        <f>IF(F25=F48,0,X25-X48)</f>
        <v>0</v>
      </c>
      <c r="Y49" s="50">
        <f t="shared" si="10"/>
        <v>2833082</v>
      </c>
      <c r="Z49" s="51">
        <f>+IF(X49&lt;&gt;0,+(Y49/X49)*100,0)</f>
        <v>0</v>
      </c>
      <c r="AA49" s="48">
        <f>+AA25-AA48</f>
        <v>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238304211</v>
      </c>
      <c r="D5" s="19">
        <f>SUM(D6:D8)</f>
        <v>0</v>
      </c>
      <c r="E5" s="20">
        <f t="shared" si="0"/>
        <v>254426733</v>
      </c>
      <c r="F5" s="21">
        <f t="shared" si="0"/>
        <v>254426733</v>
      </c>
      <c r="G5" s="21">
        <f t="shared" si="0"/>
        <v>0</v>
      </c>
      <c r="H5" s="21">
        <f t="shared" si="0"/>
        <v>90282077</v>
      </c>
      <c r="I5" s="21">
        <f t="shared" si="0"/>
        <v>2757252</v>
      </c>
      <c r="J5" s="21">
        <f t="shared" si="0"/>
        <v>93039329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93039329</v>
      </c>
      <c r="X5" s="21">
        <f t="shared" si="0"/>
        <v>64439436</v>
      </c>
      <c r="Y5" s="21">
        <f t="shared" si="0"/>
        <v>28599893</v>
      </c>
      <c r="Z5" s="4">
        <f>+IF(X5&lt;&gt;0,+(Y5/X5)*100,0)</f>
        <v>44.38259360308492</v>
      </c>
      <c r="AA5" s="19">
        <f>SUM(AA6:AA8)</f>
        <v>254426733</v>
      </c>
    </row>
    <row r="6" spans="1:27" ht="12.75">
      <c r="A6" s="5" t="s">
        <v>33</v>
      </c>
      <c r="B6" s="3"/>
      <c r="C6" s="22">
        <v>-15000</v>
      </c>
      <c r="D6" s="22"/>
      <c r="E6" s="23">
        <v>11996000</v>
      </c>
      <c r="F6" s="24">
        <v>11996000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2999001</v>
      </c>
      <c r="Y6" s="24">
        <v>-2999001</v>
      </c>
      <c r="Z6" s="6">
        <v>-100</v>
      </c>
      <c r="AA6" s="22">
        <v>11996000</v>
      </c>
    </row>
    <row r="7" spans="1:27" ht="12.75">
      <c r="A7" s="5" t="s">
        <v>34</v>
      </c>
      <c r="B7" s="3"/>
      <c r="C7" s="25">
        <v>237093501</v>
      </c>
      <c r="D7" s="25"/>
      <c r="E7" s="26">
        <v>241490785</v>
      </c>
      <c r="F7" s="27">
        <v>241490785</v>
      </c>
      <c r="G7" s="27"/>
      <c r="H7" s="27">
        <v>90016565</v>
      </c>
      <c r="I7" s="27">
        <v>2719174</v>
      </c>
      <c r="J7" s="27">
        <v>92735739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92735739</v>
      </c>
      <c r="X7" s="27">
        <v>61205448</v>
      </c>
      <c r="Y7" s="27">
        <v>31530291</v>
      </c>
      <c r="Z7" s="7">
        <v>51.52</v>
      </c>
      <c r="AA7" s="25">
        <v>241490785</v>
      </c>
    </row>
    <row r="8" spans="1:27" ht="12.75">
      <c r="A8" s="5" t="s">
        <v>35</v>
      </c>
      <c r="B8" s="3"/>
      <c r="C8" s="22">
        <v>1225710</v>
      </c>
      <c r="D8" s="22"/>
      <c r="E8" s="23">
        <v>939948</v>
      </c>
      <c r="F8" s="24">
        <v>939948</v>
      </c>
      <c r="G8" s="24"/>
      <c r="H8" s="24">
        <v>265512</v>
      </c>
      <c r="I8" s="24">
        <v>38078</v>
      </c>
      <c r="J8" s="24">
        <v>303590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303590</v>
      </c>
      <c r="X8" s="24">
        <v>234987</v>
      </c>
      <c r="Y8" s="24">
        <v>68603</v>
      </c>
      <c r="Z8" s="6">
        <v>29.19</v>
      </c>
      <c r="AA8" s="22">
        <v>939948</v>
      </c>
    </row>
    <row r="9" spans="1:27" ht="12.75">
      <c r="A9" s="2" t="s">
        <v>36</v>
      </c>
      <c r="B9" s="3"/>
      <c r="C9" s="19">
        <f aca="true" t="shared" si="1" ref="C9:Y9">SUM(C10:C14)</f>
        <v>4202354</v>
      </c>
      <c r="D9" s="19">
        <f>SUM(D10:D14)</f>
        <v>0</v>
      </c>
      <c r="E9" s="20">
        <f t="shared" si="1"/>
        <v>4870908</v>
      </c>
      <c r="F9" s="21">
        <f t="shared" si="1"/>
        <v>4870908</v>
      </c>
      <c r="G9" s="21">
        <f t="shared" si="1"/>
        <v>0</v>
      </c>
      <c r="H9" s="21">
        <f t="shared" si="1"/>
        <v>93667</v>
      </c>
      <c r="I9" s="21">
        <f t="shared" si="1"/>
        <v>1040495</v>
      </c>
      <c r="J9" s="21">
        <f t="shared" si="1"/>
        <v>1134162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1134162</v>
      </c>
      <c r="X9" s="21">
        <f t="shared" si="1"/>
        <v>1217727</v>
      </c>
      <c r="Y9" s="21">
        <f t="shared" si="1"/>
        <v>-83565</v>
      </c>
      <c r="Z9" s="4">
        <f>+IF(X9&lt;&gt;0,+(Y9/X9)*100,0)</f>
        <v>-6.862375557082992</v>
      </c>
      <c r="AA9" s="19">
        <f>SUM(AA10:AA14)</f>
        <v>4870908</v>
      </c>
    </row>
    <row r="10" spans="1:27" ht="12.75">
      <c r="A10" s="5" t="s">
        <v>37</v>
      </c>
      <c r="B10" s="3"/>
      <c r="C10" s="22">
        <v>492534</v>
      </c>
      <c r="D10" s="22"/>
      <c r="E10" s="23">
        <v>520908</v>
      </c>
      <c r="F10" s="24">
        <v>520908</v>
      </c>
      <c r="G10" s="24"/>
      <c r="H10" s="24">
        <v>18751</v>
      </c>
      <c r="I10" s="24">
        <v>64812</v>
      </c>
      <c r="J10" s="24">
        <v>83563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83563</v>
      </c>
      <c r="X10" s="24">
        <v>130227</v>
      </c>
      <c r="Y10" s="24">
        <v>-46664</v>
      </c>
      <c r="Z10" s="6">
        <v>-35.83</v>
      </c>
      <c r="AA10" s="22">
        <v>520908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3709820</v>
      </c>
      <c r="D12" s="22"/>
      <c r="E12" s="23">
        <v>4350000</v>
      </c>
      <c r="F12" s="24">
        <v>4350000</v>
      </c>
      <c r="G12" s="24"/>
      <c r="H12" s="24">
        <v>74916</v>
      </c>
      <c r="I12" s="24">
        <v>975683</v>
      </c>
      <c r="J12" s="24">
        <v>1050599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1050599</v>
      </c>
      <c r="X12" s="24">
        <v>1087500</v>
      </c>
      <c r="Y12" s="24">
        <v>-36901</v>
      </c>
      <c r="Z12" s="6">
        <v>-3.39</v>
      </c>
      <c r="AA12" s="22">
        <v>4350000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85645668</v>
      </c>
      <c r="D15" s="19">
        <f>SUM(D16:D18)</f>
        <v>0</v>
      </c>
      <c r="E15" s="20">
        <f t="shared" si="2"/>
        <v>124741903</v>
      </c>
      <c r="F15" s="21">
        <f t="shared" si="2"/>
        <v>124741903</v>
      </c>
      <c r="G15" s="21">
        <f t="shared" si="2"/>
        <v>0</v>
      </c>
      <c r="H15" s="21">
        <f t="shared" si="2"/>
        <v>9161743</v>
      </c>
      <c r="I15" s="21">
        <f t="shared" si="2"/>
        <v>5037334</v>
      </c>
      <c r="J15" s="21">
        <f t="shared" si="2"/>
        <v>14199077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14199077</v>
      </c>
      <c r="X15" s="21">
        <f t="shared" si="2"/>
        <v>31185474</v>
      </c>
      <c r="Y15" s="21">
        <f t="shared" si="2"/>
        <v>-16986397</v>
      </c>
      <c r="Z15" s="4">
        <f>+IF(X15&lt;&gt;0,+(Y15/X15)*100,0)</f>
        <v>-54.46893960951179</v>
      </c>
      <c r="AA15" s="19">
        <f>SUM(AA16:AA18)</f>
        <v>124741903</v>
      </c>
    </row>
    <row r="16" spans="1:27" ht="12.75">
      <c r="A16" s="5" t="s">
        <v>43</v>
      </c>
      <c r="B16" s="3"/>
      <c r="C16" s="22">
        <v>1024176</v>
      </c>
      <c r="D16" s="22"/>
      <c r="E16" s="23">
        <v>852903</v>
      </c>
      <c r="F16" s="24">
        <v>852903</v>
      </c>
      <c r="G16" s="24"/>
      <c r="H16" s="24">
        <v>151743</v>
      </c>
      <c r="I16" s="24">
        <v>37334</v>
      </c>
      <c r="J16" s="24">
        <v>189077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189077</v>
      </c>
      <c r="X16" s="24">
        <v>213225</v>
      </c>
      <c r="Y16" s="24">
        <v>-24148</v>
      </c>
      <c r="Z16" s="6">
        <v>-11.33</v>
      </c>
      <c r="AA16" s="22">
        <v>852903</v>
      </c>
    </row>
    <row r="17" spans="1:27" ht="12.75">
      <c r="A17" s="5" t="s">
        <v>44</v>
      </c>
      <c r="B17" s="3"/>
      <c r="C17" s="22">
        <v>84621492</v>
      </c>
      <c r="D17" s="22"/>
      <c r="E17" s="23">
        <v>123889000</v>
      </c>
      <c r="F17" s="24">
        <v>123889000</v>
      </c>
      <c r="G17" s="24"/>
      <c r="H17" s="24">
        <v>9010000</v>
      </c>
      <c r="I17" s="24">
        <v>5000000</v>
      </c>
      <c r="J17" s="24">
        <v>14010000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14010000</v>
      </c>
      <c r="X17" s="24">
        <v>30972249</v>
      </c>
      <c r="Y17" s="24">
        <v>-16962249</v>
      </c>
      <c r="Z17" s="6">
        <v>-54.77</v>
      </c>
      <c r="AA17" s="22">
        <v>123889000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43177</v>
      </c>
      <c r="D19" s="19">
        <f>SUM(D20:D23)</f>
        <v>0</v>
      </c>
      <c r="E19" s="20">
        <f t="shared" si="3"/>
        <v>1300000</v>
      </c>
      <c r="F19" s="21">
        <f t="shared" si="3"/>
        <v>1300000</v>
      </c>
      <c r="G19" s="21">
        <f t="shared" si="3"/>
        <v>0</v>
      </c>
      <c r="H19" s="21">
        <f t="shared" si="3"/>
        <v>1628579</v>
      </c>
      <c r="I19" s="21">
        <f t="shared" si="3"/>
        <v>292218</v>
      </c>
      <c r="J19" s="21">
        <f t="shared" si="3"/>
        <v>1920797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1920797</v>
      </c>
      <c r="X19" s="21">
        <f t="shared" si="3"/>
        <v>324999</v>
      </c>
      <c r="Y19" s="21">
        <f t="shared" si="3"/>
        <v>1595798</v>
      </c>
      <c r="Z19" s="4">
        <f>+IF(X19&lt;&gt;0,+(Y19/X19)*100,0)</f>
        <v>491.01628005009246</v>
      </c>
      <c r="AA19" s="19">
        <f>SUM(AA20:AA23)</f>
        <v>1300000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>
        <v>86394</v>
      </c>
      <c r="D22" s="25"/>
      <c r="E22" s="26">
        <v>100000</v>
      </c>
      <c r="F22" s="27">
        <v>100000</v>
      </c>
      <c r="G22" s="27"/>
      <c r="H22" s="27">
        <v>25611</v>
      </c>
      <c r="I22" s="27">
        <v>11691</v>
      </c>
      <c r="J22" s="27">
        <v>37302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37302</v>
      </c>
      <c r="X22" s="27">
        <v>24999</v>
      </c>
      <c r="Y22" s="27">
        <v>12303</v>
      </c>
      <c r="Z22" s="7">
        <v>49.21</v>
      </c>
      <c r="AA22" s="25">
        <v>100000</v>
      </c>
    </row>
    <row r="23" spans="1:27" ht="12.75">
      <c r="A23" s="5" t="s">
        <v>50</v>
      </c>
      <c r="B23" s="3"/>
      <c r="C23" s="22">
        <v>-43217</v>
      </c>
      <c r="D23" s="22"/>
      <c r="E23" s="23">
        <v>1200000</v>
      </c>
      <c r="F23" s="24">
        <v>1200000</v>
      </c>
      <c r="G23" s="24"/>
      <c r="H23" s="24">
        <v>1602968</v>
      </c>
      <c r="I23" s="24">
        <v>280527</v>
      </c>
      <c r="J23" s="24">
        <v>1883495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1883495</v>
      </c>
      <c r="X23" s="24">
        <v>300000</v>
      </c>
      <c r="Y23" s="24">
        <v>1583495</v>
      </c>
      <c r="Z23" s="6">
        <v>527.83</v>
      </c>
      <c r="AA23" s="22">
        <v>1200000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328195410</v>
      </c>
      <c r="D25" s="44">
        <f>+D5+D9+D15+D19+D24</f>
        <v>0</v>
      </c>
      <c r="E25" s="45">
        <f t="shared" si="4"/>
        <v>385339544</v>
      </c>
      <c r="F25" s="46">
        <f t="shared" si="4"/>
        <v>385339544</v>
      </c>
      <c r="G25" s="46">
        <f t="shared" si="4"/>
        <v>0</v>
      </c>
      <c r="H25" s="46">
        <f t="shared" si="4"/>
        <v>101166066</v>
      </c>
      <c r="I25" s="46">
        <f t="shared" si="4"/>
        <v>9127299</v>
      </c>
      <c r="J25" s="46">
        <f t="shared" si="4"/>
        <v>110293365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110293365</v>
      </c>
      <c r="X25" s="46">
        <f t="shared" si="4"/>
        <v>97167636</v>
      </c>
      <c r="Y25" s="46">
        <f t="shared" si="4"/>
        <v>13125729</v>
      </c>
      <c r="Z25" s="47">
        <f>+IF(X25&lt;&gt;0,+(Y25/X25)*100,0)</f>
        <v>13.508334194731258</v>
      </c>
      <c r="AA25" s="44">
        <f>+AA5+AA9+AA15+AA19+AA24</f>
        <v>385339544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92537589</v>
      </c>
      <c r="D28" s="19">
        <f>SUM(D29:D31)</f>
        <v>0</v>
      </c>
      <c r="E28" s="20">
        <f t="shared" si="5"/>
        <v>108344599</v>
      </c>
      <c r="F28" s="21">
        <f t="shared" si="5"/>
        <v>108344599</v>
      </c>
      <c r="G28" s="21">
        <f t="shared" si="5"/>
        <v>6293689</v>
      </c>
      <c r="H28" s="21">
        <f t="shared" si="5"/>
        <v>6800469</v>
      </c>
      <c r="I28" s="21">
        <f t="shared" si="5"/>
        <v>7802509</v>
      </c>
      <c r="J28" s="21">
        <f t="shared" si="5"/>
        <v>20896667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20896667</v>
      </c>
      <c r="X28" s="21">
        <f t="shared" si="5"/>
        <v>26214105</v>
      </c>
      <c r="Y28" s="21">
        <f t="shared" si="5"/>
        <v>-5317438</v>
      </c>
      <c r="Z28" s="4">
        <f>+IF(X28&lt;&gt;0,+(Y28/X28)*100,0)</f>
        <v>-20.28464446907495</v>
      </c>
      <c r="AA28" s="19">
        <f>SUM(AA29:AA31)</f>
        <v>108344599</v>
      </c>
    </row>
    <row r="29" spans="1:27" ht="12.75">
      <c r="A29" s="5" t="s">
        <v>33</v>
      </c>
      <c r="B29" s="3"/>
      <c r="C29" s="22">
        <v>43472671</v>
      </c>
      <c r="D29" s="22"/>
      <c r="E29" s="23">
        <v>54303316</v>
      </c>
      <c r="F29" s="24">
        <v>54303316</v>
      </c>
      <c r="G29" s="24">
        <v>3257902</v>
      </c>
      <c r="H29" s="24">
        <v>3498755</v>
      </c>
      <c r="I29" s="24">
        <v>2703060</v>
      </c>
      <c r="J29" s="24">
        <v>9459717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9459717</v>
      </c>
      <c r="X29" s="24">
        <v>13485054</v>
      </c>
      <c r="Y29" s="24">
        <v>-4025337</v>
      </c>
      <c r="Z29" s="6">
        <v>-29.85</v>
      </c>
      <c r="AA29" s="22">
        <v>54303316</v>
      </c>
    </row>
    <row r="30" spans="1:27" ht="12.75">
      <c r="A30" s="5" t="s">
        <v>34</v>
      </c>
      <c r="B30" s="3"/>
      <c r="C30" s="25">
        <v>25268116</v>
      </c>
      <c r="D30" s="25"/>
      <c r="E30" s="26">
        <v>26863096</v>
      </c>
      <c r="F30" s="27">
        <v>26863096</v>
      </c>
      <c r="G30" s="27">
        <v>1299081</v>
      </c>
      <c r="H30" s="27">
        <v>1606161</v>
      </c>
      <c r="I30" s="27">
        <v>2410015</v>
      </c>
      <c r="J30" s="27">
        <v>5315257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5315257</v>
      </c>
      <c r="X30" s="27">
        <v>6789927</v>
      </c>
      <c r="Y30" s="27">
        <v>-1474670</v>
      </c>
      <c r="Z30" s="7">
        <v>-21.72</v>
      </c>
      <c r="AA30" s="25">
        <v>26863096</v>
      </c>
    </row>
    <row r="31" spans="1:27" ht="12.75">
      <c r="A31" s="5" t="s">
        <v>35</v>
      </c>
      <c r="B31" s="3"/>
      <c r="C31" s="22">
        <v>23796802</v>
      </c>
      <c r="D31" s="22"/>
      <c r="E31" s="23">
        <v>27178187</v>
      </c>
      <c r="F31" s="24">
        <v>27178187</v>
      </c>
      <c r="G31" s="24">
        <v>1736706</v>
      </c>
      <c r="H31" s="24">
        <v>1695553</v>
      </c>
      <c r="I31" s="24">
        <v>2689434</v>
      </c>
      <c r="J31" s="24">
        <v>6121693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6121693</v>
      </c>
      <c r="X31" s="24">
        <v>5939124</v>
      </c>
      <c r="Y31" s="24">
        <v>182569</v>
      </c>
      <c r="Z31" s="6">
        <v>3.07</v>
      </c>
      <c r="AA31" s="22">
        <v>27178187</v>
      </c>
    </row>
    <row r="32" spans="1:27" ht="12.75">
      <c r="A32" s="2" t="s">
        <v>36</v>
      </c>
      <c r="B32" s="3"/>
      <c r="C32" s="19">
        <f aca="true" t="shared" si="6" ref="C32:Y32">SUM(C33:C37)</f>
        <v>37528566</v>
      </c>
      <c r="D32" s="19">
        <f>SUM(D33:D37)</f>
        <v>0</v>
      </c>
      <c r="E32" s="20">
        <f t="shared" si="6"/>
        <v>23161584</v>
      </c>
      <c r="F32" s="21">
        <f t="shared" si="6"/>
        <v>23161584</v>
      </c>
      <c r="G32" s="21">
        <f t="shared" si="6"/>
        <v>3896378</v>
      </c>
      <c r="H32" s="21">
        <f t="shared" si="6"/>
        <v>2519203</v>
      </c>
      <c r="I32" s="21">
        <f t="shared" si="6"/>
        <v>2530437</v>
      </c>
      <c r="J32" s="21">
        <f t="shared" si="6"/>
        <v>8946018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8946018</v>
      </c>
      <c r="X32" s="21">
        <f t="shared" si="6"/>
        <v>6494700</v>
      </c>
      <c r="Y32" s="21">
        <f t="shared" si="6"/>
        <v>2451318</v>
      </c>
      <c r="Z32" s="4">
        <f>+IF(X32&lt;&gt;0,+(Y32/X32)*100,0)</f>
        <v>37.74335997043743</v>
      </c>
      <c r="AA32" s="19">
        <f>SUM(AA33:AA37)</f>
        <v>23161584</v>
      </c>
    </row>
    <row r="33" spans="1:27" ht="12.75">
      <c r="A33" s="5" t="s">
        <v>37</v>
      </c>
      <c r="B33" s="3"/>
      <c r="C33" s="22">
        <v>5356914</v>
      </c>
      <c r="D33" s="22"/>
      <c r="E33" s="23">
        <v>5408226</v>
      </c>
      <c r="F33" s="24">
        <v>5408226</v>
      </c>
      <c r="G33" s="24">
        <v>1539724</v>
      </c>
      <c r="H33" s="24">
        <v>64460</v>
      </c>
      <c r="I33" s="24">
        <v>550942</v>
      </c>
      <c r="J33" s="24">
        <v>2155126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2155126</v>
      </c>
      <c r="X33" s="24">
        <v>1852056</v>
      </c>
      <c r="Y33" s="24">
        <v>303070</v>
      </c>
      <c r="Z33" s="6">
        <v>16.36</v>
      </c>
      <c r="AA33" s="22">
        <v>5408226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21877230</v>
      </c>
      <c r="D35" s="22"/>
      <c r="E35" s="23">
        <v>12794065</v>
      </c>
      <c r="F35" s="24">
        <v>12794065</v>
      </c>
      <c r="G35" s="24">
        <v>2112068</v>
      </c>
      <c r="H35" s="24">
        <v>2177612</v>
      </c>
      <c r="I35" s="24">
        <v>1658659</v>
      </c>
      <c r="J35" s="24">
        <v>5948339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5948339</v>
      </c>
      <c r="X35" s="24">
        <v>3322581</v>
      </c>
      <c r="Y35" s="24">
        <v>2625758</v>
      </c>
      <c r="Z35" s="6">
        <v>79.03</v>
      </c>
      <c r="AA35" s="22">
        <v>12794065</v>
      </c>
    </row>
    <row r="36" spans="1:27" ht="12.75">
      <c r="A36" s="5" t="s">
        <v>40</v>
      </c>
      <c r="B36" s="3"/>
      <c r="C36" s="22">
        <v>10294422</v>
      </c>
      <c r="D36" s="22"/>
      <c r="E36" s="23">
        <v>4959293</v>
      </c>
      <c r="F36" s="24">
        <v>4959293</v>
      </c>
      <c r="G36" s="24">
        <v>244586</v>
      </c>
      <c r="H36" s="24">
        <v>277131</v>
      </c>
      <c r="I36" s="24">
        <v>320836</v>
      </c>
      <c r="J36" s="24">
        <v>842553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842553</v>
      </c>
      <c r="X36" s="24">
        <v>1320063</v>
      </c>
      <c r="Y36" s="24">
        <v>-477510</v>
      </c>
      <c r="Z36" s="6">
        <v>-36.17</v>
      </c>
      <c r="AA36" s="22">
        <v>4959293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55227366</v>
      </c>
      <c r="D38" s="19">
        <f>SUM(D39:D41)</f>
        <v>0</v>
      </c>
      <c r="E38" s="20">
        <f t="shared" si="7"/>
        <v>98397905</v>
      </c>
      <c r="F38" s="21">
        <f t="shared" si="7"/>
        <v>98397905</v>
      </c>
      <c r="G38" s="21">
        <f t="shared" si="7"/>
        <v>5232510</v>
      </c>
      <c r="H38" s="21">
        <f t="shared" si="7"/>
        <v>3873626</v>
      </c>
      <c r="I38" s="21">
        <f t="shared" si="7"/>
        <v>4666573</v>
      </c>
      <c r="J38" s="21">
        <f t="shared" si="7"/>
        <v>13772709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13772709</v>
      </c>
      <c r="X38" s="21">
        <f t="shared" si="7"/>
        <v>25658910</v>
      </c>
      <c r="Y38" s="21">
        <f t="shared" si="7"/>
        <v>-11886201</v>
      </c>
      <c r="Z38" s="4">
        <f>+IF(X38&lt;&gt;0,+(Y38/X38)*100,0)</f>
        <v>-46.32387346149934</v>
      </c>
      <c r="AA38" s="19">
        <f>SUM(AA39:AA41)</f>
        <v>98397905</v>
      </c>
    </row>
    <row r="39" spans="1:27" ht="12.75">
      <c r="A39" s="5" t="s">
        <v>43</v>
      </c>
      <c r="B39" s="3"/>
      <c r="C39" s="22">
        <v>17013423</v>
      </c>
      <c r="D39" s="22"/>
      <c r="E39" s="23">
        <v>28674315</v>
      </c>
      <c r="F39" s="24">
        <v>28674315</v>
      </c>
      <c r="G39" s="24">
        <v>479064</v>
      </c>
      <c r="H39" s="24">
        <v>316293</v>
      </c>
      <c r="I39" s="24">
        <v>841495</v>
      </c>
      <c r="J39" s="24">
        <v>1636852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1636852</v>
      </c>
      <c r="X39" s="24">
        <v>7195686</v>
      </c>
      <c r="Y39" s="24">
        <v>-5558834</v>
      </c>
      <c r="Z39" s="6">
        <v>-77.25</v>
      </c>
      <c r="AA39" s="22">
        <v>28674315</v>
      </c>
    </row>
    <row r="40" spans="1:27" ht="12.75">
      <c r="A40" s="5" t="s">
        <v>44</v>
      </c>
      <c r="B40" s="3"/>
      <c r="C40" s="22">
        <v>37302650</v>
      </c>
      <c r="D40" s="22"/>
      <c r="E40" s="23">
        <v>67491390</v>
      </c>
      <c r="F40" s="24">
        <v>67491390</v>
      </c>
      <c r="G40" s="24">
        <v>4730708</v>
      </c>
      <c r="H40" s="24">
        <v>3425703</v>
      </c>
      <c r="I40" s="24">
        <v>3650228</v>
      </c>
      <c r="J40" s="24">
        <v>11806639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11806639</v>
      </c>
      <c r="X40" s="24">
        <v>17889453</v>
      </c>
      <c r="Y40" s="24">
        <v>-6082814</v>
      </c>
      <c r="Z40" s="6">
        <v>-34</v>
      </c>
      <c r="AA40" s="22">
        <v>67491390</v>
      </c>
    </row>
    <row r="41" spans="1:27" ht="12.75">
      <c r="A41" s="5" t="s">
        <v>45</v>
      </c>
      <c r="B41" s="3"/>
      <c r="C41" s="22">
        <v>911293</v>
      </c>
      <c r="D41" s="22"/>
      <c r="E41" s="23">
        <v>2232200</v>
      </c>
      <c r="F41" s="24">
        <v>2232200</v>
      </c>
      <c r="G41" s="24">
        <v>22738</v>
      </c>
      <c r="H41" s="24">
        <v>131630</v>
      </c>
      <c r="I41" s="24">
        <v>174850</v>
      </c>
      <c r="J41" s="24">
        <v>329218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329218</v>
      </c>
      <c r="X41" s="24">
        <v>573771</v>
      </c>
      <c r="Y41" s="24">
        <v>-244553</v>
      </c>
      <c r="Z41" s="6">
        <v>-42.62</v>
      </c>
      <c r="AA41" s="22">
        <v>2232200</v>
      </c>
    </row>
    <row r="42" spans="1:27" ht="12.75">
      <c r="A42" s="2" t="s">
        <v>46</v>
      </c>
      <c r="B42" s="8"/>
      <c r="C42" s="19">
        <f aca="true" t="shared" si="8" ref="C42:Y42">SUM(C43:C46)</f>
        <v>11907449</v>
      </c>
      <c r="D42" s="19">
        <f>SUM(D43:D46)</f>
        <v>0</v>
      </c>
      <c r="E42" s="20">
        <f t="shared" si="8"/>
        <v>36434344</v>
      </c>
      <c r="F42" s="21">
        <f t="shared" si="8"/>
        <v>36434344</v>
      </c>
      <c r="G42" s="21">
        <f t="shared" si="8"/>
        <v>1400170</v>
      </c>
      <c r="H42" s="21">
        <f t="shared" si="8"/>
        <v>843530</v>
      </c>
      <c r="I42" s="21">
        <f t="shared" si="8"/>
        <v>761238</v>
      </c>
      <c r="J42" s="21">
        <f t="shared" si="8"/>
        <v>3004938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3004938</v>
      </c>
      <c r="X42" s="21">
        <f t="shared" si="8"/>
        <v>9668805</v>
      </c>
      <c r="Y42" s="21">
        <f t="shared" si="8"/>
        <v>-6663867</v>
      </c>
      <c r="Z42" s="4">
        <f>+IF(X42&lt;&gt;0,+(Y42/X42)*100,0)</f>
        <v>-68.92130930347649</v>
      </c>
      <c r="AA42" s="19">
        <f>SUM(AA43:AA46)</f>
        <v>36434344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>
        <v>1670801</v>
      </c>
      <c r="D45" s="25"/>
      <c r="E45" s="26">
        <v>1192896</v>
      </c>
      <c r="F45" s="27">
        <v>1192896</v>
      </c>
      <c r="G45" s="27">
        <v>58356</v>
      </c>
      <c r="H45" s="27">
        <v>183173</v>
      </c>
      <c r="I45" s="27">
        <v>53421</v>
      </c>
      <c r="J45" s="27">
        <v>294950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294950</v>
      </c>
      <c r="X45" s="27">
        <v>298224</v>
      </c>
      <c r="Y45" s="27">
        <v>-3274</v>
      </c>
      <c r="Z45" s="7">
        <v>-1.1</v>
      </c>
      <c r="AA45" s="25">
        <v>1192896</v>
      </c>
    </row>
    <row r="46" spans="1:27" ht="12.75">
      <c r="A46" s="5" t="s">
        <v>50</v>
      </c>
      <c r="B46" s="3"/>
      <c r="C46" s="22">
        <v>10236648</v>
      </c>
      <c r="D46" s="22"/>
      <c r="E46" s="23">
        <v>35241448</v>
      </c>
      <c r="F46" s="24">
        <v>35241448</v>
      </c>
      <c r="G46" s="24">
        <v>1341814</v>
      </c>
      <c r="H46" s="24">
        <v>660357</v>
      </c>
      <c r="I46" s="24">
        <v>707817</v>
      </c>
      <c r="J46" s="24">
        <v>2709988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2709988</v>
      </c>
      <c r="X46" s="24">
        <v>9370581</v>
      </c>
      <c r="Y46" s="24">
        <v>-6660593</v>
      </c>
      <c r="Z46" s="6">
        <v>-71.08</v>
      </c>
      <c r="AA46" s="22">
        <v>35241448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197200970</v>
      </c>
      <c r="D48" s="44">
        <f>+D28+D32+D38+D42+D47</f>
        <v>0</v>
      </c>
      <c r="E48" s="45">
        <f t="shared" si="9"/>
        <v>266338432</v>
      </c>
      <c r="F48" s="46">
        <f t="shared" si="9"/>
        <v>266338432</v>
      </c>
      <c r="G48" s="46">
        <f t="shared" si="9"/>
        <v>16822747</v>
      </c>
      <c r="H48" s="46">
        <f t="shared" si="9"/>
        <v>14036828</v>
      </c>
      <c r="I48" s="46">
        <f t="shared" si="9"/>
        <v>15760757</v>
      </c>
      <c r="J48" s="46">
        <f t="shared" si="9"/>
        <v>46620332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46620332</v>
      </c>
      <c r="X48" s="46">
        <f t="shared" si="9"/>
        <v>68036520</v>
      </c>
      <c r="Y48" s="46">
        <f t="shared" si="9"/>
        <v>-21416188</v>
      </c>
      <c r="Z48" s="47">
        <f>+IF(X48&lt;&gt;0,+(Y48/X48)*100,0)</f>
        <v>-31.477488854515194</v>
      </c>
      <c r="AA48" s="44">
        <f>+AA28+AA32+AA38+AA42+AA47</f>
        <v>266338432</v>
      </c>
    </row>
    <row r="49" spans="1:27" ht="12.75">
      <c r="A49" s="14" t="s">
        <v>58</v>
      </c>
      <c r="B49" s="15"/>
      <c r="C49" s="48">
        <f aca="true" t="shared" si="10" ref="C49:Y49">+C25-C48</f>
        <v>130994440</v>
      </c>
      <c r="D49" s="48">
        <f>+D25-D48</f>
        <v>0</v>
      </c>
      <c r="E49" s="49">
        <f t="shared" si="10"/>
        <v>119001112</v>
      </c>
      <c r="F49" s="50">
        <f t="shared" si="10"/>
        <v>119001112</v>
      </c>
      <c r="G49" s="50">
        <f t="shared" si="10"/>
        <v>-16822747</v>
      </c>
      <c r="H49" s="50">
        <f t="shared" si="10"/>
        <v>87129238</v>
      </c>
      <c r="I49" s="50">
        <f t="shared" si="10"/>
        <v>-6633458</v>
      </c>
      <c r="J49" s="50">
        <f t="shared" si="10"/>
        <v>63673033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63673033</v>
      </c>
      <c r="X49" s="50">
        <f>IF(F25=F48,0,X25-X48)</f>
        <v>29131116</v>
      </c>
      <c r="Y49" s="50">
        <f t="shared" si="10"/>
        <v>34541917</v>
      </c>
      <c r="Z49" s="51">
        <f>+IF(X49&lt;&gt;0,+(Y49/X49)*100,0)</f>
        <v>118.5739571391635</v>
      </c>
      <c r="AA49" s="48">
        <f>+AA25-AA48</f>
        <v>119001112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251788052</v>
      </c>
      <c r="F5" s="21">
        <f t="shared" si="0"/>
        <v>251788052</v>
      </c>
      <c r="G5" s="21">
        <f t="shared" si="0"/>
        <v>116990786</v>
      </c>
      <c r="H5" s="21">
        <f t="shared" si="0"/>
        <v>9870513</v>
      </c>
      <c r="I5" s="21">
        <f t="shared" si="0"/>
        <v>2747362</v>
      </c>
      <c r="J5" s="21">
        <f t="shared" si="0"/>
        <v>129608661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129608661</v>
      </c>
      <c r="X5" s="21">
        <f t="shared" si="0"/>
        <v>62947011</v>
      </c>
      <c r="Y5" s="21">
        <f t="shared" si="0"/>
        <v>66661650</v>
      </c>
      <c r="Z5" s="4">
        <f>+IF(X5&lt;&gt;0,+(Y5/X5)*100,0)</f>
        <v>105.90121586551584</v>
      </c>
      <c r="AA5" s="19">
        <f>SUM(AA6:AA8)</f>
        <v>251788052</v>
      </c>
    </row>
    <row r="6" spans="1:27" ht="12.75">
      <c r="A6" s="5" t="s">
        <v>33</v>
      </c>
      <c r="B6" s="3"/>
      <c r="C6" s="22"/>
      <c r="D6" s="22"/>
      <c r="E6" s="23">
        <v>70000</v>
      </c>
      <c r="F6" s="24">
        <v>70000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17499</v>
      </c>
      <c r="Y6" s="24">
        <v>-17499</v>
      </c>
      <c r="Z6" s="6">
        <v>-100</v>
      </c>
      <c r="AA6" s="22">
        <v>70000</v>
      </c>
    </row>
    <row r="7" spans="1:27" ht="12.75">
      <c r="A7" s="5" t="s">
        <v>34</v>
      </c>
      <c r="B7" s="3"/>
      <c r="C7" s="25"/>
      <c r="D7" s="25"/>
      <c r="E7" s="26">
        <v>245269238</v>
      </c>
      <c r="F7" s="27">
        <v>245269238</v>
      </c>
      <c r="G7" s="27">
        <v>116984894</v>
      </c>
      <c r="H7" s="27">
        <v>9860506</v>
      </c>
      <c r="I7" s="27">
        <v>2744594</v>
      </c>
      <c r="J7" s="27">
        <v>129589994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129589994</v>
      </c>
      <c r="X7" s="27">
        <v>61317309</v>
      </c>
      <c r="Y7" s="27">
        <v>68272685</v>
      </c>
      <c r="Z7" s="7">
        <v>111.34</v>
      </c>
      <c r="AA7" s="25">
        <v>245269238</v>
      </c>
    </row>
    <row r="8" spans="1:27" ht="12.75">
      <c r="A8" s="5" t="s">
        <v>35</v>
      </c>
      <c r="B8" s="3"/>
      <c r="C8" s="22"/>
      <c r="D8" s="22"/>
      <c r="E8" s="23">
        <v>6448814</v>
      </c>
      <c r="F8" s="24">
        <v>6448814</v>
      </c>
      <c r="G8" s="24">
        <v>5892</v>
      </c>
      <c r="H8" s="24">
        <v>10007</v>
      </c>
      <c r="I8" s="24">
        <v>2768</v>
      </c>
      <c r="J8" s="24">
        <v>18667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18667</v>
      </c>
      <c r="X8" s="24">
        <v>1612203</v>
      </c>
      <c r="Y8" s="24">
        <v>-1593536</v>
      </c>
      <c r="Z8" s="6">
        <v>-98.84</v>
      </c>
      <c r="AA8" s="22">
        <v>6448814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9021895</v>
      </c>
      <c r="F9" s="21">
        <f t="shared" si="1"/>
        <v>9021895</v>
      </c>
      <c r="G9" s="21">
        <f t="shared" si="1"/>
        <v>561764</v>
      </c>
      <c r="H9" s="21">
        <f t="shared" si="1"/>
        <v>510477</v>
      </c>
      <c r="I9" s="21">
        <f t="shared" si="1"/>
        <v>286520</v>
      </c>
      <c r="J9" s="21">
        <f t="shared" si="1"/>
        <v>1358761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1358761</v>
      </c>
      <c r="X9" s="21">
        <f t="shared" si="1"/>
        <v>2255475</v>
      </c>
      <c r="Y9" s="21">
        <f t="shared" si="1"/>
        <v>-896714</v>
      </c>
      <c r="Z9" s="4">
        <f>+IF(X9&lt;&gt;0,+(Y9/X9)*100,0)</f>
        <v>-39.7572130039127</v>
      </c>
      <c r="AA9" s="19">
        <f>SUM(AA10:AA14)</f>
        <v>9021895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>
        <v>12171</v>
      </c>
      <c r="I10" s="24">
        <v>4452</v>
      </c>
      <c r="J10" s="24">
        <v>16623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16623</v>
      </c>
      <c r="X10" s="24"/>
      <c r="Y10" s="24">
        <v>16623</v>
      </c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9021895</v>
      </c>
      <c r="F12" s="24">
        <v>9021895</v>
      </c>
      <c r="G12" s="24">
        <v>561764</v>
      </c>
      <c r="H12" s="24">
        <v>498306</v>
      </c>
      <c r="I12" s="24">
        <v>282068</v>
      </c>
      <c r="J12" s="24">
        <v>1342138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1342138</v>
      </c>
      <c r="X12" s="24">
        <v>2255475</v>
      </c>
      <c r="Y12" s="24">
        <v>-913337</v>
      </c>
      <c r="Z12" s="6">
        <v>-40.49</v>
      </c>
      <c r="AA12" s="22">
        <v>9021895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72457000</v>
      </c>
      <c r="F15" s="21">
        <f t="shared" si="2"/>
        <v>72457000</v>
      </c>
      <c r="G15" s="21">
        <f t="shared" si="2"/>
        <v>65231</v>
      </c>
      <c r="H15" s="21">
        <f t="shared" si="2"/>
        <v>10417</v>
      </c>
      <c r="I15" s="21">
        <f t="shared" si="2"/>
        <v>2007334</v>
      </c>
      <c r="J15" s="21">
        <f t="shared" si="2"/>
        <v>2082982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2082982</v>
      </c>
      <c r="X15" s="21">
        <f t="shared" si="2"/>
        <v>18114252</v>
      </c>
      <c r="Y15" s="21">
        <f t="shared" si="2"/>
        <v>-16031270</v>
      </c>
      <c r="Z15" s="4">
        <f>+IF(X15&lt;&gt;0,+(Y15/X15)*100,0)</f>
        <v>-88.50086661044574</v>
      </c>
      <c r="AA15" s="19">
        <f>SUM(AA16:AA18)</f>
        <v>72457000</v>
      </c>
    </row>
    <row r="16" spans="1:27" ht="12.75">
      <c r="A16" s="5" t="s">
        <v>43</v>
      </c>
      <c r="B16" s="3"/>
      <c r="C16" s="22"/>
      <c r="D16" s="22"/>
      <c r="E16" s="23">
        <v>140000</v>
      </c>
      <c r="F16" s="24">
        <v>140000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35001</v>
      </c>
      <c r="Y16" s="24">
        <v>-35001</v>
      </c>
      <c r="Z16" s="6">
        <v>-100</v>
      </c>
      <c r="AA16" s="22">
        <v>140000</v>
      </c>
    </row>
    <row r="17" spans="1:27" ht="12.75">
      <c r="A17" s="5" t="s">
        <v>44</v>
      </c>
      <c r="B17" s="3"/>
      <c r="C17" s="22"/>
      <c r="D17" s="22"/>
      <c r="E17" s="23">
        <v>72317000</v>
      </c>
      <c r="F17" s="24">
        <v>72317000</v>
      </c>
      <c r="G17" s="24">
        <v>65231</v>
      </c>
      <c r="H17" s="24">
        <v>10417</v>
      </c>
      <c r="I17" s="24">
        <v>2007334</v>
      </c>
      <c r="J17" s="24">
        <v>2082982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2082982</v>
      </c>
      <c r="X17" s="24">
        <v>18079251</v>
      </c>
      <c r="Y17" s="24">
        <v>-15996269</v>
      </c>
      <c r="Z17" s="6">
        <v>-88.48</v>
      </c>
      <c r="AA17" s="22">
        <v>72317000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4099866</v>
      </c>
      <c r="F19" s="21">
        <f t="shared" si="3"/>
        <v>4099866</v>
      </c>
      <c r="G19" s="21">
        <f t="shared" si="3"/>
        <v>0</v>
      </c>
      <c r="H19" s="21">
        <f t="shared" si="3"/>
        <v>894787</v>
      </c>
      <c r="I19" s="21">
        <f t="shared" si="3"/>
        <v>596093</v>
      </c>
      <c r="J19" s="21">
        <f t="shared" si="3"/>
        <v>1490880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1490880</v>
      </c>
      <c r="X19" s="21">
        <f t="shared" si="3"/>
        <v>1024968</v>
      </c>
      <c r="Y19" s="21">
        <f t="shared" si="3"/>
        <v>465912</v>
      </c>
      <c r="Z19" s="4">
        <f>+IF(X19&lt;&gt;0,+(Y19/X19)*100,0)</f>
        <v>45.45624839019364</v>
      </c>
      <c r="AA19" s="19">
        <f>SUM(AA20:AA23)</f>
        <v>4099866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4099866</v>
      </c>
      <c r="F23" s="24">
        <v>4099866</v>
      </c>
      <c r="G23" s="24"/>
      <c r="H23" s="24">
        <v>894787</v>
      </c>
      <c r="I23" s="24">
        <v>596093</v>
      </c>
      <c r="J23" s="24">
        <v>1490880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1490880</v>
      </c>
      <c r="X23" s="24">
        <v>1024968</v>
      </c>
      <c r="Y23" s="24">
        <v>465912</v>
      </c>
      <c r="Z23" s="6">
        <v>45.46</v>
      </c>
      <c r="AA23" s="22">
        <v>4099866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337366813</v>
      </c>
      <c r="F25" s="46">
        <f t="shared" si="4"/>
        <v>337366813</v>
      </c>
      <c r="G25" s="46">
        <f t="shared" si="4"/>
        <v>117617781</v>
      </c>
      <c r="H25" s="46">
        <f t="shared" si="4"/>
        <v>11286194</v>
      </c>
      <c r="I25" s="46">
        <f t="shared" si="4"/>
        <v>5637309</v>
      </c>
      <c r="J25" s="46">
        <f t="shared" si="4"/>
        <v>134541284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134541284</v>
      </c>
      <c r="X25" s="46">
        <f t="shared" si="4"/>
        <v>84341706</v>
      </c>
      <c r="Y25" s="46">
        <f t="shared" si="4"/>
        <v>50199578</v>
      </c>
      <c r="Z25" s="47">
        <f>+IF(X25&lt;&gt;0,+(Y25/X25)*100,0)</f>
        <v>59.519282192371115</v>
      </c>
      <c r="AA25" s="44">
        <f>+AA5+AA9+AA15+AA19+AA24</f>
        <v>337366813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158566196</v>
      </c>
      <c r="F28" s="21">
        <f t="shared" si="5"/>
        <v>158566196</v>
      </c>
      <c r="G28" s="21">
        <f t="shared" si="5"/>
        <v>12835681</v>
      </c>
      <c r="H28" s="21">
        <f t="shared" si="5"/>
        <v>20714035</v>
      </c>
      <c r="I28" s="21">
        <f t="shared" si="5"/>
        <v>24063121</v>
      </c>
      <c r="J28" s="21">
        <f t="shared" si="5"/>
        <v>57612837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57612837</v>
      </c>
      <c r="X28" s="21">
        <f t="shared" si="5"/>
        <v>39641550</v>
      </c>
      <c r="Y28" s="21">
        <f t="shared" si="5"/>
        <v>17971287</v>
      </c>
      <c r="Z28" s="4">
        <f>+IF(X28&lt;&gt;0,+(Y28/X28)*100,0)</f>
        <v>45.33447102850418</v>
      </c>
      <c r="AA28" s="19">
        <f>SUM(AA29:AA31)</f>
        <v>158566196</v>
      </c>
    </row>
    <row r="29" spans="1:27" ht="12.75">
      <c r="A29" s="5" t="s">
        <v>33</v>
      </c>
      <c r="B29" s="3"/>
      <c r="C29" s="22"/>
      <c r="D29" s="22"/>
      <c r="E29" s="23">
        <v>50041579</v>
      </c>
      <c r="F29" s="24">
        <v>50041579</v>
      </c>
      <c r="G29" s="24">
        <v>3580575</v>
      </c>
      <c r="H29" s="24">
        <v>4617070</v>
      </c>
      <c r="I29" s="24">
        <v>6051403</v>
      </c>
      <c r="J29" s="24">
        <v>14249048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14249048</v>
      </c>
      <c r="X29" s="24">
        <v>12510396</v>
      </c>
      <c r="Y29" s="24">
        <v>1738652</v>
      </c>
      <c r="Z29" s="6">
        <v>13.9</v>
      </c>
      <c r="AA29" s="22">
        <v>50041579</v>
      </c>
    </row>
    <row r="30" spans="1:27" ht="12.75">
      <c r="A30" s="5" t="s">
        <v>34</v>
      </c>
      <c r="B30" s="3"/>
      <c r="C30" s="25"/>
      <c r="D30" s="25"/>
      <c r="E30" s="26">
        <v>65926713</v>
      </c>
      <c r="F30" s="27">
        <v>65926713</v>
      </c>
      <c r="G30" s="27">
        <v>6859056</v>
      </c>
      <c r="H30" s="27">
        <v>12646030</v>
      </c>
      <c r="I30" s="27">
        <v>11682998</v>
      </c>
      <c r="J30" s="27">
        <v>31188084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31188084</v>
      </c>
      <c r="X30" s="27">
        <v>16481679</v>
      </c>
      <c r="Y30" s="27">
        <v>14706405</v>
      </c>
      <c r="Z30" s="7">
        <v>89.23</v>
      </c>
      <c r="AA30" s="25">
        <v>65926713</v>
      </c>
    </row>
    <row r="31" spans="1:27" ht="12.75">
      <c r="A31" s="5" t="s">
        <v>35</v>
      </c>
      <c r="B31" s="3"/>
      <c r="C31" s="22"/>
      <c r="D31" s="22"/>
      <c r="E31" s="23">
        <v>42597904</v>
      </c>
      <c r="F31" s="24">
        <v>42597904</v>
      </c>
      <c r="G31" s="24">
        <v>2396050</v>
      </c>
      <c r="H31" s="24">
        <v>3450935</v>
      </c>
      <c r="I31" s="24">
        <v>6328720</v>
      </c>
      <c r="J31" s="24">
        <v>12175705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12175705</v>
      </c>
      <c r="X31" s="24">
        <v>10649475</v>
      </c>
      <c r="Y31" s="24">
        <v>1526230</v>
      </c>
      <c r="Z31" s="6">
        <v>14.33</v>
      </c>
      <c r="AA31" s="22">
        <v>42597904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43513487</v>
      </c>
      <c r="F32" s="21">
        <f t="shared" si="6"/>
        <v>43513487</v>
      </c>
      <c r="G32" s="21">
        <f t="shared" si="6"/>
        <v>5486244</v>
      </c>
      <c r="H32" s="21">
        <f t="shared" si="6"/>
        <v>2988453</v>
      </c>
      <c r="I32" s="21">
        <f t="shared" si="6"/>
        <v>4849395</v>
      </c>
      <c r="J32" s="21">
        <f t="shared" si="6"/>
        <v>13324092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13324092</v>
      </c>
      <c r="X32" s="21">
        <f t="shared" si="6"/>
        <v>10878372</v>
      </c>
      <c r="Y32" s="21">
        <f t="shared" si="6"/>
        <v>2445720</v>
      </c>
      <c r="Z32" s="4">
        <f>+IF(X32&lt;&gt;0,+(Y32/X32)*100,0)</f>
        <v>22.482408213287798</v>
      </c>
      <c r="AA32" s="19">
        <f>SUM(AA33:AA37)</f>
        <v>43513487</v>
      </c>
    </row>
    <row r="33" spans="1:27" ht="12.75">
      <c r="A33" s="5" t="s">
        <v>37</v>
      </c>
      <c r="B33" s="3"/>
      <c r="C33" s="22"/>
      <c r="D33" s="22"/>
      <c r="E33" s="23"/>
      <c r="F33" s="24"/>
      <c r="G33" s="24">
        <v>2781472</v>
      </c>
      <c r="H33" s="24">
        <v>1096752</v>
      </c>
      <c r="I33" s="24">
        <v>971857</v>
      </c>
      <c r="J33" s="24">
        <v>4850081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4850081</v>
      </c>
      <c r="X33" s="24"/>
      <c r="Y33" s="24">
        <v>4850081</v>
      </c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43513487</v>
      </c>
      <c r="F35" s="24">
        <v>43513487</v>
      </c>
      <c r="G35" s="24">
        <v>2704772</v>
      </c>
      <c r="H35" s="24">
        <v>1891701</v>
      </c>
      <c r="I35" s="24">
        <v>3877538</v>
      </c>
      <c r="J35" s="24">
        <v>8474011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8474011</v>
      </c>
      <c r="X35" s="24">
        <v>10878372</v>
      </c>
      <c r="Y35" s="24">
        <v>-2404361</v>
      </c>
      <c r="Z35" s="6">
        <v>-22.1</v>
      </c>
      <c r="AA35" s="22">
        <v>43513487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172703539</v>
      </c>
      <c r="F38" s="21">
        <f t="shared" si="7"/>
        <v>172703539</v>
      </c>
      <c r="G38" s="21">
        <f t="shared" si="7"/>
        <v>3636583</v>
      </c>
      <c r="H38" s="21">
        <f t="shared" si="7"/>
        <v>3628712</v>
      </c>
      <c r="I38" s="21">
        <f t="shared" si="7"/>
        <v>4821512</v>
      </c>
      <c r="J38" s="21">
        <f t="shared" si="7"/>
        <v>12086807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12086807</v>
      </c>
      <c r="X38" s="21">
        <f t="shared" si="7"/>
        <v>43175886</v>
      </c>
      <c r="Y38" s="21">
        <f t="shared" si="7"/>
        <v>-31089079</v>
      </c>
      <c r="Z38" s="4">
        <f>+IF(X38&lt;&gt;0,+(Y38/X38)*100,0)</f>
        <v>-72.00565380407016</v>
      </c>
      <c r="AA38" s="19">
        <f>SUM(AA39:AA41)</f>
        <v>172703539</v>
      </c>
    </row>
    <row r="39" spans="1:27" ht="12.75">
      <c r="A39" s="5" t="s">
        <v>43</v>
      </c>
      <c r="B39" s="3"/>
      <c r="C39" s="22"/>
      <c r="D39" s="22"/>
      <c r="E39" s="23">
        <v>25529902</v>
      </c>
      <c r="F39" s="24">
        <v>25529902</v>
      </c>
      <c r="G39" s="24">
        <v>1076554</v>
      </c>
      <c r="H39" s="24">
        <v>1566492</v>
      </c>
      <c r="I39" s="24">
        <v>1535090</v>
      </c>
      <c r="J39" s="24">
        <v>4178136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4178136</v>
      </c>
      <c r="X39" s="24">
        <v>6382476</v>
      </c>
      <c r="Y39" s="24">
        <v>-2204340</v>
      </c>
      <c r="Z39" s="6">
        <v>-34.54</v>
      </c>
      <c r="AA39" s="22">
        <v>25529902</v>
      </c>
    </row>
    <row r="40" spans="1:27" ht="12.75">
      <c r="A40" s="5" t="s">
        <v>44</v>
      </c>
      <c r="B40" s="3"/>
      <c r="C40" s="22"/>
      <c r="D40" s="22"/>
      <c r="E40" s="23">
        <v>147173637</v>
      </c>
      <c r="F40" s="24">
        <v>147173637</v>
      </c>
      <c r="G40" s="24">
        <v>2560029</v>
      </c>
      <c r="H40" s="24">
        <v>2062220</v>
      </c>
      <c r="I40" s="24">
        <v>3286422</v>
      </c>
      <c r="J40" s="24">
        <v>7908671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7908671</v>
      </c>
      <c r="X40" s="24">
        <v>36793410</v>
      </c>
      <c r="Y40" s="24">
        <v>-28884739</v>
      </c>
      <c r="Z40" s="6">
        <v>-78.51</v>
      </c>
      <c r="AA40" s="22">
        <v>147173637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19120832</v>
      </c>
      <c r="F42" s="21">
        <f t="shared" si="8"/>
        <v>19120832</v>
      </c>
      <c r="G42" s="21">
        <f t="shared" si="8"/>
        <v>0</v>
      </c>
      <c r="H42" s="21">
        <f t="shared" si="8"/>
        <v>1514592</v>
      </c>
      <c r="I42" s="21">
        <f t="shared" si="8"/>
        <v>2040464</v>
      </c>
      <c r="J42" s="21">
        <f t="shared" si="8"/>
        <v>3555056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3555056</v>
      </c>
      <c r="X42" s="21">
        <f t="shared" si="8"/>
        <v>4780209</v>
      </c>
      <c r="Y42" s="21">
        <f t="shared" si="8"/>
        <v>-1225153</v>
      </c>
      <c r="Z42" s="4">
        <f>+IF(X42&lt;&gt;0,+(Y42/X42)*100,0)</f>
        <v>-25.629695270646113</v>
      </c>
      <c r="AA42" s="19">
        <f>SUM(AA43:AA46)</f>
        <v>19120832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19120832</v>
      </c>
      <c r="F46" s="24">
        <v>19120832</v>
      </c>
      <c r="G46" s="24"/>
      <c r="H46" s="24">
        <v>1514592</v>
      </c>
      <c r="I46" s="24">
        <v>2040464</v>
      </c>
      <c r="J46" s="24">
        <v>3555056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3555056</v>
      </c>
      <c r="X46" s="24">
        <v>4780209</v>
      </c>
      <c r="Y46" s="24">
        <v>-1225153</v>
      </c>
      <c r="Z46" s="6">
        <v>-25.63</v>
      </c>
      <c r="AA46" s="22">
        <v>19120832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393904054</v>
      </c>
      <c r="F48" s="46">
        <f t="shared" si="9"/>
        <v>393904054</v>
      </c>
      <c r="G48" s="46">
        <f t="shared" si="9"/>
        <v>21958508</v>
      </c>
      <c r="H48" s="46">
        <f t="shared" si="9"/>
        <v>28845792</v>
      </c>
      <c r="I48" s="46">
        <f t="shared" si="9"/>
        <v>35774492</v>
      </c>
      <c r="J48" s="46">
        <f t="shared" si="9"/>
        <v>86578792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86578792</v>
      </c>
      <c r="X48" s="46">
        <f t="shared" si="9"/>
        <v>98476017</v>
      </c>
      <c r="Y48" s="46">
        <f t="shared" si="9"/>
        <v>-11897225</v>
      </c>
      <c r="Z48" s="47">
        <f>+IF(X48&lt;&gt;0,+(Y48/X48)*100,0)</f>
        <v>-12.081342607510212</v>
      </c>
      <c r="AA48" s="44">
        <f>+AA28+AA32+AA38+AA42+AA47</f>
        <v>393904054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-56537241</v>
      </c>
      <c r="F49" s="50">
        <f t="shared" si="10"/>
        <v>-56537241</v>
      </c>
      <c r="G49" s="50">
        <f t="shared" si="10"/>
        <v>95659273</v>
      </c>
      <c r="H49" s="50">
        <f t="shared" si="10"/>
        <v>-17559598</v>
      </c>
      <c r="I49" s="50">
        <f t="shared" si="10"/>
        <v>-30137183</v>
      </c>
      <c r="J49" s="50">
        <f t="shared" si="10"/>
        <v>47962492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47962492</v>
      </c>
      <c r="X49" s="50">
        <f>IF(F25=F48,0,X25-X48)</f>
        <v>-14134311</v>
      </c>
      <c r="Y49" s="50">
        <f t="shared" si="10"/>
        <v>62096803</v>
      </c>
      <c r="Z49" s="51">
        <f>+IF(X49&lt;&gt;0,+(Y49/X49)*100,0)</f>
        <v>-439.33378146271156</v>
      </c>
      <c r="AA49" s="48">
        <f>+AA25-AA48</f>
        <v>-56537241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71960138</v>
      </c>
      <c r="D5" s="19">
        <f>SUM(D6:D8)</f>
        <v>0</v>
      </c>
      <c r="E5" s="20">
        <f t="shared" si="0"/>
        <v>78998900</v>
      </c>
      <c r="F5" s="21">
        <f t="shared" si="0"/>
        <v>78998900</v>
      </c>
      <c r="G5" s="21">
        <f t="shared" si="0"/>
        <v>19082342</v>
      </c>
      <c r="H5" s="21">
        <f t="shared" si="0"/>
        <v>2690358</v>
      </c>
      <c r="I5" s="21">
        <f t="shared" si="0"/>
        <v>2405453</v>
      </c>
      <c r="J5" s="21">
        <f t="shared" si="0"/>
        <v>24178153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24178153</v>
      </c>
      <c r="X5" s="21">
        <f t="shared" si="0"/>
        <v>19749723</v>
      </c>
      <c r="Y5" s="21">
        <f t="shared" si="0"/>
        <v>4428430</v>
      </c>
      <c r="Z5" s="4">
        <f>+IF(X5&lt;&gt;0,+(Y5/X5)*100,0)</f>
        <v>22.422744865839384</v>
      </c>
      <c r="AA5" s="19">
        <f>SUM(AA6:AA8)</f>
        <v>78998900</v>
      </c>
    </row>
    <row r="6" spans="1:27" ht="12.75">
      <c r="A6" s="5" t="s">
        <v>33</v>
      </c>
      <c r="B6" s="3"/>
      <c r="C6" s="22">
        <v>74475</v>
      </c>
      <c r="D6" s="22"/>
      <c r="E6" s="23">
        <v>15900</v>
      </c>
      <c r="F6" s="24">
        <v>15900</v>
      </c>
      <c r="G6" s="24">
        <v>7861</v>
      </c>
      <c r="H6" s="24">
        <v>918</v>
      </c>
      <c r="I6" s="24">
        <v>7861</v>
      </c>
      <c r="J6" s="24">
        <v>16640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16640</v>
      </c>
      <c r="X6" s="24">
        <v>3975</v>
      </c>
      <c r="Y6" s="24">
        <v>12665</v>
      </c>
      <c r="Z6" s="6">
        <v>318.62</v>
      </c>
      <c r="AA6" s="22">
        <v>15900</v>
      </c>
    </row>
    <row r="7" spans="1:27" ht="12.75">
      <c r="A7" s="5" t="s">
        <v>34</v>
      </c>
      <c r="B7" s="3"/>
      <c r="C7" s="25">
        <v>71823213</v>
      </c>
      <c r="D7" s="25"/>
      <c r="E7" s="26">
        <v>78883000</v>
      </c>
      <c r="F7" s="27">
        <v>78883000</v>
      </c>
      <c r="G7" s="27">
        <v>19074481</v>
      </c>
      <c r="H7" s="27">
        <v>2669792</v>
      </c>
      <c r="I7" s="27">
        <v>2397592</v>
      </c>
      <c r="J7" s="27">
        <v>24141865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24141865</v>
      </c>
      <c r="X7" s="27">
        <v>19720749</v>
      </c>
      <c r="Y7" s="27">
        <v>4421116</v>
      </c>
      <c r="Z7" s="7">
        <v>22.42</v>
      </c>
      <c r="AA7" s="25">
        <v>78883000</v>
      </c>
    </row>
    <row r="8" spans="1:27" ht="12.75">
      <c r="A8" s="5" t="s">
        <v>35</v>
      </c>
      <c r="B8" s="3"/>
      <c r="C8" s="22">
        <v>62450</v>
      </c>
      <c r="D8" s="22"/>
      <c r="E8" s="23">
        <v>100000</v>
      </c>
      <c r="F8" s="24">
        <v>100000</v>
      </c>
      <c r="G8" s="24"/>
      <c r="H8" s="24">
        <v>19648</v>
      </c>
      <c r="I8" s="24"/>
      <c r="J8" s="24">
        <v>19648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19648</v>
      </c>
      <c r="X8" s="24">
        <v>24999</v>
      </c>
      <c r="Y8" s="24">
        <v>-5351</v>
      </c>
      <c r="Z8" s="6">
        <v>-21.4</v>
      </c>
      <c r="AA8" s="22">
        <v>100000</v>
      </c>
    </row>
    <row r="9" spans="1:27" ht="12.75">
      <c r="A9" s="2" t="s">
        <v>36</v>
      </c>
      <c r="B9" s="3"/>
      <c r="C9" s="19">
        <f aca="true" t="shared" si="1" ref="C9:Y9">SUM(C10:C14)</f>
        <v>662523</v>
      </c>
      <c r="D9" s="19">
        <f>SUM(D10:D14)</f>
        <v>0</v>
      </c>
      <c r="E9" s="20">
        <f t="shared" si="1"/>
        <v>1147000</v>
      </c>
      <c r="F9" s="21">
        <f t="shared" si="1"/>
        <v>1147000</v>
      </c>
      <c r="G9" s="21">
        <f t="shared" si="1"/>
        <v>15410</v>
      </c>
      <c r="H9" s="21">
        <f t="shared" si="1"/>
        <v>3978</v>
      </c>
      <c r="I9" s="21">
        <f t="shared" si="1"/>
        <v>7415</v>
      </c>
      <c r="J9" s="21">
        <f t="shared" si="1"/>
        <v>26803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26803</v>
      </c>
      <c r="X9" s="21">
        <f t="shared" si="1"/>
        <v>286749</v>
      </c>
      <c r="Y9" s="21">
        <f t="shared" si="1"/>
        <v>-259946</v>
      </c>
      <c r="Z9" s="4">
        <f>+IF(X9&lt;&gt;0,+(Y9/X9)*100,0)</f>
        <v>-90.65280088160725</v>
      </c>
      <c r="AA9" s="19">
        <f>SUM(AA10:AA14)</f>
        <v>1147000</v>
      </c>
    </row>
    <row r="10" spans="1:27" ht="12.75">
      <c r="A10" s="5" t="s">
        <v>37</v>
      </c>
      <c r="B10" s="3"/>
      <c r="C10" s="22">
        <v>662523</v>
      </c>
      <c r="D10" s="22"/>
      <c r="E10" s="23">
        <v>1147000</v>
      </c>
      <c r="F10" s="24">
        <v>1147000</v>
      </c>
      <c r="G10" s="24">
        <v>15410</v>
      </c>
      <c r="H10" s="24">
        <v>3978</v>
      </c>
      <c r="I10" s="24">
        <v>7415</v>
      </c>
      <c r="J10" s="24">
        <v>26803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26803</v>
      </c>
      <c r="X10" s="24">
        <v>286749</v>
      </c>
      <c r="Y10" s="24">
        <v>-259946</v>
      </c>
      <c r="Z10" s="6">
        <v>-90.65</v>
      </c>
      <c r="AA10" s="22">
        <v>1147000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35606725</v>
      </c>
      <c r="D15" s="19">
        <f>SUM(D16:D18)</f>
        <v>0</v>
      </c>
      <c r="E15" s="20">
        <f t="shared" si="2"/>
        <v>18903800</v>
      </c>
      <c r="F15" s="21">
        <f t="shared" si="2"/>
        <v>18903800</v>
      </c>
      <c r="G15" s="21">
        <f t="shared" si="2"/>
        <v>330858</v>
      </c>
      <c r="H15" s="21">
        <f t="shared" si="2"/>
        <v>481193</v>
      </c>
      <c r="I15" s="21">
        <f t="shared" si="2"/>
        <v>514177</v>
      </c>
      <c r="J15" s="21">
        <f t="shared" si="2"/>
        <v>1326228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1326228</v>
      </c>
      <c r="X15" s="21">
        <f t="shared" si="2"/>
        <v>4725951</v>
      </c>
      <c r="Y15" s="21">
        <f t="shared" si="2"/>
        <v>-3399723</v>
      </c>
      <c r="Z15" s="4">
        <f>+IF(X15&lt;&gt;0,+(Y15/X15)*100,0)</f>
        <v>-71.93733070867641</v>
      </c>
      <c r="AA15" s="19">
        <f>SUM(AA16:AA18)</f>
        <v>18903800</v>
      </c>
    </row>
    <row r="16" spans="1:27" ht="12.75">
      <c r="A16" s="5" t="s">
        <v>43</v>
      </c>
      <c r="B16" s="3"/>
      <c r="C16" s="22">
        <v>277985</v>
      </c>
      <c r="D16" s="22"/>
      <c r="E16" s="23">
        <v>2000000</v>
      </c>
      <c r="F16" s="24">
        <v>2000000</v>
      </c>
      <c r="G16" s="24">
        <v>25824</v>
      </c>
      <c r="H16" s="24">
        <v>8211</v>
      </c>
      <c r="I16" s="24">
        <v>1552</v>
      </c>
      <c r="J16" s="24">
        <v>35587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35587</v>
      </c>
      <c r="X16" s="24">
        <v>500001</v>
      </c>
      <c r="Y16" s="24">
        <v>-464414</v>
      </c>
      <c r="Z16" s="6">
        <v>-92.88</v>
      </c>
      <c r="AA16" s="22">
        <v>2000000</v>
      </c>
    </row>
    <row r="17" spans="1:27" ht="12.75">
      <c r="A17" s="5" t="s">
        <v>44</v>
      </c>
      <c r="B17" s="3"/>
      <c r="C17" s="22">
        <v>35328740</v>
      </c>
      <c r="D17" s="22"/>
      <c r="E17" s="23">
        <v>16903800</v>
      </c>
      <c r="F17" s="24">
        <v>16903800</v>
      </c>
      <c r="G17" s="24">
        <v>305034</v>
      </c>
      <c r="H17" s="24">
        <v>472982</v>
      </c>
      <c r="I17" s="24">
        <v>512625</v>
      </c>
      <c r="J17" s="24">
        <v>1290641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1290641</v>
      </c>
      <c r="X17" s="24">
        <v>4225950</v>
      </c>
      <c r="Y17" s="24">
        <v>-2935309</v>
      </c>
      <c r="Z17" s="6">
        <v>-69.46</v>
      </c>
      <c r="AA17" s="22">
        <v>16903800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6856840</v>
      </c>
      <c r="D19" s="19">
        <f>SUM(D20:D23)</f>
        <v>0</v>
      </c>
      <c r="E19" s="20">
        <f t="shared" si="3"/>
        <v>22263470</v>
      </c>
      <c r="F19" s="21">
        <f t="shared" si="3"/>
        <v>22263470</v>
      </c>
      <c r="G19" s="21">
        <f t="shared" si="3"/>
        <v>1750637</v>
      </c>
      <c r="H19" s="21">
        <f t="shared" si="3"/>
        <v>2034847</v>
      </c>
      <c r="I19" s="21">
        <f t="shared" si="3"/>
        <v>1631556</v>
      </c>
      <c r="J19" s="21">
        <f t="shared" si="3"/>
        <v>5417040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5417040</v>
      </c>
      <c r="X19" s="21">
        <f t="shared" si="3"/>
        <v>5565867</v>
      </c>
      <c r="Y19" s="21">
        <f t="shared" si="3"/>
        <v>-148827</v>
      </c>
      <c r="Z19" s="4">
        <f>+IF(X19&lt;&gt;0,+(Y19/X19)*100,0)</f>
        <v>-2.6739230384053374</v>
      </c>
      <c r="AA19" s="19">
        <f>SUM(AA20:AA23)</f>
        <v>22263470</v>
      </c>
    </row>
    <row r="20" spans="1:27" ht="12.75">
      <c r="A20" s="5" t="s">
        <v>47</v>
      </c>
      <c r="B20" s="3"/>
      <c r="C20" s="22">
        <v>5529403</v>
      </c>
      <c r="D20" s="22"/>
      <c r="E20" s="23">
        <v>12277293</v>
      </c>
      <c r="F20" s="24">
        <v>12277293</v>
      </c>
      <c r="G20" s="24">
        <v>588292</v>
      </c>
      <c r="H20" s="24">
        <v>873132</v>
      </c>
      <c r="I20" s="24">
        <v>1203352</v>
      </c>
      <c r="J20" s="24">
        <v>2664776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2664776</v>
      </c>
      <c r="X20" s="24">
        <v>3069324</v>
      </c>
      <c r="Y20" s="24">
        <v>-404548</v>
      </c>
      <c r="Z20" s="6">
        <v>-13.18</v>
      </c>
      <c r="AA20" s="22">
        <v>12277293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1327437</v>
      </c>
      <c r="D23" s="22"/>
      <c r="E23" s="23">
        <v>9986177</v>
      </c>
      <c r="F23" s="24">
        <v>9986177</v>
      </c>
      <c r="G23" s="24">
        <v>1162345</v>
      </c>
      <c r="H23" s="24">
        <v>1161715</v>
      </c>
      <c r="I23" s="24">
        <v>428204</v>
      </c>
      <c r="J23" s="24">
        <v>2752264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2752264</v>
      </c>
      <c r="X23" s="24">
        <v>2496543</v>
      </c>
      <c r="Y23" s="24">
        <v>255721</v>
      </c>
      <c r="Z23" s="6">
        <v>10.24</v>
      </c>
      <c r="AA23" s="22">
        <v>9986177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115086226</v>
      </c>
      <c r="D25" s="44">
        <f>+D5+D9+D15+D19+D24</f>
        <v>0</v>
      </c>
      <c r="E25" s="45">
        <f t="shared" si="4"/>
        <v>121313170</v>
      </c>
      <c r="F25" s="46">
        <f t="shared" si="4"/>
        <v>121313170</v>
      </c>
      <c r="G25" s="46">
        <f t="shared" si="4"/>
        <v>21179247</v>
      </c>
      <c r="H25" s="46">
        <f t="shared" si="4"/>
        <v>5210376</v>
      </c>
      <c r="I25" s="46">
        <f t="shared" si="4"/>
        <v>4558601</v>
      </c>
      <c r="J25" s="46">
        <f t="shared" si="4"/>
        <v>30948224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30948224</v>
      </c>
      <c r="X25" s="46">
        <f t="shared" si="4"/>
        <v>30328290</v>
      </c>
      <c r="Y25" s="46">
        <f t="shared" si="4"/>
        <v>619934</v>
      </c>
      <c r="Z25" s="47">
        <f>+IF(X25&lt;&gt;0,+(Y25/X25)*100,0)</f>
        <v>2.0440783176367674</v>
      </c>
      <c r="AA25" s="44">
        <f>+AA5+AA9+AA15+AA19+AA24</f>
        <v>121313170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74339790</v>
      </c>
      <c r="D28" s="19">
        <f>SUM(D29:D31)</f>
        <v>0</v>
      </c>
      <c r="E28" s="20">
        <f t="shared" si="5"/>
        <v>82993038</v>
      </c>
      <c r="F28" s="21">
        <f t="shared" si="5"/>
        <v>82993038</v>
      </c>
      <c r="G28" s="21">
        <f t="shared" si="5"/>
        <v>2451511</v>
      </c>
      <c r="H28" s="21">
        <f t="shared" si="5"/>
        <v>2877797</v>
      </c>
      <c r="I28" s="21">
        <f t="shared" si="5"/>
        <v>3095070</v>
      </c>
      <c r="J28" s="21">
        <f t="shared" si="5"/>
        <v>8424378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8424378</v>
      </c>
      <c r="X28" s="21">
        <f t="shared" si="5"/>
        <v>20748258</v>
      </c>
      <c r="Y28" s="21">
        <f t="shared" si="5"/>
        <v>-12323880</v>
      </c>
      <c r="Z28" s="4">
        <f>+IF(X28&lt;&gt;0,+(Y28/X28)*100,0)</f>
        <v>-59.39717927162849</v>
      </c>
      <c r="AA28" s="19">
        <f>SUM(AA29:AA31)</f>
        <v>82993038</v>
      </c>
    </row>
    <row r="29" spans="1:27" ht="12.75">
      <c r="A29" s="5" t="s">
        <v>33</v>
      </c>
      <c r="B29" s="3"/>
      <c r="C29" s="22">
        <v>19756236</v>
      </c>
      <c r="D29" s="22"/>
      <c r="E29" s="23">
        <v>18245377</v>
      </c>
      <c r="F29" s="24">
        <v>18245377</v>
      </c>
      <c r="G29" s="24">
        <v>695078</v>
      </c>
      <c r="H29" s="24">
        <v>608835</v>
      </c>
      <c r="I29" s="24">
        <v>683373</v>
      </c>
      <c r="J29" s="24">
        <v>1987286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1987286</v>
      </c>
      <c r="X29" s="24">
        <v>4561344</v>
      </c>
      <c r="Y29" s="24">
        <v>-2574058</v>
      </c>
      <c r="Z29" s="6">
        <v>-56.43</v>
      </c>
      <c r="AA29" s="22">
        <v>18245377</v>
      </c>
    </row>
    <row r="30" spans="1:27" ht="12.75">
      <c r="A30" s="5" t="s">
        <v>34</v>
      </c>
      <c r="B30" s="3"/>
      <c r="C30" s="25">
        <v>43779247</v>
      </c>
      <c r="D30" s="25"/>
      <c r="E30" s="26">
        <v>53144103</v>
      </c>
      <c r="F30" s="27">
        <v>53144103</v>
      </c>
      <c r="G30" s="27">
        <v>1041525</v>
      </c>
      <c r="H30" s="27">
        <v>1242539</v>
      </c>
      <c r="I30" s="27">
        <v>1610239</v>
      </c>
      <c r="J30" s="27">
        <v>3894303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3894303</v>
      </c>
      <c r="X30" s="27">
        <v>13286025</v>
      </c>
      <c r="Y30" s="27">
        <v>-9391722</v>
      </c>
      <c r="Z30" s="7">
        <v>-70.69</v>
      </c>
      <c r="AA30" s="25">
        <v>53144103</v>
      </c>
    </row>
    <row r="31" spans="1:27" ht="12.75">
      <c r="A31" s="5" t="s">
        <v>35</v>
      </c>
      <c r="B31" s="3"/>
      <c r="C31" s="22">
        <v>10804307</v>
      </c>
      <c r="D31" s="22"/>
      <c r="E31" s="23">
        <v>11603558</v>
      </c>
      <c r="F31" s="24">
        <v>11603558</v>
      </c>
      <c r="G31" s="24">
        <v>714908</v>
      </c>
      <c r="H31" s="24">
        <v>1026423</v>
      </c>
      <c r="I31" s="24">
        <v>801458</v>
      </c>
      <c r="J31" s="24">
        <v>2542789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2542789</v>
      </c>
      <c r="X31" s="24">
        <v>2900889</v>
      </c>
      <c r="Y31" s="24">
        <v>-358100</v>
      </c>
      <c r="Z31" s="6">
        <v>-12.34</v>
      </c>
      <c r="AA31" s="22">
        <v>11603558</v>
      </c>
    </row>
    <row r="32" spans="1:27" ht="12.75">
      <c r="A32" s="2" t="s">
        <v>36</v>
      </c>
      <c r="B32" s="3"/>
      <c r="C32" s="19">
        <f aca="true" t="shared" si="6" ref="C32:Y32">SUM(C33:C37)</f>
        <v>2364690</v>
      </c>
      <c r="D32" s="19">
        <f>SUM(D33:D37)</f>
        <v>0</v>
      </c>
      <c r="E32" s="20">
        <f t="shared" si="6"/>
        <v>3182929</v>
      </c>
      <c r="F32" s="21">
        <f t="shared" si="6"/>
        <v>3182929</v>
      </c>
      <c r="G32" s="21">
        <f t="shared" si="6"/>
        <v>181662</v>
      </c>
      <c r="H32" s="21">
        <f t="shared" si="6"/>
        <v>158664</v>
      </c>
      <c r="I32" s="21">
        <f t="shared" si="6"/>
        <v>111535</v>
      </c>
      <c r="J32" s="21">
        <f t="shared" si="6"/>
        <v>451861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451861</v>
      </c>
      <c r="X32" s="21">
        <f t="shared" si="6"/>
        <v>795732</v>
      </c>
      <c r="Y32" s="21">
        <f t="shared" si="6"/>
        <v>-343871</v>
      </c>
      <c r="Z32" s="4">
        <f>+IF(X32&lt;&gt;0,+(Y32/X32)*100,0)</f>
        <v>-43.21442395178276</v>
      </c>
      <c r="AA32" s="19">
        <f>SUM(AA33:AA37)</f>
        <v>3182929</v>
      </c>
    </row>
    <row r="33" spans="1:27" ht="12.75">
      <c r="A33" s="5" t="s">
        <v>37</v>
      </c>
      <c r="B33" s="3"/>
      <c r="C33" s="22">
        <v>2364690</v>
      </c>
      <c r="D33" s="22"/>
      <c r="E33" s="23">
        <v>3182929</v>
      </c>
      <c r="F33" s="24">
        <v>3182929</v>
      </c>
      <c r="G33" s="24">
        <v>181662</v>
      </c>
      <c r="H33" s="24">
        <v>158664</v>
      </c>
      <c r="I33" s="24">
        <v>111535</v>
      </c>
      <c r="J33" s="24">
        <v>451861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451861</v>
      </c>
      <c r="X33" s="24">
        <v>795732</v>
      </c>
      <c r="Y33" s="24">
        <v>-343871</v>
      </c>
      <c r="Z33" s="6">
        <v>-43.21</v>
      </c>
      <c r="AA33" s="22">
        <v>3182929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17533596</v>
      </c>
      <c r="D38" s="19">
        <f>SUM(D39:D41)</f>
        <v>0</v>
      </c>
      <c r="E38" s="20">
        <f t="shared" si="7"/>
        <v>22802816</v>
      </c>
      <c r="F38" s="21">
        <f t="shared" si="7"/>
        <v>22802816</v>
      </c>
      <c r="G38" s="21">
        <f t="shared" si="7"/>
        <v>1169284</v>
      </c>
      <c r="H38" s="21">
        <f t="shared" si="7"/>
        <v>1635296</v>
      </c>
      <c r="I38" s="21">
        <f t="shared" si="7"/>
        <v>1383775</v>
      </c>
      <c r="J38" s="21">
        <f t="shared" si="7"/>
        <v>4188355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4188355</v>
      </c>
      <c r="X38" s="21">
        <f t="shared" si="7"/>
        <v>5700705</v>
      </c>
      <c r="Y38" s="21">
        <f t="shared" si="7"/>
        <v>-1512350</v>
      </c>
      <c r="Z38" s="4">
        <f>+IF(X38&lt;&gt;0,+(Y38/X38)*100,0)</f>
        <v>-26.52917490029742</v>
      </c>
      <c r="AA38" s="19">
        <f>SUM(AA39:AA41)</f>
        <v>22802816</v>
      </c>
    </row>
    <row r="39" spans="1:27" ht="12.75">
      <c r="A39" s="5" t="s">
        <v>43</v>
      </c>
      <c r="B39" s="3"/>
      <c r="C39" s="22">
        <v>4582389</v>
      </c>
      <c r="D39" s="22"/>
      <c r="E39" s="23">
        <v>7795437</v>
      </c>
      <c r="F39" s="24">
        <v>7795437</v>
      </c>
      <c r="G39" s="24">
        <v>322528</v>
      </c>
      <c r="H39" s="24">
        <v>525521</v>
      </c>
      <c r="I39" s="24">
        <v>437058</v>
      </c>
      <c r="J39" s="24">
        <v>1285107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1285107</v>
      </c>
      <c r="X39" s="24">
        <v>1948860</v>
      </c>
      <c r="Y39" s="24">
        <v>-663753</v>
      </c>
      <c r="Z39" s="6">
        <v>-34.06</v>
      </c>
      <c r="AA39" s="22">
        <v>7795437</v>
      </c>
    </row>
    <row r="40" spans="1:27" ht="12.75">
      <c r="A40" s="5" t="s">
        <v>44</v>
      </c>
      <c r="B40" s="3"/>
      <c r="C40" s="22">
        <v>12951207</v>
      </c>
      <c r="D40" s="22"/>
      <c r="E40" s="23">
        <v>15007379</v>
      </c>
      <c r="F40" s="24">
        <v>15007379</v>
      </c>
      <c r="G40" s="24">
        <v>846756</v>
      </c>
      <c r="H40" s="24">
        <v>1109775</v>
      </c>
      <c r="I40" s="24">
        <v>946717</v>
      </c>
      <c r="J40" s="24">
        <v>2903248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2903248</v>
      </c>
      <c r="X40" s="24">
        <v>3751845</v>
      </c>
      <c r="Y40" s="24">
        <v>-848597</v>
      </c>
      <c r="Z40" s="6">
        <v>-22.62</v>
      </c>
      <c r="AA40" s="22">
        <v>15007379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14592353</v>
      </c>
      <c r="D42" s="19">
        <f>SUM(D43:D46)</f>
        <v>0</v>
      </c>
      <c r="E42" s="20">
        <f t="shared" si="8"/>
        <v>18336339</v>
      </c>
      <c r="F42" s="21">
        <f t="shared" si="8"/>
        <v>18336339</v>
      </c>
      <c r="G42" s="21">
        <f t="shared" si="8"/>
        <v>548943</v>
      </c>
      <c r="H42" s="21">
        <f t="shared" si="8"/>
        <v>2914360</v>
      </c>
      <c r="I42" s="21">
        <f t="shared" si="8"/>
        <v>778016</v>
      </c>
      <c r="J42" s="21">
        <f t="shared" si="8"/>
        <v>4241319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4241319</v>
      </c>
      <c r="X42" s="21">
        <f t="shared" si="8"/>
        <v>4584084</v>
      </c>
      <c r="Y42" s="21">
        <f t="shared" si="8"/>
        <v>-342765</v>
      </c>
      <c r="Z42" s="4">
        <f>+IF(X42&lt;&gt;0,+(Y42/X42)*100,0)</f>
        <v>-7.477284447667189</v>
      </c>
      <c r="AA42" s="19">
        <f>SUM(AA43:AA46)</f>
        <v>18336339</v>
      </c>
    </row>
    <row r="43" spans="1:27" ht="12.75">
      <c r="A43" s="5" t="s">
        <v>47</v>
      </c>
      <c r="B43" s="3"/>
      <c r="C43" s="22">
        <v>8442211</v>
      </c>
      <c r="D43" s="22"/>
      <c r="E43" s="23">
        <v>11507653</v>
      </c>
      <c r="F43" s="24">
        <v>11507653</v>
      </c>
      <c r="G43" s="24">
        <v>111766</v>
      </c>
      <c r="H43" s="24">
        <v>2456111</v>
      </c>
      <c r="I43" s="24">
        <v>171019</v>
      </c>
      <c r="J43" s="24">
        <v>2738896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2738896</v>
      </c>
      <c r="X43" s="24">
        <v>2876913</v>
      </c>
      <c r="Y43" s="24">
        <v>-138017</v>
      </c>
      <c r="Z43" s="6">
        <v>-4.8</v>
      </c>
      <c r="AA43" s="22">
        <v>11507653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6150142</v>
      </c>
      <c r="D46" s="22"/>
      <c r="E46" s="23">
        <v>6828686</v>
      </c>
      <c r="F46" s="24">
        <v>6828686</v>
      </c>
      <c r="G46" s="24">
        <v>437177</v>
      </c>
      <c r="H46" s="24">
        <v>458249</v>
      </c>
      <c r="I46" s="24">
        <v>606997</v>
      </c>
      <c r="J46" s="24">
        <v>1502423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1502423</v>
      </c>
      <c r="X46" s="24">
        <v>1707171</v>
      </c>
      <c r="Y46" s="24">
        <v>-204748</v>
      </c>
      <c r="Z46" s="6">
        <v>-11.99</v>
      </c>
      <c r="AA46" s="22">
        <v>6828686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108830429</v>
      </c>
      <c r="D48" s="44">
        <f>+D28+D32+D38+D42+D47</f>
        <v>0</v>
      </c>
      <c r="E48" s="45">
        <f t="shared" si="9"/>
        <v>127315122</v>
      </c>
      <c r="F48" s="46">
        <f t="shared" si="9"/>
        <v>127315122</v>
      </c>
      <c r="G48" s="46">
        <f t="shared" si="9"/>
        <v>4351400</v>
      </c>
      <c r="H48" s="46">
        <f t="shared" si="9"/>
        <v>7586117</v>
      </c>
      <c r="I48" s="46">
        <f t="shared" si="9"/>
        <v>5368396</v>
      </c>
      <c r="J48" s="46">
        <f t="shared" si="9"/>
        <v>17305913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17305913</v>
      </c>
      <c r="X48" s="46">
        <f t="shared" si="9"/>
        <v>31828779</v>
      </c>
      <c r="Y48" s="46">
        <f t="shared" si="9"/>
        <v>-14522866</v>
      </c>
      <c r="Z48" s="47">
        <f>+IF(X48&lt;&gt;0,+(Y48/X48)*100,0)</f>
        <v>-45.628096509765584</v>
      </c>
      <c r="AA48" s="44">
        <f>+AA28+AA32+AA38+AA42+AA47</f>
        <v>127315122</v>
      </c>
    </row>
    <row r="49" spans="1:27" ht="12.75">
      <c r="A49" s="14" t="s">
        <v>58</v>
      </c>
      <c r="B49" s="15"/>
      <c r="C49" s="48">
        <f aca="true" t="shared" si="10" ref="C49:Y49">+C25-C48</f>
        <v>6255797</v>
      </c>
      <c r="D49" s="48">
        <f>+D25-D48</f>
        <v>0</v>
      </c>
      <c r="E49" s="49">
        <f t="shared" si="10"/>
        <v>-6001952</v>
      </c>
      <c r="F49" s="50">
        <f t="shared" si="10"/>
        <v>-6001952</v>
      </c>
      <c r="G49" s="50">
        <f t="shared" si="10"/>
        <v>16827847</v>
      </c>
      <c r="H49" s="50">
        <f t="shared" si="10"/>
        <v>-2375741</v>
      </c>
      <c r="I49" s="50">
        <f t="shared" si="10"/>
        <v>-809795</v>
      </c>
      <c r="J49" s="50">
        <f t="shared" si="10"/>
        <v>13642311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13642311</v>
      </c>
      <c r="X49" s="50">
        <f>IF(F25=F48,0,X25-X48)</f>
        <v>-1500489</v>
      </c>
      <c r="Y49" s="50">
        <f t="shared" si="10"/>
        <v>15142800</v>
      </c>
      <c r="Z49" s="51">
        <f>+IF(X49&lt;&gt;0,+(Y49/X49)*100,0)</f>
        <v>-1009.1910037327832</v>
      </c>
      <c r="AA49" s="48">
        <f>+AA25-AA48</f>
        <v>-6001952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154871017</v>
      </c>
      <c r="D5" s="19">
        <f>SUM(D6:D8)</f>
        <v>0</v>
      </c>
      <c r="E5" s="20">
        <f t="shared" si="0"/>
        <v>144441106</v>
      </c>
      <c r="F5" s="21">
        <f t="shared" si="0"/>
        <v>144441106</v>
      </c>
      <c r="G5" s="21">
        <f t="shared" si="0"/>
        <v>51913063</v>
      </c>
      <c r="H5" s="21">
        <f t="shared" si="0"/>
        <v>1581790</v>
      </c>
      <c r="I5" s="21">
        <f t="shared" si="0"/>
        <v>5239901</v>
      </c>
      <c r="J5" s="21">
        <f t="shared" si="0"/>
        <v>58734754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58734754</v>
      </c>
      <c r="X5" s="21">
        <f t="shared" si="0"/>
        <v>51451749</v>
      </c>
      <c r="Y5" s="21">
        <f t="shared" si="0"/>
        <v>7283005</v>
      </c>
      <c r="Z5" s="4">
        <f>+IF(X5&lt;&gt;0,+(Y5/X5)*100,0)</f>
        <v>14.155019297789078</v>
      </c>
      <c r="AA5" s="19">
        <f>SUM(AA6:AA8)</f>
        <v>144441106</v>
      </c>
    </row>
    <row r="6" spans="1:27" ht="12.75">
      <c r="A6" s="5" t="s">
        <v>33</v>
      </c>
      <c r="B6" s="3"/>
      <c r="C6" s="22">
        <v>137175129</v>
      </c>
      <c r="D6" s="22"/>
      <c r="E6" s="23">
        <v>142565467</v>
      </c>
      <c r="F6" s="24">
        <v>142565467</v>
      </c>
      <c r="G6" s="24">
        <v>50840703</v>
      </c>
      <c r="H6" s="24">
        <v>255729</v>
      </c>
      <c r="I6" s="24">
        <v>3993566</v>
      </c>
      <c r="J6" s="24">
        <v>55089998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55089998</v>
      </c>
      <c r="X6" s="24">
        <v>51000000</v>
      </c>
      <c r="Y6" s="24">
        <v>4089998</v>
      </c>
      <c r="Z6" s="6">
        <v>8.02</v>
      </c>
      <c r="AA6" s="22">
        <v>142565467</v>
      </c>
    </row>
    <row r="7" spans="1:27" ht="12.75">
      <c r="A7" s="5" t="s">
        <v>34</v>
      </c>
      <c r="B7" s="3"/>
      <c r="C7" s="25">
        <v>17695888</v>
      </c>
      <c r="D7" s="25"/>
      <c r="E7" s="26">
        <v>1875639</v>
      </c>
      <c r="F7" s="27">
        <v>1875639</v>
      </c>
      <c r="G7" s="27">
        <v>1072360</v>
      </c>
      <c r="H7" s="27">
        <v>1326061</v>
      </c>
      <c r="I7" s="27">
        <v>1246335</v>
      </c>
      <c r="J7" s="27">
        <v>3644756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3644756</v>
      </c>
      <c r="X7" s="27">
        <v>451749</v>
      </c>
      <c r="Y7" s="27">
        <v>3193007</v>
      </c>
      <c r="Z7" s="7">
        <v>706.81</v>
      </c>
      <c r="AA7" s="25">
        <v>1875639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2078561</v>
      </c>
      <c r="D9" s="19">
        <f>SUM(D10:D14)</f>
        <v>0</v>
      </c>
      <c r="E9" s="20">
        <f t="shared" si="1"/>
        <v>2602649</v>
      </c>
      <c r="F9" s="21">
        <f t="shared" si="1"/>
        <v>2602649</v>
      </c>
      <c r="G9" s="21">
        <f t="shared" si="1"/>
        <v>0</v>
      </c>
      <c r="H9" s="21">
        <f t="shared" si="1"/>
        <v>62333</v>
      </c>
      <c r="I9" s="21">
        <f t="shared" si="1"/>
        <v>0</v>
      </c>
      <c r="J9" s="21">
        <f t="shared" si="1"/>
        <v>62333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62333</v>
      </c>
      <c r="X9" s="21">
        <f t="shared" si="1"/>
        <v>660501</v>
      </c>
      <c r="Y9" s="21">
        <f t="shared" si="1"/>
        <v>-598168</v>
      </c>
      <c r="Z9" s="4">
        <f>+IF(X9&lt;&gt;0,+(Y9/X9)*100,0)</f>
        <v>-90.56276977627589</v>
      </c>
      <c r="AA9" s="19">
        <f>SUM(AA10:AA14)</f>
        <v>2602649</v>
      </c>
    </row>
    <row r="10" spans="1:27" ht="12.75">
      <c r="A10" s="5" t="s">
        <v>37</v>
      </c>
      <c r="B10" s="3"/>
      <c r="C10" s="22">
        <v>1857602</v>
      </c>
      <c r="D10" s="22"/>
      <c r="E10" s="23">
        <v>2126698</v>
      </c>
      <c r="F10" s="24">
        <v>2126698</v>
      </c>
      <c r="G10" s="24"/>
      <c r="H10" s="24">
        <v>30865</v>
      </c>
      <c r="I10" s="24"/>
      <c r="J10" s="24">
        <v>30865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30865</v>
      </c>
      <c r="X10" s="24">
        <v>552999</v>
      </c>
      <c r="Y10" s="24">
        <v>-522134</v>
      </c>
      <c r="Z10" s="6">
        <v>-94.42</v>
      </c>
      <c r="AA10" s="22">
        <v>2126698</v>
      </c>
    </row>
    <row r="11" spans="1:27" ht="12.75">
      <c r="A11" s="5" t="s">
        <v>38</v>
      </c>
      <c r="B11" s="3"/>
      <c r="C11" s="22"/>
      <c r="D11" s="22"/>
      <c r="E11" s="23">
        <v>1000</v>
      </c>
      <c r="F11" s="24">
        <v>1000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1000</v>
      </c>
    </row>
    <row r="12" spans="1:27" ht="12.75">
      <c r="A12" s="5" t="s">
        <v>39</v>
      </c>
      <c r="B12" s="3"/>
      <c r="C12" s="22"/>
      <c r="D12" s="22"/>
      <c r="E12" s="23">
        <v>10760</v>
      </c>
      <c r="F12" s="24">
        <v>10760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2751</v>
      </c>
      <c r="Y12" s="24">
        <v>-2751</v>
      </c>
      <c r="Z12" s="6">
        <v>-100</v>
      </c>
      <c r="AA12" s="22">
        <v>10760</v>
      </c>
    </row>
    <row r="13" spans="1:27" ht="12.75">
      <c r="A13" s="5" t="s">
        <v>40</v>
      </c>
      <c r="B13" s="3"/>
      <c r="C13" s="22">
        <v>220959</v>
      </c>
      <c r="D13" s="22"/>
      <c r="E13" s="23">
        <v>464191</v>
      </c>
      <c r="F13" s="24">
        <v>464191</v>
      </c>
      <c r="G13" s="24"/>
      <c r="H13" s="24">
        <v>31468</v>
      </c>
      <c r="I13" s="24"/>
      <c r="J13" s="24">
        <v>31468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31468</v>
      </c>
      <c r="X13" s="24">
        <v>104751</v>
      </c>
      <c r="Y13" s="24">
        <v>-73283</v>
      </c>
      <c r="Z13" s="6">
        <v>-69.96</v>
      </c>
      <c r="AA13" s="22">
        <v>464191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41937289</v>
      </c>
      <c r="D15" s="19">
        <f>SUM(D16:D18)</f>
        <v>0</v>
      </c>
      <c r="E15" s="20">
        <f t="shared" si="2"/>
        <v>76841706</v>
      </c>
      <c r="F15" s="21">
        <f t="shared" si="2"/>
        <v>76841706</v>
      </c>
      <c r="G15" s="21">
        <f t="shared" si="2"/>
        <v>560440</v>
      </c>
      <c r="H15" s="21">
        <f t="shared" si="2"/>
        <v>572208</v>
      </c>
      <c r="I15" s="21">
        <f t="shared" si="2"/>
        <v>3643362</v>
      </c>
      <c r="J15" s="21">
        <f t="shared" si="2"/>
        <v>4776010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4776010</v>
      </c>
      <c r="X15" s="21">
        <f t="shared" si="2"/>
        <v>20232749</v>
      </c>
      <c r="Y15" s="21">
        <f t="shared" si="2"/>
        <v>-15456739</v>
      </c>
      <c r="Z15" s="4">
        <f>+IF(X15&lt;&gt;0,+(Y15/X15)*100,0)</f>
        <v>-76.39465601041164</v>
      </c>
      <c r="AA15" s="19">
        <f>SUM(AA16:AA18)</f>
        <v>76841706</v>
      </c>
    </row>
    <row r="16" spans="1:27" ht="12.75">
      <c r="A16" s="5" t="s">
        <v>43</v>
      </c>
      <c r="B16" s="3"/>
      <c r="C16" s="22">
        <v>2415403</v>
      </c>
      <c r="D16" s="22"/>
      <c r="E16" s="23">
        <v>2807350</v>
      </c>
      <c r="F16" s="24">
        <v>2807350</v>
      </c>
      <c r="G16" s="24">
        <v>308274</v>
      </c>
      <c r="H16" s="24">
        <v>381263</v>
      </c>
      <c r="I16" s="24">
        <v>3016046</v>
      </c>
      <c r="J16" s="24">
        <v>3705583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3705583</v>
      </c>
      <c r="X16" s="24">
        <v>406500</v>
      </c>
      <c r="Y16" s="24">
        <v>3299083</v>
      </c>
      <c r="Z16" s="6">
        <v>811.58</v>
      </c>
      <c r="AA16" s="22">
        <v>2807350</v>
      </c>
    </row>
    <row r="17" spans="1:27" ht="12.75">
      <c r="A17" s="5" t="s">
        <v>44</v>
      </c>
      <c r="B17" s="3"/>
      <c r="C17" s="22">
        <v>39291276</v>
      </c>
      <c r="D17" s="22"/>
      <c r="E17" s="23">
        <v>73629694</v>
      </c>
      <c r="F17" s="24">
        <v>73629694</v>
      </c>
      <c r="G17" s="24">
        <v>252166</v>
      </c>
      <c r="H17" s="24">
        <v>190639</v>
      </c>
      <c r="I17" s="24">
        <v>627316</v>
      </c>
      <c r="J17" s="24">
        <v>1070121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1070121</v>
      </c>
      <c r="X17" s="24">
        <v>19776249</v>
      </c>
      <c r="Y17" s="24">
        <v>-18706128</v>
      </c>
      <c r="Z17" s="6">
        <v>-94.59</v>
      </c>
      <c r="AA17" s="22">
        <v>73629694</v>
      </c>
    </row>
    <row r="18" spans="1:27" ht="12.75">
      <c r="A18" s="5" t="s">
        <v>45</v>
      </c>
      <c r="B18" s="3"/>
      <c r="C18" s="22">
        <v>230610</v>
      </c>
      <c r="D18" s="22"/>
      <c r="E18" s="23">
        <v>404662</v>
      </c>
      <c r="F18" s="24">
        <v>404662</v>
      </c>
      <c r="G18" s="24"/>
      <c r="H18" s="24">
        <v>306</v>
      </c>
      <c r="I18" s="24"/>
      <c r="J18" s="24">
        <v>306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306</v>
      </c>
      <c r="X18" s="24">
        <v>50000</v>
      </c>
      <c r="Y18" s="24">
        <v>-49694</v>
      </c>
      <c r="Z18" s="6">
        <v>-99.39</v>
      </c>
      <c r="AA18" s="22">
        <v>404662</v>
      </c>
    </row>
    <row r="19" spans="1:27" ht="12.75">
      <c r="A19" s="2" t="s">
        <v>46</v>
      </c>
      <c r="B19" s="8"/>
      <c r="C19" s="19">
        <f aca="true" t="shared" si="3" ref="C19:Y19">SUM(C20:C23)</f>
        <v>42174033</v>
      </c>
      <c r="D19" s="19">
        <f>SUM(D20:D23)</f>
        <v>0</v>
      </c>
      <c r="E19" s="20">
        <f t="shared" si="3"/>
        <v>49407996</v>
      </c>
      <c r="F19" s="21">
        <f t="shared" si="3"/>
        <v>49407996</v>
      </c>
      <c r="G19" s="21">
        <f t="shared" si="3"/>
        <v>4025072</v>
      </c>
      <c r="H19" s="21">
        <f t="shared" si="3"/>
        <v>3579992</v>
      </c>
      <c r="I19" s="21">
        <f t="shared" si="3"/>
        <v>3508537</v>
      </c>
      <c r="J19" s="21">
        <f t="shared" si="3"/>
        <v>11113601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11113601</v>
      </c>
      <c r="X19" s="21">
        <f t="shared" si="3"/>
        <v>12144000</v>
      </c>
      <c r="Y19" s="21">
        <f t="shared" si="3"/>
        <v>-1030399</v>
      </c>
      <c r="Z19" s="4">
        <f>+IF(X19&lt;&gt;0,+(Y19/X19)*100,0)</f>
        <v>-8.48484025032938</v>
      </c>
      <c r="AA19" s="19">
        <f>SUM(AA20:AA23)</f>
        <v>49407996</v>
      </c>
    </row>
    <row r="20" spans="1:27" ht="12.75">
      <c r="A20" s="5" t="s">
        <v>47</v>
      </c>
      <c r="B20" s="3"/>
      <c r="C20" s="22">
        <v>33585431</v>
      </c>
      <c r="D20" s="22"/>
      <c r="E20" s="23">
        <v>39406920</v>
      </c>
      <c r="F20" s="24">
        <v>39406920</v>
      </c>
      <c r="G20" s="24">
        <v>3262854</v>
      </c>
      <c r="H20" s="24">
        <v>2816666</v>
      </c>
      <c r="I20" s="24">
        <v>2745114</v>
      </c>
      <c r="J20" s="24">
        <v>8824634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8824634</v>
      </c>
      <c r="X20" s="24">
        <v>9643749</v>
      </c>
      <c r="Y20" s="24">
        <v>-819115</v>
      </c>
      <c r="Z20" s="6">
        <v>-8.49</v>
      </c>
      <c r="AA20" s="22">
        <v>39406920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8588602</v>
      </c>
      <c r="D23" s="22"/>
      <c r="E23" s="23">
        <v>10001076</v>
      </c>
      <c r="F23" s="24">
        <v>10001076</v>
      </c>
      <c r="G23" s="24">
        <v>762218</v>
      </c>
      <c r="H23" s="24">
        <v>763326</v>
      </c>
      <c r="I23" s="24">
        <v>763423</v>
      </c>
      <c r="J23" s="24">
        <v>2288967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2288967</v>
      </c>
      <c r="X23" s="24">
        <v>2500251</v>
      </c>
      <c r="Y23" s="24">
        <v>-211284</v>
      </c>
      <c r="Z23" s="6">
        <v>-8.45</v>
      </c>
      <c r="AA23" s="22">
        <v>10001076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241060900</v>
      </c>
      <c r="D25" s="44">
        <f>+D5+D9+D15+D19+D24</f>
        <v>0</v>
      </c>
      <c r="E25" s="45">
        <f t="shared" si="4"/>
        <v>273293457</v>
      </c>
      <c r="F25" s="46">
        <f t="shared" si="4"/>
        <v>273293457</v>
      </c>
      <c r="G25" s="46">
        <f t="shared" si="4"/>
        <v>56498575</v>
      </c>
      <c r="H25" s="46">
        <f t="shared" si="4"/>
        <v>5796323</v>
      </c>
      <c r="I25" s="46">
        <f t="shared" si="4"/>
        <v>12391800</v>
      </c>
      <c r="J25" s="46">
        <f t="shared" si="4"/>
        <v>74686698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74686698</v>
      </c>
      <c r="X25" s="46">
        <f t="shared" si="4"/>
        <v>84488999</v>
      </c>
      <c r="Y25" s="46">
        <f t="shared" si="4"/>
        <v>-9802301</v>
      </c>
      <c r="Z25" s="47">
        <f>+IF(X25&lt;&gt;0,+(Y25/X25)*100,0)</f>
        <v>-11.601866652485727</v>
      </c>
      <c r="AA25" s="44">
        <f>+AA5+AA9+AA15+AA19+AA24</f>
        <v>273293457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102344176</v>
      </c>
      <c r="D28" s="19">
        <f>SUM(D29:D31)</f>
        <v>0</v>
      </c>
      <c r="E28" s="20">
        <f t="shared" si="5"/>
        <v>96110617</v>
      </c>
      <c r="F28" s="21">
        <f t="shared" si="5"/>
        <v>96110617</v>
      </c>
      <c r="G28" s="21">
        <f t="shared" si="5"/>
        <v>19027052</v>
      </c>
      <c r="H28" s="21">
        <f t="shared" si="5"/>
        <v>10528502</v>
      </c>
      <c r="I28" s="21">
        <f t="shared" si="5"/>
        <v>20195654</v>
      </c>
      <c r="J28" s="21">
        <f t="shared" si="5"/>
        <v>49751208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49751208</v>
      </c>
      <c r="X28" s="21">
        <f t="shared" si="5"/>
        <v>19709332</v>
      </c>
      <c r="Y28" s="21">
        <f t="shared" si="5"/>
        <v>30041876</v>
      </c>
      <c r="Z28" s="4">
        <f>+IF(X28&lt;&gt;0,+(Y28/X28)*100,0)</f>
        <v>152.42462808988148</v>
      </c>
      <c r="AA28" s="19">
        <f>SUM(AA29:AA31)</f>
        <v>96110617</v>
      </c>
    </row>
    <row r="29" spans="1:27" ht="12.75">
      <c r="A29" s="5" t="s">
        <v>33</v>
      </c>
      <c r="B29" s="3"/>
      <c r="C29" s="22">
        <v>64036324</v>
      </c>
      <c r="D29" s="22"/>
      <c r="E29" s="23">
        <v>49965036</v>
      </c>
      <c r="F29" s="24">
        <v>49965036</v>
      </c>
      <c r="G29" s="24">
        <v>7060048</v>
      </c>
      <c r="H29" s="24">
        <v>7280152</v>
      </c>
      <c r="I29" s="24">
        <v>7624174</v>
      </c>
      <c r="J29" s="24">
        <v>21964374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21964374</v>
      </c>
      <c r="X29" s="24">
        <v>9281083</v>
      </c>
      <c r="Y29" s="24">
        <v>12683291</v>
      </c>
      <c r="Z29" s="6">
        <v>136.66</v>
      </c>
      <c r="AA29" s="22">
        <v>49965036</v>
      </c>
    </row>
    <row r="30" spans="1:27" ht="12.75">
      <c r="A30" s="5" t="s">
        <v>34</v>
      </c>
      <c r="B30" s="3"/>
      <c r="C30" s="25">
        <v>27117882</v>
      </c>
      <c r="D30" s="25"/>
      <c r="E30" s="26">
        <v>32925071</v>
      </c>
      <c r="F30" s="27">
        <v>32925071</v>
      </c>
      <c r="G30" s="27">
        <v>11967004</v>
      </c>
      <c r="H30" s="27">
        <v>2249599</v>
      </c>
      <c r="I30" s="27">
        <v>12571480</v>
      </c>
      <c r="J30" s="27">
        <v>26788083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26788083</v>
      </c>
      <c r="X30" s="27">
        <v>7134750</v>
      </c>
      <c r="Y30" s="27">
        <v>19653333</v>
      </c>
      <c r="Z30" s="7">
        <v>275.46</v>
      </c>
      <c r="AA30" s="25">
        <v>32925071</v>
      </c>
    </row>
    <row r="31" spans="1:27" ht="12.75">
      <c r="A31" s="5" t="s">
        <v>35</v>
      </c>
      <c r="B31" s="3"/>
      <c r="C31" s="22">
        <v>11189970</v>
      </c>
      <c r="D31" s="22"/>
      <c r="E31" s="23">
        <v>13220510</v>
      </c>
      <c r="F31" s="24">
        <v>13220510</v>
      </c>
      <c r="G31" s="24"/>
      <c r="H31" s="24">
        <v>998751</v>
      </c>
      <c r="I31" s="24"/>
      <c r="J31" s="24">
        <v>998751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998751</v>
      </c>
      <c r="X31" s="24">
        <v>3293499</v>
      </c>
      <c r="Y31" s="24">
        <v>-2294748</v>
      </c>
      <c r="Z31" s="6">
        <v>-69.68</v>
      </c>
      <c r="AA31" s="22">
        <v>13220510</v>
      </c>
    </row>
    <row r="32" spans="1:27" ht="12.75">
      <c r="A32" s="2" t="s">
        <v>36</v>
      </c>
      <c r="B32" s="3"/>
      <c r="C32" s="19">
        <f aca="true" t="shared" si="6" ref="C32:Y32">SUM(C33:C37)</f>
        <v>22024282</v>
      </c>
      <c r="D32" s="19">
        <f>SUM(D33:D37)</f>
        <v>0</v>
      </c>
      <c r="E32" s="20">
        <f t="shared" si="6"/>
        <v>19211705</v>
      </c>
      <c r="F32" s="21">
        <f t="shared" si="6"/>
        <v>19211705</v>
      </c>
      <c r="G32" s="21">
        <f t="shared" si="6"/>
        <v>0</v>
      </c>
      <c r="H32" s="21">
        <f t="shared" si="6"/>
        <v>1564468</v>
      </c>
      <c r="I32" s="21">
        <f t="shared" si="6"/>
        <v>0</v>
      </c>
      <c r="J32" s="21">
        <f t="shared" si="6"/>
        <v>1564468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1564468</v>
      </c>
      <c r="X32" s="21">
        <f t="shared" si="6"/>
        <v>4797747</v>
      </c>
      <c r="Y32" s="21">
        <f t="shared" si="6"/>
        <v>-3233279</v>
      </c>
      <c r="Z32" s="4">
        <f>+IF(X32&lt;&gt;0,+(Y32/X32)*100,0)</f>
        <v>-67.39161110412867</v>
      </c>
      <c r="AA32" s="19">
        <f>SUM(AA33:AA37)</f>
        <v>19211705</v>
      </c>
    </row>
    <row r="33" spans="1:27" ht="12.75">
      <c r="A33" s="5" t="s">
        <v>37</v>
      </c>
      <c r="B33" s="3"/>
      <c r="C33" s="22">
        <v>13967325</v>
      </c>
      <c r="D33" s="22"/>
      <c r="E33" s="23">
        <v>11390731</v>
      </c>
      <c r="F33" s="24">
        <v>11390731</v>
      </c>
      <c r="G33" s="24"/>
      <c r="H33" s="24">
        <v>865536</v>
      </c>
      <c r="I33" s="24"/>
      <c r="J33" s="24">
        <v>865536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865536</v>
      </c>
      <c r="X33" s="24">
        <v>3008499</v>
      </c>
      <c r="Y33" s="24">
        <v>-2142963</v>
      </c>
      <c r="Z33" s="6">
        <v>-71.23</v>
      </c>
      <c r="AA33" s="22">
        <v>11390731</v>
      </c>
    </row>
    <row r="34" spans="1:27" ht="12.75">
      <c r="A34" s="5" t="s">
        <v>38</v>
      </c>
      <c r="B34" s="3"/>
      <c r="C34" s="22">
        <v>3294609</v>
      </c>
      <c r="D34" s="22"/>
      <c r="E34" s="23">
        <v>3402726</v>
      </c>
      <c r="F34" s="24">
        <v>3402726</v>
      </c>
      <c r="G34" s="24"/>
      <c r="H34" s="24">
        <v>253619</v>
      </c>
      <c r="I34" s="24"/>
      <c r="J34" s="24">
        <v>253619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253619</v>
      </c>
      <c r="X34" s="24">
        <v>909249</v>
      </c>
      <c r="Y34" s="24">
        <v>-655630</v>
      </c>
      <c r="Z34" s="6">
        <v>-72.11</v>
      </c>
      <c r="AA34" s="22">
        <v>3402726</v>
      </c>
    </row>
    <row r="35" spans="1:27" ht="12.75">
      <c r="A35" s="5" t="s">
        <v>39</v>
      </c>
      <c r="B35" s="3"/>
      <c r="C35" s="22">
        <v>1893186</v>
      </c>
      <c r="D35" s="22"/>
      <c r="E35" s="23">
        <v>1796247</v>
      </c>
      <c r="F35" s="24">
        <v>1796247</v>
      </c>
      <c r="G35" s="24"/>
      <c r="H35" s="24">
        <v>211015</v>
      </c>
      <c r="I35" s="24"/>
      <c r="J35" s="24">
        <v>211015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211015</v>
      </c>
      <c r="X35" s="24">
        <v>195000</v>
      </c>
      <c r="Y35" s="24">
        <v>16015</v>
      </c>
      <c r="Z35" s="6">
        <v>8.21</v>
      </c>
      <c r="AA35" s="22">
        <v>1796247</v>
      </c>
    </row>
    <row r="36" spans="1:27" ht="12.75">
      <c r="A36" s="5" t="s">
        <v>40</v>
      </c>
      <c r="B36" s="3"/>
      <c r="C36" s="22">
        <v>2869162</v>
      </c>
      <c r="D36" s="22"/>
      <c r="E36" s="23">
        <v>2622001</v>
      </c>
      <c r="F36" s="24">
        <v>2622001</v>
      </c>
      <c r="G36" s="24"/>
      <c r="H36" s="24">
        <v>234298</v>
      </c>
      <c r="I36" s="24"/>
      <c r="J36" s="24">
        <v>234298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234298</v>
      </c>
      <c r="X36" s="24">
        <v>684999</v>
      </c>
      <c r="Y36" s="24">
        <v>-450701</v>
      </c>
      <c r="Z36" s="6">
        <v>-65.8</v>
      </c>
      <c r="AA36" s="22">
        <v>2622001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77691823</v>
      </c>
      <c r="D38" s="19">
        <f>SUM(D39:D41)</f>
        <v>0</v>
      </c>
      <c r="E38" s="20">
        <f t="shared" si="7"/>
        <v>77788300</v>
      </c>
      <c r="F38" s="21">
        <f t="shared" si="7"/>
        <v>77788300</v>
      </c>
      <c r="G38" s="21">
        <f t="shared" si="7"/>
        <v>0</v>
      </c>
      <c r="H38" s="21">
        <f t="shared" si="7"/>
        <v>6791386</v>
      </c>
      <c r="I38" s="21">
        <f t="shared" si="7"/>
        <v>0</v>
      </c>
      <c r="J38" s="21">
        <f t="shared" si="7"/>
        <v>6791386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6791386</v>
      </c>
      <c r="X38" s="21">
        <f t="shared" si="7"/>
        <v>16168001</v>
      </c>
      <c r="Y38" s="21">
        <f t="shared" si="7"/>
        <v>-9376615</v>
      </c>
      <c r="Z38" s="4">
        <f>+IF(X38&lt;&gt;0,+(Y38/X38)*100,0)</f>
        <v>-57.99489374103825</v>
      </c>
      <c r="AA38" s="19">
        <f>SUM(AA39:AA41)</f>
        <v>77788300</v>
      </c>
    </row>
    <row r="39" spans="1:27" ht="12.75">
      <c r="A39" s="5" t="s">
        <v>43</v>
      </c>
      <c r="B39" s="3"/>
      <c r="C39" s="22">
        <v>9673440</v>
      </c>
      <c r="D39" s="22"/>
      <c r="E39" s="23">
        <v>12196815</v>
      </c>
      <c r="F39" s="24">
        <v>12196815</v>
      </c>
      <c r="G39" s="24"/>
      <c r="H39" s="24">
        <v>619368</v>
      </c>
      <c r="I39" s="24"/>
      <c r="J39" s="24">
        <v>619368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619368</v>
      </c>
      <c r="X39" s="24">
        <v>2934000</v>
      </c>
      <c r="Y39" s="24">
        <v>-2314632</v>
      </c>
      <c r="Z39" s="6">
        <v>-78.89</v>
      </c>
      <c r="AA39" s="22">
        <v>12196815</v>
      </c>
    </row>
    <row r="40" spans="1:27" ht="12.75">
      <c r="A40" s="5" t="s">
        <v>44</v>
      </c>
      <c r="B40" s="3"/>
      <c r="C40" s="22">
        <v>67415606</v>
      </c>
      <c r="D40" s="22"/>
      <c r="E40" s="23">
        <v>64934468</v>
      </c>
      <c r="F40" s="24">
        <v>64934468</v>
      </c>
      <c r="G40" s="24"/>
      <c r="H40" s="24">
        <v>6143131</v>
      </c>
      <c r="I40" s="24"/>
      <c r="J40" s="24">
        <v>6143131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6143131</v>
      </c>
      <c r="X40" s="24">
        <v>13184001</v>
      </c>
      <c r="Y40" s="24">
        <v>-7040870</v>
      </c>
      <c r="Z40" s="6">
        <v>-53.4</v>
      </c>
      <c r="AA40" s="22">
        <v>64934468</v>
      </c>
    </row>
    <row r="41" spans="1:27" ht="12.75">
      <c r="A41" s="5" t="s">
        <v>45</v>
      </c>
      <c r="B41" s="3"/>
      <c r="C41" s="22">
        <v>602777</v>
      </c>
      <c r="D41" s="22"/>
      <c r="E41" s="23">
        <v>657017</v>
      </c>
      <c r="F41" s="24">
        <v>657017</v>
      </c>
      <c r="G41" s="24"/>
      <c r="H41" s="24">
        <v>28887</v>
      </c>
      <c r="I41" s="24"/>
      <c r="J41" s="24">
        <v>28887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28887</v>
      </c>
      <c r="X41" s="24">
        <v>50000</v>
      </c>
      <c r="Y41" s="24">
        <v>-21113</v>
      </c>
      <c r="Z41" s="6">
        <v>-42.23</v>
      </c>
      <c r="AA41" s="22">
        <v>657017</v>
      </c>
    </row>
    <row r="42" spans="1:27" ht="12.75">
      <c r="A42" s="2" t="s">
        <v>46</v>
      </c>
      <c r="B42" s="8"/>
      <c r="C42" s="19">
        <f aca="true" t="shared" si="8" ref="C42:Y42">SUM(C43:C46)</f>
        <v>38491742</v>
      </c>
      <c r="D42" s="19">
        <f>SUM(D43:D46)</f>
        <v>0</v>
      </c>
      <c r="E42" s="20">
        <f t="shared" si="8"/>
        <v>39053185</v>
      </c>
      <c r="F42" s="21">
        <f t="shared" si="8"/>
        <v>39053185</v>
      </c>
      <c r="G42" s="21">
        <f t="shared" si="8"/>
        <v>34083</v>
      </c>
      <c r="H42" s="21">
        <f t="shared" si="8"/>
        <v>4314239</v>
      </c>
      <c r="I42" s="21">
        <f t="shared" si="8"/>
        <v>3482996</v>
      </c>
      <c r="J42" s="21">
        <f t="shared" si="8"/>
        <v>7831318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7831318</v>
      </c>
      <c r="X42" s="21">
        <f t="shared" si="8"/>
        <v>10139001</v>
      </c>
      <c r="Y42" s="21">
        <f t="shared" si="8"/>
        <v>-2307683</v>
      </c>
      <c r="Z42" s="4">
        <f>+IF(X42&lt;&gt;0,+(Y42/X42)*100,0)</f>
        <v>-22.76045736655909</v>
      </c>
      <c r="AA42" s="19">
        <f>SUM(AA43:AA46)</f>
        <v>39053185</v>
      </c>
    </row>
    <row r="43" spans="1:27" ht="12.75">
      <c r="A43" s="5" t="s">
        <v>47</v>
      </c>
      <c r="B43" s="3"/>
      <c r="C43" s="22">
        <v>30496231</v>
      </c>
      <c r="D43" s="22"/>
      <c r="E43" s="23">
        <v>30555027</v>
      </c>
      <c r="F43" s="24">
        <v>30555027</v>
      </c>
      <c r="G43" s="24">
        <v>34083</v>
      </c>
      <c r="H43" s="24">
        <v>3688875</v>
      </c>
      <c r="I43" s="24">
        <v>3482996</v>
      </c>
      <c r="J43" s="24">
        <v>7205954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7205954</v>
      </c>
      <c r="X43" s="24">
        <v>8166000</v>
      </c>
      <c r="Y43" s="24">
        <v>-960046</v>
      </c>
      <c r="Z43" s="6">
        <v>-11.76</v>
      </c>
      <c r="AA43" s="22">
        <v>30555027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7995511</v>
      </c>
      <c r="D46" s="22"/>
      <c r="E46" s="23">
        <v>8498158</v>
      </c>
      <c r="F46" s="24">
        <v>8498158</v>
      </c>
      <c r="G46" s="24"/>
      <c r="H46" s="24">
        <v>625364</v>
      </c>
      <c r="I46" s="24"/>
      <c r="J46" s="24">
        <v>625364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625364</v>
      </c>
      <c r="X46" s="24">
        <v>1973001</v>
      </c>
      <c r="Y46" s="24">
        <v>-1347637</v>
      </c>
      <c r="Z46" s="6">
        <v>-68.3</v>
      </c>
      <c r="AA46" s="22">
        <v>8498158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240552023</v>
      </c>
      <c r="D48" s="44">
        <f>+D28+D32+D38+D42+D47</f>
        <v>0</v>
      </c>
      <c r="E48" s="45">
        <f t="shared" si="9"/>
        <v>232163807</v>
      </c>
      <c r="F48" s="46">
        <f t="shared" si="9"/>
        <v>232163807</v>
      </c>
      <c r="G48" s="46">
        <f t="shared" si="9"/>
        <v>19061135</v>
      </c>
      <c r="H48" s="46">
        <f t="shared" si="9"/>
        <v>23198595</v>
      </c>
      <c r="I48" s="46">
        <f t="shared" si="9"/>
        <v>23678650</v>
      </c>
      <c r="J48" s="46">
        <f t="shared" si="9"/>
        <v>65938380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65938380</v>
      </c>
      <c r="X48" s="46">
        <f t="shared" si="9"/>
        <v>50814081</v>
      </c>
      <c r="Y48" s="46">
        <f t="shared" si="9"/>
        <v>15124299</v>
      </c>
      <c r="Z48" s="47">
        <f>+IF(X48&lt;&gt;0,+(Y48/X48)*100,0)</f>
        <v>29.763991992691945</v>
      </c>
      <c r="AA48" s="44">
        <f>+AA28+AA32+AA38+AA42+AA47</f>
        <v>232163807</v>
      </c>
    </row>
    <row r="49" spans="1:27" ht="12.75">
      <c r="A49" s="14" t="s">
        <v>58</v>
      </c>
      <c r="B49" s="15"/>
      <c r="C49" s="48">
        <f aca="true" t="shared" si="10" ref="C49:Y49">+C25-C48</f>
        <v>508877</v>
      </c>
      <c r="D49" s="48">
        <f>+D25-D48</f>
        <v>0</v>
      </c>
      <c r="E49" s="49">
        <f t="shared" si="10"/>
        <v>41129650</v>
      </c>
      <c r="F49" s="50">
        <f t="shared" si="10"/>
        <v>41129650</v>
      </c>
      <c r="G49" s="50">
        <f t="shared" si="10"/>
        <v>37437440</v>
      </c>
      <c r="H49" s="50">
        <f t="shared" si="10"/>
        <v>-17402272</v>
      </c>
      <c r="I49" s="50">
        <f t="shared" si="10"/>
        <v>-11286850</v>
      </c>
      <c r="J49" s="50">
        <f t="shared" si="10"/>
        <v>8748318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8748318</v>
      </c>
      <c r="X49" s="50">
        <f>IF(F25=F48,0,X25-X48)</f>
        <v>33674918</v>
      </c>
      <c r="Y49" s="50">
        <f t="shared" si="10"/>
        <v>-24926600</v>
      </c>
      <c r="Z49" s="51">
        <f>+IF(X49&lt;&gt;0,+(Y49/X49)*100,0)</f>
        <v>-74.02126413492677</v>
      </c>
      <c r="AA49" s="48">
        <f>+AA25-AA48</f>
        <v>41129650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109894377</v>
      </c>
      <c r="D5" s="19">
        <f>SUM(D6:D8)</f>
        <v>0</v>
      </c>
      <c r="E5" s="20">
        <f t="shared" si="0"/>
        <v>136233459</v>
      </c>
      <c r="F5" s="21">
        <f t="shared" si="0"/>
        <v>136233459</v>
      </c>
      <c r="G5" s="21">
        <f t="shared" si="0"/>
        <v>47276861</v>
      </c>
      <c r="H5" s="21">
        <f t="shared" si="0"/>
        <v>2360506</v>
      </c>
      <c r="I5" s="21">
        <f t="shared" si="0"/>
        <v>1503208</v>
      </c>
      <c r="J5" s="21">
        <f t="shared" si="0"/>
        <v>51140575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51140575</v>
      </c>
      <c r="X5" s="21">
        <f t="shared" si="0"/>
        <v>29519703</v>
      </c>
      <c r="Y5" s="21">
        <f t="shared" si="0"/>
        <v>21620872</v>
      </c>
      <c r="Z5" s="4">
        <f>+IF(X5&lt;&gt;0,+(Y5/X5)*100,0)</f>
        <v>73.24217320208135</v>
      </c>
      <c r="AA5" s="19">
        <f>SUM(AA6:AA8)</f>
        <v>136233459</v>
      </c>
    </row>
    <row r="6" spans="1:27" ht="12.75">
      <c r="A6" s="5" t="s">
        <v>33</v>
      </c>
      <c r="B6" s="3"/>
      <c r="C6" s="22">
        <v>881778</v>
      </c>
      <c r="D6" s="22"/>
      <c r="E6" s="23">
        <v>6300000</v>
      </c>
      <c r="F6" s="24">
        <v>6300000</v>
      </c>
      <c r="G6" s="24">
        <v>1077951</v>
      </c>
      <c r="H6" s="24">
        <v>1549549</v>
      </c>
      <c r="I6" s="24">
        <v>881778</v>
      </c>
      <c r="J6" s="24">
        <v>3509278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3509278</v>
      </c>
      <c r="X6" s="24"/>
      <c r="Y6" s="24">
        <v>3509278</v>
      </c>
      <c r="Z6" s="6">
        <v>0</v>
      </c>
      <c r="AA6" s="22">
        <v>6300000</v>
      </c>
    </row>
    <row r="7" spans="1:27" ht="12.75">
      <c r="A7" s="5" t="s">
        <v>34</v>
      </c>
      <c r="B7" s="3"/>
      <c r="C7" s="25">
        <v>108875915</v>
      </c>
      <c r="D7" s="25"/>
      <c r="E7" s="26">
        <v>129496182</v>
      </c>
      <c r="F7" s="27">
        <v>129496182</v>
      </c>
      <c r="G7" s="27">
        <v>46196828</v>
      </c>
      <c r="H7" s="27">
        <v>771529</v>
      </c>
      <c r="I7" s="27">
        <v>620530</v>
      </c>
      <c r="J7" s="27">
        <v>47588887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47588887</v>
      </c>
      <c r="X7" s="27">
        <v>29410383</v>
      </c>
      <c r="Y7" s="27">
        <v>18178504</v>
      </c>
      <c r="Z7" s="7">
        <v>61.81</v>
      </c>
      <c r="AA7" s="25">
        <v>129496182</v>
      </c>
    </row>
    <row r="8" spans="1:27" ht="12.75">
      <c r="A8" s="5" t="s">
        <v>35</v>
      </c>
      <c r="B8" s="3"/>
      <c r="C8" s="22">
        <v>136684</v>
      </c>
      <c r="D8" s="22"/>
      <c r="E8" s="23">
        <v>437277</v>
      </c>
      <c r="F8" s="24">
        <v>437277</v>
      </c>
      <c r="G8" s="24">
        <v>2082</v>
      </c>
      <c r="H8" s="24">
        <v>39428</v>
      </c>
      <c r="I8" s="24">
        <v>900</v>
      </c>
      <c r="J8" s="24">
        <v>42410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42410</v>
      </c>
      <c r="X8" s="24">
        <v>109320</v>
      </c>
      <c r="Y8" s="24">
        <v>-66910</v>
      </c>
      <c r="Z8" s="6">
        <v>-61.21</v>
      </c>
      <c r="AA8" s="22">
        <v>437277</v>
      </c>
    </row>
    <row r="9" spans="1:27" ht="12.75">
      <c r="A9" s="2" t="s">
        <v>36</v>
      </c>
      <c r="B9" s="3"/>
      <c r="C9" s="19">
        <f aca="true" t="shared" si="1" ref="C9:Y9">SUM(C10:C14)</f>
        <v>2188909</v>
      </c>
      <c r="D9" s="19">
        <f>SUM(D10:D14)</f>
        <v>0</v>
      </c>
      <c r="E9" s="20">
        <f t="shared" si="1"/>
        <v>3627201</v>
      </c>
      <c r="F9" s="21">
        <f t="shared" si="1"/>
        <v>3627201</v>
      </c>
      <c r="G9" s="21">
        <f t="shared" si="1"/>
        <v>228341</v>
      </c>
      <c r="H9" s="21">
        <f t="shared" si="1"/>
        <v>193684</v>
      </c>
      <c r="I9" s="21">
        <f t="shared" si="1"/>
        <v>240094</v>
      </c>
      <c r="J9" s="21">
        <f t="shared" si="1"/>
        <v>662119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662119</v>
      </c>
      <c r="X9" s="21">
        <f t="shared" si="1"/>
        <v>906801</v>
      </c>
      <c r="Y9" s="21">
        <f t="shared" si="1"/>
        <v>-244682</v>
      </c>
      <c r="Z9" s="4">
        <f>+IF(X9&lt;&gt;0,+(Y9/X9)*100,0)</f>
        <v>-26.982987447080454</v>
      </c>
      <c r="AA9" s="19">
        <f>SUM(AA10:AA14)</f>
        <v>3627201</v>
      </c>
    </row>
    <row r="10" spans="1:27" ht="12.75">
      <c r="A10" s="5" t="s">
        <v>37</v>
      </c>
      <c r="B10" s="3"/>
      <c r="C10" s="22">
        <v>2185770</v>
      </c>
      <c r="D10" s="22"/>
      <c r="E10" s="23">
        <v>58711</v>
      </c>
      <c r="F10" s="24">
        <v>58711</v>
      </c>
      <c r="G10" s="24">
        <v>228341</v>
      </c>
      <c r="H10" s="24">
        <v>193684</v>
      </c>
      <c r="I10" s="24">
        <v>240094</v>
      </c>
      <c r="J10" s="24">
        <v>662119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662119</v>
      </c>
      <c r="X10" s="24"/>
      <c r="Y10" s="24">
        <v>662119</v>
      </c>
      <c r="Z10" s="6">
        <v>0</v>
      </c>
      <c r="AA10" s="22">
        <v>58711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3568490</v>
      </c>
      <c r="F12" s="24">
        <v>3568490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892122</v>
      </c>
      <c r="Y12" s="24">
        <v>-892122</v>
      </c>
      <c r="Z12" s="6">
        <v>-100</v>
      </c>
      <c r="AA12" s="22">
        <v>3568490</v>
      </c>
    </row>
    <row r="13" spans="1:27" ht="12.75">
      <c r="A13" s="5" t="s">
        <v>40</v>
      </c>
      <c r="B13" s="3"/>
      <c r="C13" s="22">
        <v>3139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14679</v>
      </c>
      <c r="Y13" s="24">
        <v>-14679</v>
      </c>
      <c r="Z13" s="6">
        <v>-100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31400668</v>
      </c>
      <c r="D15" s="19">
        <f>SUM(D16:D18)</f>
        <v>0</v>
      </c>
      <c r="E15" s="20">
        <f t="shared" si="2"/>
        <v>22884280</v>
      </c>
      <c r="F15" s="21">
        <f t="shared" si="2"/>
        <v>22884280</v>
      </c>
      <c r="G15" s="21">
        <f t="shared" si="2"/>
        <v>0</v>
      </c>
      <c r="H15" s="21">
        <f t="shared" si="2"/>
        <v>0</v>
      </c>
      <c r="I15" s="21">
        <f t="shared" si="2"/>
        <v>9196</v>
      </c>
      <c r="J15" s="21">
        <f t="shared" si="2"/>
        <v>9196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9196</v>
      </c>
      <c r="X15" s="21">
        <f t="shared" si="2"/>
        <v>1204593</v>
      </c>
      <c r="Y15" s="21">
        <f t="shared" si="2"/>
        <v>-1195397</v>
      </c>
      <c r="Z15" s="4">
        <f>+IF(X15&lt;&gt;0,+(Y15/X15)*100,0)</f>
        <v>-99.23658862370942</v>
      </c>
      <c r="AA15" s="19">
        <f>SUM(AA16:AA18)</f>
        <v>22884280</v>
      </c>
    </row>
    <row r="16" spans="1:27" ht="12.75">
      <c r="A16" s="5" t="s">
        <v>43</v>
      </c>
      <c r="B16" s="3"/>
      <c r="C16" s="22">
        <v>20710</v>
      </c>
      <c r="D16" s="22"/>
      <c r="E16" s="23">
        <v>30280</v>
      </c>
      <c r="F16" s="24">
        <v>30280</v>
      </c>
      <c r="G16" s="24"/>
      <c r="H16" s="24"/>
      <c r="I16" s="24">
        <v>9196</v>
      </c>
      <c r="J16" s="24">
        <v>9196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9196</v>
      </c>
      <c r="X16" s="24">
        <v>7569</v>
      </c>
      <c r="Y16" s="24">
        <v>1627</v>
      </c>
      <c r="Z16" s="6">
        <v>21.5</v>
      </c>
      <c r="AA16" s="22">
        <v>30280</v>
      </c>
    </row>
    <row r="17" spans="1:27" ht="12.75">
      <c r="A17" s="5" t="s">
        <v>44</v>
      </c>
      <c r="B17" s="3"/>
      <c r="C17" s="22">
        <v>31379958</v>
      </c>
      <c r="D17" s="22"/>
      <c r="E17" s="23">
        <v>22854000</v>
      </c>
      <c r="F17" s="24">
        <v>22854000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1197024</v>
      </c>
      <c r="Y17" s="24">
        <v>-1197024</v>
      </c>
      <c r="Z17" s="6">
        <v>-100</v>
      </c>
      <c r="AA17" s="22">
        <v>22854000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571929</v>
      </c>
      <c r="D19" s="19">
        <f>SUM(D20:D23)</f>
        <v>0</v>
      </c>
      <c r="E19" s="20">
        <f t="shared" si="3"/>
        <v>4674160</v>
      </c>
      <c r="F19" s="21">
        <f t="shared" si="3"/>
        <v>4674160</v>
      </c>
      <c r="G19" s="21">
        <f t="shared" si="3"/>
        <v>48213</v>
      </c>
      <c r="H19" s="21">
        <f t="shared" si="3"/>
        <v>48645</v>
      </c>
      <c r="I19" s="21">
        <f t="shared" si="3"/>
        <v>50661</v>
      </c>
      <c r="J19" s="21">
        <f t="shared" si="3"/>
        <v>147519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147519</v>
      </c>
      <c r="X19" s="21">
        <f t="shared" si="3"/>
        <v>1249998</v>
      </c>
      <c r="Y19" s="21">
        <f t="shared" si="3"/>
        <v>-1102479</v>
      </c>
      <c r="Z19" s="4">
        <f>+IF(X19&lt;&gt;0,+(Y19/X19)*100,0)</f>
        <v>-88.19846111753779</v>
      </c>
      <c r="AA19" s="19">
        <f>SUM(AA20:AA23)</f>
        <v>4674160</v>
      </c>
    </row>
    <row r="20" spans="1:27" ht="12.75">
      <c r="A20" s="5" t="s">
        <v>47</v>
      </c>
      <c r="B20" s="3"/>
      <c r="C20" s="22"/>
      <c r="D20" s="22"/>
      <c r="E20" s="23">
        <v>4000000</v>
      </c>
      <c r="F20" s="24">
        <v>4000000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999999</v>
      </c>
      <c r="Y20" s="24">
        <v>-999999</v>
      </c>
      <c r="Z20" s="6">
        <v>-100</v>
      </c>
      <c r="AA20" s="22">
        <v>4000000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571929</v>
      </c>
      <c r="D23" s="22"/>
      <c r="E23" s="23">
        <v>674160</v>
      </c>
      <c r="F23" s="24">
        <v>674160</v>
      </c>
      <c r="G23" s="24">
        <v>48213</v>
      </c>
      <c r="H23" s="24">
        <v>48645</v>
      </c>
      <c r="I23" s="24">
        <v>50661</v>
      </c>
      <c r="J23" s="24">
        <v>147519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147519</v>
      </c>
      <c r="X23" s="24">
        <v>249999</v>
      </c>
      <c r="Y23" s="24">
        <v>-102480</v>
      </c>
      <c r="Z23" s="6">
        <v>-40.99</v>
      </c>
      <c r="AA23" s="22">
        <v>674160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144055883</v>
      </c>
      <c r="D25" s="44">
        <f>+D5+D9+D15+D19+D24</f>
        <v>0</v>
      </c>
      <c r="E25" s="45">
        <f t="shared" si="4"/>
        <v>167419100</v>
      </c>
      <c r="F25" s="46">
        <f t="shared" si="4"/>
        <v>167419100</v>
      </c>
      <c r="G25" s="46">
        <f t="shared" si="4"/>
        <v>47553415</v>
      </c>
      <c r="H25" s="46">
        <f t="shared" si="4"/>
        <v>2602835</v>
      </c>
      <c r="I25" s="46">
        <f t="shared" si="4"/>
        <v>1803159</v>
      </c>
      <c r="J25" s="46">
        <f t="shared" si="4"/>
        <v>51959409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51959409</v>
      </c>
      <c r="X25" s="46">
        <f t="shared" si="4"/>
        <v>32881095</v>
      </c>
      <c r="Y25" s="46">
        <f t="shared" si="4"/>
        <v>19078314</v>
      </c>
      <c r="Z25" s="47">
        <f>+IF(X25&lt;&gt;0,+(Y25/X25)*100,0)</f>
        <v>58.022137036494684</v>
      </c>
      <c r="AA25" s="44">
        <f>+AA5+AA9+AA15+AA19+AA24</f>
        <v>167419100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86968141</v>
      </c>
      <c r="D28" s="19">
        <f>SUM(D29:D31)</f>
        <v>0</v>
      </c>
      <c r="E28" s="20">
        <f t="shared" si="5"/>
        <v>108111045</v>
      </c>
      <c r="F28" s="21">
        <f t="shared" si="5"/>
        <v>108111045</v>
      </c>
      <c r="G28" s="21">
        <f t="shared" si="5"/>
        <v>7882291</v>
      </c>
      <c r="H28" s="21">
        <f t="shared" si="5"/>
        <v>7439651</v>
      </c>
      <c r="I28" s="21">
        <f t="shared" si="5"/>
        <v>6171964</v>
      </c>
      <c r="J28" s="21">
        <f t="shared" si="5"/>
        <v>21493906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21493906</v>
      </c>
      <c r="X28" s="21">
        <f t="shared" si="5"/>
        <v>17771340</v>
      </c>
      <c r="Y28" s="21">
        <f t="shared" si="5"/>
        <v>3722566</v>
      </c>
      <c r="Z28" s="4">
        <f>+IF(X28&lt;&gt;0,+(Y28/X28)*100,0)</f>
        <v>20.947019189323935</v>
      </c>
      <c r="AA28" s="19">
        <f>SUM(AA29:AA31)</f>
        <v>108111045</v>
      </c>
    </row>
    <row r="29" spans="1:27" ht="12.75">
      <c r="A29" s="5" t="s">
        <v>33</v>
      </c>
      <c r="B29" s="3"/>
      <c r="C29" s="22">
        <v>24535489</v>
      </c>
      <c r="D29" s="22"/>
      <c r="E29" s="23">
        <v>32809201</v>
      </c>
      <c r="F29" s="24">
        <v>32809201</v>
      </c>
      <c r="G29" s="24">
        <v>4986186</v>
      </c>
      <c r="H29" s="24">
        <v>4525636</v>
      </c>
      <c r="I29" s="24">
        <v>3752259</v>
      </c>
      <c r="J29" s="24">
        <v>13264081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13264081</v>
      </c>
      <c r="X29" s="24">
        <v>5433099</v>
      </c>
      <c r="Y29" s="24">
        <v>7830982</v>
      </c>
      <c r="Z29" s="6">
        <v>144.13</v>
      </c>
      <c r="AA29" s="22">
        <v>32809201</v>
      </c>
    </row>
    <row r="30" spans="1:27" ht="12.75">
      <c r="A30" s="5" t="s">
        <v>34</v>
      </c>
      <c r="B30" s="3"/>
      <c r="C30" s="25">
        <v>50726057</v>
      </c>
      <c r="D30" s="25"/>
      <c r="E30" s="26">
        <v>55912406</v>
      </c>
      <c r="F30" s="27">
        <v>55912406</v>
      </c>
      <c r="G30" s="27">
        <v>1833628</v>
      </c>
      <c r="H30" s="27">
        <v>1435930</v>
      </c>
      <c r="I30" s="27">
        <v>911699</v>
      </c>
      <c r="J30" s="27">
        <v>4181257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4181257</v>
      </c>
      <c r="X30" s="27">
        <v>7657002</v>
      </c>
      <c r="Y30" s="27">
        <v>-3475745</v>
      </c>
      <c r="Z30" s="7">
        <v>-45.39</v>
      </c>
      <c r="AA30" s="25">
        <v>55912406</v>
      </c>
    </row>
    <row r="31" spans="1:27" ht="12.75">
      <c r="A31" s="5" t="s">
        <v>35</v>
      </c>
      <c r="B31" s="3"/>
      <c r="C31" s="22">
        <v>11706595</v>
      </c>
      <c r="D31" s="22"/>
      <c r="E31" s="23">
        <v>19389438</v>
      </c>
      <c r="F31" s="24">
        <v>19389438</v>
      </c>
      <c r="G31" s="24">
        <v>1062477</v>
      </c>
      <c r="H31" s="24">
        <v>1478085</v>
      </c>
      <c r="I31" s="24">
        <v>1508006</v>
      </c>
      <c r="J31" s="24">
        <v>4048568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4048568</v>
      </c>
      <c r="X31" s="24">
        <v>4681239</v>
      </c>
      <c r="Y31" s="24">
        <v>-632671</v>
      </c>
      <c r="Z31" s="6">
        <v>-13.52</v>
      </c>
      <c r="AA31" s="22">
        <v>19389438</v>
      </c>
    </row>
    <row r="32" spans="1:27" ht="12.75">
      <c r="A32" s="2" t="s">
        <v>36</v>
      </c>
      <c r="B32" s="3"/>
      <c r="C32" s="19">
        <f aca="true" t="shared" si="6" ref="C32:Y32">SUM(C33:C37)</f>
        <v>12870785</v>
      </c>
      <c r="D32" s="19">
        <f>SUM(D33:D37)</f>
        <v>0</v>
      </c>
      <c r="E32" s="20">
        <f t="shared" si="6"/>
        <v>12525294</v>
      </c>
      <c r="F32" s="21">
        <f t="shared" si="6"/>
        <v>12525294</v>
      </c>
      <c r="G32" s="21">
        <f t="shared" si="6"/>
        <v>1013596</v>
      </c>
      <c r="H32" s="21">
        <f t="shared" si="6"/>
        <v>1038527</v>
      </c>
      <c r="I32" s="21">
        <f t="shared" si="6"/>
        <v>1158548</v>
      </c>
      <c r="J32" s="21">
        <f t="shared" si="6"/>
        <v>3210671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3210671</v>
      </c>
      <c r="X32" s="21">
        <f t="shared" si="6"/>
        <v>351666</v>
      </c>
      <c r="Y32" s="21">
        <f t="shared" si="6"/>
        <v>2859005</v>
      </c>
      <c r="Z32" s="4">
        <f>+IF(X32&lt;&gt;0,+(Y32/X32)*100,0)</f>
        <v>812.9887450023602</v>
      </c>
      <c r="AA32" s="19">
        <f>SUM(AA33:AA37)</f>
        <v>12525294</v>
      </c>
    </row>
    <row r="33" spans="1:27" ht="12.75">
      <c r="A33" s="5" t="s">
        <v>37</v>
      </c>
      <c r="B33" s="3"/>
      <c r="C33" s="22">
        <v>10494869</v>
      </c>
      <c r="D33" s="22"/>
      <c r="E33" s="23">
        <v>7254399</v>
      </c>
      <c r="F33" s="24">
        <v>7254399</v>
      </c>
      <c r="G33" s="24">
        <v>823494</v>
      </c>
      <c r="H33" s="24">
        <v>848403</v>
      </c>
      <c r="I33" s="24">
        <v>946024</v>
      </c>
      <c r="J33" s="24">
        <v>2617921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2617921</v>
      </c>
      <c r="X33" s="24">
        <v>41007</v>
      </c>
      <c r="Y33" s="24">
        <v>2576914</v>
      </c>
      <c r="Z33" s="6">
        <v>6284.08</v>
      </c>
      <c r="AA33" s="22">
        <v>7254399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5270895</v>
      </c>
      <c r="F35" s="24">
        <v>5270895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228156</v>
      </c>
      <c r="Y35" s="24">
        <v>-228156</v>
      </c>
      <c r="Z35" s="6">
        <v>-100</v>
      </c>
      <c r="AA35" s="22">
        <v>5270895</v>
      </c>
    </row>
    <row r="36" spans="1:27" ht="12.75">
      <c r="A36" s="5" t="s">
        <v>40</v>
      </c>
      <c r="B36" s="3"/>
      <c r="C36" s="22">
        <v>2375916</v>
      </c>
      <c r="D36" s="22"/>
      <c r="E36" s="23"/>
      <c r="F36" s="24"/>
      <c r="G36" s="24">
        <v>190102</v>
      </c>
      <c r="H36" s="24">
        <v>190124</v>
      </c>
      <c r="I36" s="24">
        <v>212524</v>
      </c>
      <c r="J36" s="24">
        <v>592750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592750</v>
      </c>
      <c r="X36" s="24">
        <v>82503</v>
      </c>
      <c r="Y36" s="24">
        <v>510247</v>
      </c>
      <c r="Z36" s="6">
        <v>618.46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13802373</v>
      </c>
      <c r="D38" s="19">
        <f>SUM(D39:D41)</f>
        <v>0</v>
      </c>
      <c r="E38" s="20">
        <f t="shared" si="7"/>
        <v>26301376</v>
      </c>
      <c r="F38" s="21">
        <f t="shared" si="7"/>
        <v>26301376</v>
      </c>
      <c r="G38" s="21">
        <f t="shared" si="7"/>
        <v>995202</v>
      </c>
      <c r="H38" s="21">
        <f t="shared" si="7"/>
        <v>1578753</v>
      </c>
      <c r="I38" s="21">
        <f t="shared" si="7"/>
        <v>999003</v>
      </c>
      <c r="J38" s="21">
        <f t="shared" si="7"/>
        <v>3572958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3572958</v>
      </c>
      <c r="X38" s="21">
        <f t="shared" si="7"/>
        <v>11248428</v>
      </c>
      <c r="Y38" s="21">
        <f t="shared" si="7"/>
        <v>-7675470</v>
      </c>
      <c r="Z38" s="4">
        <f>+IF(X38&lt;&gt;0,+(Y38/X38)*100,0)</f>
        <v>-68.23593483462756</v>
      </c>
      <c r="AA38" s="19">
        <f>SUM(AA39:AA41)</f>
        <v>26301376</v>
      </c>
    </row>
    <row r="39" spans="1:27" ht="12.75">
      <c r="A39" s="5" t="s">
        <v>43</v>
      </c>
      <c r="B39" s="3"/>
      <c r="C39" s="22">
        <v>1616599</v>
      </c>
      <c r="D39" s="22"/>
      <c r="E39" s="23">
        <v>2935982</v>
      </c>
      <c r="F39" s="24">
        <v>2935982</v>
      </c>
      <c r="G39" s="24">
        <v>149969</v>
      </c>
      <c r="H39" s="24">
        <v>137578</v>
      </c>
      <c r="I39" s="24">
        <v>116041</v>
      </c>
      <c r="J39" s="24">
        <v>403588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403588</v>
      </c>
      <c r="X39" s="24">
        <v>5000934</v>
      </c>
      <c r="Y39" s="24">
        <v>-4597346</v>
      </c>
      <c r="Z39" s="6">
        <v>-91.93</v>
      </c>
      <c r="AA39" s="22">
        <v>2935982</v>
      </c>
    </row>
    <row r="40" spans="1:27" ht="12.75">
      <c r="A40" s="5" t="s">
        <v>44</v>
      </c>
      <c r="B40" s="3"/>
      <c r="C40" s="22">
        <v>12185774</v>
      </c>
      <c r="D40" s="22"/>
      <c r="E40" s="23">
        <v>23365394</v>
      </c>
      <c r="F40" s="24">
        <v>23365394</v>
      </c>
      <c r="G40" s="24">
        <v>845233</v>
      </c>
      <c r="H40" s="24">
        <v>1441175</v>
      </c>
      <c r="I40" s="24">
        <v>882962</v>
      </c>
      <c r="J40" s="24">
        <v>3169370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3169370</v>
      </c>
      <c r="X40" s="24">
        <v>6247494</v>
      </c>
      <c r="Y40" s="24">
        <v>-3078124</v>
      </c>
      <c r="Z40" s="6">
        <v>-49.27</v>
      </c>
      <c r="AA40" s="22">
        <v>23365394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9797484</v>
      </c>
      <c r="D42" s="19">
        <f>SUM(D43:D46)</f>
        <v>0</v>
      </c>
      <c r="E42" s="20">
        <f t="shared" si="8"/>
        <v>10437725</v>
      </c>
      <c r="F42" s="21">
        <f t="shared" si="8"/>
        <v>10437725</v>
      </c>
      <c r="G42" s="21">
        <f t="shared" si="8"/>
        <v>897750</v>
      </c>
      <c r="H42" s="21">
        <f t="shared" si="8"/>
        <v>740926</v>
      </c>
      <c r="I42" s="21">
        <f t="shared" si="8"/>
        <v>722314</v>
      </c>
      <c r="J42" s="21">
        <f t="shared" si="8"/>
        <v>2360990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2360990</v>
      </c>
      <c r="X42" s="21">
        <f t="shared" si="8"/>
        <v>880848</v>
      </c>
      <c r="Y42" s="21">
        <f t="shared" si="8"/>
        <v>1480142</v>
      </c>
      <c r="Z42" s="4">
        <f>+IF(X42&lt;&gt;0,+(Y42/X42)*100,0)</f>
        <v>168.0360289175885</v>
      </c>
      <c r="AA42" s="19">
        <f>SUM(AA43:AA46)</f>
        <v>10437725</v>
      </c>
    </row>
    <row r="43" spans="1:27" ht="12.75">
      <c r="A43" s="5" t="s">
        <v>47</v>
      </c>
      <c r="B43" s="3"/>
      <c r="C43" s="22">
        <v>2545287</v>
      </c>
      <c r="D43" s="22"/>
      <c r="E43" s="23">
        <v>3796283</v>
      </c>
      <c r="F43" s="24">
        <v>3796283</v>
      </c>
      <c r="G43" s="24">
        <v>311732</v>
      </c>
      <c r="H43" s="24">
        <v>123958</v>
      </c>
      <c r="I43" s="24">
        <v>109315</v>
      </c>
      <c r="J43" s="24">
        <v>545005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545005</v>
      </c>
      <c r="X43" s="24">
        <v>689826</v>
      </c>
      <c r="Y43" s="24">
        <v>-144821</v>
      </c>
      <c r="Z43" s="6">
        <v>-20.99</v>
      </c>
      <c r="AA43" s="22">
        <v>3796283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7252197</v>
      </c>
      <c r="D46" s="22"/>
      <c r="E46" s="23">
        <v>6641442</v>
      </c>
      <c r="F46" s="24">
        <v>6641442</v>
      </c>
      <c r="G46" s="24">
        <v>586018</v>
      </c>
      <c r="H46" s="24">
        <v>616968</v>
      </c>
      <c r="I46" s="24">
        <v>612999</v>
      </c>
      <c r="J46" s="24">
        <v>1815985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1815985</v>
      </c>
      <c r="X46" s="24">
        <v>191022</v>
      </c>
      <c r="Y46" s="24">
        <v>1624963</v>
      </c>
      <c r="Z46" s="6">
        <v>850.67</v>
      </c>
      <c r="AA46" s="22">
        <v>6641442</v>
      </c>
    </row>
    <row r="47" spans="1:27" ht="12.75">
      <c r="A47" s="2" t="s">
        <v>51</v>
      </c>
      <c r="B47" s="8" t="s">
        <v>52</v>
      </c>
      <c r="C47" s="19">
        <v>1242715</v>
      </c>
      <c r="D47" s="19"/>
      <c r="E47" s="20">
        <v>1583892</v>
      </c>
      <c r="F47" s="21">
        <v>1583892</v>
      </c>
      <c r="G47" s="21"/>
      <c r="H47" s="21">
        <v>106122</v>
      </c>
      <c r="I47" s="21">
        <v>105133</v>
      </c>
      <c r="J47" s="21">
        <v>211255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211255</v>
      </c>
      <c r="X47" s="21"/>
      <c r="Y47" s="21">
        <v>211255</v>
      </c>
      <c r="Z47" s="4">
        <v>0</v>
      </c>
      <c r="AA47" s="19">
        <v>1583892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124681498</v>
      </c>
      <c r="D48" s="44">
        <f>+D28+D32+D38+D42+D47</f>
        <v>0</v>
      </c>
      <c r="E48" s="45">
        <f t="shared" si="9"/>
        <v>158959332</v>
      </c>
      <c r="F48" s="46">
        <f t="shared" si="9"/>
        <v>158959332</v>
      </c>
      <c r="G48" s="46">
        <f t="shared" si="9"/>
        <v>10788839</v>
      </c>
      <c r="H48" s="46">
        <f t="shared" si="9"/>
        <v>10903979</v>
      </c>
      <c r="I48" s="46">
        <f t="shared" si="9"/>
        <v>9156962</v>
      </c>
      <c r="J48" s="46">
        <f t="shared" si="9"/>
        <v>30849780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30849780</v>
      </c>
      <c r="X48" s="46">
        <f t="shared" si="9"/>
        <v>30252282</v>
      </c>
      <c r="Y48" s="46">
        <f t="shared" si="9"/>
        <v>597498</v>
      </c>
      <c r="Z48" s="47">
        <f>+IF(X48&lt;&gt;0,+(Y48/X48)*100,0)</f>
        <v>1.9750510060695587</v>
      </c>
      <c r="AA48" s="44">
        <f>+AA28+AA32+AA38+AA42+AA47</f>
        <v>158959332</v>
      </c>
    </row>
    <row r="49" spans="1:27" ht="12.75">
      <c r="A49" s="14" t="s">
        <v>58</v>
      </c>
      <c r="B49" s="15"/>
      <c r="C49" s="48">
        <f aca="true" t="shared" si="10" ref="C49:Y49">+C25-C48</f>
        <v>19374385</v>
      </c>
      <c r="D49" s="48">
        <f>+D25-D48</f>
        <v>0</v>
      </c>
      <c r="E49" s="49">
        <f t="shared" si="10"/>
        <v>8459768</v>
      </c>
      <c r="F49" s="50">
        <f t="shared" si="10"/>
        <v>8459768</v>
      </c>
      <c r="G49" s="50">
        <f t="shared" si="10"/>
        <v>36764576</v>
      </c>
      <c r="H49" s="50">
        <f t="shared" si="10"/>
        <v>-8301144</v>
      </c>
      <c r="I49" s="50">
        <f t="shared" si="10"/>
        <v>-7353803</v>
      </c>
      <c r="J49" s="50">
        <f t="shared" si="10"/>
        <v>21109629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21109629</v>
      </c>
      <c r="X49" s="50">
        <f>IF(F25=F48,0,X25-X48)</f>
        <v>2628813</v>
      </c>
      <c r="Y49" s="50">
        <f t="shared" si="10"/>
        <v>18480816</v>
      </c>
      <c r="Z49" s="51">
        <f>+IF(X49&lt;&gt;0,+(Y49/X49)*100,0)</f>
        <v>703.0099135997882</v>
      </c>
      <c r="AA49" s="48">
        <f>+AA25-AA48</f>
        <v>8459768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147297746</v>
      </c>
      <c r="F5" s="21">
        <f t="shared" si="0"/>
        <v>147297746</v>
      </c>
      <c r="G5" s="21">
        <f t="shared" si="0"/>
        <v>0</v>
      </c>
      <c r="H5" s="21">
        <f t="shared" si="0"/>
        <v>-1543136</v>
      </c>
      <c r="I5" s="21">
        <f t="shared" si="0"/>
        <v>21182263</v>
      </c>
      <c r="J5" s="21">
        <f t="shared" si="0"/>
        <v>19639127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19639127</v>
      </c>
      <c r="X5" s="21">
        <f t="shared" si="0"/>
        <v>0</v>
      </c>
      <c r="Y5" s="21">
        <f t="shared" si="0"/>
        <v>19639127</v>
      </c>
      <c r="Z5" s="4">
        <f>+IF(X5&lt;&gt;0,+(Y5/X5)*100,0)</f>
        <v>0</v>
      </c>
      <c r="AA5" s="19">
        <f>SUM(AA6:AA8)</f>
        <v>147297746</v>
      </c>
    </row>
    <row r="6" spans="1:27" ht="12.75">
      <c r="A6" s="5" t="s">
        <v>33</v>
      </c>
      <c r="B6" s="3"/>
      <c r="C6" s="22"/>
      <c r="D6" s="22"/>
      <c r="E6" s="23">
        <v>23780034</v>
      </c>
      <c r="F6" s="24">
        <v>23780034</v>
      </c>
      <c r="G6" s="24"/>
      <c r="H6" s="24"/>
      <c r="I6" s="24">
        <v>21076</v>
      </c>
      <c r="J6" s="24">
        <v>21076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21076</v>
      </c>
      <c r="X6" s="24"/>
      <c r="Y6" s="24">
        <v>21076</v>
      </c>
      <c r="Z6" s="6">
        <v>0</v>
      </c>
      <c r="AA6" s="22">
        <v>23780034</v>
      </c>
    </row>
    <row r="7" spans="1:27" ht="12.75">
      <c r="A7" s="5" t="s">
        <v>34</v>
      </c>
      <c r="B7" s="3"/>
      <c r="C7" s="25"/>
      <c r="D7" s="25"/>
      <c r="E7" s="26">
        <v>67558674</v>
      </c>
      <c r="F7" s="27">
        <v>67558674</v>
      </c>
      <c r="G7" s="27"/>
      <c r="H7" s="27">
        <v>-1850268</v>
      </c>
      <c r="I7" s="27">
        <v>20877270</v>
      </c>
      <c r="J7" s="27">
        <v>19027002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19027002</v>
      </c>
      <c r="X7" s="27"/>
      <c r="Y7" s="27">
        <v>19027002</v>
      </c>
      <c r="Z7" s="7">
        <v>0</v>
      </c>
      <c r="AA7" s="25">
        <v>67558674</v>
      </c>
    </row>
    <row r="8" spans="1:27" ht="12.75">
      <c r="A8" s="5" t="s">
        <v>35</v>
      </c>
      <c r="B8" s="3"/>
      <c r="C8" s="22"/>
      <c r="D8" s="22"/>
      <c r="E8" s="23">
        <v>55959038</v>
      </c>
      <c r="F8" s="24">
        <v>55959038</v>
      </c>
      <c r="G8" s="24"/>
      <c r="H8" s="24">
        <v>307132</v>
      </c>
      <c r="I8" s="24">
        <v>283917</v>
      </c>
      <c r="J8" s="24">
        <v>591049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591049</v>
      </c>
      <c r="X8" s="24"/>
      <c r="Y8" s="24">
        <v>591049</v>
      </c>
      <c r="Z8" s="6">
        <v>0</v>
      </c>
      <c r="AA8" s="22">
        <v>55959038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19595693</v>
      </c>
      <c r="F9" s="21">
        <f t="shared" si="1"/>
        <v>19595693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19595693</v>
      </c>
    </row>
    <row r="10" spans="1:27" ht="12.75">
      <c r="A10" s="5" t="s">
        <v>37</v>
      </c>
      <c r="B10" s="3"/>
      <c r="C10" s="22"/>
      <c r="D10" s="22"/>
      <c r="E10" s="23">
        <v>8142276</v>
      </c>
      <c r="F10" s="24">
        <v>8142276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8142276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11453417</v>
      </c>
      <c r="F12" s="24">
        <v>11453417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11453417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80327502</v>
      </c>
      <c r="F15" s="21">
        <f t="shared" si="2"/>
        <v>80327502</v>
      </c>
      <c r="G15" s="21">
        <f t="shared" si="2"/>
        <v>0</v>
      </c>
      <c r="H15" s="21">
        <f t="shared" si="2"/>
        <v>10097</v>
      </c>
      <c r="I15" s="21">
        <f t="shared" si="2"/>
        <v>558293</v>
      </c>
      <c r="J15" s="21">
        <f t="shared" si="2"/>
        <v>568390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568390</v>
      </c>
      <c r="X15" s="21">
        <f t="shared" si="2"/>
        <v>0</v>
      </c>
      <c r="Y15" s="21">
        <f t="shared" si="2"/>
        <v>568390</v>
      </c>
      <c r="Z15" s="4">
        <f>+IF(X15&lt;&gt;0,+(Y15/X15)*100,0)</f>
        <v>0</v>
      </c>
      <c r="AA15" s="19">
        <f>SUM(AA16:AA18)</f>
        <v>80327502</v>
      </c>
    </row>
    <row r="16" spans="1:27" ht="12.75">
      <c r="A16" s="5" t="s">
        <v>43</v>
      </c>
      <c r="B16" s="3"/>
      <c r="C16" s="22"/>
      <c r="D16" s="22"/>
      <c r="E16" s="23">
        <v>13846704</v>
      </c>
      <c r="F16" s="24">
        <v>13846704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13846704</v>
      </c>
    </row>
    <row r="17" spans="1:27" ht="12.75">
      <c r="A17" s="5" t="s">
        <v>44</v>
      </c>
      <c r="B17" s="3"/>
      <c r="C17" s="22"/>
      <c r="D17" s="22"/>
      <c r="E17" s="23">
        <v>66480798</v>
      </c>
      <c r="F17" s="24">
        <v>66480798</v>
      </c>
      <c r="G17" s="24"/>
      <c r="H17" s="24">
        <v>10097</v>
      </c>
      <c r="I17" s="24">
        <v>558293</v>
      </c>
      <c r="J17" s="24">
        <v>568390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568390</v>
      </c>
      <c r="X17" s="24"/>
      <c r="Y17" s="24">
        <v>568390</v>
      </c>
      <c r="Z17" s="6">
        <v>0</v>
      </c>
      <c r="AA17" s="22">
        <v>66480798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71062069</v>
      </c>
      <c r="F19" s="21">
        <f t="shared" si="3"/>
        <v>71062069</v>
      </c>
      <c r="G19" s="21">
        <f t="shared" si="3"/>
        <v>0</v>
      </c>
      <c r="H19" s="21">
        <f t="shared" si="3"/>
        <v>1458578</v>
      </c>
      <c r="I19" s="21">
        <f t="shared" si="3"/>
        <v>12933812</v>
      </c>
      <c r="J19" s="21">
        <f t="shared" si="3"/>
        <v>14392390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14392390</v>
      </c>
      <c r="X19" s="21">
        <f t="shared" si="3"/>
        <v>0</v>
      </c>
      <c r="Y19" s="21">
        <f t="shared" si="3"/>
        <v>14392390</v>
      </c>
      <c r="Z19" s="4">
        <f>+IF(X19&lt;&gt;0,+(Y19/X19)*100,0)</f>
        <v>0</v>
      </c>
      <c r="AA19" s="19">
        <f>SUM(AA20:AA23)</f>
        <v>71062069</v>
      </c>
    </row>
    <row r="20" spans="1:27" ht="12.75">
      <c r="A20" s="5" t="s">
        <v>47</v>
      </c>
      <c r="B20" s="3"/>
      <c r="C20" s="22"/>
      <c r="D20" s="22"/>
      <c r="E20" s="23">
        <v>52956796</v>
      </c>
      <c r="F20" s="24">
        <v>52956796</v>
      </c>
      <c r="G20" s="24"/>
      <c r="H20" s="24">
        <v>1458578</v>
      </c>
      <c r="I20" s="24">
        <v>10139499</v>
      </c>
      <c r="J20" s="24">
        <v>11598077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11598077</v>
      </c>
      <c r="X20" s="24"/>
      <c r="Y20" s="24">
        <v>11598077</v>
      </c>
      <c r="Z20" s="6">
        <v>0</v>
      </c>
      <c r="AA20" s="22">
        <v>52956796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18105273</v>
      </c>
      <c r="F23" s="24">
        <v>18105273</v>
      </c>
      <c r="G23" s="24"/>
      <c r="H23" s="24"/>
      <c r="I23" s="24">
        <v>2794313</v>
      </c>
      <c r="J23" s="24">
        <v>2794313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2794313</v>
      </c>
      <c r="X23" s="24"/>
      <c r="Y23" s="24">
        <v>2794313</v>
      </c>
      <c r="Z23" s="6">
        <v>0</v>
      </c>
      <c r="AA23" s="22">
        <v>18105273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318283010</v>
      </c>
      <c r="F25" s="46">
        <f t="shared" si="4"/>
        <v>318283010</v>
      </c>
      <c r="G25" s="46">
        <f t="shared" si="4"/>
        <v>0</v>
      </c>
      <c r="H25" s="46">
        <f t="shared" si="4"/>
        <v>-74461</v>
      </c>
      <c r="I25" s="46">
        <f t="shared" si="4"/>
        <v>34674368</v>
      </c>
      <c r="J25" s="46">
        <f t="shared" si="4"/>
        <v>34599907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34599907</v>
      </c>
      <c r="X25" s="46">
        <f t="shared" si="4"/>
        <v>0</v>
      </c>
      <c r="Y25" s="46">
        <f t="shared" si="4"/>
        <v>34599907</v>
      </c>
      <c r="Z25" s="47">
        <f>+IF(X25&lt;&gt;0,+(Y25/X25)*100,0)</f>
        <v>0</v>
      </c>
      <c r="AA25" s="44">
        <f>+AA5+AA9+AA15+AA19+AA24</f>
        <v>318283010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199250117</v>
      </c>
      <c r="F28" s="21">
        <f t="shared" si="5"/>
        <v>199250117</v>
      </c>
      <c r="G28" s="21">
        <f t="shared" si="5"/>
        <v>0</v>
      </c>
      <c r="H28" s="21">
        <f t="shared" si="5"/>
        <v>6576917</v>
      </c>
      <c r="I28" s="21">
        <f t="shared" si="5"/>
        <v>8354986</v>
      </c>
      <c r="J28" s="21">
        <f t="shared" si="5"/>
        <v>14931903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14931903</v>
      </c>
      <c r="X28" s="21">
        <f t="shared" si="5"/>
        <v>0</v>
      </c>
      <c r="Y28" s="21">
        <f t="shared" si="5"/>
        <v>14931903</v>
      </c>
      <c r="Z28" s="4">
        <f>+IF(X28&lt;&gt;0,+(Y28/X28)*100,0)</f>
        <v>0</v>
      </c>
      <c r="AA28" s="19">
        <f>SUM(AA29:AA31)</f>
        <v>199250117</v>
      </c>
    </row>
    <row r="29" spans="1:27" ht="12.75">
      <c r="A29" s="5" t="s">
        <v>33</v>
      </c>
      <c r="B29" s="3"/>
      <c r="C29" s="22"/>
      <c r="D29" s="22"/>
      <c r="E29" s="23">
        <v>23710034</v>
      </c>
      <c r="F29" s="24">
        <v>23710034</v>
      </c>
      <c r="G29" s="24"/>
      <c r="H29" s="24">
        <v>1928940</v>
      </c>
      <c r="I29" s="24">
        <v>2013652</v>
      </c>
      <c r="J29" s="24">
        <v>3942592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3942592</v>
      </c>
      <c r="X29" s="24"/>
      <c r="Y29" s="24">
        <v>3942592</v>
      </c>
      <c r="Z29" s="6">
        <v>0</v>
      </c>
      <c r="AA29" s="22">
        <v>23710034</v>
      </c>
    </row>
    <row r="30" spans="1:27" ht="12.75">
      <c r="A30" s="5" t="s">
        <v>34</v>
      </c>
      <c r="B30" s="3"/>
      <c r="C30" s="25"/>
      <c r="D30" s="25"/>
      <c r="E30" s="26">
        <v>106707513</v>
      </c>
      <c r="F30" s="27">
        <v>106707513</v>
      </c>
      <c r="G30" s="27"/>
      <c r="H30" s="27">
        <v>1714321</v>
      </c>
      <c r="I30" s="27">
        <v>2420482</v>
      </c>
      <c r="J30" s="27">
        <v>4134803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4134803</v>
      </c>
      <c r="X30" s="27"/>
      <c r="Y30" s="27">
        <v>4134803</v>
      </c>
      <c r="Z30" s="7">
        <v>0</v>
      </c>
      <c r="AA30" s="25">
        <v>106707513</v>
      </c>
    </row>
    <row r="31" spans="1:27" ht="12.75">
      <c r="A31" s="5" t="s">
        <v>35</v>
      </c>
      <c r="B31" s="3"/>
      <c r="C31" s="22"/>
      <c r="D31" s="22"/>
      <c r="E31" s="23">
        <v>68832570</v>
      </c>
      <c r="F31" s="24">
        <v>68832570</v>
      </c>
      <c r="G31" s="24"/>
      <c r="H31" s="24">
        <v>2933656</v>
      </c>
      <c r="I31" s="24">
        <v>3920852</v>
      </c>
      <c r="J31" s="24">
        <v>6854508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6854508</v>
      </c>
      <c r="X31" s="24"/>
      <c r="Y31" s="24">
        <v>6854508</v>
      </c>
      <c r="Z31" s="6">
        <v>0</v>
      </c>
      <c r="AA31" s="22">
        <v>68832570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19595693</v>
      </c>
      <c r="F32" s="21">
        <f t="shared" si="6"/>
        <v>19595693</v>
      </c>
      <c r="G32" s="21">
        <f t="shared" si="6"/>
        <v>0</v>
      </c>
      <c r="H32" s="21">
        <f t="shared" si="6"/>
        <v>1415384</v>
      </c>
      <c r="I32" s="21">
        <f t="shared" si="6"/>
        <v>1667241</v>
      </c>
      <c r="J32" s="21">
        <f t="shared" si="6"/>
        <v>3082625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3082625</v>
      </c>
      <c r="X32" s="21">
        <f t="shared" si="6"/>
        <v>0</v>
      </c>
      <c r="Y32" s="21">
        <f t="shared" si="6"/>
        <v>3082625</v>
      </c>
      <c r="Z32" s="4">
        <f>+IF(X32&lt;&gt;0,+(Y32/X32)*100,0)</f>
        <v>0</v>
      </c>
      <c r="AA32" s="19">
        <f>SUM(AA33:AA37)</f>
        <v>19595693</v>
      </c>
    </row>
    <row r="33" spans="1:27" ht="12.75">
      <c r="A33" s="5" t="s">
        <v>37</v>
      </c>
      <c r="B33" s="3"/>
      <c r="C33" s="22"/>
      <c r="D33" s="22"/>
      <c r="E33" s="23">
        <v>8142276</v>
      </c>
      <c r="F33" s="24">
        <v>8142276</v>
      </c>
      <c r="G33" s="24"/>
      <c r="H33" s="24">
        <v>267259</v>
      </c>
      <c r="I33" s="24">
        <v>496542</v>
      </c>
      <c r="J33" s="24">
        <v>763801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763801</v>
      </c>
      <c r="X33" s="24"/>
      <c r="Y33" s="24">
        <v>763801</v>
      </c>
      <c r="Z33" s="6">
        <v>0</v>
      </c>
      <c r="AA33" s="22">
        <v>8142276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11453417</v>
      </c>
      <c r="F35" s="24">
        <v>11453417</v>
      </c>
      <c r="G35" s="24"/>
      <c r="H35" s="24">
        <v>1148125</v>
      </c>
      <c r="I35" s="24">
        <v>1170699</v>
      </c>
      <c r="J35" s="24">
        <v>2318824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2318824</v>
      </c>
      <c r="X35" s="24"/>
      <c r="Y35" s="24">
        <v>2318824</v>
      </c>
      <c r="Z35" s="6">
        <v>0</v>
      </c>
      <c r="AA35" s="22">
        <v>11453417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40308932</v>
      </c>
      <c r="F38" s="21">
        <f t="shared" si="7"/>
        <v>40308932</v>
      </c>
      <c r="G38" s="21">
        <f t="shared" si="7"/>
        <v>0</v>
      </c>
      <c r="H38" s="21">
        <f t="shared" si="7"/>
        <v>2718324</v>
      </c>
      <c r="I38" s="21">
        <f t="shared" si="7"/>
        <v>3363979</v>
      </c>
      <c r="J38" s="21">
        <f t="shared" si="7"/>
        <v>6082303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6082303</v>
      </c>
      <c r="X38" s="21">
        <f t="shared" si="7"/>
        <v>0</v>
      </c>
      <c r="Y38" s="21">
        <f t="shared" si="7"/>
        <v>6082303</v>
      </c>
      <c r="Z38" s="4">
        <f>+IF(X38&lt;&gt;0,+(Y38/X38)*100,0)</f>
        <v>0</v>
      </c>
      <c r="AA38" s="19">
        <f>SUM(AA39:AA41)</f>
        <v>40308932</v>
      </c>
    </row>
    <row r="39" spans="1:27" ht="12.75">
      <c r="A39" s="5" t="s">
        <v>43</v>
      </c>
      <c r="B39" s="3"/>
      <c r="C39" s="22"/>
      <c r="D39" s="22"/>
      <c r="E39" s="23">
        <v>13766704</v>
      </c>
      <c r="F39" s="24">
        <v>13766704</v>
      </c>
      <c r="G39" s="24"/>
      <c r="H39" s="24">
        <v>1018461</v>
      </c>
      <c r="I39" s="24">
        <v>1362205</v>
      </c>
      <c r="J39" s="24">
        <v>2380666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2380666</v>
      </c>
      <c r="X39" s="24"/>
      <c r="Y39" s="24">
        <v>2380666</v>
      </c>
      <c r="Z39" s="6">
        <v>0</v>
      </c>
      <c r="AA39" s="22">
        <v>13766704</v>
      </c>
    </row>
    <row r="40" spans="1:27" ht="12.75">
      <c r="A40" s="5" t="s">
        <v>44</v>
      </c>
      <c r="B40" s="3"/>
      <c r="C40" s="22"/>
      <c r="D40" s="22"/>
      <c r="E40" s="23">
        <v>26542228</v>
      </c>
      <c r="F40" s="24">
        <v>26542228</v>
      </c>
      <c r="G40" s="24"/>
      <c r="H40" s="24">
        <v>1699863</v>
      </c>
      <c r="I40" s="24">
        <v>2001774</v>
      </c>
      <c r="J40" s="24">
        <v>3701637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3701637</v>
      </c>
      <c r="X40" s="24"/>
      <c r="Y40" s="24">
        <v>3701637</v>
      </c>
      <c r="Z40" s="6">
        <v>0</v>
      </c>
      <c r="AA40" s="22">
        <v>26542228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178406386</v>
      </c>
      <c r="F42" s="21">
        <f t="shared" si="8"/>
        <v>178406386</v>
      </c>
      <c r="G42" s="21">
        <f t="shared" si="8"/>
        <v>0</v>
      </c>
      <c r="H42" s="21">
        <f t="shared" si="8"/>
        <v>975348</v>
      </c>
      <c r="I42" s="21">
        <f t="shared" si="8"/>
        <v>3432787</v>
      </c>
      <c r="J42" s="21">
        <f t="shared" si="8"/>
        <v>4408135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4408135</v>
      </c>
      <c r="X42" s="21">
        <f t="shared" si="8"/>
        <v>0</v>
      </c>
      <c r="Y42" s="21">
        <f t="shared" si="8"/>
        <v>4408135</v>
      </c>
      <c r="Z42" s="4">
        <f>+IF(X42&lt;&gt;0,+(Y42/X42)*100,0)</f>
        <v>0</v>
      </c>
      <c r="AA42" s="19">
        <f>SUM(AA43:AA46)</f>
        <v>178406386</v>
      </c>
    </row>
    <row r="43" spans="1:27" ht="12.75">
      <c r="A43" s="5" t="s">
        <v>47</v>
      </c>
      <c r="B43" s="3"/>
      <c r="C43" s="22"/>
      <c r="D43" s="22"/>
      <c r="E43" s="23">
        <v>160301113</v>
      </c>
      <c r="F43" s="24">
        <v>160301113</v>
      </c>
      <c r="G43" s="24"/>
      <c r="H43" s="24">
        <v>438558</v>
      </c>
      <c r="I43" s="24">
        <v>2622691</v>
      </c>
      <c r="J43" s="24">
        <v>3061249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3061249</v>
      </c>
      <c r="X43" s="24"/>
      <c r="Y43" s="24">
        <v>3061249</v>
      </c>
      <c r="Z43" s="6">
        <v>0</v>
      </c>
      <c r="AA43" s="22">
        <v>160301113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18105273</v>
      </c>
      <c r="F46" s="24">
        <v>18105273</v>
      </c>
      <c r="G46" s="24"/>
      <c r="H46" s="24">
        <v>536790</v>
      </c>
      <c r="I46" s="24">
        <v>810096</v>
      </c>
      <c r="J46" s="24">
        <v>1346886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1346886</v>
      </c>
      <c r="X46" s="24"/>
      <c r="Y46" s="24">
        <v>1346886</v>
      </c>
      <c r="Z46" s="6">
        <v>0</v>
      </c>
      <c r="AA46" s="22">
        <v>18105273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437561128</v>
      </c>
      <c r="F48" s="46">
        <f t="shared" si="9"/>
        <v>437561128</v>
      </c>
      <c r="G48" s="46">
        <f t="shared" si="9"/>
        <v>0</v>
      </c>
      <c r="H48" s="46">
        <f t="shared" si="9"/>
        <v>11685973</v>
      </c>
      <c r="I48" s="46">
        <f t="shared" si="9"/>
        <v>16818993</v>
      </c>
      <c r="J48" s="46">
        <f t="shared" si="9"/>
        <v>28504966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28504966</v>
      </c>
      <c r="X48" s="46">
        <f t="shared" si="9"/>
        <v>0</v>
      </c>
      <c r="Y48" s="46">
        <f t="shared" si="9"/>
        <v>28504966</v>
      </c>
      <c r="Z48" s="47">
        <f>+IF(X48&lt;&gt;0,+(Y48/X48)*100,0)</f>
        <v>0</v>
      </c>
      <c r="AA48" s="44">
        <f>+AA28+AA32+AA38+AA42+AA47</f>
        <v>437561128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-119278118</v>
      </c>
      <c r="F49" s="50">
        <f t="shared" si="10"/>
        <v>-119278118</v>
      </c>
      <c r="G49" s="50">
        <f t="shared" si="10"/>
        <v>0</v>
      </c>
      <c r="H49" s="50">
        <f t="shared" si="10"/>
        <v>-11760434</v>
      </c>
      <c r="I49" s="50">
        <f t="shared" si="10"/>
        <v>17855375</v>
      </c>
      <c r="J49" s="50">
        <f t="shared" si="10"/>
        <v>6094941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6094941</v>
      </c>
      <c r="X49" s="50">
        <f>IF(F25=F48,0,X25-X48)</f>
        <v>0</v>
      </c>
      <c r="Y49" s="50">
        <f t="shared" si="10"/>
        <v>6094941</v>
      </c>
      <c r="Z49" s="51">
        <f>+IF(X49&lt;&gt;0,+(Y49/X49)*100,0)</f>
        <v>0</v>
      </c>
      <c r="AA49" s="48">
        <f>+AA25-AA48</f>
        <v>-119278118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1343072120</v>
      </c>
      <c r="D5" s="19">
        <f>SUM(D6:D8)</f>
        <v>0</v>
      </c>
      <c r="E5" s="20">
        <f t="shared" si="0"/>
        <v>953685221</v>
      </c>
      <c r="F5" s="21">
        <f t="shared" si="0"/>
        <v>953685221</v>
      </c>
      <c r="G5" s="21">
        <f t="shared" si="0"/>
        <v>0</v>
      </c>
      <c r="H5" s="21">
        <f t="shared" si="0"/>
        <v>0</v>
      </c>
      <c r="I5" s="21">
        <f t="shared" si="0"/>
        <v>22916071</v>
      </c>
      <c r="J5" s="21">
        <f t="shared" si="0"/>
        <v>22916071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22916071</v>
      </c>
      <c r="X5" s="21">
        <f t="shared" si="0"/>
        <v>376783917</v>
      </c>
      <c r="Y5" s="21">
        <f t="shared" si="0"/>
        <v>-353867846</v>
      </c>
      <c r="Z5" s="4">
        <f>+IF(X5&lt;&gt;0,+(Y5/X5)*100,0)</f>
        <v>-93.91798058089618</v>
      </c>
      <c r="AA5" s="19">
        <f>SUM(AA6:AA8)</f>
        <v>953685221</v>
      </c>
    </row>
    <row r="6" spans="1:27" ht="12.75">
      <c r="A6" s="5" t="s">
        <v>33</v>
      </c>
      <c r="B6" s="3"/>
      <c r="C6" s="22">
        <v>1123316629</v>
      </c>
      <c r="D6" s="22"/>
      <c r="E6" s="23">
        <v>854265337</v>
      </c>
      <c r="F6" s="24">
        <v>854265337</v>
      </c>
      <c r="G6" s="24"/>
      <c r="H6" s="24"/>
      <c r="I6" s="24">
        <v>22748202</v>
      </c>
      <c r="J6" s="24">
        <v>22748202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22748202</v>
      </c>
      <c r="X6" s="24">
        <v>305723874</v>
      </c>
      <c r="Y6" s="24">
        <v>-282975672</v>
      </c>
      <c r="Z6" s="6">
        <v>-92.56</v>
      </c>
      <c r="AA6" s="22">
        <v>854265337</v>
      </c>
    </row>
    <row r="7" spans="1:27" ht="12.75">
      <c r="A7" s="5" t="s">
        <v>34</v>
      </c>
      <c r="B7" s="3"/>
      <c r="C7" s="25">
        <v>109926454</v>
      </c>
      <c r="D7" s="25"/>
      <c r="E7" s="26">
        <v>5055131</v>
      </c>
      <c r="F7" s="27">
        <v>5055131</v>
      </c>
      <c r="G7" s="27"/>
      <c r="H7" s="27"/>
      <c r="I7" s="27">
        <v>77802</v>
      </c>
      <c r="J7" s="27">
        <v>77802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77802</v>
      </c>
      <c r="X7" s="27">
        <v>33245421</v>
      </c>
      <c r="Y7" s="27">
        <v>-33167619</v>
      </c>
      <c r="Z7" s="7">
        <v>-99.77</v>
      </c>
      <c r="AA7" s="25">
        <v>5055131</v>
      </c>
    </row>
    <row r="8" spans="1:27" ht="12.75">
      <c r="A8" s="5" t="s">
        <v>35</v>
      </c>
      <c r="B8" s="3"/>
      <c r="C8" s="22">
        <v>109829037</v>
      </c>
      <c r="D8" s="22"/>
      <c r="E8" s="23">
        <v>94364753</v>
      </c>
      <c r="F8" s="24">
        <v>94364753</v>
      </c>
      <c r="G8" s="24"/>
      <c r="H8" s="24"/>
      <c r="I8" s="24">
        <v>90067</v>
      </c>
      <c r="J8" s="24">
        <v>90067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90067</v>
      </c>
      <c r="X8" s="24">
        <v>37814622</v>
      </c>
      <c r="Y8" s="24">
        <v>-37724555</v>
      </c>
      <c r="Z8" s="6">
        <v>-99.76</v>
      </c>
      <c r="AA8" s="22">
        <v>94364753</v>
      </c>
    </row>
    <row r="9" spans="1:27" ht="12.75">
      <c r="A9" s="2" t="s">
        <v>36</v>
      </c>
      <c r="B9" s="3"/>
      <c r="C9" s="19">
        <f aca="true" t="shared" si="1" ref="C9:Y9">SUM(C10:C14)</f>
        <v>92625794</v>
      </c>
      <c r="D9" s="19">
        <f>SUM(D10:D14)</f>
        <v>0</v>
      </c>
      <c r="E9" s="20">
        <f t="shared" si="1"/>
        <v>16555758</v>
      </c>
      <c r="F9" s="21">
        <f t="shared" si="1"/>
        <v>16555758</v>
      </c>
      <c r="G9" s="21">
        <f t="shared" si="1"/>
        <v>0</v>
      </c>
      <c r="H9" s="21">
        <f t="shared" si="1"/>
        <v>0</v>
      </c>
      <c r="I9" s="21">
        <f t="shared" si="1"/>
        <v>2612351</v>
      </c>
      <c r="J9" s="21">
        <f t="shared" si="1"/>
        <v>2612351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2612351</v>
      </c>
      <c r="X9" s="21">
        <f t="shared" si="1"/>
        <v>26301447</v>
      </c>
      <c r="Y9" s="21">
        <f t="shared" si="1"/>
        <v>-23689096</v>
      </c>
      <c r="Z9" s="4">
        <f>+IF(X9&lt;&gt;0,+(Y9/X9)*100,0)</f>
        <v>-90.06765293179497</v>
      </c>
      <c r="AA9" s="19">
        <f>SUM(AA10:AA14)</f>
        <v>16555758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4640933</v>
      </c>
      <c r="D12" s="22"/>
      <c r="E12" s="23">
        <v>6046017</v>
      </c>
      <c r="F12" s="24">
        <v>6046017</v>
      </c>
      <c r="G12" s="24"/>
      <c r="H12" s="24"/>
      <c r="I12" s="24">
        <v>372813</v>
      </c>
      <c r="J12" s="24">
        <v>372813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372813</v>
      </c>
      <c r="X12" s="24"/>
      <c r="Y12" s="24">
        <v>372813</v>
      </c>
      <c r="Z12" s="6">
        <v>0</v>
      </c>
      <c r="AA12" s="22">
        <v>6046017</v>
      </c>
    </row>
    <row r="13" spans="1:27" ht="12.75">
      <c r="A13" s="5" t="s">
        <v>40</v>
      </c>
      <c r="B13" s="3"/>
      <c r="C13" s="22">
        <v>2024</v>
      </c>
      <c r="D13" s="22"/>
      <c r="E13" s="23">
        <v>844006</v>
      </c>
      <c r="F13" s="24">
        <v>844006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844006</v>
      </c>
    </row>
    <row r="14" spans="1:27" ht="12.75">
      <c r="A14" s="5" t="s">
        <v>41</v>
      </c>
      <c r="B14" s="3"/>
      <c r="C14" s="25">
        <v>87982837</v>
      </c>
      <c r="D14" s="25"/>
      <c r="E14" s="26">
        <v>9665735</v>
      </c>
      <c r="F14" s="27">
        <v>9665735</v>
      </c>
      <c r="G14" s="27"/>
      <c r="H14" s="27"/>
      <c r="I14" s="27">
        <v>2239538</v>
      </c>
      <c r="J14" s="27">
        <v>2239538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2239538</v>
      </c>
      <c r="X14" s="27">
        <v>26301447</v>
      </c>
      <c r="Y14" s="27">
        <v>-24061909</v>
      </c>
      <c r="Z14" s="7">
        <v>-91.49</v>
      </c>
      <c r="AA14" s="25">
        <v>9665735</v>
      </c>
    </row>
    <row r="15" spans="1:27" ht="12.75">
      <c r="A15" s="2" t="s">
        <v>42</v>
      </c>
      <c r="B15" s="8"/>
      <c r="C15" s="19">
        <f aca="true" t="shared" si="2" ref="C15:Y15">SUM(C16:C18)</f>
        <v>15426870</v>
      </c>
      <c r="D15" s="19">
        <f>SUM(D16:D18)</f>
        <v>0</v>
      </c>
      <c r="E15" s="20">
        <f t="shared" si="2"/>
        <v>4642365</v>
      </c>
      <c r="F15" s="21">
        <f t="shared" si="2"/>
        <v>4642365</v>
      </c>
      <c r="G15" s="21">
        <f t="shared" si="2"/>
        <v>0</v>
      </c>
      <c r="H15" s="21">
        <f t="shared" si="2"/>
        <v>0</v>
      </c>
      <c r="I15" s="21">
        <f t="shared" si="2"/>
        <v>168725</v>
      </c>
      <c r="J15" s="21">
        <f t="shared" si="2"/>
        <v>168725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168725</v>
      </c>
      <c r="X15" s="21">
        <f t="shared" si="2"/>
        <v>0</v>
      </c>
      <c r="Y15" s="21">
        <f t="shared" si="2"/>
        <v>168725</v>
      </c>
      <c r="Z15" s="4">
        <f>+IF(X15&lt;&gt;0,+(Y15/X15)*100,0)</f>
        <v>0</v>
      </c>
      <c r="AA15" s="19">
        <f>SUM(AA16:AA18)</f>
        <v>4642365</v>
      </c>
    </row>
    <row r="16" spans="1:27" ht="12.75">
      <c r="A16" s="5" t="s">
        <v>43</v>
      </c>
      <c r="B16" s="3"/>
      <c r="C16" s="22">
        <v>15426047</v>
      </c>
      <c r="D16" s="22"/>
      <c r="E16" s="23">
        <v>4629627</v>
      </c>
      <c r="F16" s="24">
        <v>4629627</v>
      </c>
      <c r="G16" s="24"/>
      <c r="H16" s="24"/>
      <c r="I16" s="24">
        <v>168725</v>
      </c>
      <c r="J16" s="24">
        <v>168725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168725</v>
      </c>
      <c r="X16" s="24"/>
      <c r="Y16" s="24">
        <v>168725</v>
      </c>
      <c r="Z16" s="6">
        <v>0</v>
      </c>
      <c r="AA16" s="22">
        <v>4629627</v>
      </c>
    </row>
    <row r="17" spans="1:27" ht="12.75">
      <c r="A17" s="5" t="s">
        <v>44</v>
      </c>
      <c r="B17" s="3"/>
      <c r="C17" s="22">
        <v>823</v>
      </c>
      <c r="D17" s="22"/>
      <c r="E17" s="23">
        <v>12738</v>
      </c>
      <c r="F17" s="24">
        <v>12738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12738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254814194</v>
      </c>
      <c r="D19" s="19">
        <f>SUM(D20:D23)</f>
        <v>0</v>
      </c>
      <c r="E19" s="20">
        <f t="shared" si="3"/>
        <v>897376234</v>
      </c>
      <c r="F19" s="21">
        <f t="shared" si="3"/>
        <v>897376234</v>
      </c>
      <c r="G19" s="21">
        <f t="shared" si="3"/>
        <v>0</v>
      </c>
      <c r="H19" s="21">
        <f t="shared" si="3"/>
        <v>0</v>
      </c>
      <c r="I19" s="21">
        <f t="shared" si="3"/>
        <v>5301250</v>
      </c>
      <c r="J19" s="21">
        <f t="shared" si="3"/>
        <v>5301250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5301250</v>
      </c>
      <c r="X19" s="21">
        <f t="shared" si="3"/>
        <v>157436424</v>
      </c>
      <c r="Y19" s="21">
        <f t="shared" si="3"/>
        <v>-152135174</v>
      </c>
      <c r="Z19" s="4">
        <f>+IF(X19&lt;&gt;0,+(Y19/X19)*100,0)</f>
        <v>-96.63276777678843</v>
      </c>
      <c r="AA19" s="19">
        <f>SUM(AA20:AA23)</f>
        <v>897376234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211073305</v>
      </c>
      <c r="D21" s="22"/>
      <c r="E21" s="23">
        <v>780179380</v>
      </c>
      <c r="F21" s="24">
        <v>780179380</v>
      </c>
      <c r="G21" s="24"/>
      <c r="H21" s="24"/>
      <c r="I21" s="24">
        <v>11718842</v>
      </c>
      <c r="J21" s="24">
        <v>11718842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11718842</v>
      </c>
      <c r="X21" s="24">
        <v>138471873</v>
      </c>
      <c r="Y21" s="24">
        <v>-126753031</v>
      </c>
      <c r="Z21" s="6">
        <v>-91.54</v>
      </c>
      <c r="AA21" s="22">
        <v>780179380</v>
      </c>
    </row>
    <row r="22" spans="1:27" ht="12.75">
      <c r="A22" s="5" t="s">
        <v>49</v>
      </c>
      <c r="B22" s="3"/>
      <c r="C22" s="25">
        <v>43740889</v>
      </c>
      <c r="D22" s="25"/>
      <c r="E22" s="26">
        <v>117196854</v>
      </c>
      <c r="F22" s="27">
        <v>117196854</v>
      </c>
      <c r="G22" s="27"/>
      <c r="H22" s="27"/>
      <c r="I22" s="27">
        <v>-6417592</v>
      </c>
      <c r="J22" s="27">
        <v>-6417592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-6417592</v>
      </c>
      <c r="X22" s="27">
        <v>18964551</v>
      </c>
      <c r="Y22" s="27">
        <v>-25382143</v>
      </c>
      <c r="Z22" s="7">
        <v>-133.84</v>
      </c>
      <c r="AA22" s="25">
        <v>117196854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1705938978</v>
      </c>
      <c r="D25" s="44">
        <f>+D5+D9+D15+D19+D24</f>
        <v>0</v>
      </c>
      <c r="E25" s="45">
        <f t="shared" si="4"/>
        <v>1872259578</v>
      </c>
      <c r="F25" s="46">
        <f t="shared" si="4"/>
        <v>1872259578</v>
      </c>
      <c r="G25" s="46">
        <f t="shared" si="4"/>
        <v>0</v>
      </c>
      <c r="H25" s="46">
        <f t="shared" si="4"/>
        <v>0</v>
      </c>
      <c r="I25" s="46">
        <f t="shared" si="4"/>
        <v>30998397</v>
      </c>
      <c r="J25" s="46">
        <f t="shared" si="4"/>
        <v>30998397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30998397</v>
      </c>
      <c r="X25" s="46">
        <f t="shared" si="4"/>
        <v>560521788</v>
      </c>
      <c r="Y25" s="46">
        <f t="shared" si="4"/>
        <v>-529523391</v>
      </c>
      <c r="Z25" s="47">
        <f>+IF(X25&lt;&gt;0,+(Y25/X25)*100,0)</f>
        <v>-94.46972487713538</v>
      </c>
      <c r="AA25" s="44">
        <f>+AA5+AA9+AA15+AA19+AA24</f>
        <v>1872259578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534941001</v>
      </c>
      <c r="D28" s="19">
        <f>SUM(D29:D31)</f>
        <v>0</v>
      </c>
      <c r="E28" s="20">
        <f t="shared" si="5"/>
        <v>485991733</v>
      </c>
      <c r="F28" s="21">
        <f t="shared" si="5"/>
        <v>485991733</v>
      </c>
      <c r="G28" s="21">
        <f t="shared" si="5"/>
        <v>0</v>
      </c>
      <c r="H28" s="21">
        <f t="shared" si="5"/>
        <v>0</v>
      </c>
      <c r="I28" s="21">
        <f t="shared" si="5"/>
        <v>36297735</v>
      </c>
      <c r="J28" s="21">
        <f t="shared" si="5"/>
        <v>36297735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36297735</v>
      </c>
      <c r="X28" s="21">
        <f t="shared" si="5"/>
        <v>136803960</v>
      </c>
      <c r="Y28" s="21">
        <f t="shared" si="5"/>
        <v>-100506225</v>
      </c>
      <c r="Z28" s="4">
        <f>+IF(X28&lt;&gt;0,+(Y28/X28)*100,0)</f>
        <v>-73.46733603325518</v>
      </c>
      <c r="AA28" s="19">
        <f>SUM(AA29:AA31)</f>
        <v>485991733</v>
      </c>
    </row>
    <row r="29" spans="1:27" ht="12.75">
      <c r="A29" s="5" t="s">
        <v>33</v>
      </c>
      <c r="B29" s="3"/>
      <c r="C29" s="22">
        <v>224872720</v>
      </c>
      <c r="D29" s="22"/>
      <c r="E29" s="23">
        <v>152500129</v>
      </c>
      <c r="F29" s="24">
        <v>152500129</v>
      </c>
      <c r="G29" s="24"/>
      <c r="H29" s="24"/>
      <c r="I29" s="24">
        <v>12842261</v>
      </c>
      <c r="J29" s="24">
        <v>12842261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12842261</v>
      </c>
      <c r="X29" s="24">
        <v>57225192</v>
      </c>
      <c r="Y29" s="24">
        <v>-44382931</v>
      </c>
      <c r="Z29" s="6">
        <v>-77.56</v>
      </c>
      <c r="AA29" s="22">
        <v>152500129</v>
      </c>
    </row>
    <row r="30" spans="1:27" ht="12.75">
      <c r="A30" s="5" t="s">
        <v>34</v>
      </c>
      <c r="B30" s="3"/>
      <c r="C30" s="25">
        <v>106532374</v>
      </c>
      <c r="D30" s="25"/>
      <c r="E30" s="26">
        <v>118454074</v>
      </c>
      <c r="F30" s="27">
        <v>118454074</v>
      </c>
      <c r="G30" s="27"/>
      <c r="H30" s="27"/>
      <c r="I30" s="27">
        <v>11633305</v>
      </c>
      <c r="J30" s="27">
        <v>11633305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11633305</v>
      </c>
      <c r="X30" s="27">
        <v>30279048</v>
      </c>
      <c r="Y30" s="27">
        <v>-18645743</v>
      </c>
      <c r="Z30" s="7">
        <v>-61.58</v>
      </c>
      <c r="AA30" s="25">
        <v>118454074</v>
      </c>
    </row>
    <row r="31" spans="1:27" ht="12.75">
      <c r="A31" s="5" t="s">
        <v>35</v>
      </c>
      <c r="B31" s="3"/>
      <c r="C31" s="22">
        <v>203535907</v>
      </c>
      <c r="D31" s="22"/>
      <c r="E31" s="23">
        <v>215037530</v>
      </c>
      <c r="F31" s="24">
        <v>215037530</v>
      </c>
      <c r="G31" s="24"/>
      <c r="H31" s="24"/>
      <c r="I31" s="24">
        <v>11822169</v>
      </c>
      <c r="J31" s="24">
        <v>11822169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11822169</v>
      </c>
      <c r="X31" s="24">
        <v>49299720</v>
      </c>
      <c r="Y31" s="24">
        <v>-37477551</v>
      </c>
      <c r="Z31" s="6">
        <v>-76.02</v>
      </c>
      <c r="AA31" s="22">
        <v>215037530</v>
      </c>
    </row>
    <row r="32" spans="1:27" ht="12.75">
      <c r="A32" s="2" t="s">
        <v>36</v>
      </c>
      <c r="B32" s="3"/>
      <c r="C32" s="19">
        <f aca="true" t="shared" si="6" ref="C32:Y32">SUM(C33:C37)</f>
        <v>88787203</v>
      </c>
      <c r="D32" s="19">
        <f>SUM(D33:D37)</f>
        <v>0</v>
      </c>
      <c r="E32" s="20">
        <f t="shared" si="6"/>
        <v>95716531</v>
      </c>
      <c r="F32" s="21">
        <f t="shared" si="6"/>
        <v>95716531</v>
      </c>
      <c r="G32" s="21">
        <f t="shared" si="6"/>
        <v>0</v>
      </c>
      <c r="H32" s="21">
        <f t="shared" si="6"/>
        <v>0</v>
      </c>
      <c r="I32" s="21">
        <f t="shared" si="6"/>
        <v>3588240</v>
      </c>
      <c r="J32" s="21">
        <f t="shared" si="6"/>
        <v>3588240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3588240</v>
      </c>
      <c r="X32" s="21">
        <f t="shared" si="6"/>
        <v>25106958</v>
      </c>
      <c r="Y32" s="21">
        <f t="shared" si="6"/>
        <v>-21518718</v>
      </c>
      <c r="Z32" s="4">
        <f>+IF(X32&lt;&gt;0,+(Y32/X32)*100,0)</f>
        <v>-85.70818495812993</v>
      </c>
      <c r="AA32" s="19">
        <f>SUM(AA33:AA37)</f>
        <v>95716531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43829094</v>
      </c>
      <c r="D35" s="22"/>
      <c r="E35" s="23">
        <v>44897613</v>
      </c>
      <c r="F35" s="24">
        <v>44897613</v>
      </c>
      <c r="G35" s="24"/>
      <c r="H35" s="24"/>
      <c r="I35" s="24">
        <v>1019513</v>
      </c>
      <c r="J35" s="24">
        <v>1019513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1019513</v>
      </c>
      <c r="X35" s="24">
        <v>11966577</v>
      </c>
      <c r="Y35" s="24">
        <v>-10947064</v>
      </c>
      <c r="Z35" s="6">
        <v>-91.48</v>
      </c>
      <c r="AA35" s="22">
        <v>44897613</v>
      </c>
    </row>
    <row r="36" spans="1:27" ht="12.75">
      <c r="A36" s="5" t="s">
        <v>40</v>
      </c>
      <c r="B36" s="3"/>
      <c r="C36" s="22">
        <v>10270632</v>
      </c>
      <c r="D36" s="22"/>
      <c r="E36" s="23">
        <v>10466500</v>
      </c>
      <c r="F36" s="24">
        <v>10466500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2768499</v>
      </c>
      <c r="Y36" s="24">
        <v>-2768499</v>
      </c>
      <c r="Z36" s="6">
        <v>-100</v>
      </c>
      <c r="AA36" s="22">
        <v>10466500</v>
      </c>
    </row>
    <row r="37" spans="1:27" ht="12.75">
      <c r="A37" s="5" t="s">
        <v>41</v>
      </c>
      <c r="B37" s="3"/>
      <c r="C37" s="25">
        <v>34687477</v>
      </c>
      <c r="D37" s="25"/>
      <c r="E37" s="26">
        <v>40352418</v>
      </c>
      <c r="F37" s="27">
        <v>40352418</v>
      </c>
      <c r="G37" s="27"/>
      <c r="H37" s="27"/>
      <c r="I37" s="27">
        <v>2568727</v>
      </c>
      <c r="J37" s="27">
        <v>2568727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2568727</v>
      </c>
      <c r="X37" s="27">
        <v>10371882</v>
      </c>
      <c r="Y37" s="27">
        <v>-7803155</v>
      </c>
      <c r="Z37" s="7">
        <v>-75.23</v>
      </c>
      <c r="AA37" s="25">
        <v>40352418</v>
      </c>
    </row>
    <row r="38" spans="1:27" ht="12.75">
      <c r="A38" s="2" t="s">
        <v>42</v>
      </c>
      <c r="B38" s="8"/>
      <c r="C38" s="19">
        <f aca="true" t="shared" si="7" ref="C38:Y38">SUM(C39:C41)</f>
        <v>60483810</v>
      </c>
      <c r="D38" s="19">
        <f>SUM(D39:D41)</f>
        <v>0</v>
      </c>
      <c r="E38" s="20">
        <f t="shared" si="7"/>
        <v>43101332</v>
      </c>
      <c r="F38" s="21">
        <f t="shared" si="7"/>
        <v>43101332</v>
      </c>
      <c r="G38" s="21">
        <f t="shared" si="7"/>
        <v>0</v>
      </c>
      <c r="H38" s="21">
        <f t="shared" si="7"/>
        <v>0</v>
      </c>
      <c r="I38" s="21">
        <f t="shared" si="7"/>
        <v>5010466</v>
      </c>
      <c r="J38" s="21">
        <f t="shared" si="7"/>
        <v>5010466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5010466</v>
      </c>
      <c r="X38" s="21">
        <f t="shared" si="7"/>
        <v>10729608</v>
      </c>
      <c r="Y38" s="21">
        <f t="shared" si="7"/>
        <v>-5719142</v>
      </c>
      <c r="Z38" s="4">
        <f>+IF(X38&lt;&gt;0,+(Y38/X38)*100,0)</f>
        <v>-53.302431924819615</v>
      </c>
      <c r="AA38" s="19">
        <f>SUM(AA39:AA41)</f>
        <v>43101332</v>
      </c>
    </row>
    <row r="39" spans="1:27" ht="12.75">
      <c r="A39" s="5" t="s">
        <v>43</v>
      </c>
      <c r="B39" s="3"/>
      <c r="C39" s="22">
        <v>59697248</v>
      </c>
      <c r="D39" s="22"/>
      <c r="E39" s="23">
        <v>42171984</v>
      </c>
      <c r="F39" s="24">
        <v>42171984</v>
      </c>
      <c r="G39" s="24"/>
      <c r="H39" s="24"/>
      <c r="I39" s="24">
        <v>4893341</v>
      </c>
      <c r="J39" s="24">
        <v>4893341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4893341</v>
      </c>
      <c r="X39" s="24">
        <v>10267989</v>
      </c>
      <c r="Y39" s="24">
        <v>-5374648</v>
      </c>
      <c r="Z39" s="6">
        <v>-52.34</v>
      </c>
      <c r="AA39" s="22">
        <v>42171984</v>
      </c>
    </row>
    <row r="40" spans="1:27" ht="12.75">
      <c r="A40" s="5" t="s">
        <v>44</v>
      </c>
      <c r="B40" s="3"/>
      <c r="C40" s="22">
        <v>786562</v>
      </c>
      <c r="D40" s="22"/>
      <c r="E40" s="23">
        <v>929348</v>
      </c>
      <c r="F40" s="24">
        <v>929348</v>
      </c>
      <c r="G40" s="24"/>
      <c r="H40" s="24"/>
      <c r="I40" s="24">
        <v>117125</v>
      </c>
      <c r="J40" s="24">
        <v>117125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117125</v>
      </c>
      <c r="X40" s="24">
        <v>461619</v>
      </c>
      <c r="Y40" s="24">
        <v>-344494</v>
      </c>
      <c r="Z40" s="6">
        <v>-74.63</v>
      </c>
      <c r="AA40" s="22">
        <v>929348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731555990</v>
      </c>
      <c r="D42" s="19">
        <f>SUM(D43:D46)</f>
        <v>0</v>
      </c>
      <c r="E42" s="20">
        <f t="shared" si="8"/>
        <v>737517434</v>
      </c>
      <c r="F42" s="21">
        <f t="shared" si="8"/>
        <v>737517434</v>
      </c>
      <c r="G42" s="21">
        <f t="shared" si="8"/>
        <v>0</v>
      </c>
      <c r="H42" s="21">
        <f t="shared" si="8"/>
        <v>0</v>
      </c>
      <c r="I42" s="21">
        <f t="shared" si="8"/>
        <v>32849969</v>
      </c>
      <c r="J42" s="21">
        <f t="shared" si="8"/>
        <v>32849969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32849969</v>
      </c>
      <c r="X42" s="21">
        <f t="shared" si="8"/>
        <v>211804203</v>
      </c>
      <c r="Y42" s="21">
        <f t="shared" si="8"/>
        <v>-178954234</v>
      </c>
      <c r="Z42" s="4">
        <f>+IF(X42&lt;&gt;0,+(Y42/X42)*100,0)</f>
        <v>-84.49040739762846</v>
      </c>
      <c r="AA42" s="19">
        <f>SUM(AA43:AA46)</f>
        <v>737517434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566772520</v>
      </c>
      <c r="D44" s="22"/>
      <c r="E44" s="23">
        <v>595881607</v>
      </c>
      <c r="F44" s="24">
        <v>595881607</v>
      </c>
      <c r="G44" s="24"/>
      <c r="H44" s="24"/>
      <c r="I44" s="24">
        <v>10175283</v>
      </c>
      <c r="J44" s="24">
        <v>10175283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10175283</v>
      </c>
      <c r="X44" s="24">
        <v>168522039</v>
      </c>
      <c r="Y44" s="24">
        <v>-158346756</v>
      </c>
      <c r="Z44" s="6">
        <v>-93.96</v>
      </c>
      <c r="AA44" s="22">
        <v>595881607</v>
      </c>
    </row>
    <row r="45" spans="1:27" ht="12.75">
      <c r="A45" s="5" t="s">
        <v>49</v>
      </c>
      <c r="B45" s="3"/>
      <c r="C45" s="25">
        <v>164783470</v>
      </c>
      <c r="D45" s="25"/>
      <c r="E45" s="26">
        <v>141635827</v>
      </c>
      <c r="F45" s="27">
        <v>141635827</v>
      </c>
      <c r="G45" s="27"/>
      <c r="H45" s="27"/>
      <c r="I45" s="27">
        <v>22508635</v>
      </c>
      <c r="J45" s="27">
        <v>22508635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22508635</v>
      </c>
      <c r="X45" s="27">
        <v>43282164</v>
      </c>
      <c r="Y45" s="27">
        <v>-20773529</v>
      </c>
      <c r="Z45" s="7">
        <v>-48</v>
      </c>
      <c r="AA45" s="25">
        <v>141635827</v>
      </c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>
        <v>166051</v>
      </c>
      <c r="J46" s="24">
        <v>166051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166051</v>
      </c>
      <c r="X46" s="24"/>
      <c r="Y46" s="24">
        <v>166051</v>
      </c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1415768004</v>
      </c>
      <c r="D48" s="44">
        <f>+D28+D32+D38+D42+D47</f>
        <v>0</v>
      </c>
      <c r="E48" s="45">
        <f t="shared" si="9"/>
        <v>1362327030</v>
      </c>
      <c r="F48" s="46">
        <f t="shared" si="9"/>
        <v>1362327030</v>
      </c>
      <c r="G48" s="46">
        <f t="shared" si="9"/>
        <v>0</v>
      </c>
      <c r="H48" s="46">
        <f t="shared" si="9"/>
        <v>0</v>
      </c>
      <c r="I48" s="46">
        <f t="shared" si="9"/>
        <v>77746410</v>
      </c>
      <c r="J48" s="46">
        <f t="shared" si="9"/>
        <v>77746410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77746410</v>
      </c>
      <c r="X48" s="46">
        <f t="shared" si="9"/>
        <v>384444729</v>
      </c>
      <c r="Y48" s="46">
        <f t="shared" si="9"/>
        <v>-306698319</v>
      </c>
      <c r="Z48" s="47">
        <f>+IF(X48&lt;&gt;0,+(Y48/X48)*100,0)</f>
        <v>-79.77696034427876</v>
      </c>
      <c r="AA48" s="44">
        <f>+AA28+AA32+AA38+AA42+AA47</f>
        <v>1362327030</v>
      </c>
    </row>
    <row r="49" spans="1:27" ht="12.75">
      <c r="A49" s="14" t="s">
        <v>58</v>
      </c>
      <c r="B49" s="15"/>
      <c r="C49" s="48">
        <f aca="true" t="shared" si="10" ref="C49:Y49">+C25-C48</f>
        <v>290170974</v>
      </c>
      <c r="D49" s="48">
        <f>+D25-D48</f>
        <v>0</v>
      </c>
      <c r="E49" s="49">
        <f t="shared" si="10"/>
        <v>509932548</v>
      </c>
      <c r="F49" s="50">
        <f t="shared" si="10"/>
        <v>509932548</v>
      </c>
      <c r="G49" s="50">
        <f t="shared" si="10"/>
        <v>0</v>
      </c>
      <c r="H49" s="50">
        <f t="shared" si="10"/>
        <v>0</v>
      </c>
      <c r="I49" s="50">
        <f t="shared" si="10"/>
        <v>-46748013</v>
      </c>
      <c r="J49" s="50">
        <f t="shared" si="10"/>
        <v>-46748013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-46748013</v>
      </c>
      <c r="X49" s="50">
        <f>IF(F25=F48,0,X25-X48)</f>
        <v>176077059</v>
      </c>
      <c r="Y49" s="50">
        <f t="shared" si="10"/>
        <v>-222825072</v>
      </c>
      <c r="Z49" s="51">
        <f>+IF(X49&lt;&gt;0,+(Y49/X49)*100,0)</f>
        <v>-126.54974660838695</v>
      </c>
      <c r="AA49" s="48">
        <f>+AA25-AA48</f>
        <v>509932548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77679323</v>
      </c>
      <c r="F5" s="21">
        <f t="shared" si="0"/>
        <v>77679323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22322973</v>
      </c>
      <c r="Y5" s="21">
        <f t="shared" si="0"/>
        <v>-22322973</v>
      </c>
      <c r="Z5" s="4">
        <f>+IF(X5&lt;&gt;0,+(Y5/X5)*100,0)</f>
        <v>-100</v>
      </c>
      <c r="AA5" s="19">
        <f>SUM(AA6:AA8)</f>
        <v>77679323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77479323</v>
      </c>
      <c r="F7" s="27">
        <v>77479323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22268427</v>
      </c>
      <c r="Y7" s="27">
        <v>-22268427</v>
      </c>
      <c r="Z7" s="7">
        <v>-100</v>
      </c>
      <c r="AA7" s="25">
        <v>77479323</v>
      </c>
    </row>
    <row r="8" spans="1:27" ht="12.75">
      <c r="A8" s="5" t="s">
        <v>35</v>
      </c>
      <c r="B8" s="3"/>
      <c r="C8" s="22"/>
      <c r="D8" s="22"/>
      <c r="E8" s="23">
        <v>200000</v>
      </c>
      <c r="F8" s="24">
        <v>200000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54546</v>
      </c>
      <c r="Y8" s="24">
        <v>-54546</v>
      </c>
      <c r="Z8" s="6">
        <v>-100</v>
      </c>
      <c r="AA8" s="22">
        <v>200000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5402597</v>
      </c>
      <c r="F9" s="21">
        <f t="shared" si="1"/>
        <v>5402597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1482627</v>
      </c>
      <c r="Y9" s="21">
        <f t="shared" si="1"/>
        <v>-1482627</v>
      </c>
      <c r="Z9" s="4">
        <f>+IF(X9&lt;&gt;0,+(Y9/X9)*100,0)</f>
        <v>-100</v>
      </c>
      <c r="AA9" s="19">
        <f>SUM(AA10:AA14)</f>
        <v>5402597</v>
      </c>
    </row>
    <row r="10" spans="1:27" ht="12.75">
      <c r="A10" s="5" t="s">
        <v>37</v>
      </c>
      <c r="B10" s="3"/>
      <c r="C10" s="22"/>
      <c r="D10" s="22"/>
      <c r="E10" s="23">
        <v>4223847</v>
      </c>
      <c r="F10" s="24">
        <v>4223847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1152042</v>
      </c>
      <c r="Y10" s="24">
        <v>-1152042</v>
      </c>
      <c r="Z10" s="6">
        <v>-100</v>
      </c>
      <c r="AA10" s="22">
        <v>4223847</v>
      </c>
    </row>
    <row r="11" spans="1:27" ht="12.75">
      <c r="A11" s="5" t="s">
        <v>38</v>
      </c>
      <c r="B11" s="3"/>
      <c r="C11" s="22"/>
      <c r="D11" s="22"/>
      <c r="E11" s="23">
        <v>40750</v>
      </c>
      <c r="F11" s="24">
        <v>40750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24135</v>
      </c>
      <c r="Y11" s="24">
        <v>-24135</v>
      </c>
      <c r="Z11" s="6">
        <v>-100</v>
      </c>
      <c r="AA11" s="22">
        <v>40750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>
        <v>1138000</v>
      </c>
      <c r="F13" s="24">
        <v>1138000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306450</v>
      </c>
      <c r="Y13" s="24">
        <v>-306450</v>
      </c>
      <c r="Z13" s="6">
        <v>-100</v>
      </c>
      <c r="AA13" s="22">
        <v>1138000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17953250</v>
      </c>
      <c r="F15" s="21">
        <f t="shared" si="2"/>
        <v>17953250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4255362</v>
      </c>
      <c r="Y15" s="21">
        <f t="shared" si="2"/>
        <v>-4255362</v>
      </c>
      <c r="Z15" s="4">
        <f>+IF(X15&lt;&gt;0,+(Y15/X15)*100,0)</f>
        <v>-100</v>
      </c>
      <c r="AA15" s="19">
        <f>SUM(AA16:AA18)</f>
        <v>17953250</v>
      </c>
    </row>
    <row r="16" spans="1:27" ht="12.75">
      <c r="A16" s="5" t="s">
        <v>43</v>
      </c>
      <c r="B16" s="3"/>
      <c r="C16" s="22"/>
      <c r="D16" s="22"/>
      <c r="E16" s="23">
        <v>177940</v>
      </c>
      <c r="F16" s="24">
        <v>177940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44727</v>
      </c>
      <c r="Y16" s="24">
        <v>-44727</v>
      </c>
      <c r="Z16" s="6">
        <v>-100</v>
      </c>
      <c r="AA16" s="22">
        <v>177940</v>
      </c>
    </row>
    <row r="17" spans="1:27" ht="12.75">
      <c r="A17" s="5" t="s">
        <v>44</v>
      </c>
      <c r="B17" s="3"/>
      <c r="C17" s="22"/>
      <c r="D17" s="22"/>
      <c r="E17" s="23">
        <v>17775310</v>
      </c>
      <c r="F17" s="24">
        <v>17775310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4210635</v>
      </c>
      <c r="Y17" s="24">
        <v>-4210635</v>
      </c>
      <c r="Z17" s="6">
        <v>-100</v>
      </c>
      <c r="AA17" s="22">
        <v>17775310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166149463</v>
      </c>
      <c r="F19" s="21">
        <f t="shared" si="3"/>
        <v>166149463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45495924</v>
      </c>
      <c r="Y19" s="21">
        <f t="shared" si="3"/>
        <v>-45495924</v>
      </c>
      <c r="Z19" s="4">
        <f>+IF(X19&lt;&gt;0,+(Y19/X19)*100,0)</f>
        <v>-100</v>
      </c>
      <c r="AA19" s="19">
        <f>SUM(AA20:AA23)</f>
        <v>166149463</v>
      </c>
    </row>
    <row r="20" spans="1:27" ht="12.75">
      <c r="A20" s="5" t="s">
        <v>47</v>
      </c>
      <c r="B20" s="3"/>
      <c r="C20" s="22"/>
      <c r="D20" s="22"/>
      <c r="E20" s="23">
        <v>146717083</v>
      </c>
      <c r="F20" s="24">
        <v>146717083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40310883</v>
      </c>
      <c r="Y20" s="24">
        <v>-40310883</v>
      </c>
      <c r="Z20" s="6">
        <v>-100</v>
      </c>
      <c r="AA20" s="22">
        <v>146717083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19432380</v>
      </c>
      <c r="F23" s="24">
        <v>19432380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5185041</v>
      </c>
      <c r="Y23" s="24">
        <v>-5185041</v>
      </c>
      <c r="Z23" s="6">
        <v>-100</v>
      </c>
      <c r="AA23" s="22">
        <v>19432380</v>
      </c>
    </row>
    <row r="24" spans="1:27" ht="12.75">
      <c r="A24" s="2" t="s">
        <v>51</v>
      </c>
      <c r="B24" s="8" t="s">
        <v>52</v>
      </c>
      <c r="C24" s="19"/>
      <c r="D24" s="19"/>
      <c r="E24" s="20">
        <v>678000</v>
      </c>
      <c r="F24" s="21">
        <v>678000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200781</v>
      </c>
      <c r="Y24" s="21">
        <v>-200781</v>
      </c>
      <c r="Z24" s="4">
        <v>-100</v>
      </c>
      <c r="AA24" s="19">
        <v>678000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267862633</v>
      </c>
      <c r="F25" s="46">
        <f t="shared" si="4"/>
        <v>267862633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0</v>
      </c>
      <c r="X25" s="46">
        <f t="shared" si="4"/>
        <v>73757667</v>
      </c>
      <c r="Y25" s="46">
        <f t="shared" si="4"/>
        <v>-73757667</v>
      </c>
      <c r="Z25" s="47">
        <f>+IF(X25&lt;&gt;0,+(Y25/X25)*100,0)</f>
        <v>-100</v>
      </c>
      <c r="AA25" s="44">
        <f>+AA5+AA9+AA15+AA19+AA24</f>
        <v>267862633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62015290</v>
      </c>
      <c r="F28" s="21">
        <f t="shared" si="5"/>
        <v>62015290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18963732</v>
      </c>
      <c r="Y28" s="21">
        <f t="shared" si="5"/>
        <v>-18963732</v>
      </c>
      <c r="Z28" s="4">
        <f>+IF(X28&lt;&gt;0,+(Y28/X28)*100,0)</f>
        <v>-100</v>
      </c>
      <c r="AA28" s="19">
        <f>SUM(AA29:AA31)</f>
        <v>62015290</v>
      </c>
    </row>
    <row r="29" spans="1:27" ht="12.75">
      <c r="A29" s="5" t="s">
        <v>33</v>
      </c>
      <c r="B29" s="3"/>
      <c r="C29" s="22"/>
      <c r="D29" s="22"/>
      <c r="E29" s="23">
        <v>23880902</v>
      </c>
      <c r="F29" s="24">
        <v>23880902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6495825</v>
      </c>
      <c r="Y29" s="24">
        <v>-6495825</v>
      </c>
      <c r="Z29" s="6">
        <v>-100</v>
      </c>
      <c r="AA29" s="22">
        <v>23880902</v>
      </c>
    </row>
    <row r="30" spans="1:27" ht="12.75">
      <c r="A30" s="5" t="s">
        <v>34</v>
      </c>
      <c r="B30" s="3"/>
      <c r="C30" s="25"/>
      <c r="D30" s="25"/>
      <c r="E30" s="26">
        <v>21718239</v>
      </c>
      <c r="F30" s="27">
        <v>21718239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8069865</v>
      </c>
      <c r="Y30" s="27">
        <v>-8069865</v>
      </c>
      <c r="Z30" s="7">
        <v>-100</v>
      </c>
      <c r="AA30" s="25">
        <v>21718239</v>
      </c>
    </row>
    <row r="31" spans="1:27" ht="12.75">
      <c r="A31" s="5" t="s">
        <v>35</v>
      </c>
      <c r="B31" s="3"/>
      <c r="C31" s="22"/>
      <c r="D31" s="22"/>
      <c r="E31" s="23">
        <v>16416149</v>
      </c>
      <c r="F31" s="24">
        <v>16416149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4398042</v>
      </c>
      <c r="Y31" s="24">
        <v>-4398042</v>
      </c>
      <c r="Z31" s="6">
        <v>-100</v>
      </c>
      <c r="AA31" s="22">
        <v>16416149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36616531</v>
      </c>
      <c r="F32" s="21">
        <f t="shared" si="6"/>
        <v>36616531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8537127</v>
      </c>
      <c r="Y32" s="21">
        <f t="shared" si="6"/>
        <v>-8537127</v>
      </c>
      <c r="Z32" s="4">
        <f>+IF(X32&lt;&gt;0,+(Y32/X32)*100,0)</f>
        <v>-100</v>
      </c>
      <c r="AA32" s="19">
        <f>SUM(AA33:AA37)</f>
        <v>36616531</v>
      </c>
    </row>
    <row r="33" spans="1:27" ht="12.75">
      <c r="A33" s="5" t="s">
        <v>37</v>
      </c>
      <c r="B33" s="3"/>
      <c r="C33" s="22"/>
      <c r="D33" s="22"/>
      <c r="E33" s="23">
        <v>28245332</v>
      </c>
      <c r="F33" s="24">
        <v>28245332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6456843</v>
      </c>
      <c r="Y33" s="24">
        <v>-6456843</v>
      </c>
      <c r="Z33" s="6">
        <v>-100</v>
      </c>
      <c r="AA33" s="22">
        <v>28245332</v>
      </c>
    </row>
    <row r="34" spans="1:27" ht="12.75">
      <c r="A34" s="5" t="s">
        <v>38</v>
      </c>
      <c r="B34" s="3"/>
      <c r="C34" s="22"/>
      <c r="D34" s="22"/>
      <c r="E34" s="23">
        <v>5603078</v>
      </c>
      <c r="F34" s="24">
        <v>5603078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1662198</v>
      </c>
      <c r="Y34" s="24">
        <v>-1662198</v>
      </c>
      <c r="Z34" s="6">
        <v>-100</v>
      </c>
      <c r="AA34" s="22">
        <v>5603078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>
        <v>2768121</v>
      </c>
      <c r="F36" s="24">
        <v>2768121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418086</v>
      </c>
      <c r="Y36" s="24">
        <v>-418086</v>
      </c>
      <c r="Z36" s="6">
        <v>-100</v>
      </c>
      <c r="AA36" s="22">
        <v>2768121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72930607</v>
      </c>
      <c r="F38" s="21">
        <f t="shared" si="7"/>
        <v>72930607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17862519</v>
      </c>
      <c r="Y38" s="21">
        <f t="shared" si="7"/>
        <v>-17862519</v>
      </c>
      <c r="Z38" s="4">
        <f>+IF(X38&lt;&gt;0,+(Y38/X38)*100,0)</f>
        <v>-100</v>
      </c>
      <c r="AA38" s="19">
        <f>SUM(AA39:AA41)</f>
        <v>72930607</v>
      </c>
    </row>
    <row r="39" spans="1:27" ht="12.75">
      <c r="A39" s="5" t="s">
        <v>43</v>
      </c>
      <c r="B39" s="3"/>
      <c r="C39" s="22"/>
      <c r="D39" s="22"/>
      <c r="E39" s="23">
        <v>2030367</v>
      </c>
      <c r="F39" s="24">
        <v>2030367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419709</v>
      </c>
      <c r="Y39" s="24">
        <v>-419709</v>
      </c>
      <c r="Z39" s="6">
        <v>-100</v>
      </c>
      <c r="AA39" s="22">
        <v>2030367</v>
      </c>
    </row>
    <row r="40" spans="1:27" ht="12.75">
      <c r="A40" s="5" t="s">
        <v>44</v>
      </c>
      <c r="B40" s="3"/>
      <c r="C40" s="22"/>
      <c r="D40" s="22"/>
      <c r="E40" s="23">
        <v>70900240</v>
      </c>
      <c r="F40" s="24">
        <v>70900240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17442810</v>
      </c>
      <c r="Y40" s="24">
        <v>-17442810</v>
      </c>
      <c r="Z40" s="6">
        <v>-100</v>
      </c>
      <c r="AA40" s="22">
        <v>70900240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105472738</v>
      </c>
      <c r="F42" s="21">
        <f t="shared" si="8"/>
        <v>105472738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28455942</v>
      </c>
      <c r="Y42" s="21">
        <f t="shared" si="8"/>
        <v>-28455942</v>
      </c>
      <c r="Z42" s="4">
        <f>+IF(X42&lt;&gt;0,+(Y42/X42)*100,0)</f>
        <v>-100</v>
      </c>
      <c r="AA42" s="19">
        <f>SUM(AA43:AA46)</f>
        <v>105472738</v>
      </c>
    </row>
    <row r="43" spans="1:27" ht="12.75">
      <c r="A43" s="5" t="s">
        <v>47</v>
      </c>
      <c r="B43" s="3"/>
      <c r="C43" s="22"/>
      <c r="D43" s="22"/>
      <c r="E43" s="23">
        <v>93863824</v>
      </c>
      <c r="F43" s="24">
        <v>93863824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25289874</v>
      </c>
      <c r="Y43" s="24">
        <v>-25289874</v>
      </c>
      <c r="Z43" s="6">
        <v>-100</v>
      </c>
      <c r="AA43" s="22">
        <v>93863824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11608914</v>
      </c>
      <c r="F46" s="24">
        <v>11608914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3166068</v>
      </c>
      <c r="Y46" s="24">
        <v>-3166068</v>
      </c>
      <c r="Z46" s="6">
        <v>-100</v>
      </c>
      <c r="AA46" s="22">
        <v>11608914</v>
      </c>
    </row>
    <row r="47" spans="1:27" ht="12.75">
      <c r="A47" s="2" t="s">
        <v>51</v>
      </c>
      <c r="B47" s="8" t="s">
        <v>52</v>
      </c>
      <c r="C47" s="19"/>
      <c r="D47" s="19"/>
      <c r="E47" s="20">
        <v>2148722</v>
      </c>
      <c r="F47" s="21">
        <v>2148722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586014</v>
      </c>
      <c r="Y47" s="21">
        <v>-586014</v>
      </c>
      <c r="Z47" s="4">
        <v>-100</v>
      </c>
      <c r="AA47" s="19">
        <v>2148722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279183888</v>
      </c>
      <c r="F48" s="46">
        <f t="shared" si="9"/>
        <v>279183888</v>
      </c>
      <c r="G48" s="46">
        <f t="shared" si="9"/>
        <v>0</v>
      </c>
      <c r="H48" s="46">
        <f t="shared" si="9"/>
        <v>0</v>
      </c>
      <c r="I48" s="46">
        <f t="shared" si="9"/>
        <v>0</v>
      </c>
      <c r="J48" s="46">
        <f t="shared" si="9"/>
        <v>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0</v>
      </c>
      <c r="X48" s="46">
        <f t="shared" si="9"/>
        <v>74405334</v>
      </c>
      <c r="Y48" s="46">
        <f t="shared" si="9"/>
        <v>-74405334</v>
      </c>
      <c r="Z48" s="47">
        <f>+IF(X48&lt;&gt;0,+(Y48/X48)*100,0)</f>
        <v>-100</v>
      </c>
      <c r="AA48" s="44">
        <f>+AA28+AA32+AA38+AA42+AA47</f>
        <v>279183888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-11321255</v>
      </c>
      <c r="F49" s="50">
        <f t="shared" si="10"/>
        <v>-11321255</v>
      </c>
      <c r="G49" s="50">
        <f t="shared" si="10"/>
        <v>0</v>
      </c>
      <c r="H49" s="50">
        <f t="shared" si="10"/>
        <v>0</v>
      </c>
      <c r="I49" s="50">
        <f t="shared" si="10"/>
        <v>0</v>
      </c>
      <c r="J49" s="50">
        <f t="shared" si="10"/>
        <v>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0</v>
      </c>
      <c r="X49" s="50">
        <f>IF(F25=F48,0,X25-X48)</f>
        <v>-647667</v>
      </c>
      <c r="Y49" s="50">
        <f t="shared" si="10"/>
        <v>647667</v>
      </c>
      <c r="Z49" s="51">
        <f>+IF(X49&lt;&gt;0,+(Y49/X49)*100,0)</f>
        <v>-100</v>
      </c>
      <c r="AA49" s="48">
        <f>+AA25-AA48</f>
        <v>-11321255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219598858</v>
      </c>
      <c r="D5" s="19">
        <f>SUM(D6:D8)</f>
        <v>0</v>
      </c>
      <c r="E5" s="20">
        <f t="shared" si="0"/>
        <v>159794188</v>
      </c>
      <c r="F5" s="21">
        <f t="shared" si="0"/>
        <v>159794188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56552000</v>
      </c>
      <c r="Y5" s="21">
        <f t="shared" si="0"/>
        <v>-56552000</v>
      </c>
      <c r="Z5" s="4">
        <f>+IF(X5&lt;&gt;0,+(Y5/X5)*100,0)</f>
        <v>-100</v>
      </c>
      <c r="AA5" s="19">
        <f>SUM(AA6:AA8)</f>
        <v>159794188</v>
      </c>
    </row>
    <row r="6" spans="1:27" ht="12.75">
      <c r="A6" s="5" t="s">
        <v>33</v>
      </c>
      <c r="B6" s="3"/>
      <c r="C6" s="22"/>
      <c r="D6" s="22"/>
      <c r="E6" s="23">
        <v>1000000</v>
      </c>
      <c r="F6" s="24">
        <v>1000000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1000000</v>
      </c>
    </row>
    <row r="7" spans="1:27" ht="12.75">
      <c r="A7" s="5" t="s">
        <v>34</v>
      </c>
      <c r="B7" s="3"/>
      <c r="C7" s="25">
        <v>219598858</v>
      </c>
      <c r="D7" s="25"/>
      <c r="E7" s="26">
        <v>158794188</v>
      </c>
      <c r="F7" s="27">
        <v>158794188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56552000</v>
      </c>
      <c r="Y7" s="27">
        <v>-56552000</v>
      </c>
      <c r="Z7" s="7">
        <v>-100</v>
      </c>
      <c r="AA7" s="25">
        <v>158794188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2073900</v>
      </c>
      <c r="F9" s="21">
        <f t="shared" si="1"/>
        <v>2073900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616746</v>
      </c>
      <c r="Y9" s="21">
        <f t="shared" si="1"/>
        <v>-616746</v>
      </c>
      <c r="Z9" s="4">
        <f>+IF(X9&lt;&gt;0,+(Y9/X9)*100,0)</f>
        <v>-100</v>
      </c>
      <c r="AA9" s="19">
        <f>SUM(AA10:AA14)</f>
        <v>2073900</v>
      </c>
    </row>
    <row r="10" spans="1:27" ht="12.75">
      <c r="A10" s="5" t="s">
        <v>37</v>
      </c>
      <c r="B10" s="3"/>
      <c r="C10" s="22"/>
      <c r="D10" s="22"/>
      <c r="E10" s="23">
        <v>2073900</v>
      </c>
      <c r="F10" s="24">
        <v>2073900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616746</v>
      </c>
      <c r="Y10" s="24">
        <v>-616746</v>
      </c>
      <c r="Z10" s="6">
        <v>-100</v>
      </c>
      <c r="AA10" s="22">
        <v>2073900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59934000</v>
      </c>
      <c r="F15" s="21">
        <f t="shared" si="2"/>
        <v>59934000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19478033</v>
      </c>
      <c r="Y15" s="21">
        <f t="shared" si="2"/>
        <v>-19478033</v>
      </c>
      <c r="Z15" s="4">
        <f>+IF(X15&lt;&gt;0,+(Y15/X15)*100,0)</f>
        <v>-100</v>
      </c>
      <c r="AA15" s="19">
        <f>SUM(AA16:AA18)</f>
        <v>59934000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59934000</v>
      </c>
      <c r="F17" s="24">
        <v>59934000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19478033</v>
      </c>
      <c r="Y17" s="24">
        <v>-19478033</v>
      </c>
      <c r="Z17" s="6">
        <v>-100</v>
      </c>
      <c r="AA17" s="22">
        <v>59934000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691921</v>
      </c>
      <c r="F19" s="21">
        <f t="shared" si="3"/>
        <v>691921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691921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691921</v>
      </c>
      <c r="F23" s="24">
        <v>691921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691921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219598858</v>
      </c>
      <c r="D25" s="44">
        <f>+D5+D9+D15+D19+D24</f>
        <v>0</v>
      </c>
      <c r="E25" s="45">
        <f t="shared" si="4"/>
        <v>222494009</v>
      </c>
      <c r="F25" s="46">
        <f t="shared" si="4"/>
        <v>222494009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0</v>
      </c>
      <c r="X25" s="46">
        <f t="shared" si="4"/>
        <v>76646779</v>
      </c>
      <c r="Y25" s="46">
        <f t="shared" si="4"/>
        <v>-76646779</v>
      </c>
      <c r="Z25" s="47">
        <f>+IF(X25&lt;&gt;0,+(Y25/X25)*100,0)</f>
        <v>-100</v>
      </c>
      <c r="AA25" s="44">
        <f>+AA5+AA9+AA15+AA19+AA24</f>
        <v>222494009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181031437</v>
      </c>
      <c r="D28" s="19">
        <f>SUM(D29:D31)</f>
        <v>0</v>
      </c>
      <c r="E28" s="20">
        <f t="shared" si="5"/>
        <v>134901644</v>
      </c>
      <c r="F28" s="21">
        <f t="shared" si="5"/>
        <v>134901644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33100248</v>
      </c>
      <c r="Y28" s="21">
        <f t="shared" si="5"/>
        <v>-33100248</v>
      </c>
      <c r="Z28" s="4">
        <f>+IF(X28&lt;&gt;0,+(Y28/X28)*100,0)</f>
        <v>-100</v>
      </c>
      <c r="AA28" s="19">
        <f>SUM(AA29:AA31)</f>
        <v>134901644</v>
      </c>
    </row>
    <row r="29" spans="1:27" ht="12.75">
      <c r="A29" s="5" t="s">
        <v>33</v>
      </c>
      <c r="B29" s="3"/>
      <c r="C29" s="22">
        <v>15280285</v>
      </c>
      <c r="D29" s="22"/>
      <c r="E29" s="23">
        <v>37329000</v>
      </c>
      <c r="F29" s="24">
        <v>37329000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9019749</v>
      </c>
      <c r="Y29" s="24">
        <v>-9019749</v>
      </c>
      <c r="Z29" s="6">
        <v>-100</v>
      </c>
      <c r="AA29" s="22">
        <v>37329000</v>
      </c>
    </row>
    <row r="30" spans="1:27" ht="12.75">
      <c r="A30" s="5" t="s">
        <v>34</v>
      </c>
      <c r="B30" s="3"/>
      <c r="C30" s="25">
        <v>77660816</v>
      </c>
      <c r="D30" s="25"/>
      <c r="E30" s="26">
        <v>72209644</v>
      </c>
      <c r="F30" s="27">
        <v>72209644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17914749</v>
      </c>
      <c r="Y30" s="27">
        <v>-17914749</v>
      </c>
      <c r="Z30" s="7">
        <v>-100</v>
      </c>
      <c r="AA30" s="25">
        <v>72209644</v>
      </c>
    </row>
    <row r="31" spans="1:27" ht="12.75">
      <c r="A31" s="5" t="s">
        <v>35</v>
      </c>
      <c r="B31" s="3"/>
      <c r="C31" s="22">
        <v>88090336</v>
      </c>
      <c r="D31" s="22"/>
      <c r="E31" s="23">
        <v>25363000</v>
      </c>
      <c r="F31" s="24">
        <v>25363000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6165750</v>
      </c>
      <c r="Y31" s="24">
        <v>-6165750</v>
      </c>
      <c r="Z31" s="6">
        <v>-100</v>
      </c>
      <c r="AA31" s="22">
        <v>25363000</v>
      </c>
    </row>
    <row r="32" spans="1:27" ht="12.75">
      <c r="A32" s="2" t="s">
        <v>36</v>
      </c>
      <c r="B32" s="3"/>
      <c r="C32" s="19">
        <f aca="true" t="shared" si="6" ref="C32:Y32">SUM(C33:C37)</f>
        <v>1227131</v>
      </c>
      <c r="D32" s="19">
        <f>SUM(D33:D37)</f>
        <v>0</v>
      </c>
      <c r="E32" s="20">
        <f t="shared" si="6"/>
        <v>31078000</v>
      </c>
      <c r="F32" s="21">
        <f t="shared" si="6"/>
        <v>31078000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7694499</v>
      </c>
      <c r="Y32" s="21">
        <f t="shared" si="6"/>
        <v>-7694499</v>
      </c>
      <c r="Z32" s="4">
        <f>+IF(X32&lt;&gt;0,+(Y32/X32)*100,0)</f>
        <v>-100</v>
      </c>
      <c r="AA32" s="19">
        <f>SUM(AA33:AA37)</f>
        <v>31078000</v>
      </c>
    </row>
    <row r="33" spans="1:27" ht="12.75">
      <c r="A33" s="5" t="s">
        <v>37</v>
      </c>
      <c r="B33" s="3"/>
      <c r="C33" s="22">
        <v>1227131</v>
      </c>
      <c r="D33" s="22"/>
      <c r="E33" s="23">
        <v>31078000</v>
      </c>
      <c r="F33" s="24">
        <v>31078000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7694499</v>
      </c>
      <c r="Y33" s="24">
        <v>-7694499</v>
      </c>
      <c r="Z33" s="6">
        <v>-100</v>
      </c>
      <c r="AA33" s="22">
        <v>31078000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2730657</v>
      </c>
      <c r="D38" s="19">
        <f>SUM(D39:D41)</f>
        <v>0</v>
      </c>
      <c r="E38" s="20">
        <f t="shared" si="7"/>
        <v>88395000</v>
      </c>
      <c r="F38" s="21">
        <f t="shared" si="7"/>
        <v>88395000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22098750</v>
      </c>
      <c r="Y38" s="21">
        <f t="shared" si="7"/>
        <v>-22098750</v>
      </c>
      <c r="Z38" s="4">
        <f>+IF(X38&lt;&gt;0,+(Y38/X38)*100,0)</f>
        <v>-100</v>
      </c>
      <c r="AA38" s="19">
        <f>SUM(AA39:AA41)</f>
        <v>88395000</v>
      </c>
    </row>
    <row r="39" spans="1:27" ht="12.75">
      <c r="A39" s="5" t="s">
        <v>43</v>
      </c>
      <c r="B39" s="3"/>
      <c r="C39" s="22">
        <v>1365601</v>
      </c>
      <c r="D39" s="22"/>
      <c r="E39" s="23">
        <v>6226000</v>
      </c>
      <c r="F39" s="24">
        <v>6226000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1556499</v>
      </c>
      <c r="Y39" s="24">
        <v>-1556499</v>
      </c>
      <c r="Z39" s="6">
        <v>-100</v>
      </c>
      <c r="AA39" s="22">
        <v>6226000</v>
      </c>
    </row>
    <row r="40" spans="1:27" ht="12.75">
      <c r="A40" s="5" t="s">
        <v>44</v>
      </c>
      <c r="B40" s="3"/>
      <c r="C40" s="22">
        <v>1365056</v>
      </c>
      <c r="D40" s="22"/>
      <c r="E40" s="23">
        <v>82169000</v>
      </c>
      <c r="F40" s="24">
        <v>82169000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20542251</v>
      </c>
      <c r="Y40" s="24">
        <v>-20542251</v>
      </c>
      <c r="Z40" s="6">
        <v>-100</v>
      </c>
      <c r="AA40" s="22">
        <v>82169000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184989225</v>
      </c>
      <c r="D48" s="44">
        <f>+D28+D32+D38+D42+D47</f>
        <v>0</v>
      </c>
      <c r="E48" s="45">
        <f t="shared" si="9"/>
        <v>254374644</v>
      </c>
      <c r="F48" s="46">
        <f t="shared" si="9"/>
        <v>254374644</v>
      </c>
      <c r="G48" s="46">
        <f t="shared" si="9"/>
        <v>0</v>
      </c>
      <c r="H48" s="46">
        <f t="shared" si="9"/>
        <v>0</v>
      </c>
      <c r="I48" s="46">
        <f t="shared" si="9"/>
        <v>0</v>
      </c>
      <c r="J48" s="46">
        <f t="shared" si="9"/>
        <v>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0</v>
      </c>
      <c r="X48" s="46">
        <f t="shared" si="9"/>
        <v>62893497</v>
      </c>
      <c r="Y48" s="46">
        <f t="shared" si="9"/>
        <v>-62893497</v>
      </c>
      <c r="Z48" s="47">
        <f>+IF(X48&lt;&gt;0,+(Y48/X48)*100,0)</f>
        <v>-100</v>
      </c>
      <c r="AA48" s="44">
        <f>+AA28+AA32+AA38+AA42+AA47</f>
        <v>254374644</v>
      </c>
    </row>
    <row r="49" spans="1:27" ht="12.75">
      <c r="A49" s="14" t="s">
        <v>58</v>
      </c>
      <c r="B49" s="15"/>
      <c r="C49" s="48">
        <f aca="true" t="shared" si="10" ref="C49:Y49">+C25-C48</f>
        <v>34609633</v>
      </c>
      <c r="D49" s="48">
        <f>+D25-D48</f>
        <v>0</v>
      </c>
      <c r="E49" s="49">
        <f t="shared" si="10"/>
        <v>-31880635</v>
      </c>
      <c r="F49" s="50">
        <f t="shared" si="10"/>
        <v>-31880635</v>
      </c>
      <c r="G49" s="50">
        <f t="shared" si="10"/>
        <v>0</v>
      </c>
      <c r="H49" s="50">
        <f t="shared" si="10"/>
        <v>0</v>
      </c>
      <c r="I49" s="50">
        <f t="shared" si="10"/>
        <v>0</v>
      </c>
      <c r="J49" s="50">
        <f t="shared" si="10"/>
        <v>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0</v>
      </c>
      <c r="X49" s="50">
        <f>IF(F25=F48,0,X25-X48)</f>
        <v>13753282</v>
      </c>
      <c r="Y49" s="50">
        <f t="shared" si="10"/>
        <v>-13753282</v>
      </c>
      <c r="Z49" s="51">
        <f>+IF(X49&lt;&gt;0,+(Y49/X49)*100,0)</f>
        <v>-100</v>
      </c>
      <c r="AA49" s="48">
        <f>+AA25-AA48</f>
        <v>-31880635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2717626664</v>
      </c>
      <c r="D5" s="19">
        <f>SUM(D6:D8)</f>
        <v>0</v>
      </c>
      <c r="E5" s="20">
        <f t="shared" si="0"/>
        <v>2637914250</v>
      </c>
      <c r="F5" s="21">
        <f t="shared" si="0"/>
        <v>2637914250</v>
      </c>
      <c r="G5" s="21">
        <f t="shared" si="0"/>
        <v>511004223</v>
      </c>
      <c r="H5" s="21">
        <f t="shared" si="0"/>
        <v>119850640</v>
      </c>
      <c r="I5" s="21">
        <f t="shared" si="0"/>
        <v>140918582</v>
      </c>
      <c r="J5" s="21">
        <f t="shared" si="0"/>
        <v>771773445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771773445</v>
      </c>
      <c r="X5" s="21">
        <f t="shared" si="0"/>
        <v>802458360</v>
      </c>
      <c r="Y5" s="21">
        <f t="shared" si="0"/>
        <v>-30684915</v>
      </c>
      <c r="Z5" s="4">
        <f>+IF(X5&lt;&gt;0,+(Y5/X5)*100,0)</f>
        <v>-3.8238638326355026</v>
      </c>
      <c r="AA5" s="19">
        <f>SUM(AA6:AA8)</f>
        <v>2637914250</v>
      </c>
    </row>
    <row r="6" spans="1:27" ht="12.75">
      <c r="A6" s="5" t="s">
        <v>33</v>
      </c>
      <c r="B6" s="3"/>
      <c r="C6" s="22">
        <v>113296</v>
      </c>
      <c r="D6" s="22"/>
      <c r="E6" s="23">
        <v>66670</v>
      </c>
      <c r="F6" s="24">
        <v>66670</v>
      </c>
      <c r="G6" s="24">
        <v>7235</v>
      </c>
      <c r="H6" s="24">
        <v>4012</v>
      </c>
      <c r="I6" s="24">
        <v>116720</v>
      </c>
      <c r="J6" s="24">
        <v>127967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127967</v>
      </c>
      <c r="X6" s="24">
        <v>16610</v>
      </c>
      <c r="Y6" s="24">
        <v>111357</v>
      </c>
      <c r="Z6" s="6">
        <v>670.42</v>
      </c>
      <c r="AA6" s="22">
        <v>66670</v>
      </c>
    </row>
    <row r="7" spans="1:27" ht="12.75">
      <c r="A7" s="5" t="s">
        <v>34</v>
      </c>
      <c r="B7" s="3"/>
      <c r="C7" s="25">
        <v>2676828880</v>
      </c>
      <c r="D7" s="25"/>
      <c r="E7" s="26">
        <v>2611549120</v>
      </c>
      <c r="F7" s="27">
        <v>2611549120</v>
      </c>
      <c r="G7" s="27">
        <v>502739266</v>
      </c>
      <c r="H7" s="27">
        <v>117067572</v>
      </c>
      <c r="I7" s="27">
        <v>139452746</v>
      </c>
      <c r="J7" s="27">
        <v>759259584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759259584</v>
      </c>
      <c r="X7" s="27">
        <v>798599560</v>
      </c>
      <c r="Y7" s="27">
        <v>-39339976</v>
      </c>
      <c r="Z7" s="7">
        <v>-4.93</v>
      </c>
      <c r="AA7" s="25">
        <v>2611549120</v>
      </c>
    </row>
    <row r="8" spans="1:27" ht="12.75">
      <c r="A8" s="5" t="s">
        <v>35</v>
      </c>
      <c r="B8" s="3"/>
      <c r="C8" s="22">
        <v>40684488</v>
      </c>
      <c r="D8" s="22"/>
      <c r="E8" s="23">
        <v>26298460</v>
      </c>
      <c r="F8" s="24">
        <v>26298460</v>
      </c>
      <c r="G8" s="24">
        <v>8257722</v>
      </c>
      <c r="H8" s="24">
        <v>2779056</v>
      </c>
      <c r="I8" s="24">
        <v>1349116</v>
      </c>
      <c r="J8" s="24">
        <v>12385894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12385894</v>
      </c>
      <c r="X8" s="24">
        <v>3842190</v>
      </c>
      <c r="Y8" s="24">
        <v>8543704</v>
      </c>
      <c r="Z8" s="6">
        <v>222.37</v>
      </c>
      <c r="AA8" s="22">
        <v>26298460</v>
      </c>
    </row>
    <row r="9" spans="1:27" ht="12.75">
      <c r="A9" s="2" t="s">
        <v>36</v>
      </c>
      <c r="B9" s="3"/>
      <c r="C9" s="19">
        <f aca="true" t="shared" si="1" ref="C9:Y9">SUM(C10:C14)</f>
        <v>730658442</v>
      </c>
      <c r="D9" s="19">
        <f>SUM(D10:D14)</f>
        <v>0</v>
      </c>
      <c r="E9" s="20">
        <f t="shared" si="1"/>
        <v>821912100</v>
      </c>
      <c r="F9" s="21">
        <f t="shared" si="1"/>
        <v>821912100</v>
      </c>
      <c r="G9" s="21">
        <f t="shared" si="1"/>
        <v>23064312</v>
      </c>
      <c r="H9" s="21">
        <f t="shared" si="1"/>
        <v>43975615</v>
      </c>
      <c r="I9" s="21">
        <f t="shared" si="1"/>
        <v>18274574</v>
      </c>
      <c r="J9" s="21">
        <f t="shared" si="1"/>
        <v>85314501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85314501</v>
      </c>
      <c r="X9" s="21">
        <f t="shared" si="1"/>
        <v>146475710</v>
      </c>
      <c r="Y9" s="21">
        <f t="shared" si="1"/>
        <v>-61161209</v>
      </c>
      <c r="Z9" s="4">
        <f>+IF(X9&lt;&gt;0,+(Y9/X9)*100,0)</f>
        <v>-41.75518862478974</v>
      </c>
      <c r="AA9" s="19">
        <f>SUM(AA10:AA14)</f>
        <v>821912100</v>
      </c>
    </row>
    <row r="10" spans="1:27" ht="12.75">
      <c r="A10" s="5" t="s">
        <v>37</v>
      </c>
      <c r="B10" s="3"/>
      <c r="C10" s="22">
        <v>26410972</v>
      </c>
      <c r="D10" s="22"/>
      <c r="E10" s="23">
        <v>30199680</v>
      </c>
      <c r="F10" s="24">
        <v>30199680</v>
      </c>
      <c r="G10" s="24">
        <v>1181760</v>
      </c>
      <c r="H10" s="24">
        <v>1646709</v>
      </c>
      <c r="I10" s="24">
        <v>1176510</v>
      </c>
      <c r="J10" s="24">
        <v>4004979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4004979</v>
      </c>
      <c r="X10" s="24">
        <v>4673680</v>
      </c>
      <c r="Y10" s="24">
        <v>-668701</v>
      </c>
      <c r="Z10" s="6">
        <v>-14.31</v>
      </c>
      <c r="AA10" s="22">
        <v>30199680</v>
      </c>
    </row>
    <row r="11" spans="1:27" ht="12.75">
      <c r="A11" s="5" t="s">
        <v>38</v>
      </c>
      <c r="B11" s="3"/>
      <c r="C11" s="22">
        <v>19652708</v>
      </c>
      <c r="D11" s="22"/>
      <c r="E11" s="23">
        <v>27809820</v>
      </c>
      <c r="F11" s="24">
        <v>27809820</v>
      </c>
      <c r="G11" s="24">
        <v>351004</v>
      </c>
      <c r="H11" s="24">
        <v>7827793</v>
      </c>
      <c r="I11" s="24">
        <v>453506</v>
      </c>
      <c r="J11" s="24">
        <v>8632303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8632303</v>
      </c>
      <c r="X11" s="24">
        <v>4359450</v>
      </c>
      <c r="Y11" s="24">
        <v>4272853</v>
      </c>
      <c r="Z11" s="6">
        <v>98.01</v>
      </c>
      <c r="AA11" s="22">
        <v>27809820</v>
      </c>
    </row>
    <row r="12" spans="1:27" ht="12.75">
      <c r="A12" s="5" t="s">
        <v>39</v>
      </c>
      <c r="B12" s="3"/>
      <c r="C12" s="22">
        <v>228863078</v>
      </c>
      <c r="D12" s="22"/>
      <c r="E12" s="23">
        <v>242448590</v>
      </c>
      <c r="F12" s="24">
        <v>242448590</v>
      </c>
      <c r="G12" s="24">
        <v>2958741</v>
      </c>
      <c r="H12" s="24">
        <v>4027195</v>
      </c>
      <c r="I12" s="24">
        <v>3558751</v>
      </c>
      <c r="J12" s="24">
        <v>10544687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10544687</v>
      </c>
      <c r="X12" s="24">
        <v>57268330</v>
      </c>
      <c r="Y12" s="24">
        <v>-46723643</v>
      </c>
      <c r="Z12" s="6">
        <v>-81.59</v>
      </c>
      <c r="AA12" s="22">
        <v>242448590</v>
      </c>
    </row>
    <row r="13" spans="1:27" ht="12.75">
      <c r="A13" s="5" t="s">
        <v>40</v>
      </c>
      <c r="B13" s="3"/>
      <c r="C13" s="22">
        <v>452316566</v>
      </c>
      <c r="D13" s="22"/>
      <c r="E13" s="23">
        <v>520643740</v>
      </c>
      <c r="F13" s="24">
        <v>520643740</v>
      </c>
      <c r="G13" s="24">
        <v>18548482</v>
      </c>
      <c r="H13" s="24">
        <v>30469277</v>
      </c>
      <c r="I13" s="24">
        <v>13081853</v>
      </c>
      <c r="J13" s="24">
        <v>62099612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62099612</v>
      </c>
      <c r="X13" s="24">
        <v>79981180</v>
      </c>
      <c r="Y13" s="24">
        <v>-17881568</v>
      </c>
      <c r="Z13" s="6">
        <v>-22.36</v>
      </c>
      <c r="AA13" s="22">
        <v>520643740</v>
      </c>
    </row>
    <row r="14" spans="1:27" ht="12.75">
      <c r="A14" s="5" t="s">
        <v>41</v>
      </c>
      <c r="B14" s="3"/>
      <c r="C14" s="25">
        <v>3415118</v>
      </c>
      <c r="D14" s="25"/>
      <c r="E14" s="26">
        <v>810270</v>
      </c>
      <c r="F14" s="27">
        <v>810270</v>
      </c>
      <c r="G14" s="27">
        <v>24325</v>
      </c>
      <c r="H14" s="27">
        <v>4641</v>
      </c>
      <c r="I14" s="27">
        <v>3954</v>
      </c>
      <c r="J14" s="27">
        <v>32920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32920</v>
      </c>
      <c r="X14" s="27">
        <v>193070</v>
      </c>
      <c r="Y14" s="27">
        <v>-160150</v>
      </c>
      <c r="Z14" s="7">
        <v>-82.95</v>
      </c>
      <c r="AA14" s="25">
        <v>810270</v>
      </c>
    </row>
    <row r="15" spans="1:27" ht="12.75">
      <c r="A15" s="2" t="s">
        <v>42</v>
      </c>
      <c r="B15" s="8"/>
      <c r="C15" s="19">
        <f aca="true" t="shared" si="2" ref="C15:Y15">SUM(C16:C18)</f>
        <v>351751066</v>
      </c>
      <c r="D15" s="19">
        <f>SUM(D16:D18)</f>
        <v>0</v>
      </c>
      <c r="E15" s="20">
        <f t="shared" si="2"/>
        <v>637476380</v>
      </c>
      <c r="F15" s="21">
        <f t="shared" si="2"/>
        <v>637476380</v>
      </c>
      <c r="G15" s="21">
        <f t="shared" si="2"/>
        <v>3756201</v>
      </c>
      <c r="H15" s="21">
        <f t="shared" si="2"/>
        <v>53474199</v>
      </c>
      <c r="I15" s="21">
        <f t="shared" si="2"/>
        <v>31609538</v>
      </c>
      <c r="J15" s="21">
        <f t="shared" si="2"/>
        <v>88839938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88839938</v>
      </c>
      <c r="X15" s="21">
        <f t="shared" si="2"/>
        <v>106687610</v>
      </c>
      <c r="Y15" s="21">
        <f t="shared" si="2"/>
        <v>-17847672</v>
      </c>
      <c r="Z15" s="4">
        <f>+IF(X15&lt;&gt;0,+(Y15/X15)*100,0)</f>
        <v>-16.72890788349275</v>
      </c>
      <c r="AA15" s="19">
        <f>SUM(AA16:AA18)</f>
        <v>637476380</v>
      </c>
    </row>
    <row r="16" spans="1:27" ht="12.75">
      <c r="A16" s="5" t="s">
        <v>43</v>
      </c>
      <c r="B16" s="3"/>
      <c r="C16" s="22">
        <v>184147976</v>
      </c>
      <c r="D16" s="22"/>
      <c r="E16" s="23">
        <v>494847620</v>
      </c>
      <c r="F16" s="24">
        <v>494847620</v>
      </c>
      <c r="G16" s="24">
        <v>1378250</v>
      </c>
      <c r="H16" s="24">
        <v>45295764</v>
      </c>
      <c r="I16" s="24">
        <v>22901767</v>
      </c>
      <c r="J16" s="24">
        <v>69575781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69575781</v>
      </c>
      <c r="X16" s="24">
        <v>85309690</v>
      </c>
      <c r="Y16" s="24">
        <v>-15733909</v>
      </c>
      <c r="Z16" s="6">
        <v>-18.44</v>
      </c>
      <c r="AA16" s="22">
        <v>494847620</v>
      </c>
    </row>
    <row r="17" spans="1:27" ht="12.75">
      <c r="A17" s="5" t="s">
        <v>44</v>
      </c>
      <c r="B17" s="3"/>
      <c r="C17" s="22">
        <v>160757200</v>
      </c>
      <c r="D17" s="22"/>
      <c r="E17" s="23">
        <v>136466280</v>
      </c>
      <c r="F17" s="24">
        <v>136466280</v>
      </c>
      <c r="G17" s="24">
        <v>2085978</v>
      </c>
      <c r="H17" s="24">
        <v>7614669</v>
      </c>
      <c r="I17" s="24">
        <v>8223555</v>
      </c>
      <c r="J17" s="24">
        <v>17924202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17924202</v>
      </c>
      <c r="X17" s="24">
        <v>19879460</v>
      </c>
      <c r="Y17" s="24">
        <v>-1955258</v>
      </c>
      <c r="Z17" s="6">
        <v>-9.84</v>
      </c>
      <c r="AA17" s="22">
        <v>136466280</v>
      </c>
    </row>
    <row r="18" spans="1:27" ht="12.75">
      <c r="A18" s="5" t="s">
        <v>45</v>
      </c>
      <c r="B18" s="3"/>
      <c r="C18" s="22">
        <v>6845890</v>
      </c>
      <c r="D18" s="22"/>
      <c r="E18" s="23">
        <v>6162480</v>
      </c>
      <c r="F18" s="24">
        <v>6162480</v>
      </c>
      <c r="G18" s="24">
        <v>291973</v>
      </c>
      <c r="H18" s="24">
        <v>563766</v>
      </c>
      <c r="I18" s="24">
        <v>484216</v>
      </c>
      <c r="J18" s="24">
        <v>1339955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1339955</v>
      </c>
      <c r="X18" s="24">
        <v>1498460</v>
      </c>
      <c r="Y18" s="24">
        <v>-158505</v>
      </c>
      <c r="Z18" s="6">
        <v>-10.58</v>
      </c>
      <c r="AA18" s="22">
        <v>6162480</v>
      </c>
    </row>
    <row r="19" spans="1:27" ht="12.75">
      <c r="A19" s="2" t="s">
        <v>46</v>
      </c>
      <c r="B19" s="8"/>
      <c r="C19" s="19">
        <f aca="true" t="shared" si="3" ref="C19:Y19">SUM(C20:C23)</f>
        <v>5729417200</v>
      </c>
      <c r="D19" s="19">
        <f>SUM(D20:D23)</f>
        <v>0</v>
      </c>
      <c r="E19" s="20">
        <f t="shared" si="3"/>
        <v>6249677860</v>
      </c>
      <c r="F19" s="21">
        <f t="shared" si="3"/>
        <v>6249677860</v>
      </c>
      <c r="G19" s="21">
        <f t="shared" si="3"/>
        <v>561987415</v>
      </c>
      <c r="H19" s="21">
        <f t="shared" si="3"/>
        <v>399140327</v>
      </c>
      <c r="I19" s="21">
        <f t="shared" si="3"/>
        <v>675074117</v>
      </c>
      <c r="J19" s="21">
        <f t="shared" si="3"/>
        <v>1636201859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1636201859</v>
      </c>
      <c r="X19" s="21">
        <f t="shared" si="3"/>
        <v>1678189320</v>
      </c>
      <c r="Y19" s="21">
        <f t="shared" si="3"/>
        <v>-41987461</v>
      </c>
      <c r="Z19" s="4">
        <f>+IF(X19&lt;&gt;0,+(Y19/X19)*100,0)</f>
        <v>-2.501950197132705</v>
      </c>
      <c r="AA19" s="19">
        <f>SUM(AA20:AA23)</f>
        <v>6249677860</v>
      </c>
    </row>
    <row r="20" spans="1:27" ht="12.75">
      <c r="A20" s="5" t="s">
        <v>47</v>
      </c>
      <c r="B20" s="3"/>
      <c r="C20" s="22">
        <v>3700541521</v>
      </c>
      <c r="D20" s="22"/>
      <c r="E20" s="23">
        <v>3940040000</v>
      </c>
      <c r="F20" s="24">
        <v>3940040000</v>
      </c>
      <c r="G20" s="24">
        <v>383952682</v>
      </c>
      <c r="H20" s="24">
        <v>174865743</v>
      </c>
      <c r="I20" s="24">
        <v>568917410</v>
      </c>
      <c r="J20" s="24">
        <v>1127735835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1127735835</v>
      </c>
      <c r="X20" s="24">
        <v>1098143430</v>
      </c>
      <c r="Y20" s="24">
        <v>29592405</v>
      </c>
      <c r="Z20" s="6">
        <v>2.69</v>
      </c>
      <c r="AA20" s="22">
        <v>3940040000</v>
      </c>
    </row>
    <row r="21" spans="1:27" ht="12.75">
      <c r="A21" s="5" t="s">
        <v>48</v>
      </c>
      <c r="B21" s="3"/>
      <c r="C21" s="22">
        <v>996551649</v>
      </c>
      <c r="D21" s="22"/>
      <c r="E21" s="23">
        <v>954626650</v>
      </c>
      <c r="F21" s="24">
        <v>954626650</v>
      </c>
      <c r="G21" s="24">
        <v>93451701</v>
      </c>
      <c r="H21" s="24">
        <v>100353411</v>
      </c>
      <c r="I21" s="24">
        <v>32383551</v>
      </c>
      <c r="J21" s="24">
        <v>226188663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226188663</v>
      </c>
      <c r="X21" s="24">
        <v>237986030</v>
      </c>
      <c r="Y21" s="24">
        <v>-11797367</v>
      </c>
      <c r="Z21" s="6">
        <v>-4.96</v>
      </c>
      <c r="AA21" s="22">
        <v>954626650</v>
      </c>
    </row>
    <row r="22" spans="1:27" ht="12.75">
      <c r="A22" s="5" t="s">
        <v>49</v>
      </c>
      <c r="B22" s="3"/>
      <c r="C22" s="25">
        <v>750763713</v>
      </c>
      <c r="D22" s="25"/>
      <c r="E22" s="26">
        <v>1049934500</v>
      </c>
      <c r="F22" s="27">
        <v>1049934500</v>
      </c>
      <c r="G22" s="27">
        <v>61400826</v>
      </c>
      <c r="H22" s="27">
        <v>78457447</v>
      </c>
      <c r="I22" s="27">
        <v>59633752</v>
      </c>
      <c r="J22" s="27">
        <v>199492025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199492025</v>
      </c>
      <c r="X22" s="27">
        <v>270529930</v>
      </c>
      <c r="Y22" s="27">
        <v>-71037905</v>
      </c>
      <c r="Z22" s="7">
        <v>-26.26</v>
      </c>
      <c r="AA22" s="25">
        <v>1049934500</v>
      </c>
    </row>
    <row r="23" spans="1:27" ht="12.75">
      <c r="A23" s="5" t="s">
        <v>50</v>
      </c>
      <c r="B23" s="3"/>
      <c r="C23" s="22">
        <v>281560317</v>
      </c>
      <c r="D23" s="22"/>
      <c r="E23" s="23">
        <v>305076710</v>
      </c>
      <c r="F23" s="24">
        <v>305076710</v>
      </c>
      <c r="G23" s="24">
        <v>23182206</v>
      </c>
      <c r="H23" s="24">
        <v>45463726</v>
      </c>
      <c r="I23" s="24">
        <v>14139404</v>
      </c>
      <c r="J23" s="24">
        <v>82785336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82785336</v>
      </c>
      <c r="X23" s="24">
        <v>71529930</v>
      </c>
      <c r="Y23" s="24">
        <v>11255406</v>
      </c>
      <c r="Z23" s="6">
        <v>15.74</v>
      </c>
      <c r="AA23" s="22">
        <v>305076710</v>
      </c>
    </row>
    <row r="24" spans="1:27" ht="12.75">
      <c r="A24" s="2" t="s">
        <v>51</v>
      </c>
      <c r="B24" s="8" t="s">
        <v>52</v>
      </c>
      <c r="C24" s="19">
        <v>17500898</v>
      </c>
      <c r="D24" s="19"/>
      <c r="E24" s="20">
        <v>19543150</v>
      </c>
      <c r="F24" s="21">
        <v>19543150</v>
      </c>
      <c r="G24" s="21">
        <v>18814</v>
      </c>
      <c r="H24" s="21">
        <v>1390602</v>
      </c>
      <c r="I24" s="21">
        <v>1426302</v>
      </c>
      <c r="J24" s="21">
        <v>2835718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2835718</v>
      </c>
      <c r="X24" s="21">
        <v>2199590</v>
      </c>
      <c r="Y24" s="21">
        <v>636128</v>
      </c>
      <c r="Z24" s="4">
        <v>28.92</v>
      </c>
      <c r="AA24" s="19">
        <v>19543150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9546954270</v>
      </c>
      <c r="D25" s="44">
        <f>+D5+D9+D15+D19+D24</f>
        <v>0</v>
      </c>
      <c r="E25" s="45">
        <f t="shared" si="4"/>
        <v>10366523740</v>
      </c>
      <c r="F25" s="46">
        <f t="shared" si="4"/>
        <v>10366523740</v>
      </c>
      <c r="G25" s="46">
        <f t="shared" si="4"/>
        <v>1099830965</v>
      </c>
      <c r="H25" s="46">
        <f t="shared" si="4"/>
        <v>617831383</v>
      </c>
      <c r="I25" s="46">
        <f t="shared" si="4"/>
        <v>867303113</v>
      </c>
      <c r="J25" s="46">
        <f t="shared" si="4"/>
        <v>2584965461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2584965461</v>
      </c>
      <c r="X25" s="46">
        <f t="shared" si="4"/>
        <v>2736010590</v>
      </c>
      <c r="Y25" s="46">
        <f t="shared" si="4"/>
        <v>-151045129</v>
      </c>
      <c r="Z25" s="47">
        <f>+IF(X25&lt;&gt;0,+(Y25/X25)*100,0)</f>
        <v>-5.520633931464425</v>
      </c>
      <c r="AA25" s="44">
        <f>+AA5+AA9+AA15+AA19+AA24</f>
        <v>10366523740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1172520551</v>
      </c>
      <c r="D28" s="19">
        <f>SUM(D29:D31)</f>
        <v>0</v>
      </c>
      <c r="E28" s="20">
        <f t="shared" si="5"/>
        <v>1381034090</v>
      </c>
      <c r="F28" s="21">
        <f t="shared" si="5"/>
        <v>1381034090</v>
      </c>
      <c r="G28" s="21">
        <f t="shared" si="5"/>
        <v>84621481</v>
      </c>
      <c r="H28" s="21">
        <f t="shared" si="5"/>
        <v>259671194</v>
      </c>
      <c r="I28" s="21">
        <f t="shared" si="5"/>
        <v>55265999</v>
      </c>
      <c r="J28" s="21">
        <f t="shared" si="5"/>
        <v>399558674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399558674</v>
      </c>
      <c r="X28" s="21">
        <f t="shared" si="5"/>
        <v>362169890</v>
      </c>
      <c r="Y28" s="21">
        <f t="shared" si="5"/>
        <v>37388784</v>
      </c>
      <c r="Z28" s="4">
        <f>+IF(X28&lt;&gt;0,+(Y28/X28)*100,0)</f>
        <v>10.32354843192514</v>
      </c>
      <c r="AA28" s="19">
        <f>SUM(AA29:AA31)</f>
        <v>1381034090</v>
      </c>
    </row>
    <row r="29" spans="1:27" ht="12.75">
      <c r="A29" s="5" t="s">
        <v>33</v>
      </c>
      <c r="B29" s="3"/>
      <c r="C29" s="22">
        <v>185989040</v>
      </c>
      <c r="D29" s="22"/>
      <c r="E29" s="23">
        <v>214394490</v>
      </c>
      <c r="F29" s="24">
        <v>214394490</v>
      </c>
      <c r="G29" s="24">
        <v>12205775</v>
      </c>
      <c r="H29" s="24">
        <v>24106984</v>
      </c>
      <c r="I29" s="24">
        <v>13699534</v>
      </c>
      <c r="J29" s="24">
        <v>50012293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50012293</v>
      </c>
      <c r="X29" s="24">
        <v>60134650</v>
      </c>
      <c r="Y29" s="24">
        <v>-10122357</v>
      </c>
      <c r="Z29" s="6">
        <v>-16.83</v>
      </c>
      <c r="AA29" s="22">
        <v>214394490</v>
      </c>
    </row>
    <row r="30" spans="1:27" ht="12.75">
      <c r="A30" s="5" t="s">
        <v>34</v>
      </c>
      <c r="B30" s="3"/>
      <c r="C30" s="25">
        <v>703161712</v>
      </c>
      <c r="D30" s="25"/>
      <c r="E30" s="26">
        <v>691342090</v>
      </c>
      <c r="F30" s="27">
        <v>691342090</v>
      </c>
      <c r="G30" s="27">
        <v>41663957</v>
      </c>
      <c r="H30" s="27">
        <v>199176501</v>
      </c>
      <c r="I30" s="27">
        <v>14211321</v>
      </c>
      <c r="J30" s="27">
        <v>255051779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255051779</v>
      </c>
      <c r="X30" s="27">
        <v>184738090</v>
      </c>
      <c r="Y30" s="27">
        <v>70313689</v>
      </c>
      <c r="Z30" s="7">
        <v>38.06</v>
      </c>
      <c r="AA30" s="25">
        <v>691342090</v>
      </c>
    </row>
    <row r="31" spans="1:27" ht="12.75">
      <c r="A31" s="5" t="s">
        <v>35</v>
      </c>
      <c r="B31" s="3"/>
      <c r="C31" s="22">
        <v>283369799</v>
      </c>
      <c r="D31" s="22"/>
      <c r="E31" s="23">
        <v>475297510</v>
      </c>
      <c r="F31" s="24">
        <v>475297510</v>
      </c>
      <c r="G31" s="24">
        <v>30751749</v>
      </c>
      <c r="H31" s="24">
        <v>36387709</v>
      </c>
      <c r="I31" s="24">
        <v>27355144</v>
      </c>
      <c r="J31" s="24">
        <v>94494602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94494602</v>
      </c>
      <c r="X31" s="24">
        <v>117297150</v>
      </c>
      <c r="Y31" s="24">
        <v>-22802548</v>
      </c>
      <c r="Z31" s="6">
        <v>-19.44</v>
      </c>
      <c r="AA31" s="22">
        <v>475297510</v>
      </c>
    </row>
    <row r="32" spans="1:27" ht="12.75">
      <c r="A32" s="2" t="s">
        <v>36</v>
      </c>
      <c r="B32" s="3"/>
      <c r="C32" s="19">
        <f aca="true" t="shared" si="6" ref="C32:Y32">SUM(C33:C37)</f>
        <v>1596887306</v>
      </c>
      <c r="D32" s="19">
        <f>SUM(D33:D37)</f>
        <v>0</v>
      </c>
      <c r="E32" s="20">
        <f t="shared" si="6"/>
        <v>1856135700</v>
      </c>
      <c r="F32" s="21">
        <f t="shared" si="6"/>
        <v>1856135700</v>
      </c>
      <c r="G32" s="21">
        <f t="shared" si="6"/>
        <v>106272115</v>
      </c>
      <c r="H32" s="21">
        <f t="shared" si="6"/>
        <v>116675769</v>
      </c>
      <c r="I32" s="21">
        <f t="shared" si="6"/>
        <v>54924987</v>
      </c>
      <c r="J32" s="21">
        <f t="shared" si="6"/>
        <v>277872871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277872871</v>
      </c>
      <c r="X32" s="21">
        <f t="shared" si="6"/>
        <v>446248830</v>
      </c>
      <c r="Y32" s="21">
        <f t="shared" si="6"/>
        <v>-168375959</v>
      </c>
      <c r="Z32" s="4">
        <f>+IF(X32&lt;&gt;0,+(Y32/X32)*100,0)</f>
        <v>-37.73140626497553</v>
      </c>
      <c r="AA32" s="19">
        <f>SUM(AA33:AA37)</f>
        <v>1856135700</v>
      </c>
    </row>
    <row r="33" spans="1:27" ht="12.75">
      <c r="A33" s="5" t="s">
        <v>37</v>
      </c>
      <c r="B33" s="3"/>
      <c r="C33" s="22">
        <v>187313089</v>
      </c>
      <c r="D33" s="22"/>
      <c r="E33" s="23">
        <v>204060420</v>
      </c>
      <c r="F33" s="24">
        <v>204060420</v>
      </c>
      <c r="G33" s="24">
        <v>11884671</v>
      </c>
      <c r="H33" s="24">
        <v>12008832</v>
      </c>
      <c r="I33" s="24">
        <v>13951342</v>
      </c>
      <c r="J33" s="24">
        <v>37844845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37844845</v>
      </c>
      <c r="X33" s="24">
        <v>47899550</v>
      </c>
      <c r="Y33" s="24">
        <v>-10054705</v>
      </c>
      <c r="Z33" s="6">
        <v>-20.99</v>
      </c>
      <c r="AA33" s="22">
        <v>204060420</v>
      </c>
    </row>
    <row r="34" spans="1:27" ht="12.75">
      <c r="A34" s="5" t="s">
        <v>38</v>
      </c>
      <c r="B34" s="3"/>
      <c r="C34" s="22">
        <v>209635064</v>
      </c>
      <c r="D34" s="22"/>
      <c r="E34" s="23">
        <v>223023100</v>
      </c>
      <c r="F34" s="24">
        <v>223023100</v>
      </c>
      <c r="G34" s="24">
        <v>19970154</v>
      </c>
      <c r="H34" s="24">
        <v>23682590</v>
      </c>
      <c r="I34" s="24">
        <v>11342107</v>
      </c>
      <c r="J34" s="24">
        <v>54994851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54994851</v>
      </c>
      <c r="X34" s="24">
        <v>50752820</v>
      </c>
      <c r="Y34" s="24">
        <v>4242031</v>
      </c>
      <c r="Z34" s="6">
        <v>8.36</v>
      </c>
      <c r="AA34" s="22">
        <v>223023100</v>
      </c>
    </row>
    <row r="35" spans="1:27" ht="12.75">
      <c r="A35" s="5" t="s">
        <v>39</v>
      </c>
      <c r="B35" s="3"/>
      <c r="C35" s="22">
        <v>607306215</v>
      </c>
      <c r="D35" s="22"/>
      <c r="E35" s="23">
        <v>665305020</v>
      </c>
      <c r="F35" s="24">
        <v>665305020</v>
      </c>
      <c r="G35" s="24">
        <v>52321809</v>
      </c>
      <c r="H35" s="24">
        <v>47845978</v>
      </c>
      <c r="I35" s="24">
        <v>9269681</v>
      </c>
      <c r="J35" s="24">
        <v>109437468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109437468</v>
      </c>
      <c r="X35" s="24">
        <v>164862600</v>
      </c>
      <c r="Y35" s="24">
        <v>-55425132</v>
      </c>
      <c r="Z35" s="6">
        <v>-33.62</v>
      </c>
      <c r="AA35" s="22">
        <v>665305020</v>
      </c>
    </row>
    <row r="36" spans="1:27" ht="12.75">
      <c r="A36" s="5" t="s">
        <v>40</v>
      </c>
      <c r="B36" s="3"/>
      <c r="C36" s="22">
        <v>425345919</v>
      </c>
      <c r="D36" s="22"/>
      <c r="E36" s="23">
        <v>574719250</v>
      </c>
      <c r="F36" s="24">
        <v>574719250</v>
      </c>
      <c r="G36" s="24">
        <v>7573325</v>
      </c>
      <c r="H36" s="24">
        <v>22021696</v>
      </c>
      <c r="I36" s="24">
        <v>6770091</v>
      </c>
      <c r="J36" s="24">
        <v>36365112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36365112</v>
      </c>
      <c r="X36" s="24">
        <v>126498060</v>
      </c>
      <c r="Y36" s="24">
        <v>-90132948</v>
      </c>
      <c r="Z36" s="6">
        <v>-71.25</v>
      </c>
      <c r="AA36" s="22">
        <v>574719250</v>
      </c>
    </row>
    <row r="37" spans="1:27" ht="12.75">
      <c r="A37" s="5" t="s">
        <v>41</v>
      </c>
      <c r="B37" s="3"/>
      <c r="C37" s="25">
        <v>167287019</v>
      </c>
      <c r="D37" s="25"/>
      <c r="E37" s="26">
        <v>189027910</v>
      </c>
      <c r="F37" s="27">
        <v>189027910</v>
      </c>
      <c r="G37" s="27">
        <v>14522156</v>
      </c>
      <c r="H37" s="27">
        <v>11116673</v>
      </c>
      <c r="I37" s="27">
        <v>13591766</v>
      </c>
      <c r="J37" s="27">
        <v>39230595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39230595</v>
      </c>
      <c r="X37" s="27">
        <v>56235800</v>
      </c>
      <c r="Y37" s="27">
        <v>-17005205</v>
      </c>
      <c r="Z37" s="7">
        <v>-30.24</v>
      </c>
      <c r="AA37" s="25">
        <v>189027910</v>
      </c>
    </row>
    <row r="38" spans="1:27" ht="12.75">
      <c r="A38" s="2" t="s">
        <v>42</v>
      </c>
      <c r="B38" s="8"/>
      <c r="C38" s="19">
        <f aca="true" t="shared" si="7" ref="C38:Y38">SUM(C39:C41)</f>
        <v>1083122221</v>
      </c>
      <c r="D38" s="19">
        <f>SUM(D39:D41)</f>
        <v>0</v>
      </c>
      <c r="E38" s="20">
        <f t="shared" si="7"/>
        <v>1082306976</v>
      </c>
      <c r="F38" s="21">
        <f t="shared" si="7"/>
        <v>1082306976</v>
      </c>
      <c r="G38" s="21">
        <f t="shared" si="7"/>
        <v>83176796</v>
      </c>
      <c r="H38" s="21">
        <f t="shared" si="7"/>
        <v>84708277</v>
      </c>
      <c r="I38" s="21">
        <f t="shared" si="7"/>
        <v>72207708</v>
      </c>
      <c r="J38" s="21">
        <f t="shared" si="7"/>
        <v>240092781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240092781</v>
      </c>
      <c r="X38" s="21">
        <f t="shared" si="7"/>
        <v>239112850</v>
      </c>
      <c r="Y38" s="21">
        <f t="shared" si="7"/>
        <v>979931</v>
      </c>
      <c r="Z38" s="4">
        <f>+IF(X38&lt;&gt;0,+(Y38/X38)*100,0)</f>
        <v>0.40981946390585033</v>
      </c>
      <c r="AA38" s="19">
        <f>SUM(AA39:AA41)</f>
        <v>1082306976</v>
      </c>
    </row>
    <row r="39" spans="1:27" ht="12.75">
      <c r="A39" s="5" t="s">
        <v>43</v>
      </c>
      <c r="B39" s="3"/>
      <c r="C39" s="22">
        <v>503397377</v>
      </c>
      <c r="D39" s="22"/>
      <c r="E39" s="23">
        <v>509863416</v>
      </c>
      <c r="F39" s="24">
        <v>509863416</v>
      </c>
      <c r="G39" s="24">
        <v>37123557</v>
      </c>
      <c r="H39" s="24">
        <v>45849319</v>
      </c>
      <c r="I39" s="24">
        <v>30661147</v>
      </c>
      <c r="J39" s="24">
        <v>113634023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113634023</v>
      </c>
      <c r="X39" s="24">
        <v>110626180</v>
      </c>
      <c r="Y39" s="24">
        <v>3007843</v>
      </c>
      <c r="Z39" s="6">
        <v>2.72</v>
      </c>
      <c r="AA39" s="22">
        <v>509863416</v>
      </c>
    </row>
    <row r="40" spans="1:27" ht="12.75">
      <c r="A40" s="5" t="s">
        <v>44</v>
      </c>
      <c r="B40" s="3"/>
      <c r="C40" s="22">
        <v>428840718</v>
      </c>
      <c r="D40" s="22"/>
      <c r="E40" s="23">
        <v>405417170</v>
      </c>
      <c r="F40" s="24">
        <v>405417170</v>
      </c>
      <c r="G40" s="24">
        <v>34859756</v>
      </c>
      <c r="H40" s="24">
        <v>27963441</v>
      </c>
      <c r="I40" s="24">
        <v>30527445</v>
      </c>
      <c r="J40" s="24">
        <v>93350642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93350642</v>
      </c>
      <c r="X40" s="24">
        <v>92235520</v>
      </c>
      <c r="Y40" s="24">
        <v>1115122</v>
      </c>
      <c r="Z40" s="6">
        <v>1.21</v>
      </c>
      <c r="AA40" s="22">
        <v>405417170</v>
      </c>
    </row>
    <row r="41" spans="1:27" ht="12.75">
      <c r="A41" s="5" t="s">
        <v>45</v>
      </c>
      <c r="B41" s="3"/>
      <c r="C41" s="22">
        <v>150884126</v>
      </c>
      <c r="D41" s="22"/>
      <c r="E41" s="23">
        <v>167026390</v>
      </c>
      <c r="F41" s="24">
        <v>167026390</v>
      </c>
      <c r="G41" s="24">
        <v>11193483</v>
      </c>
      <c r="H41" s="24">
        <v>10895517</v>
      </c>
      <c r="I41" s="24">
        <v>11019116</v>
      </c>
      <c r="J41" s="24">
        <v>33108116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33108116</v>
      </c>
      <c r="X41" s="24">
        <v>36251150</v>
      </c>
      <c r="Y41" s="24">
        <v>-3143034</v>
      </c>
      <c r="Z41" s="6">
        <v>-8.67</v>
      </c>
      <c r="AA41" s="22">
        <v>167026390</v>
      </c>
    </row>
    <row r="42" spans="1:27" ht="12.75">
      <c r="A42" s="2" t="s">
        <v>46</v>
      </c>
      <c r="B42" s="8"/>
      <c r="C42" s="19">
        <f aca="true" t="shared" si="8" ref="C42:Y42">SUM(C43:C46)</f>
        <v>4944032223</v>
      </c>
      <c r="D42" s="19">
        <f>SUM(D43:D46)</f>
        <v>0</v>
      </c>
      <c r="E42" s="20">
        <f t="shared" si="8"/>
        <v>5167614730</v>
      </c>
      <c r="F42" s="21">
        <f t="shared" si="8"/>
        <v>5167614730</v>
      </c>
      <c r="G42" s="21">
        <f t="shared" si="8"/>
        <v>505630746</v>
      </c>
      <c r="H42" s="21">
        <f t="shared" si="8"/>
        <v>661749707</v>
      </c>
      <c r="I42" s="21">
        <f t="shared" si="8"/>
        <v>352584784</v>
      </c>
      <c r="J42" s="21">
        <f t="shared" si="8"/>
        <v>1519965237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1519965237</v>
      </c>
      <c r="X42" s="21">
        <f t="shared" si="8"/>
        <v>1435532820</v>
      </c>
      <c r="Y42" s="21">
        <f t="shared" si="8"/>
        <v>84432417</v>
      </c>
      <c r="Z42" s="4">
        <f>+IF(X42&lt;&gt;0,+(Y42/X42)*100,0)</f>
        <v>5.881608265842365</v>
      </c>
      <c r="AA42" s="19">
        <f>SUM(AA43:AA46)</f>
        <v>5167614730</v>
      </c>
    </row>
    <row r="43" spans="1:27" ht="12.75">
      <c r="A43" s="5" t="s">
        <v>47</v>
      </c>
      <c r="B43" s="3"/>
      <c r="C43" s="22">
        <v>3496191776</v>
      </c>
      <c r="D43" s="22"/>
      <c r="E43" s="23">
        <v>3686462900</v>
      </c>
      <c r="F43" s="24">
        <v>3686462900</v>
      </c>
      <c r="G43" s="24">
        <v>398266945</v>
      </c>
      <c r="H43" s="24">
        <v>406459789</v>
      </c>
      <c r="I43" s="24">
        <v>253474926</v>
      </c>
      <c r="J43" s="24">
        <v>1058201660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1058201660</v>
      </c>
      <c r="X43" s="24">
        <v>1059550010</v>
      </c>
      <c r="Y43" s="24">
        <v>-1348350</v>
      </c>
      <c r="Z43" s="6">
        <v>-0.13</v>
      </c>
      <c r="AA43" s="22">
        <v>3686462900</v>
      </c>
    </row>
    <row r="44" spans="1:27" ht="12.75">
      <c r="A44" s="5" t="s">
        <v>48</v>
      </c>
      <c r="B44" s="3"/>
      <c r="C44" s="22">
        <v>697836238</v>
      </c>
      <c r="D44" s="22"/>
      <c r="E44" s="23">
        <v>732066590</v>
      </c>
      <c r="F44" s="24">
        <v>732066590</v>
      </c>
      <c r="G44" s="24">
        <v>47004519</v>
      </c>
      <c r="H44" s="24">
        <v>124852084</v>
      </c>
      <c r="I44" s="24">
        <v>54232542</v>
      </c>
      <c r="J44" s="24">
        <v>226089145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226089145</v>
      </c>
      <c r="X44" s="24">
        <v>190617490</v>
      </c>
      <c r="Y44" s="24">
        <v>35471655</v>
      </c>
      <c r="Z44" s="6">
        <v>18.61</v>
      </c>
      <c r="AA44" s="22">
        <v>732066590</v>
      </c>
    </row>
    <row r="45" spans="1:27" ht="12.75">
      <c r="A45" s="5" t="s">
        <v>49</v>
      </c>
      <c r="B45" s="3"/>
      <c r="C45" s="25">
        <v>484041682</v>
      </c>
      <c r="D45" s="25"/>
      <c r="E45" s="26">
        <v>532693660</v>
      </c>
      <c r="F45" s="27">
        <v>532693660</v>
      </c>
      <c r="G45" s="27">
        <v>40598682</v>
      </c>
      <c r="H45" s="27">
        <v>67866507</v>
      </c>
      <c r="I45" s="27">
        <v>29207107</v>
      </c>
      <c r="J45" s="27">
        <v>137672296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137672296</v>
      </c>
      <c r="X45" s="27">
        <v>125786660</v>
      </c>
      <c r="Y45" s="27">
        <v>11885636</v>
      </c>
      <c r="Z45" s="7">
        <v>9.45</v>
      </c>
      <c r="AA45" s="25">
        <v>532693660</v>
      </c>
    </row>
    <row r="46" spans="1:27" ht="12.75">
      <c r="A46" s="5" t="s">
        <v>50</v>
      </c>
      <c r="B46" s="3"/>
      <c r="C46" s="22">
        <v>265962527</v>
      </c>
      <c r="D46" s="22"/>
      <c r="E46" s="23">
        <v>216391580</v>
      </c>
      <c r="F46" s="24">
        <v>216391580</v>
      </c>
      <c r="G46" s="24">
        <v>19760600</v>
      </c>
      <c r="H46" s="24">
        <v>62571327</v>
      </c>
      <c r="I46" s="24">
        <v>15670209</v>
      </c>
      <c r="J46" s="24">
        <v>98002136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98002136</v>
      </c>
      <c r="X46" s="24">
        <v>59578660</v>
      </c>
      <c r="Y46" s="24">
        <v>38423476</v>
      </c>
      <c r="Z46" s="6">
        <v>64.49</v>
      </c>
      <c r="AA46" s="22">
        <v>216391580</v>
      </c>
    </row>
    <row r="47" spans="1:27" ht="12.75">
      <c r="A47" s="2" t="s">
        <v>51</v>
      </c>
      <c r="B47" s="8" t="s">
        <v>52</v>
      </c>
      <c r="C47" s="19">
        <v>15503852</v>
      </c>
      <c r="D47" s="19"/>
      <c r="E47" s="20">
        <v>16391100</v>
      </c>
      <c r="F47" s="21">
        <v>16391100</v>
      </c>
      <c r="G47" s="21">
        <v>955071</v>
      </c>
      <c r="H47" s="21">
        <v>969482</v>
      </c>
      <c r="I47" s="21">
        <v>2319216</v>
      </c>
      <c r="J47" s="21">
        <v>4243769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4243769</v>
      </c>
      <c r="X47" s="21">
        <v>1762760</v>
      </c>
      <c r="Y47" s="21">
        <v>2481009</v>
      </c>
      <c r="Z47" s="4">
        <v>140.75</v>
      </c>
      <c r="AA47" s="19">
        <v>16391100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8812066153</v>
      </c>
      <c r="D48" s="44">
        <f>+D28+D32+D38+D42+D47</f>
        <v>0</v>
      </c>
      <c r="E48" s="45">
        <f t="shared" si="9"/>
        <v>9503482596</v>
      </c>
      <c r="F48" s="46">
        <f t="shared" si="9"/>
        <v>9503482596</v>
      </c>
      <c r="G48" s="46">
        <f t="shared" si="9"/>
        <v>780656209</v>
      </c>
      <c r="H48" s="46">
        <f t="shared" si="9"/>
        <v>1123774429</v>
      </c>
      <c r="I48" s="46">
        <f t="shared" si="9"/>
        <v>537302694</v>
      </c>
      <c r="J48" s="46">
        <f t="shared" si="9"/>
        <v>2441733332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2441733332</v>
      </c>
      <c r="X48" s="46">
        <f t="shared" si="9"/>
        <v>2484827150</v>
      </c>
      <c r="Y48" s="46">
        <f t="shared" si="9"/>
        <v>-43093818</v>
      </c>
      <c r="Z48" s="47">
        <f>+IF(X48&lt;&gt;0,+(Y48/X48)*100,0)</f>
        <v>-1.7342782977882383</v>
      </c>
      <c r="AA48" s="44">
        <f>+AA28+AA32+AA38+AA42+AA47</f>
        <v>9503482596</v>
      </c>
    </row>
    <row r="49" spans="1:27" ht="12.75">
      <c r="A49" s="14" t="s">
        <v>58</v>
      </c>
      <c r="B49" s="15"/>
      <c r="C49" s="48">
        <f aca="true" t="shared" si="10" ref="C49:Y49">+C25-C48</f>
        <v>734888117</v>
      </c>
      <c r="D49" s="48">
        <f>+D25-D48</f>
        <v>0</v>
      </c>
      <c r="E49" s="49">
        <f t="shared" si="10"/>
        <v>863041144</v>
      </c>
      <c r="F49" s="50">
        <f t="shared" si="10"/>
        <v>863041144</v>
      </c>
      <c r="G49" s="50">
        <f t="shared" si="10"/>
        <v>319174756</v>
      </c>
      <c r="H49" s="50">
        <f t="shared" si="10"/>
        <v>-505943046</v>
      </c>
      <c r="I49" s="50">
        <f t="shared" si="10"/>
        <v>330000419</v>
      </c>
      <c r="J49" s="50">
        <f t="shared" si="10"/>
        <v>143232129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143232129</v>
      </c>
      <c r="X49" s="50">
        <f>IF(F25=F48,0,X25-X48)</f>
        <v>251183440</v>
      </c>
      <c r="Y49" s="50">
        <f t="shared" si="10"/>
        <v>-107951311</v>
      </c>
      <c r="Z49" s="51">
        <f>+IF(X49&lt;&gt;0,+(Y49/X49)*100,0)</f>
        <v>-42.97708121204168</v>
      </c>
      <c r="AA49" s="48">
        <f>+AA25-AA48</f>
        <v>863041144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132107161</v>
      </c>
      <c r="D5" s="19">
        <f>SUM(D6:D8)</f>
        <v>0</v>
      </c>
      <c r="E5" s="20">
        <f t="shared" si="0"/>
        <v>124775399</v>
      </c>
      <c r="F5" s="21">
        <f t="shared" si="0"/>
        <v>124775399</v>
      </c>
      <c r="G5" s="21">
        <f t="shared" si="0"/>
        <v>48359862</v>
      </c>
      <c r="H5" s="21">
        <f t="shared" si="0"/>
        <v>4824899</v>
      </c>
      <c r="I5" s="21">
        <f t="shared" si="0"/>
        <v>1059458</v>
      </c>
      <c r="J5" s="21">
        <f t="shared" si="0"/>
        <v>54244219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54244219</v>
      </c>
      <c r="X5" s="21">
        <f t="shared" si="0"/>
        <v>31193763</v>
      </c>
      <c r="Y5" s="21">
        <f t="shared" si="0"/>
        <v>23050456</v>
      </c>
      <c r="Z5" s="4">
        <f>+IF(X5&lt;&gt;0,+(Y5/X5)*100,0)</f>
        <v>73.89443844912202</v>
      </c>
      <c r="AA5" s="19">
        <f>SUM(AA6:AA8)</f>
        <v>124775399</v>
      </c>
    </row>
    <row r="6" spans="1:27" ht="12.75">
      <c r="A6" s="5" t="s">
        <v>33</v>
      </c>
      <c r="B6" s="3"/>
      <c r="C6" s="22">
        <v>6450410</v>
      </c>
      <c r="D6" s="22"/>
      <c r="E6" s="23">
        <v>6458000</v>
      </c>
      <c r="F6" s="24">
        <v>6458000</v>
      </c>
      <c r="G6" s="24">
        <v>2692400</v>
      </c>
      <c r="H6" s="24">
        <v>500</v>
      </c>
      <c r="I6" s="24">
        <v>66000</v>
      </c>
      <c r="J6" s="24">
        <v>2758900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2758900</v>
      </c>
      <c r="X6" s="24">
        <v>1614501</v>
      </c>
      <c r="Y6" s="24">
        <v>1144399</v>
      </c>
      <c r="Z6" s="6">
        <v>70.88</v>
      </c>
      <c r="AA6" s="22">
        <v>6458000</v>
      </c>
    </row>
    <row r="7" spans="1:27" ht="12.75">
      <c r="A7" s="5" t="s">
        <v>34</v>
      </c>
      <c r="B7" s="3"/>
      <c r="C7" s="25">
        <v>125516195</v>
      </c>
      <c r="D7" s="25"/>
      <c r="E7" s="26">
        <v>118317399</v>
      </c>
      <c r="F7" s="27">
        <v>118317399</v>
      </c>
      <c r="G7" s="27">
        <v>45667462</v>
      </c>
      <c r="H7" s="27">
        <v>4824399</v>
      </c>
      <c r="I7" s="27">
        <v>972036</v>
      </c>
      <c r="J7" s="27">
        <v>51463897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51463897</v>
      </c>
      <c r="X7" s="27">
        <v>29579262</v>
      </c>
      <c r="Y7" s="27">
        <v>21884635</v>
      </c>
      <c r="Z7" s="7">
        <v>73.99</v>
      </c>
      <c r="AA7" s="25">
        <v>118317399</v>
      </c>
    </row>
    <row r="8" spans="1:27" ht="12.75">
      <c r="A8" s="5" t="s">
        <v>35</v>
      </c>
      <c r="B8" s="3"/>
      <c r="C8" s="22">
        <v>140556</v>
      </c>
      <c r="D8" s="22"/>
      <c r="E8" s="23"/>
      <c r="F8" s="24"/>
      <c r="G8" s="24"/>
      <c r="H8" s="24"/>
      <c r="I8" s="24">
        <v>21422</v>
      </c>
      <c r="J8" s="24">
        <v>21422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21422</v>
      </c>
      <c r="X8" s="24"/>
      <c r="Y8" s="24">
        <v>21422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1964232</v>
      </c>
      <c r="D9" s="19">
        <f>SUM(D10:D14)</f>
        <v>0</v>
      </c>
      <c r="E9" s="20">
        <f t="shared" si="1"/>
        <v>4348775</v>
      </c>
      <c r="F9" s="21">
        <f t="shared" si="1"/>
        <v>4348775</v>
      </c>
      <c r="G9" s="21">
        <f t="shared" si="1"/>
        <v>137034</v>
      </c>
      <c r="H9" s="21">
        <f t="shared" si="1"/>
        <v>498419</v>
      </c>
      <c r="I9" s="21">
        <f t="shared" si="1"/>
        <v>142396</v>
      </c>
      <c r="J9" s="21">
        <f t="shared" si="1"/>
        <v>777849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777849</v>
      </c>
      <c r="X9" s="21">
        <f t="shared" si="1"/>
        <v>1087116</v>
      </c>
      <c r="Y9" s="21">
        <f t="shared" si="1"/>
        <v>-309267</v>
      </c>
      <c r="Z9" s="4">
        <f>+IF(X9&lt;&gt;0,+(Y9/X9)*100,0)</f>
        <v>-28.448390052211543</v>
      </c>
      <c r="AA9" s="19">
        <f>SUM(AA10:AA14)</f>
        <v>4348775</v>
      </c>
    </row>
    <row r="10" spans="1:27" ht="12.75">
      <c r="A10" s="5" t="s">
        <v>37</v>
      </c>
      <c r="B10" s="3"/>
      <c r="C10" s="22">
        <v>1862539</v>
      </c>
      <c r="D10" s="22"/>
      <c r="E10" s="23">
        <v>4275244</v>
      </c>
      <c r="F10" s="24">
        <v>4275244</v>
      </c>
      <c r="G10" s="24">
        <v>123534</v>
      </c>
      <c r="H10" s="24">
        <v>498419</v>
      </c>
      <c r="I10" s="24">
        <v>142396</v>
      </c>
      <c r="J10" s="24">
        <v>764349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764349</v>
      </c>
      <c r="X10" s="24">
        <v>1068732</v>
      </c>
      <c r="Y10" s="24">
        <v>-304383</v>
      </c>
      <c r="Z10" s="6">
        <v>-28.48</v>
      </c>
      <c r="AA10" s="22">
        <v>4275244</v>
      </c>
    </row>
    <row r="11" spans="1:27" ht="12.75">
      <c r="A11" s="5" t="s">
        <v>38</v>
      </c>
      <c r="B11" s="3"/>
      <c r="C11" s="22">
        <v>788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67355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>
        <v>33550</v>
      </c>
      <c r="D13" s="22"/>
      <c r="E13" s="23">
        <v>73531</v>
      </c>
      <c r="F13" s="24">
        <v>73531</v>
      </c>
      <c r="G13" s="24">
        <v>13500</v>
      </c>
      <c r="H13" s="24"/>
      <c r="I13" s="24"/>
      <c r="J13" s="24">
        <v>13500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13500</v>
      </c>
      <c r="X13" s="24">
        <v>18384</v>
      </c>
      <c r="Y13" s="24">
        <v>-4884</v>
      </c>
      <c r="Z13" s="6">
        <v>-26.57</v>
      </c>
      <c r="AA13" s="22">
        <v>73531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34750083</v>
      </c>
      <c r="D15" s="19">
        <f>SUM(D16:D18)</f>
        <v>0</v>
      </c>
      <c r="E15" s="20">
        <f t="shared" si="2"/>
        <v>35460676</v>
      </c>
      <c r="F15" s="21">
        <f t="shared" si="2"/>
        <v>35460676</v>
      </c>
      <c r="G15" s="21">
        <f t="shared" si="2"/>
        <v>847125</v>
      </c>
      <c r="H15" s="21">
        <f t="shared" si="2"/>
        <v>415604</v>
      </c>
      <c r="I15" s="21">
        <f t="shared" si="2"/>
        <v>58054</v>
      </c>
      <c r="J15" s="21">
        <f t="shared" si="2"/>
        <v>1320783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1320783</v>
      </c>
      <c r="X15" s="21">
        <f t="shared" si="2"/>
        <v>8865117</v>
      </c>
      <c r="Y15" s="21">
        <f t="shared" si="2"/>
        <v>-7544334</v>
      </c>
      <c r="Z15" s="4">
        <f>+IF(X15&lt;&gt;0,+(Y15/X15)*100,0)</f>
        <v>-85.10134722418215</v>
      </c>
      <c r="AA15" s="19">
        <f>SUM(AA16:AA18)</f>
        <v>35460676</v>
      </c>
    </row>
    <row r="16" spans="1:27" ht="12.75">
      <c r="A16" s="5" t="s">
        <v>43</v>
      </c>
      <c r="B16" s="3"/>
      <c r="C16" s="22">
        <v>56295</v>
      </c>
      <c r="D16" s="22"/>
      <c r="E16" s="23">
        <v>10243</v>
      </c>
      <c r="F16" s="24">
        <v>10243</v>
      </c>
      <c r="G16" s="24">
        <v>1078</v>
      </c>
      <c r="H16" s="24">
        <v>7593</v>
      </c>
      <c r="I16" s="24">
        <v>1605</v>
      </c>
      <c r="J16" s="24">
        <v>10276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10276</v>
      </c>
      <c r="X16" s="24">
        <v>2481</v>
      </c>
      <c r="Y16" s="24">
        <v>7795</v>
      </c>
      <c r="Z16" s="6">
        <v>314.19</v>
      </c>
      <c r="AA16" s="22">
        <v>10243</v>
      </c>
    </row>
    <row r="17" spans="1:27" ht="12.75">
      <c r="A17" s="5" t="s">
        <v>44</v>
      </c>
      <c r="B17" s="3"/>
      <c r="C17" s="22">
        <v>34693788</v>
      </c>
      <c r="D17" s="22"/>
      <c r="E17" s="23">
        <v>35450433</v>
      </c>
      <c r="F17" s="24">
        <v>35450433</v>
      </c>
      <c r="G17" s="24">
        <v>846047</v>
      </c>
      <c r="H17" s="24">
        <v>408011</v>
      </c>
      <c r="I17" s="24">
        <v>56449</v>
      </c>
      <c r="J17" s="24">
        <v>1310507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1310507</v>
      </c>
      <c r="X17" s="24">
        <v>8862636</v>
      </c>
      <c r="Y17" s="24">
        <v>-7552129</v>
      </c>
      <c r="Z17" s="6">
        <v>-85.21</v>
      </c>
      <c r="AA17" s="22">
        <v>35450433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37584931</v>
      </c>
      <c r="D19" s="19">
        <f>SUM(D20:D23)</f>
        <v>0</v>
      </c>
      <c r="E19" s="20">
        <f t="shared" si="3"/>
        <v>24701028</v>
      </c>
      <c r="F19" s="21">
        <f t="shared" si="3"/>
        <v>24701028</v>
      </c>
      <c r="G19" s="21">
        <f t="shared" si="3"/>
        <v>1064888</v>
      </c>
      <c r="H19" s="21">
        <f t="shared" si="3"/>
        <v>1616154</v>
      </c>
      <c r="I19" s="21">
        <f t="shared" si="3"/>
        <v>1700676</v>
      </c>
      <c r="J19" s="21">
        <f t="shared" si="3"/>
        <v>4381718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4381718</v>
      </c>
      <c r="X19" s="21">
        <f t="shared" si="3"/>
        <v>6175239</v>
      </c>
      <c r="Y19" s="21">
        <f t="shared" si="3"/>
        <v>-1793521</v>
      </c>
      <c r="Z19" s="4">
        <f>+IF(X19&lt;&gt;0,+(Y19/X19)*100,0)</f>
        <v>-29.04375037144311</v>
      </c>
      <c r="AA19" s="19">
        <f>SUM(AA20:AA23)</f>
        <v>24701028</v>
      </c>
    </row>
    <row r="20" spans="1:27" ht="12.75">
      <c r="A20" s="5" t="s">
        <v>47</v>
      </c>
      <c r="B20" s="3"/>
      <c r="C20" s="22">
        <v>30257090</v>
      </c>
      <c r="D20" s="22"/>
      <c r="E20" s="23">
        <v>19934443</v>
      </c>
      <c r="F20" s="24">
        <v>19934443</v>
      </c>
      <c r="G20" s="24">
        <v>583250</v>
      </c>
      <c r="H20" s="24">
        <v>1016562</v>
      </c>
      <c r="I20" s="24">
        <v>1061100</v>
      </c>
      <c r="J20" s="24">
        <v>2660912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2660912</v>
      </c>
      <c r="X20" s="24">
        <v>4983612</v>
      </c>
      <c r="Y20" s="24">
        <v>-2322700</v>
      </c>
      <c r="Z20" s="6">
        <v>-46.61</v>
      </c>
      <c r="AA20" s="22">
        <v>19934443</v>
      </c>
    </row>
    <row r="21" spans="1:27" ht="12.75">
      <c r="A21" s="5" t="s">
        <v>48</v>
      </c>
      <c r="B21" s="3"/>
      <c r="C21" s="22">
        <v>27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>
        <v>-47043</v>
      </c>
      <c r="D22" s="25"/>
      <c r="E22" s="26"/>
      <c r="F22" s="27"/>
      <c r="G22" s="27">
        <v>-219</v>
      </c>
      <c r="H22" s="27"/>
      <c r="I22" s="27"/>
      <c r="J22" s="27">
        <v>-219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-219</v>
      </c>
      <c r="X22" s="27"/>
      <c r="Y22" s="27">
        <v>-219</v>
      </c>
      <c r="Z22" s="7">
        <v>0</v>
      </c>
      <c r="AA22" s="25"/>
    </row>
    <row r="23" spans="1:27" ht="12.75">
      <c r="A23" s="5" t="s">
        <v>50</v>
      </c>
      <c r="B23" s="3"/>
      <c r="C23" s="22">
        <v>7374857</v>
      </c>
      <c r="D23" s="22"/>
      <c r="E23" s="23">
        <v>4766585</v>
      </c>
      <c r="F23" s="24">
        <v>4766585</v>
      </c>
      <c r="G23" s="24">
        <v>481857</v>
      </c>
      <c r="H23" s="24">
        <v>599592</v>
      </c>
      <c r="I23" s="24">
        <v>639576</v>
      </c>
      <c r="J23" s="24">
        <v>1721025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1721025</v>
      </c>
      <c r="X23" s="24">
        <v>1191627</v>
      </c>
      <c r="Y23" s="24">
        <v>529398</v>
      </c>
      <c r="Z23" s="6">
        <v>44.43</v>
      </c>
      <c r="AA23" s="22">
        <v>4766585</v>
      </c>
    </row>
    <row r="24" spans="1:27" ht="12.75">
      <c r="A24" s="2" t="s">
        <v>51</v>
      </c>
      <c r="B24" s="8" t="s">
        <v>52</v>
      </c>
      <c r="C24" s="19"/>
      <c r="D24" s="19"/>
      <c r="E24" s="20">
        <v>27000</v>
      </c>
      <c r="F24" s="21">
        <v>27000</v>
      </c>
      <c r="G24" s="21">
        <v>3062</v>
      </c>
      <c r="H24" s="21">
        <v>7890</v>
      </c>
      <c r="I24" s="21">
        <v>7692</v>
      </c>
      <c r="J24" s="21">
        <v>18644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18644</v>
      </c>
      <c r="X24" s="21">
        <v>6750</v>
      </c>
      <c r="Y24" s="21">
        <v>11894</v>
      </c>
      <c r="Z24" s="4">
        <v>176.21</v>
      </c>
      <c r="AA24" s="19">
        <v>27000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206406407</v>
      </c>
      <c r="D25" s="44">
        <f>+D5+D9+D15+D19+D24</f>
        <v>0</v>
      </c>
      <c r="E25" s="45">
        <f t="shared" si="4"/>
        <v>189312878</v>
      </c>
      <c r="F25" s="46">
        <f t="shared" si="4"/>
        <v>189312878</v>
      </c>
      <c r="G25" s="46">
        <f t="shared" si="4"/>
        <v>50411971</v>
      </c>
      <c r="H25" s="46">
        <f t="shared" si="4"/>
        <v>7362966</v>
      </c>
      <c r="I25" s="46">
        <f t="shared" si="4"/>
        <v>2968276</v>
      </c>
      <c r="J25" s="46">
        <f t="shared" si="4"/>
        <v>60743213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60743213</v>
      </c>
      <c r="X25" s="46">
        <f t="shared" si="4"/>
        <v>47327985</v>
      </c>
      <c r="Y25" s="46">
        <f t="shared" si="4"/>
        <v>13415228</v>
      </c>
      <c r="Z25" s="47">
        <f>+IF(X25&lt;&gt;0,+(Y25/X25)*100,0)</f>
        <v>28.345233797720315</v>
      </c>
      <c r="AA25" s="44">
        <f>+AA5+AA9+AA15+AA19+AA24</f>
        <v>189312878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91382741</v>
      </c>
      <c r="D28" s="19">
        <f>SUM(D29:D31)</f>
        <v>0</v>
      </c>
      <c r="E28" s="20">
        <f t="shared" si="5"/>
        <v>81362175</v>
      </c>
      <c r="F28" s="21">
        <f t="shared" si="5"/>
        <v>81362175</v>
      </c>
      <c r="G28" s="21">
        <f t="shared" si="5"/>
        <v>5500901</v>
      </c>
      <c r="H28" s="21">
        <f t="shared" si="5"/>
        <v>5813239</v>
      </c>
      <c r="I28" s="21">
        <f t="shared" si="5"/>
        <v>7460410</v>
      </c>
      <c r="J28" s="21">
        <f t="shared" si="5"/>
        <v>18774550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18774550</v>
      </c>
      <c r="X28" s="21">
        <f t="shared" si="5"/>
        <v>20340486</v>
      </c>
      <c r="Y28" s="21">
        <f t="shared" si="5"/>
        <v>-1565936</v>
      </c>
      <c r="Z28" s="4">
        <f>+IF(X28&lt;&gt;0,+(Y28/X28)*100,0)</f>
        <v>-7.698616444071199</v>
      </c>
      <c r="AA28" s="19">
        <f>SUM(AA29:AA31)</f>
        <v>81362175</v>
      </c>
    </row>
    <row r="29" spans="1:27" ht="12.75">
      <c r="A29" s="5" t="s">
        <v>33</v>
      </c>
      <c r="B29" s="3"/>
      <c r="C29" s="22">
        <v>33347651</v>
      </c>
      <c r="D29" s="22"/>
      <c r="E29" s="23">
        <v>31700886</v>
      </c>
      <c r="F29" s="24">
        <v>31700886</v>
      </c>
      <c r="G29" s="24">
        <v>2480200</v>
      </c>
      <c r="H29" s="24">
        <v>2526800</v>
      </c>
      <c r="I29" s="24">
        <v>3017615</v>
      </c>
      <c r="J29" s="24">
        <v>8024615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8024615</v>
      </c>
      <c r="X29" s="24">
        <v>7925220</v>
      </c>
      <c r="Y29" s="24">
        <v>99395</v>
      </c>
      <c r="Z29" s="6">
        <v>1.25</v>
      </c>
      <c r="AA29" s="22">
        <v>31700886</v>
      </c>
    </row>
    <row r="30" spans="1:27" ht="12.75">
      <c r="A30" s="5" t="s">
        <v>34</v>
      </c>
      <c r="B30" s="3"/>
      <c r="C30" s="25">
        <v>40037381</v>
      </c>
      <c r="D30" s="25"/>
      <c r="E30" s="26">
        <v>31384458</v>
      </c>
      <c r="F30" s="27">
        <v>31384458</v>
      </c>
      <c r="G30" s="27">
        <v>1775487</v>
      </c>
      <c r="H30" s="27">
        <v>2108880</v>
      </c>
      <c r="I30" s="27">
        <v>2686655</v>
      </c>
      <c r="J30" s="27">
        <v>6571022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6571022</v>
      </c>
      <c r="X30" s="27">
        <v>7846065</v>
      </c>
      <c r="Y30" s="27">
        <v>-1275043</v>
      </c>
      <c r="Z30" s="7">
        <v>-16.25</v>
      </c>
      <c r="AA30" s="25">
        <v>31384458</v>
      </c>
    </row>
    <row r="31" spans="1:27" ht="12.75">
      <c r="A31" s="5" t="s">
        <v>35</v>
      </c>
      <c r="B31" s="3"/>
      <c r="C31" s="22">
        <v>17997709</v>
      </c>
      <c r="D31" s="22"/>
      <c r="E31" s="23">
        <v>18276831</v>
      </c>
      <c r="F31" s="24">
        <v>18276831</v>
      </c>
      <c r="G31" s="24">
        <v>1245214</v>
      </c>
      <c r="H31" s="24">
        <v>1177559</v>
      </c>
      <c r="I31" s="24">
        <v>1756140</v>
      </c>
      <c r="J31" s="24">
        <v>4178913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4178913</v>
      </c>
      <c r="X31" s="24">
        <v>4569201</v>
      </c>
      <c r="Y31" s="24">
        <v>-390288</v>
      </c>
      <c r="Z31" s="6">
        <v>-8.54</v>
      </c>
      <c r="AA31" s="22">
        <v>18276831</v>
      </c>
    </row>
    <row r="32" spans="1:27" ht="12.75">
      <c r="A32" s="2" t="s">
        <v>36</v>
      </c>
      <c r="B32" s="3"/>
      <c r="C32" s="19">
        <f aca="true" t="shared" si="6" ref="C32:Y32">SUM(C33:C37)</f>
        <v>20285135</v>
      </c>
      <c r="D32" s="19">
        <f>SUM(D33:D37)</f>
        <v>0</v>
      </c>
      <c r="E32" s="20">
        <f t="shared" si="6"/>
        <v>20886244</v>
      </c>
      <c r="F32" s="21">
        <f t="shared" si="6"/>
        <v>20886244</v>
      </c>
      <c r="G32" s="21">
        <f t="shared" si="6"/>
        <v>1315549</v>
      </c>
      <c r="H32" s="21">
        <f t="shared" si="6"/>
        <v>1213631</v>
      </c>
      <c r="I32" s="21">
        <f t="shared" si="6"/>
        <v>1802821</v>
      </c>
      <c r="J32" s="21">
        <f t="shared" si="6"/>
        <v>4332001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4332001</v>
      </c>
      <c r="X32" s="21">
        <f t="shared" si="6"/>
        <v>5221566</v>
      </c>
      <c r="Y32" s="21">
        <f t="shared" si="6"/>
        <v>-889565</v>
      </c>
      <c r="Z32" s="4">
        <f>+IF(X32&lt;&gt;0,+(Y32/X32)*100,0)</f>
        <v>-17.036364186529482</v>
      </c>
      <c r="AA32" s="19">
        <f>SUM(AA33:AA37)</f>
        <v>20886244</v>
      </c>
    </row>
    <row r="33" spans="1:27" ht="12.75">
      <c r="A33" s="5" t="s">
        <v>37</v>
      </c>
      <c r="B33" s="3"/>
      <c r="C33" s="22">
        <v>16399371</v>
      </c>
      <c r="D33" s="22"/>
      <c r="E33" s="23">
        <v>17426274</v>
      </c>
      <c r="F33" s="24">
        <v>17426274</v>
      </c>
      <c r="G33" s="24">
        <v>1009230</v>
      </c>
      <c r="H33" s="24">
        <v>1052702</v>
      </c>
      <c r="I33" s="24">
        <v>1632848</v>
      </c>
      <c r="J33" s="24">
        <v>3694780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3694780</v>
      </c>
      <c r="X33" s="24">
        <v>4356567</v>
      </c>
      <c r="Y33" s="24">
        <v>-661787</v>
      </c>
      <c r="Z33" s="6">
        <v>-15.19</v>
      </c>
      <c r="AA33" s="22">
        <v>17426274</v>
      </c>
    </row>
    <row r="34" spans="1:27" ht="12.75">
      <c r="A34" s="5" t="s">
        <v>38</v>
      </c>
      <c r="B34" s="3"/>
      <c r="C34" s="22">
        <v>1103526</v>
      </c>
      <c r="D34" s="22"/>
      <c r="E34" s="23">
        <v>1329460</v>
      </c>
      <c r="F34" s="24">
        <v>1329460</v>
      </c>
      <c r="G34" s="24">
        <v>89687</v>
      </c>
      <c r="H34" s="24">
        <v>89813</v>
      </c>
      <c r="I34" s="24">
        <v>89615</v>
      </c>
      <c r="J34" s="24">
        <v>269115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269115</v>
      </c>
      <c r="X34" s="24">
        <v>332364</v>
      </c>
      <c r="Y34" s="24">
        <v>-63249</v>
      </c>
      <c r="Z34" s="6">
        <v>-19.03</v>
      </c>
      <c r="AA34" s="22">
        <v>1329460</v>
      </c>
    </row>
    <row r="35" spans="1:27" ht="12.75">
      <c r="A35" s="5" t="s">
        <v>39</v>
      </c>
      <c r="B35" s="3"/>
      <c r="C35" s="22">
        <v>1530396</v>
      </c>
      <c r="D35" s="22"/>
      <c r="E35" s="23">
        <v>-24</v>
      </c>
      <c r="F35" s="24">
        <v>-24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>
        <v>-24</v>
      </c>
    </row>
    <row r="36" spans="1:27" ht="12.75">
      <c r="A36" s="5" t="s">
        <v>40</v>
      </c>
      <c r="B36" s="3"/>
      <c r="C36" s="22">
        <v>1251842</v>
      </c>
      <c r="D36" s="22"/>
      <c r="E36" s="23">
        <v>2130534</v>
      </c>
      <c r="F36" s="24">
        <v>2130534</v>
      </c>
      <c r="G36" s="24">
        <v>216632</v>
      </c>
      <c r="H36" s="24">
        <v>71116</v>
      </c>
      <c r="I36" s="24">
        <v>80358</v>
      </c>
      <c r="J36" s="24">
        <v>368106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368106</v>
      </c>
      <c r="X36" s="24">
        <v>532635</v>
      </c>
      <c r="Y36" s="24">
        <v>-164529</v>
      </c>
      <c r="Z36" s="6">
        <v>-30.89</v>
      </c>
      <c r="AA36" s="22">
        <v>2130534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43212079</v>
      </c>
      <c r="D38" s="19">
        <f>SUM(D39:D41)</f>
        <v>0</v>
      </c>
      <c r="E38" s="20">
        <f t="shared" si="7"/>
        <v>44362664</v>
      </c>
      <c r="F38" s="21">
        <f t="shared" si="7"/>
        <v>44362664</v>
      </c>
      <c r="G38" s="21">
        <f t="shared" si="7"/>
        <v>3355092</v>
      </c>
      <c r="H38" s="21">
        <f t="shared" si="7"/>
        <v>3670099</v>
      </c>
      <c r="I38" s="21">
        <f t="shared" si="7"/>
        <v>3884536</v>
      </c>
      <c r="J38" s="21">
        <f t="shared" si="7"/>
        <v>10909727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10909727</v>
      </c>
      <c r="X38" s="21">
        <f t="shared" si="7"/>
        <v>11090784</v>
      </c>
      <c r="Y38" s="21">
        <f t="shared" si="7"/>
        <v>-181057</v>
      </c>
      <c r="Z38" s="4">
        <f>+IF(X38&lt;&gt;0,+(Y38/X38)*100,0)</f>
        <v>-1.6324995599950372</v>
      </c>
      <c r="AA38" s="19">
        <f>SUM(AA39:AA41)</f>
        <v>44362664</v>
      </c>
    </row>
    <row r="39" spans="1:27" ht="12.75">
      <c r="A39" s="5" t="s">
        <v>43</v>
      </c>
      <c r="B39" s="3"/>
      <c r="C39" s="22">
        <v>5814726</v>
      </c>
      <c r="D39" s="22"/>
      <c r="E39" s="23">
        <v>5629987</v>
      </c>
      <c r="F39" s="24">
        <v>5629987</v>
      </c>
      <c r="G39" s="24">
        <v>609683</v>
      </c>
      <c r="H39" s="24">
        <v>335950</v>
      </c>
      <c r="I39" s="24">
        <v>405516</v>
      </c>
      <c r="J39" s="24">
        <v>1351149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1351149</v>
      </c>
      <c r="X39" s="24">
        <v>1407498</v>
      </c>
      <c r="Y39" s="24">
        <v>-56349</v>
      </c>
      <c r="Z39" s="6">
        <v>-4</v>
      </c>
      <c r="AA39" s="22">
        <v>5629987</v>
      </c>
    </row>
    <row r="40" spans="1:27" ht="12.75">
      <c r="A40" s="5" t="s">
        <v>44</v>
      </c>
      <c r="B40" s="3"/>
      <c r="C40" s="22">
        <v>37397353</v>
      </c>
      <c r="D40" s="22"/>
      <c r="E40" s="23">
        <v>38732677</v>
      </c>
      <c r="F40" s="24">
        <v>38732677</v>
      </c>
      <c r="G40" s="24">
        <v>2745409</v>
      </c>
      <c r="H40" s="24">
        <v>3334149</v>
      </c>
      <c r="I40" s="24">
        <v>3479020</v>
      </c>
      <c r="J40" s="24">
        <v>9558578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9558578</v>
      </c>
      <c r="X40" s="24">
        <v>9683286</v>
      </c>
      <c r="Y40" s="24">
        <v>-124708</v>
      </c>
      <c r="Z40" s="6">
        <v>-1.29</v>
      </c>
      <c r="AA40" s="22">
        <v>38732677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47550844</v>
      </c>
      <c r="D42" s="19">
        <f>SUM(D43:D46)</f>
        <v>0</v>
      </c>
      <c r="E42" s="20">
        <f t="shared" si="8"/>
        <v>42153076</v>
      </c>
      <c r="F42" s="21">
        <f t="shared" si="8"/>
        <v>42153076</v>
      </c>
      <c r="G42" s="21">
        <f t="shared" si="8"/>
        <v>2255574</v>
      </c>
      <c r="H42" s="21">
        <f t="shared" si="8"/>
        <v>2658835</v>
      </c>
      <c r="I42" s="21">
        <f t="shared" si="8"/>
        <v>2304328</v>
      </c>
      <c r="J42" s="21">
        <f t="shared" si="8"/>
        <v>7218737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7218737</v>
      </c>
      <c r="X42" s="21">
        <f t="shared" si="8"/>
        <v>10538247</v>
      </c>
      <c r="Y42" s="21">
        <f t="shared" si="8"/>
        <v>-3319510</v>
      </c>
      <c r="Z42" s="4">
        <f>+IF(X42&lt;&gt;0,+(Y42/X42)*100,0)</f>
        <v>-31.49964125912023</v>
      </c>
      <c r="AA42" s="19">
        <f>SUM(AA43:AA46)</f>
        <v>42153076</v>
      </c>
    </row>
    <row r="43" spans="1:27" ht="12.75">
      <c r="A43" s="5" t="s">
        <v>47</v>
      </c>
      <c r="B43" s="3"/>
      <c r="C43" s="22">
        <v>36977286</v>
      </c>
      <c r="D43" s="22"/>
      <c r="E43" s="23">
        <v>33737330</v>
      </c>
      <c r="F43" s="24">
        <v>33737330</v>
      </c>
      <c r="G43" s="24">
        <v>1838377</v>
      </c>
      <c r="H43" s="24">
        <v>2162948</v>
      </c>
      <c r="I43" s="24">
        <v>1655287</v>
      </c>
      <c r="J43" s="24">
        <v>5656612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5656612</v>
      </c>
      <c r="X43" s="24">
        <v>8434209</v>
      </c>
      <c r="Y43" s="24">
        <v>-2777597</v>
      </c>
      <c r="Z43" s="6">
        <v>-32.93</v>
      </c>
      <c r="AA43" s="22">
        <v>33737330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10573558</v>
      </c>
      <c r="D46" s="22"/>
      <c r="E46" s="23">
        <v>8415746</v>
      </c>
      <c r="F46" s="24">
        <v>8415746</v>
      </c>
      <c r="G46" s="24">
        <v>417197</v>
      </c>
      <c r="H46" s="24">
        <v>495887</v>
      </c>
      <c r="I46" s="24">
        <v>649041</v>
      </c>
      <c r="J46" s="24">
        <v>1562125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1562125</v>
      </c>
      <c r="X46" s="24">
        <v>2104038</v>
      </c>
      <c r="Y46" s="24">
        <v>-541913</v>
      </c>
      <c r="Z46" s="6">
        <v>-25.76</v>
      </c>
      <c r="AA46" s="22">
        <v>8415746</v>
      </c>
    </row>
    <row r="47" spans="1:27" ht="12.75">
      <c r="A47" s="2" t="s">
        <v>51</v>
      </c>
      <c r="B47" s="8" t="s">
        <v>52</v>
      </c>
      <c r="C47" s="19"/>
      <c r="D47" s="19"/>
      <c r="E47" s="20">
        <v>534318</v>
      </c>
      <c r="F47" s="21">
        <v>534318</v>
      </c>
      <c r="G47" s="21">
        <v>28371</v>
      </c>
      <c r="H47" s="21">
        <v>38571</v>
      </c>
      <c r="I47" s="21">
        <v>28371</v>
      </c>
      <c r="J47" s="21">
        <v>95313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95313</v>
      </c>
      <c r="X47" s="21">
        <v>133581</v>
      </c>
      <c r="Y47" s="21">
        <v>-38268</v>
      </c>
      <c r="Z47" s="4">
        <v>-28.65</v>
      </c>
      <c r="AA47" s="19">
        <v>534318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202430799</v>
      </c>
      <c r="D48" s="44">
        <f>+D28+D32+D38+D42+D47</f>
        <v>0</v>
      </c>
      <c r="E48" s="45">
        <f t="shared" si="9"/>
        <v>189298477</v>
      </c>
      <c r="F48" s="46">
        <f t="shared" si="9"/>
        <v>189298477</v>
      </c>
      <c r="G48" s="46">
        <f t="shared" si="9"/>
        <v>12455487</v>
      </c>
      <c r="H48" s="46">
        <f t="shared" si="9"/>
        <v>13394375</v>
      </c>
      <c r="I48" s="46">
        <f t="shared" si="9"/>
        <v>15480466</v>
      </c>
      <c r="J48" s="46">
        <f t="shared" si="9"/>
        <v>41330328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41330328</v>
      </c>
      <c r="X48" s="46">
        <f t="shared" si="9"/>
        <v>47324664</v>
      </c>
      <c r="Y48" s="46">
        <f t="shared" si="9"/>
        <v>-5994336</v>
      </c>
      <c r="Z48" s="47">
        <f>+IF(X48&lt;&gt;0,+(Y48/X48)*100,0)</f>
        <v>-12.666410056286928</v>
      </c>
      <c r="AA48" s="44">
        <f>+AA28+AA32+AA38+AA42+AA47</f>
        <v>189298477</v>
      </c>
    </row>
    <row r="49" spans="1:27" ht="12.75">
      <c r="A49" s="14" t="s">
        <v>58</v>
      </c>
      <c r="B49" s="15"/>
      <c r="C49" s="48">
        <f aca="true" t="shared" si="10" ref="C49:Y49">+C25-C48</f>
        <v>3975608</v>
      </c>
      <c r="D49" s="48">
        <f>+D25-D48</f>
        <v>0</v>
      </c>
      <c r="E49" s="49">
        <f t="shared" si="10"/>
        <v>14401</v>
      </c>
      <c r="F49" s="50">
        <f t="shared" si="10"/>
        <v>14401</v>
      </c>
      <c r="G49" s="50">
        <f t="shared" si="10"/>
        <v>37956484</v>
      </c>
      <c r="H49" s="50">
        <f t="shared" si="10"/>
        <v>-6031409</v>
      </c>
      <c r="I49" s="50">
        <f t="shared" si="10"/>
        <v>-12512190</v>
      </c>
      <c r="J49" s="50">
        <f t="shared" si="10"/>
        <v>19412885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19412885</v>
      </c>
      <c r="X49" s="50">
        <f>IF(F25=F48,0,X25-X48)</f>
        <v>3321</v>
      </c>
      <c r="Y49" s="50">
        <f t="shared" si="10"/>
        <v>19409564</v>
      </c>
      <c r="Z49" s="51">
        <f>+IF(X49&lt;&gt;0,+(Y49/X49)*100,0)</f>
        <v>584449.3827160494</v>
      </c>
      <c r="AA49" s="48">
        <f>+AA25-AA48</f>
        <v>14401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85482660</v>
      </c>
      <c r="D5" s="19">
        <f>SUM(D6:D8)</f>
        <v>0</v>
      </c>
      <c r="E5" s="20">
        <f t="shared" si="0"/>
        <v>84857500</v>
      </c>
      <c r="F5" s="21">
        <f t="shared" si="0"/>
        <v>84857500</v>
      </c>
      <c r="G5" s="21">
        <f t="shared" si="0"/>
        <v>62466704</v>
      </c>
      <c r="H5" s="21">
        <f t="shared" si="0"/>
        <v>3439636</v>
      </c>
      <c r="I5" s="21">
        <f t="shared" si="0"/>
        <v>2107009</v>
      </c>
      <c r="J5" s="21">
        <f t="shared" si="0"/>
        <v>68013349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68013349</v>
      </c>
      <c r="X5" s="21">
        <f t="shared" si="0"/>
        <v>26415577</v>
      </c>
      <c r="Y5" s="21">
        <f t="shared" si="0"/>
        <v>41597772</v>
      </c>
      <c r="Z5" s="4">
        <f>+IF(X5&lt;&gt;0,+(Y5/X5)*100,0)</f>
        <v>157.4744023195102</v>
      </c>
      <c r="AA5" s="19">
        <f>SUM(AA6:AA8)</f>
        <v>84857500</v>
      </c>
    </row>
    <row r="6" spans="1:27" ht="12.75">
      <c r="A6" s="5" t="s">
        <v>33</v>
      </c>
      <c r="B6" s="3"/>
      <c r="C6" s="22">
        <v>31663605</v>
      </c>
      <c r="D6" s="22"/>
      <c r="E6" s="23">
        <v>35450000</v>
      </c>
      <c r="F6" s="24">
        <v>35450000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9412143</v>
      </c>
      <c r="Y6" s="24">
        <v>-9412143</v>
      </c>
      <c r="Z6" s="6">
        <v>-100</v>
      </c>
      <c r="AA6" s="22">
        <v>35450000</v>
      </c>
    </row>
    <row r="7" spans="1:27" ht="12.75">
      <c r="A7" s="5" t="s">
        <v>34</v>
      </c>
      <c r="B7" s="3"/>
      <c r="C7" s="25">
        <v>32442060</v>
      </c>
      <c r="D7" s="25"/>
      <c r="E7" s="26">
        <v>29975500</v>
      </c>
      <c r="F7" s="27">
        <v>29975500</v>
      </c>
      <c r="G7" s="27">
        <v>62466704</v>
      </c>
      <c r="H7" s="27">
        <v>3439636</v>
      </c>
      <c r="I7" s="27">
        <v>2107009</v>
      </c>
      <c r="J7" s="27">
        <v>68013349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68013349</v>
      </c>
      <c r="X7" s="27">
        <v>10591291</v>
      </c>
      <c r="Y7" s="27">
        <v>57422058</v>
      </c>
      <c r="Z7" s="7">
        <v>542.16</v>
      </c>
      <c r="AA7" s="25">
        <v>29975500</v>
      </c>
    </row>
    <row r="8" spans="1:27" ht="12.75">
      <c r="A8" s="5" t="s">
        <v>35</v>
      </c>
      <c r="B8" s="3"/>
      <c r="C8" s="22">
        <v>21376995</v>
      </c>
      <c r="D8" s="22"/>
      <c r="E8" s="23">
        <v>19432000</v>
      </c>
      <c r="F8" s="24">
        <v>19432000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6412143</v>
      </c>
      <c r="Y8" s="24">
        <v>-6412143</v>
      </c>
      <c r="Z8" s="6">
        <v>-100</v>
      </c>
      <c r="AA8" s="22">
        <v>19432000</v>
      </c>
    </row>
    <row r="9" spans="1:27" ht="12.75">
      <c r="A9" s="2" t="s">
        <v>36</v>
      </c>
      <c r="B9" s="3"/>
      <c r="C9" s="19">
        <f aca="true" t="shared" si="1" ref="C9:Y9">SUM(C10:C14)</f>
        <v>42162845</v>
      </c>
      <c r="D9" s="19">
        <f>SUM(D10:D14)</f>
        <v>0</v>
      </c>
      <c r="E9" s="20">
        <f t="shared" si="1"/>
        <v>30503000</v>
      </c>
      <c r="F9" s="21">
        <f t="shared" si="1"/>
        <v>30503000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8552047</v>
      </c>
      <c r="Y9" s="21">
        <f t="shared" si="1"/>
        <v>-8552047</v>
      </c>
      <c r="Z9" s="4">
        <f>+IF(X9&lt;&gt;0,+(Y9/X9)*100,0)</f>
        <v>-100</v>
      </c>
      <c r="AA9" s="19">
        <f>SUM(AA10:AA14)</f>
        <v>30503000</v>
      </c>
    </row>
    <row r="10" spans="1:27" ht="12.75">
      <c r="A10" s="5" t="s">
        <v>37</v>
      </c>
      <c r="B10" s="3"/>
      <c r="C10" s="22">
        <v>42162845</v>
      </c>
      <c r="D10" s="22"/>
      <c r="E10" s="23">
        <v>30503000</v>
      </c>
      <c r="F10" s="24">
        <v>30503000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8552047</v>
      </c>
      <c r="Y10" s="24">
        <v>-8552047</v>
      </c>
      <c r="Z10" s="6">
        <v>-100</v>
      </c>
      <c r="AA10" s="22">
        <v>30503000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114181698</v>
      </c>
      <c r="D15" s="19">
        <f>SUM(D16:D18)</f>
        <v>0</v>
      </c>
      <c r="E15" s="20">
        <f t="shared" si="2"/>
        <v>97556000</v>
      </c>
      <c r="F15" s="21">
        <f t="shared" si="2"/>
        <v>97556000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37471555</v>
      </c>
      <c r="Y15" s="21">
        <f t="shared" si="2"/>
        <v>-37471555</v>
      </c>
      <c r="Z15" s="4">
        <f>+IF(X15&lt;&gt;0,+(Y15/X15)*100,0)</f>
        <v>-100</v>
      </c>
      <c r="AA15" s="19">
        <f>SUM(AA16:AA18)</f>
        <v>97556000</v>
      </c>
    </row>
    <row r="16" spans="1:27" ht="12.75">
      <c r="A16" s="5" t="s">
        <v>43</v>
      </c>
      <c r="B16" s="3"/>
      <c r="C16" s="22">
        <v>33526533</v>
      </c>
      <c r="D16" s="22"/>
      <c r="E16" s="23">
        <v>29575000</v>
      </c>
      <c r="F16" s="24">
        <v>29575000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7412143</v>
      </c>
      <c r="Y16" s="24">
        <v>-7412143</v>
      </c>
      <c r="Z16" s="6">
        <v>-100</v>
      </c>
      <c r="AA16" s="22">
        <v>29575000</v>
      </c>
    </row>
    <row r="17" spans="1:27" ht="12.75">
      <c r="A17" s="5" t="s">
        <v>44</v>
      </c>
      <c r="B17" s="3"/>
      <c r="C17" s="22">
        <v>80655165</v>
      </c>
      <c r="D17" s="22"/>
      <c r="E17" s="23">
        <v>67981000</v>
      </c>
      <c r="F17" s="24">
        <v>67981000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30059412</v>
      </c>
      <c r="Y17" s="24">
        <v>-30059412</v>
      </c>
      <c r="Z17" s="6">
        <v>-100</v>
      </c>
      <c r="AA17" s="22">
        <v>67981000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20838985</v>
      </c>
      <c r="D19" s="19">
        <f>SUM(D20:D23)</f>
        <v>0</v>
      </c>
      <c r="E19" s="20">
        <f t="shared" si="3"/>
        <v>30848642</v>
      </c>
      <c r="F19" s="21">
        <f t="shared" si="3"/>
        <v>30848642</v>
      </c>
      <c r="G19" s="21">
        <f t="shared" si="3"/>
        <v>58588</v>
      </c>
      <c r="H19" s="21">
        <f t="shared" si="3"/>
        <v>39495</v>
      </c>
      <c r="I19" s="21">
        <f t="shared" si="3"/>
        <v>5057441</v>
      </c>
      <c r="J19" s="21">
        <f t="shared" si="3"/>
        <v>5155524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5155524</v>
      </c>
      <c r="X19" s="21">
        <f t="shared" si="3"/>
        <v>6247131</v>
      </c>
      <c r="Y19" s="21">
        <f t="shared" si="3"/>
        <v>-1091607</v>
      </c>
      <c r="Z19" s="4">
        <f>+IF(X19&lt;&gt;0,+(Y19/X19)*100,0)</f>
        <v>-17.473733142461715</v>
      </c>
      <c r="AA19" s="19">
        <f>SUM(AA20:AA23)</f>
        <v>30848642</v>
      </c>
    </row>
    <row r="20" spans="1:27" ht="12.75">
      <c r="A20" s="5" t="s">
        <v>47</v>
      </c>
      <c r="B20" s="3"/>
      <c r="C20" s="22">
        <v>20000000</v>
      </c>
      <c r="D20" s="22"/>
      <c r="E20" s="23">
        <v>29999436</v>
      </c>
      <c r="F20" s="24">
        <v>29999436</v>
      </c>
      <c r="G20" s="24"/>
      <c r="H20" s="24"/>
      <c r="I20" s="24">
        <v>5000000</v>
      </c>
      <c r="J20" s="24">
        <v>5000000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5000000</v>
      </c>
      <c r="X20" s="24">
        <v>6000000</v>
      </c>
      <c r="Y20" s="24">
        <v>-1000000</v>
      </c>
      <c r="Z20" s="6">
        <v>-16.67</v>
      </c>
      <c r="AA20" s="22">
        <v>29999436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838985</v>
      </c>
      <c r="D23" s="22"/>
      <c r="E23" s="23">
        <v>849206</v>
      </c>
      <c r="F23" s="24">
        <v>849206</v>
      </c>
      <c r="G23" s="24">
        <v>58588</v>
      </c>
      <c r="H23" s="24">
        <v>39495</v>
      </c>
      <c r="I23" s="24">
        <v>57441</v>
      </c>
      <c r="J23" s="24">
        <v>155524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155524</v>
      </c>
      <c r="X23" s="24">
        <v>247131</v>
      </c>
      <c r="Y23" s="24">
        <v>-91607</v>
      </c>
      <c r="Z23" s="6">
        <v>-37.07</v>
      </c>
      <c r="AA23" s="22">
        <v>849206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262666188</v>
      </c>
      <c r="D25" s="44">
        <f>+D5+D9+D15+D19+D24</f>
        <v>0</v>
      </c>
      <c r="E25" s="45">
        <f t="shared" si="4"/>
        <v>243765142</v>
      </c>
      <c r="F25" s="46">
        <f t="shared" si="4"/>
        <v>243765142</v>
      </c>
      <c r="G25" s="46">
        <f t="shared" si="4"/>
        <v>62525292</v>
      </c>
      <c r="H25" s="46">
        <f t="shared" si="4"/>
        <v>3479131</v>
      </c>
      <c r="I25" s="46">
        <f t="shared" si="4"/>
        <v>7164450</v>
      </c>
      <c r="J25" s="46">
        <f t="shared" si="4"/>
        <v>73168873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73168873</v>
      </c>
      <c r="X25" s="46">
        <f t="shared" si="4"/>
        <v>78686310</v>
      </c>
      <c r="Y25" s="46">
        <f t="shared" si="4"/>
        <v>-5517437</v>
      </c>
      <c r="Z25" s="47">
        <f>+IF(X25&lt;&gt;0,+(Y25/X25)*100,0)</f>
        <v>-7.01194019645857</v>
      </c>
      <c r="AA25" s="44">
        <f>+AA5+AA9+AA15+AA19+AA24</f>
        <v>243765142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103139555</v>
      </c>
      <c r="D28" s="19">
        <f>SUM(D29:D31)</f>
        <v>0</v>
      </c>
      <c r="E28" s="20">
        <f t="shared" si="5"/>
        <v>118202307</v>
      </c>
      <c r="F28" s="21">
        <f t="shared" si="5"/>
        <v>118202307</v>
      </c>
      <c r="G28" s="21">
        <f t="shared" si="5"/>
        <v>4827231</v>
      </c>
      <c r="H28" s="21">
        <f t="shared" si="5"/>
        <v>5381378</v>
      </c>
      <c r="I28" s="21">
        <f t="shared" si="5"/>
        <v>6705365</v>
      </c>
      <c r="J28" s="21">
        <f t="shared" si="5"/>
        <v>16913974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16913974</v>
      </c>
      <c r="X28" s="21">
        <f t="shared" si="5"/>
        <v>26104472</v>
      </c>
      <c r="Y28" s="21">
        <f t="shared" si="5"/>
        <v>-9190498</v>
      </c>
      <c r="Z28" s="4">
        <f>+IF(X28&lt;&gt;0,+(Y28/X28)*100,0)</f>
        <v>-35.20660368077929</v>
      </c>
      <c r="AA28" s="19">
        <f>SUM(AA29:AA31)</f>
        <v>118202307</v>
      </c>
    </row>
    <row r="29" spans="1:27" ht="12.75">
      <c r="A29" s="5" t="s">
        <v>33</v>
      </c>
      <c r="B29" s="3"/>
      <c r="C29" s="22">
        <v>29643394</v>
      </c>
      <c r="D29" s="22"/>
      <c r="E29" s="23">
        <v>30729081</v>
      </c>
      <c r="F29" s="24">
        <v>30729081</v>
      </c>
      <c r="G29" s="24">
        <v>2204329</v>
      </c>
      <c r="H29" s="24">
        <v>2319416</v>
      </c>
      <c r="I29" s="24">
        <v>1895651</v>
      </c>
      <c r="J29" s="24">
        <v>6419396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6419396</v>
      </c>
      <c r="X29" s="24">
        <v>8963504</v>
      </c>
      <c r="Y29" s="24">
        <v>-2544108</v>
      </c>
      <c r="Z29" s="6">
        <v>-28.38</v>
      </c>
      <c r="AA29" s="22">
        <v>30729081</v>
      </c>
    </row>
    <row r="30" spans="1:27" ht="12.75">
      <c r="A30" s="5" t="s">
        <v>34</v>
      </c>
      <c r="B30" s="3"/>
      <c r="C30" s="25">
        <v>72861766</v>
      </c>
      <c r="D30" s="25"/>
      <c r="E30" s="26">
        <v>66953316</v>
      </c>
      <c r="F30" s="27">
        <v>66953316</v>
      </c>
      <c r="G30" s="27">
        <v>1549739</v>
      </c>
      <c r="H30" s="27">
        <v>1633132</v>
      </c>
      <c r="I30" s="27">
        <v>3686350</v>
      </c>
      <c r="J30" s="27">
        <v>6869221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6869221</v>
      </c>
      <c r="X30" s="27">
        <v>14301884</v>
      </c>
      <c r="Y30" s="27">
        <v>-7432663</v>
      </c>
      <c r="Z30" s="7">
        <v>-51.97</v>
      </c>
      <c r="AA30" s="25">
        <v>66953316</v>
      </c>
    </row>
    <row r="31" spans="1:27" ht="12.75">
      <c r="A31" s="5" t="s">
        <v>35</v>
      </c>
      <c r="B31" s="3"/>
      <c r="C31" s="22">
        <v>634395</v>
      </c>
      <c r="D31" s="22"/>
      <c r="E31" s="23">
        <v>20519910</v>
      </c>
      <c r="F31" s="24">
        <v>20519910</v>
      </c>
      <c r="G31" s="24">
        <v>1073163</v>
      </c>
      <c r="H31" s="24">
        <v>1428830</v>
      </c>
      <c r="I31" s="24">
        <v>1123364</v>
      </c>
      <c r="J31" s="24">
        <v>3625357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3625357</v>
      </c>
      <c r="X31" s="24">
        <v>2839084</v>
      </c>
      <c r="Y31" s="24">
        <v>786273</v>
      </c>
      <c r="Z31" s="6">
        <v>27.69</v>
      </c>
      <c r="AA31" s="22">
        <v>20519910</v>
      </c>
    </row>
    <row r="32" spans="1:27" ht="12.75">
      <c r="A32" s="2" t="s">
        <v>36</v>
      </c>
      <c r="B32" s="3"/>
      <c r="C32" s="19">
        <f aca="true" t="shared" si="6" ref="C32:Y32">SUM(C33:C37)</f>
        <v>5443694</v>
      </c>
      <c r="D32" s="19">
        <f>SUM(D33:D37)</f>
        <v>0</v>
      </c>
      <c r="E32" s="20">
        <f t="shared" si="6"/>
        <v>24209103</v>
      </c>
      <c r="F32" s="21">
        <f t="shared" si="6"/>
        <v>24209103</v>
      </c>
      <c r="G32" s="21">
        <f t="shared" si="6"/>
        <v>2746700</v>
      </c>
      <c r="H32" s="21">
        <f t="shared" si="6"/>
        <v>1947474</v>
      </c>
      <c r="I32" s="21">
        <f t="shared" si="6"/>
        <v>2633973</v>
      </c>
      <c r="J32" s="21">
        <f t="shared" si="6"/>
        <v>7328147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7328147</v>
      </c>
      <c r="X32" s="21">
        <f t="shared" si="6"/>
        <v>2009198</v>
      </c>
      <c r="Y32" s="21">
        <f t="shared" si="6"/>
        <v>5318949</v>
      </c>
      <c r="Z32" s="4">
        <f>+IF(X32&lt;&gt;0,+(Y32/X32)*100,0)</f>
        <v>264.72995692808774</v>
      </c>
      <c r="AA32" s="19">
        <f>SUM(AA33:AA37)</f>
        <v>24209103</v>
      </c>
    </row>
    <row r="33" spans="1:27" ht="12.75">
      <c r="A33" s="5" t="s">
        <v>37</v>
      </c>
      <c r="B33" s="3"/>
      <c r="C33" s="22">
        <v>5443694</v>
      </c>
      <c r="D33" s="22"/>
      <c r="E33" s="23">
        <v>24209103</v>
      </c>
      <c r="F33" s="24">
        <v>24209103</v>
      </c>
      <c r="G33" s="24">
        <v>2746700</v>
      </c>
      <c r="H33" s="24">
        <v>1947474</v>
      </c>
      <c r="I33" s="24">
        <v>2633973</v>
      </c>
      <c r="J33" s="24">
        <v>7328147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7328147</v>
      </c>
      <c r="X33" s="24">
        <v>2009198</v>
      </c>
      <c r="Y33" s="24">
        <v>5318949</v>
      </c>
      <c r="Z33" s="6">
        <v>264.73</v>
      </c>
      <c r="AA33" s="22">
        <v>24209103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68198192</v>
      </c>
      <c r="D38" s="19">
        <f>SUM(D39:D41)</f>
        <v>0</v>
      </c>
      <c r="E38" s="20">
        <f t="shared" si="7"/>
        <v>48561020</v>
      </c>
      <c r="F38" s="21">
        <f t="shared" si="7"/>
        <v>48561020</v>
      </c>
      <c r="G38" s="21">
        <f t="shared" si="7"/>
        <v>1912720</v>
      </c>
      <c r="H38" s="21">
        <f t="shared" si="7"/>
        <v>4291990</v>
      </c>
      <c r="I38" s="21">
        <f t="shared" si="7"/>
        <v>2792412</v>
      </c>
      <c r="J38" s="21">
        <f t="shared" si="7"/>
        <v>8997122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8997122</v>
      </c>
      <c r="X38" s="21">
        <f t="shared" si="7"/>
        <v>10094382</v>
      </c>
      <c r="Y38" s="21">
        <f t="shared" si="7"/>
        <v>-1097260</v>
      </c>
      <c r="Z38" s="4">
        <f>+IF(X38&lt;&gt;0,+(Y38/X38)*100,0)</f>
        <v>-10.870006702738216</v>
      </c>
      <c r="AA38" s="19">
        <f>SUM(AA39:AA41)</f>
        <v>48561020</v>
      </c>
    </row>
    <row r="39" spans="1:27" ht="12.75">
      <c r="A39" s="5" t="s">
        <v>43</v>
      </c>
      <c r="B39" s="3"/>
      <c r="C39" s="22">
        <v>29671802</v>
      </c>
      <c r="D39" s="22"/>
      <c r="E39" s="23">
        <v>30971465</v>
      </c>
      <c r="F39" s="24">
        <v>30971465</v>
      </c>
      <c r="G39" s="24">
        <v>563686</v>
      </c>
      <c r="H39" s="24">
        <v>2065480</v>
      </c>
      <c r="I39" s="24">
        <v>1013321</v>
      </c>
      <c r="J39" s="24">
        <v>3642487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3642487</v>
      </c>
      <c r="X39" s="24">
        <v>2736995</v>
      </c>
      <c r="Y39" s="24">
        <v>905492</v>
      </c>
      <c r="Z39" s="6">
        <v>33.08</v>
      </c>
      <c r="AA39" s="22">
        <v>30971465</v>
      </c>
    </row>
    <row r="40" spans="1:27" ht="12.75">
      <c r="A40" s="5" t="s">
        <v>44</v>
      </c>
      <c r="B40" s="3"/>
      <c r="C40" s="22">
        <v>38526390</v>
      </c>
      <c r="D40" s="22"/>
      <c r="E40" s="23">
        <v>17589555</v>
      </c>
      <c r="F40" s="24">
        <v>17589555</v>
      </c>
      <c r="G40" s="24">
        <v>1349034</v>
      </c>
      <c r="H40" s="24">
        <v>2226510</v>
      </c>
      <c r="I40" s="24">
        <v>1779091</v>
      </c>
      <c r="J40" s="24">
        <v>5354635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5354635</v>
      </c>
      <c r="X40" s="24">
        <v>7357387</v>
      </c>
      <c r="Y40" s="24">
        <v>-2002752</v>
      </c>
      <c r="Z40" s="6">
        <v>-27.22</v>
      </c>
      <c r="AA40" s="22">
        <v>17589555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176781441</v>
      </c>
      <c r="D48" s="44">
        <f>+D28+D32+D38+D42+D47</f>
        <v>0</v>
      </c>
      <c r="E48" s="45">
        <f t="shared" si="9"/>
        <v>190972430</v>
      </c>
      <c r="F48" s="46">
        <f t="shared" si="9"/>
        <v>190972430</v>
      </c>
      <c r="G48" s="46">
        <f t="shared" si="9"/>
        <v>9486651</v>
      </c>
      <c r="H48" s="46">
        <f t="shared" si="9"/>
        <v>11620842</v>
      </c>
      <c r="I48" s="46">
        <f t="shared" si="9"/>
        <v>12131750</v>
      </c>
      <c r="J48" s="46">
        <f t="shared" si="9"/>
        <v>33239243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33239243</v>
      </c>
      <c r="X48" s="46">
        <f t="shared" si="9"/>
        <v>38208052</v>
      </c>
      <c r="Y48" s="46">
        <f t="shared" si="9"/>
        <v>-4968809</v>
      </c>
      <c r="Z48" s="47">
        <f>+IF(X48&lt;&gt;0,+(Y48/X48)*100,0)</f>
        <v>-13.004612221528594</v>
      </c>
      <c r="AA48" s="44">
        <f>+AA28+AA32+AA38+AA42+AA47</f>
        <v>190972430</v>
      </c>
    </row>
    <row r="49" spans="1:27" ht="12.75">
      <c r="A49" s="14" t="s">
        <v>58</v>
      </c>
      <c r="B49" s="15"/>
      <c r="C49" s="48">
        <f aca="true" t="shared" si="10" ref="C49:Y49">+C25-C48</f>
        <v>85884747</v>
      </c>
      <c r="D49" s="48">
        <f>+D25-D48</f>
        <v>0</v>
      </c>
      <c r="E49" s="49">
        <f t="shared" si="10"/>
        <v>52792712</v>
      </c>
      <c r="F49" s="50">
        <f t="shared" si="10"/>
        <v>52792712</v>
      </c>
      <c r="G49" s="50">
        <f t="shared" si="10"/>
        <v>53038641</v>
      </c>
      <c r="H49" s="50">
        <f t="shared" si="10"/>
        <v>-8141711</v>
      </c>
      <c r="I49" s="50">
        <f t="shared" si="10"/>
        <v>-4967300</v>
      </c>
      <c r="J49" s="50">
        <f t="shared" si="10"/>
        <v>39929630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39929630</v>
      </c>
      <c r="X49" s="50">
        <f>IF(F25=F48,0,X25-X48)</f>
        <v>40478258</v>
      </c>
      <c r="Y49" s="50">
        <f t="shared" si="10"/>
        <v>-548628</v>
      </c>
      <c r="Z49" s="51">
        <f>+IF(X49&lt;&gt;0,+(Y49/X49)*100,0)</f>
        <v>-1.3553646503266026</v>
      </c>
      <c r="AA49" s="48">
        <f>+AA25-AA48</f>
        <v>52792712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66865560</v>
      </c>
      <c r="F5" s="21">
        <f t="shared" si="0"/>
        <v>66865560</v>
      </c>
      <c r="G5" s="21">
        <f t="shared" si="0"/>
        <v>24424057</v>
      </c>
      <c r="H5" s="21">
        <f t="shared" si="0"/>
        <v>8450808</v>
      </c>
      <c r="I5" s="21">
        <f t="shared" si="0"/>
        <v>1316247</v>
      </c>
      <c r="J5" s="21">
        <f t="shared" si="0"/>
        <v>34191112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34191112</v>
      </c>
      <c r="X5" s="21">
        <f t="shared" si="0"/>
        <v>22777140</v>
      </c>
      <c r="Y5" s="21">
        <f t="shared" si="0"/>
        <v>11413972</v>
      </c>
      <c r="Z5" s="4">
        <f>+IF(X5&lt;&gt;0,+(Y5/X5)*100,0)</f>
        <v>50.11152409828451</v>
      </c>
      <c r="AA5" s="19">
        <f>SUM(AA6:AA8)</f>
        <v>66865560</v>
      </c>
    </row>
    <row r="6" spans="1:27" ht="12.75">
      <c r="A6" s="5" t="s">
        <v>33</v>
      </c>
      <c r="B6" s="3"/>
      <c r="C6" s="22"/>
      <c r="D6" s="22"/>
      <c r="E6" s="23">
        <v>3259000</v>
      </c>
      <c r="F6" s="24">
        <v>3259000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1086333</v>
      </c>
      <c r="Y6" s="24">
        <v>-1086333</v>
      </c>
      <c r="Z6" s="6">
        <v>-100</v>
      </c>
      <c r="AA6" s="22">
        <v>3259000</v>
      </c>
    </row>
    <row r="7" spans="1:27" ht="12.75">
      <c r="A7" s="5" t="s">
        <v>34</v>
      </c>
      <c r="B7" s="3"/>
      <c r="C7" s="25"/>
      <c r="D7" s="25"/>
      <c r="E7" s="26">
        <v>63516560</v>
      </c>
      <c r="F7" s="27">
        <v>63516560</v>
      </c>
      <c r="G7" s="27">
        <v>24423845</v>
      </c>
      <c r="H7" s="27">
        <v>8377672</v>
      </c>
      <c r="I7" s="27">
        <v>1316035</v>
      </c>
      <c r="J7" s="27">
        <v>34117552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34117552</v>
      </c>
      <c r="X7" s="27">
        <v>21687057</v>
      </c>
      <c r="Y7" s="27">
        <v>12430495</v>
      </c>
      <c r="Z7" s="7">
        <v>57.32</v>
      </c>
      <c r="AA7" s="25">
        <v>63516560</v>
      </c>
    </row>
    <row r="8" spans="1:27" ht="12.75">
      <c r="A8" s="5" t="s">
        <v>35</v>
      </c>
      <c r="B8" s="3"/>
      <c r="C8" s="22"/>
      <c r="D8" s="22"/>
      <c r="E8" s="23">
        <v>90000</v>
      </c>
      <c r="F8" s="24">
        <v>90000</v>
      </c>
      <c r="G8" s="24">
        <v>212</v>
      </c>
      <c r="H8" s="24">
        <v>73136</v>
      </c>
      <c r="I8" s="24">
        <v>212</v>
      </c>
      <c r="J8" s="24">
        <v>73560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73560</v>
      </c>
      <c r="X8" s="24">
        <v>3750</v>
      </c>
      <c r="Y8" s="24">
        <v>69810</v>
      </c>
      <c r="Z8" s="6">
        <v>1861.6</v>
      </c>
      <c r="AA8" s="22">
        <v>90000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3316200</v>
      </c>
      <c r="F9" s="21">
        <f t="shared" si="1"/>
        <v>3316200</v>
      </c>
      <c r="G9" s="21">
        <f t="shared" si="1"/>
        <v>132510</v>
      </c>
      <c r="H9" s="21">
        <f t="shared" si="1"/>
        <v>175221</v>
      </c>
      <c r="I9" s="21">
        <f t="shared" si="1"/>
        <v>19054</v>
      </c>
      <c r="J9" s="21">
        <f t="shared" si="1"/>
        <v>326785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326785</v>
      </c>
      <c r="X9" s="21">
        <f t="shared" si="1"/>
        <v>734052</v>
      </c>
      <c r="Y9" s="21">
        <f t="shared" si="1"/>
        <v>-407267</v>
      </c>
      <c r="Z9" s="4">
        <f>+IF(X9&lt;&gt;0,+(Y9/X9)*100,0)</f>
        <v>-55.48203669494804</v>
      </c>
      <c r="AA9" s="19">
        <f>SUM(AA10:AA14)</f>
        <v>3316200</v>
      </c>
    </row>
    <row r="10" spans="1:27" ht="12.75">
      <c r="A10" s="5" t="s">
        <v>37</v>
      </c>
      <c r="B10" s="3"/>
      <c r="C10" s="22"/>
      <c r="D10" s="22"/>
      <c r="E10" s="23">
        <v>448700</v>
      </c>
      <c r="F10" s="24">
        <v>448700</v>
      </c>
      <c r="G10" s="24">
        <v>6137</v>
      </c>
      <c r="H10" s="24">
        <v>4453</v>
      </c>
      <c r="I10" s="24">
        <v>5680</v>
      </c>
      <c r="J10" s="24">
        <v>16270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16270</v>
      </c>
      <c r="X10" s="24">
        <v>17175</v>
      </c>
      <c r="Y10" s="24">
        <v>-905</v>
      </c>
      <c r="Z10" s="6">
        <v>-5.27</v>
      </c>
      <c r="AA10" s="22">
        <v>448700</v>
      </c>
    </row>
    <row r="11" spans="1:27" ht="12.75">
      <c r="A11" s="5" t="s">
        <v>38</v>
      </c>
      <c r="B11" s="3"/>
      <c r="C11" s="22"/>
      <c r="D11" s="22"/>
      <c r="E11" s="23">
        <v>500</v>
      </c>
      <c r="F11" s="24">
        <v>500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126</v>
      </c>
      <c r="Y11" s="24">
        <v>-126</v>
      </c>
      <c r="Z11" s="6">
        <v>-100</v>
      </c>
      <c r="AA11" s="22">
        <v>500</v>
      </c>
    </row>
    <row r="12" spans="1:27" ht="12.75">
      <c r="A12" s="5" t="s">
        <v>39</v>
      </c>
      <c r="B12" s="3"/>
      <c r="C12" s="22"/>
      <c r="D12" s="22"/>
      <c r="E12" s="23">
        <v>2817000</v>
      </c>
      <c r="F12" s="24">
        <v>2817000</v>
      </c>
      <c r="G12" s="24">
        <v>101746</v>
      </c>
      <c r="H12" s="24">
        <v>154474</v>
      </c>
      <c r="I12" s="24">
        <v>13374</v>
      </c>
      <c r="J12" s="24">
        <v>269594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269594</v>
      </c>
      <c r="X12" s="24">
        <v>704250</v>
      </c>
      <c r="Y12" s="24">
        <v>-434656</v>
      </c>
      <c r="Z12" s="6">
        <v>-61.72</v>
      </c>
      <c r="AA12" s="22">
        <v>2817000</v>
      </c>
    </row>
    <row r="13" spans="1:27" ht="12.75">
      <c r="A13" s="5" t="s">
        <v>40</v>
      </c>
      <c r="B13" s="3"/>
      <c r="C13" s="22"/>
      <c r="D13" s="22"/>
      <c r="E13" s="23">
        <v>50000</v>
      </c>
      <c r="F13" s="24">
        <v>50000</v>
      </c>
      <c r="G13" s="24">
        <v>24627</v>
      </c>
      <c r="H13" s="24">
        <v>16294</v>
      </c>
      <c r="I13" s="24"/>
      <c r="J13" s="24">
        <v>40921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40921</v>
      </c>
      <c r="X13" s="24">
        <v>12501</v>
      </c>
      <c r="Y13" s="24">
        <v>28420</v>
      </c>
      <c r="Z13" s="6">
        <v>227.34</v>
      </c>
      <c r="AA13" s="22">
        <v>50000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22829000</v>
      </c>
      <c r="F15" s="21">
        <f t="shared" si="2"/>
        <v>22829000</v>
      </c>
      <c r="G15" s="21">
        <f t="shared" si="2"/>
        <v>1561758</v>
      </c>
      <c r="H15" s="21">
        <f t="shared" si="2"/>
        <v>387675</v>
      </c>
      <c r="I15" s="21">
        <f t="shared" si="2"/>
        <v>457749</v>
      </c>
      <c r="J15" s="21">
        <f t="shared" si="2"/>
        <v>2407182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2407182</v>
      </c>
      <c r="X15" s="21">
        <f t="shared" si="2"/>
        <v>8093003</v>
      </c>
      <c r="Y15" s="21">
        <f t="shared" si="2"/>
        <v>-5685821</v>
      </c>
      <c r="Z15" s="4">
        <f>+IF(X15&lt;&gt;0,+(Y15/X15)*100,0)</f>
        <v>-70.25601003731248</v>
      </c>
      <c r="AA15" s="19">
        <f>SUM(AA16:AA18)</f>
        <v>22829000</v>
      </c>
    </row>
    <row r="16" spans="1:27" ht="12.75">
      <c r="A16" s="5" t="s">
        <v>43</v>
      </c>
      <c r="B16" s="3"/>
      <c r="C16" s="22"/>
      <c r="D16" s="22"/>
      <c r="E16" s="23">
        <v>20823000</v>
      </c>
      <c r="F16" s="24">
        <v>20823000</v>
      </c>
      <c r="G16" s="24">
        <v>1557526</v>
      </c>
      <c r="H16" s="24">
        <v>387025</v>
      </c>
      <c r="I16" s="24">
        <v>457749</v>
      </c>
      <c r="J16" s="24">
        <v>2402300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2402300</v>
      </c>
      <c r="X16" s="24">
        <v>6841504</v>
      </c>
      <c r="Y16" s="24">
        <v>-4439204</v>
      </c>
      <c r="Z16" s="6">
        <v>-64.89</v>
      </c>
      <c r="AA16" s="22">
        <v>20823000</v>
      </c>
    </row>
    <row r="17" spans="1:27" ht="12.75">
      <c r="A17" s="5" t="s">
        <v>44</v>
      </c>
      <c r="B17" s="3"/>
      <c r="C17" s="22"/>
      <c r="D17" s="22"/>
      <c r="E17" s="23">
        <v>2006000</v>
      </c>
      <c r="F17" s="24">
        <v>2006000</v>
      </c>
      <c r="G17" s="24">
        <v>4232</v>
      </c>
      <c r="H17" s="24">
        <v>650</v>
      </c>
      <c r="I17" s="24"/>
      <c r="J17" s="24">
        <v>4882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4882</v>
      </c>
      <c r="X17" s="24">
        <v>1251499</v>
      </c>
      <c r="Y17" s="24">
        <v>-1246617</v>
      </c>
      <c r="Z17" s="6">
        <v>-99.61</v>
      </c>
      <c r="AA17" s="22">
        <v>2006000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16597684</v>
      </c>
      <c r="F19" s="21">
        <f t="shared" si="3"/>
        <v>16597684</v>
      </c>
      <c r="G19" s="21">
        <f t="shared" si="3"/>
        <v>1257941</v>
      </c>
      <c r="H19" s="21">
        <f t="shared" si="3"/>
        <v>1455802</v>
      </c>
      <c r="I19" s="21">
        <f t="shared" si="3"/>
        <v>915346</v>
      </c>
      <c r="J19" s="21">
        <f t="shared" si="3"/>
        <v>3629089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3629089</v>
      </c>
      <c r="X19" s="21">
        <f t="shared" si="3"/>
        <v>4149420</v>
      </c>
      <c r="Y19" s="21">
        <f t="shared" si="3"/>
        <v>-520331</v>
      </c>
      <c r="Z19" s="4">
        <f>+IF(X19&lt;&gt;0,+(Y19/X19)*100,0)</f>
        <v>-12.539848942743806</v>
      </c>
      <c r="AA19" s="19">
        <f>SUM(AA20:AA23)</f>
        <v>16597684</v>
      </c>
    </row>
    <row r="20" spans="1:27" ht="12.75">
      <c r="A20" s="5" t="s">
        <v>47</v>
      </c>
      <c r="B20" s="3"/>
      <c r="C20" s="22"/>
      <c r="D20" s="22"/>
      <c r="E20" s="23">
        <v>11656264</v>
      </c>
      <c r="F20" s="24">
        <v>11656264</v>
      </c>
      <c r="G20" s="24">
        <v>795727</v>
      </c>
      <c r="H20" s="24">
        <v>966882</v>
      </c>
      <c r="I20" s="24">
        <v>538245</v>
      </c>
      <c r="J20" s="24">
        <v>2300854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2300854</v>
      </c>
      <c r="X20" s="24">
        <v>2914065</v>
      </c>
      <c r="Y20" s="24">
        <v>-613211</v>
      </c>
      <c r="Z20" s="6">
        <v>-21.04</v>
      </c>
      <c r="AA20" s="22">
        <v>11656264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4941420</v>
      </c>
      <c r="F23" s="24">
        <v>4941420</v>
      </c>
      <c r="G23" s="24">
        <v>462214</v>
      </c>
      <c r="H23" s="24">
        <v>488920</v>
      </c>
      <c r="I23" s="24">
        <v>377101</v>
      </c>
      <c r="J23" s="24">
        <v>1328235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1328235</v>
      </c>
      <c r="X23" s="24">
        <v>1235355</v>
      </c>
      <c r="Y23" s="24">
        <v>92880</v>
      </c>
      <c r="Z23" s="6">
        <v>7.52</v>
      </c>
      <c r="AA23" s="22">
        <v>4941420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109608444</v>
      </c>
      <c r="F25" s="46">
        <f t="shared" si="4"/>
        <v>109608444</v>
      </c>
      <c r="G25" s="46">
        <f t="shared" si="4"/>
        <v>27376266</v>
      </c>
      <c r="H25" s="46">
        <f t="shared" si="4"/>
        <v>10469506</v>
      </c>
      <c r="I25" s="46">
        <f t="shared" si="4"/>
        <v>2708396</v>
      </c>
      <c r="J25" s="46">
        <f t="shared" si="4"/>
        <v>40554168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40554168</v>
      </c>
      <c r="X25" s="46">
        <f t="shared" si="4"/>
        <v>35753615</v>
      </c>
      <c r="Y25" s="46">
        <f t="shared" si="4"/>
        <v>4800553</v>
      </c>
      <c r="Z25" s="47">
        <f>+IF(X25&lt;&gt;0,+(Y25/X25)*100,0)</f>
        <v>13.42676258051109</v>
      </c>
      <c r="AA25" s="44">
        <f>+AA5+AA9+AA15+AA19+AA24</f>
        <v>109608444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42238595</v>
      </c>
      <c r="F28" s="21">
        <f t="shared" si="5"/>
        <v>42238595</v>
      </c>
      <c r="G28" s="21">
        <f t="shared" si="5"/>
        <v>3420584</v>
      </c>
      <c r="H28" s="21">
        <f t="shared" si="5"/>
        <v>3173701</v>
      </c>
      <c r="I28" s="21">
        <f t="shared" si="5"/>
        <v>3938509</v>
      </c>
      <c r="J28" s="21">
        <f t="shared" si="5"/>
        <v>10532794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10532794</v>
      </c>
      <c r="X28" s="21">
        <f t="shared" si="5"/>
        <v>11930747</v>
      </c>
      <c r="Y28" s="21">
        <f t="shared" si="5"/>
        <v>-1397953</v>
      </c>
      <c r="Z28" s="4">
        <f>+IF(X28&lt;&gt;0,+(Y28/X28)*100,0)</f>
        <v>-11.717229440872394</v>
      </c>
      <c r="AA28" s="19">
        <f>SUM(AA29:AA31)</f>
        <v>42238595</v>
      </c>
    </row>
    <row r="29" spans="1:27" ht="12.75">
      <c r="A29" s="5" t="s">
        <v>33</v>
      </c>
      <c r="B29" s="3"/>
      <c r="C29" s="22"/>
      <c r="D29" s="22"/>
      <c r="E29" s="23">
        <v>19459808</v>
      </c>
      <c r="F29" s="24">
        <v>19459808</v>
      </c>
      <c r="G29" s="24">
        <v>1707984</v>
      </c>
      <c r="H29" s="24">
        <v>1310940</v>
      </c>
      <c r="I29" s="24">
        <v>1462924</v>
      </c>
      <c r="J29" s="24">
        <v>4481848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4481848</v>
      </c>
      <c r="X29" s="24">
        <v>5408208</v>
      </c>
      <c r="Y29" s="24">
        <v>-926360</v>
      </c>
      <c r="Z29" s="6">
        <v>-17.13</v>
      </c>
      <c r="AA29" s="22">
        <v>19459808</v>
      </c>
    </row>
    <row r="30" spans="1:27" ht="12.75">
      <c r="A30" s="5" t="s">
        <v>34</v>
      </c>
      <c r="B30" s="3"/>
      <c r="C30" s="25"/>
      <c r="D30" s="25"/>
      <c r="E30" s="26">
        <v>12596021</v>
      </c>
      <c r="F30" s="27">
        <v>12596021</v>
      </c>
      <c r="G30" s="27">
        <v>755440</v>
      </c>
      <c r="H30" s="27">
        <v>874466</v>
      </c>
      <c r="I30" s="27">
        <v>1517813</v>
      </c>
      <c r="J30" s="27">
        <v>3147719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3147719</v>
      </c>
      <c r="X30" s="27">
        <v>4513189</v>
      </c>
      <c r="Y30" s="27">
        <v>-1365470</v>
      </c>
      <c r="Z30" s="7">
        <v>-30.26</v>
      </c>
      <c r="AA30" s="25">
        <v>12596021</v>
      </c>
    </row>
    <row r="31" spans="1:27" ht="12.75">
      <c r="A31" s="5" t="s">
        <v>35</v>
      </c>
      <c r="B31" s="3"/>
      <c r="C31" s="22"/>
      <c r="D31" s="22"/>
      <c r="E31" s="23">
        <v>10182766</v>
      </c>
      <c r="F31" s="24">
        <v>10182766</v>
      </c>
      <c r="G31" s="24">
        <v>957160</v>
      </c>
      <c r="H31" s="24">
        <v>988295</v>
      </c>
      <c r="I31" s="24">
        <v>957772</v>
      </c>
      <c r="J31" s="24">
        <v>2903227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2903227</v>
      </c>
      <c r="X31" s="24">
        <v>2009350</v>
      </c>
      <c r="Y31" s="24">
        <v>893877</v>
      </c>
      <c r="Z31" s="6">
        <v>44.49</v>
      </c>
      <c r="AA31" s="22">
        <v>10182766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6828606</v>
      </c>
      <c r="F32" s="21">
        <f t="shared" si="6"/>
        <v>6828606</v>
      </c>
      <c r="G32" s="21">
        <f t="shared" si="6"/>
        <v>471777</v>
      </c>
      <c r="H32" s="21">
        <f t="shared" si="6"/>
        <v>531387</v>
      </c>
      <c r="I32" s="21">
        <f t="shared" si="6"/>
        <v>490913</v>
      </c>
      <c r="J32" s="21">
        <f t="shared" si="6"/>
        <v>1494077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1494077</v>
      </c>
      <c r="X32" s="21">
        <f t="shared" si="6"/>
        <v>1868659</v>
      </c>
      <c r="Y32" s="21">
        <f t="shared" si="6"/>
        <v>-374582</v>
      </c>
      <c r="Z32" s="4">
        <f>+IF(X32&lt;&gt;0,+(Y32/X32)*100,0)</f>
        <v>-20.045497867722254</v>
      </c>
      <c r="AA32" s="19">
        <f>SUM(AA33:AA37)</f>
        <v>6828606</v>
      </c>
    </row>
    <row r="33" spans="1:27" ht="12.75">
      <c r="A33" s="5" t="s">
        <v>37</v>
      </c>
      <c r="B33" s="3"/>
      <c r="C33" s="22"/>
      <c r="D33" s="22"/>
      <c r="E33" s="23">
        <v>3374351</v>
      </c>
      <c r="F33" s="24">
        <v>3374351</v>
      </c>
      <c r="G33" s="24">
        <v>232725</v>
      </c>
      <c r="H33" s="24">
        <v>231320</v>
      </c>
      <c r="I33" s="24">
        <v>237374</v>
      </c>
      <c r="J33" s="24">
        <v>701419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701419</v>
      </c>
      <c r="X33" s="24">
        <v>833815</v>
      </c>
      <c r="Y33" s="24">
        <v>-132396</v>
      </c>
      <c r="Z33" s="6">
        <v>-15.88</v>
      </c>
      <c r="AA33" s="22">
        <v>3374351</v>
      </c>
    </row>
    <row r="34" spans="1:27" ht="12.75">
      <c r="A34" s="5" t="s">
        <v>38</v>
      </c>
      <c r="B34" s="3"/>
      <c r="C34" s="22"/>
      <c r="D34" s="22"/>
      <c r="E34" s="23">
        <v>166504</v>
      </c>
      <c r="F34" s="24">
        <v>166504</v>
      </c>
      <c r="G34" s="24"/>
      <c r="H34" s="24">
        <v>1197</v>
      </c>
      <c r="I34" s="24">
        <v>4559</v>
      </c>
      <c r="J34" s="24">
        <v>5756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5756</v>
      </c>
      <c r="X34" s="24">
        <v>39589</v>
      </c>
      <c r="Y34" s="24">
        <v>-33833</v>
      </c>
      <c r="Z34" s="6">
        <v>-85.46</v>
      </c>
      <c r="AA34" s="22">
        <v>166504</v>
      </c>
    </row>
    <row r="35" spans="1:27" ht="12.75">
      <c r="A35" s="5" t="s">
        <v>39</v>
      </c>
      <c r="B35" s="3"/>
      <c r="C35" s="22"/>
      <c r="D35" s="22"/>
      <c r="E35" s="23">
        <v>2793708</v>
      </c>
      <c r="F35" s="24">
        <v>2793708</v>
      </c>
      <c r="G35" s="24">
        <v>201165</v>
      </c>
      <c r="H35" s="24">
        <v>251503</v>
      </c>
      <c r="I35" s="24">
        <v>248980</v>
      </c>
      <c r="J35" s="24">
        <v>701648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701648</v>
      </c>
      <c r="X35" s="24">
        <v>870029</v>
      </c>
      <c r="Y35" s="24">
        <v>-168381</v>
      </c>
      <c r="Z35" s="6">
        <v>-19.35</v>
      </c>
      <c r="AA35" s="22">
        <v>2793708</v>
      </c>
    </row>
    <row r="36" spans="1:27" ht="12.75">
      <c r="A36" s="5" t="s">
        <v>40</v>
      </c>
      <c r="B36" s="3"/>
      <c r="C36" s="22"/>
      <c r="D36" s="22"/>
      <c r="E36" s="23">
        <v>494043</v>
      </c>
      <c r="F36" s="24">
        <v>494043</v>
      </c>
      <c r="G36" s="24">
        <v>37887</v>
      </c>
      <c r="H36" s="24">
        <v>47367</v>
      </c>
      <c r="I36" s="24"/>
      <c r="J36" s="24">
        <v>85254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85254</v>
      </c>
      <c r="X36" s="24">
        <v>125226</v>
      </c>
      <c r="Y36" s="24">
        <v>-39972</v>
      </c>
      <c r="Z36" s="6">
        <v>-31.92</v>
      </c>
      <c r="AA36" s="22">
        <v>494043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22614078</v>
      </c>
      <c r="F38" s="21">
        <f t="shared" si="7"/>
        <v>22614078</v>
      </c>
      <c r="G38" s="21">
        <f t="shared" si="7"/>
        <v>694692</v>
      </c>
      <c r="H38" s="21">
        <f t="shared" si="7"/>
        <v>1134478</v>
      </c>
      <c r="I38" s="21">
        <f t="shared" si="7"/>
        <v>1241414</v>
      </c>
      <c r="J38" s="21">
        <f t="shared" si="7"/>
        <v>3070584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3070584</v>
      </c>
      <c r="X38" s="21">
        <f t="shared" si="7"/>
        <v>5551351</v>
      </c>
      <c r="Y38" s="21">
        <f t="shared" si="7"/>
        <v>-2480767</v>
      </c>
      <c r="Z38" s="4">
        <f>+IF(X38&lt;&gt;0,+(Y38/X38)*100,0)</f>
        <v>-44.68762648947977</v>
      </c>
      <c r="AA38" s="19">
        <f>SUM(AA39:AA41)</f>
        <v>22614078</v>
      </c>
    </row>
    <row r="39" spans="1:27" ht="12.75">
      <c r="A39" s="5" t="s">
        <v>43</v>
      </c>
      <c r="B39" s="3"/>
      <c r="C39" s="22"/>
      <c r="D39" s="22"/>
      <c r="E39" s="23">
        <v>3733421</v>
      </c>
      <c r="F39" s="24">
        <v>3733421</v>
      </c>
      <c r="G39" s="24">
        <v>524375</v>
      </c>
      <c r="H39" s="24">
        <v>600819</v>
      </c>
      <c r="I39" s="24">
        <v>536970</v>
      </c>
      <c r="J39" s="24">
        <v>1662164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1662164</v>
      </c>
      <c r="X39" s="24">
        <v>1175828</v>
      </c>
      <c r="Y39" s="24">
        <v>486336</v>
      </c>
      <c r="Z39" s="6">
        <v>41.36</v>
      </c>
      <c r="AA39" s="22">
        <v>3733421</v>
      </c>
    </row>
    <row r="40" spans="1:27" ht="12.75">
      <c r="A40" s="5" t="s">
        <v>44</v>
      </c>
      <c r="B40" s="3"/>
      <c r="C40" s="22"/>
      <c r="D40" s="22"/>
      <c r="E40" s="23">
        <v>18880657</v>
      </c>
      <c r="F40" s="24">
        <v>18880657</v>
      </c>
      <c r="G40" s="24">
        <v>170317</v>
      </c>
      <c r="H40" s="24">
        <v>533659</v>
      </c>
      <c r="I40" s="24">
        <v>704444</v>
      </c>
      <c r="J40" s="24">
        <v>1408420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1408420</v>
      </c>
      <c r="X40" s="24">
        <v>4375523</v>
      </c>
      <c r="Y40" s="24">
        <v>-2967103</v>
      </c>
      <c r="Z40" s="6">
        <v>-67.81</v>
      </c>
      <c r="AA40" s="22">
        <v>18880657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21520782</v>
      </c>
      <c r="F42" s="21">
        <f t="shared" si="8"/>
        <v>21520782</v>
      </c>
      <c r="G42" s="21">
        <f t="shared" si="8"/>
        <v>2035824</v>
      </c>
      <c r="H42" s="21">
        <f t="shared" si="8"/>
        <v>2811000</v>
      </c>
      <c r="I42" s="21">
        <f t="shared" si="8"/>
        <v>1900844</v>
      </c>
      <c r="J42" s="21">
        <f t="shared" si="8"/>
        <v>6747668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6747668</v>
      </c>
      <c r="X42" s="21">
        <f t="shared" si="8"/>
        <v>6008127</v>
      </c>
      <c r="Y42" s="21">
        <f t="shared" si="8"/>
        <v>739541</v>
      </c>
      <c r="Z42" s="4">
        <f>+IF(X42&lt;&gt;0,+(Y42/X42)*100,0)</f>
        <v>12.309010778234216</v>
      </c>
      <c r="AA42" s="19">
        <f>SUM(AA43:AA46)</f>
        <v>21520782</v>
      </c>
    </row>
    <row r="43" spans="1:27" ht="12.75">
      <c r="A43" s="5" t="s">
        <v>47</v>
      </c>
      <c r="B43" s="3"/>
      <c r="C43" s="22"/>
      <c r="D43" s="22"/>
      <c r="E43" s="23">
        <v>14888984</v>
      </c>
      <c r="F43" s="24">
        <v>14888984</v>
      </c>
      <c r="G43" s="24">
        <v>1335677</v>
      </c>
      <c r="H43" s="24">
        <v>1878436</v>
      </c>
      <c r="I43" s="24">
        <v>1282422</v>
      </c>
      <c r="J43" s="24">
        <v>4496535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4496535</v>
      </c>
      <c r="X43" s="24">
        <v>3595687</v>
      </c>
      <c r="Y43" s="24">
        <v>900848</v>
      </c>
      <c r="Z43" s="6">
        <v>25.05</v>
      </c>
      <c r="AA43" s="22">
        <v>14888984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6631798</v>
      </c>
      <c r="F46" s="24">
        <v>6631798</v>
      </c>
      <c r="G46" s="24">
        <v>700147</v>
      </c>
      <c r="H46" s="24">
        <v>932564</v>
      </c>
      <c r="I46" s="24">
        <v>618422</v>
      </c>
      <c r="J46" s="24">
        <v>2251133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2251133</v>
      </c>
      <c r="X46" s="24">
        <v>2412440</v>
      </c>
      <c r="Y46" s="24">
        <v>-161307</v>
      </c>
      <c r="Z46" s="6">
        <v>-6.69</v>
      </c>
      <c r="AA46" s="22">
        <v>6631798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93202061</v>
      </c>
      <c r="F48" s="46">
        <f t="shared" si="9"/>
        <v>93202061</v>
      </c>
      <c r="G48" s="46">
        <f t="shared" si="9"/>
        <v>6622877</v>
      </c>
      <c r="H48" s="46">
        <f t="shared" si="9"/>
        <v>7650566</v>
      </c>
      <c r="I48" s="46">
        <f t="shared" si="9"/>
        <v>7571680</v>
      </c>
      <c r="J48" s="46">
        <f t="shared" si="9"/>
        <v>21845123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21845123</v>
      </c>
      <c r="X48" s="46">
        <f t="shared" si="9"/>
        <v>25358884</v>
      </c>
      <c r="Y48" s="46">
        <f t="shared" si="9"/>
        <v>-3513761</v>
      </c>
      <c r="Z48" s="47">
        <f>+IF(X48&lt;&gt;0,+(Y48/X48)*100,0)</f>
        <v>-13.856134205274964</v>
      </c>
      <c r="AA48" s="44">
        <f>+AA28+AA32+AA38+AA42+AA47</f>
        <v>93202061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16406383</v>
      </c>
      <c r="F49" s="50">
        <f t="shared" si="10"/>
        <v>16406383</v>
      </c>
      <c r="G49" s="50">
        <f t="shared" si="10"/>
        <v>20753389</v>
      </c>
      <c r="H49" s="50">
        <f t="shared" si="10"/>
        <v>2818940</v>
      </c>
      <c r="I49" s="50">
        <f t="shared" si="10"/>
        <v>-4863284</v>
      </c>
      <c r="J49" s="50">
        <f t="shared" si="10"/>
        <v>18709045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18709045</v>
      </c>
      <c r="X49" s="50">
        <f>IF(F25=F48,0,X25-X48)</f>
        <v>10394731</v>
      </c>
      <c r="Y49" s="50">
        <f t="shared" si="10"/>
        <v>8314314</v>
      </c>
      <c r="Z49" s="51">
        <f>+IF(X49&lt;&gt;0,+(Y49/X49)*100,0)</f>
        <v>79.9858505236932</v>
      </c>
      <c r="AA49" s="48">
        <f>+AA25-AA48</f>
        <v>16406383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44522508</v>
      </c>
      <c r="J5" s="21">
        <f t="shared" si="0"/>
        <v>44522508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44522508</v>
      </c>
      <c r="X5" s="21">
        <f t="shared" si="0"/>
        <v>0</v>
      </c>
      <c r="Y5" s="21">
        <f t="shared" si="0"/>
        <v>44522508</v>
      </c>
      <c r="Z5" s="4">
        <f>+IF(X5&lt;&gt;0,+(Y5/X5)*100,0)</f>
        <v>0</v>
      </c>
      <c r="AA5" s="19">
        <f>SUM(AA6:AA8)</f>
        <v>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>
        <v>42479903</v>
      </c>
      <c r="J6" s="24">
        <v>42479903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42479903</v>
      </c>
      <c r="X6" s="24"/>
      <c r="Y6" s="24">
        <v>42479903</v>
      </c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/>
      <c r="F7" s="27"/>
      <c r="G7" s="27"/>
      <c r="H7" s="27"/>
      <c r="I7" s="27">
        <v>1996682</v>
      </c>
      <c r="J7" s="27">
        <v>1996682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1996682</v>
      </c>
      <c r="X7" s="27"/>
      <c r="Y7" s="27">
        <v>1996682</v>
      </c>
      <c r="Z7" s="7">
        <v>0</v>
      </c>
      <c r="AA7" s="25"/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>
        <v>45923</v>
      </c>
      <c r="J8" s="24">
        <v>45923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45923</v>
      </c>
      <c r="X8" s="24"/>
      <c r="Y8" s="24">
        <v>45923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1465053</v>
      </c>
      <c r="J9" s="21">
        <f t="shared" si="1"/>
        <v>1465053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1465053</v>
      </c>
      <c r="X9" s="21">
        <f t="shared" si="1"/>
        <v>0</v>
      </c>
      <c r="Y9" s="21">
        <f t="shared" si="1"/>
        <v>1465053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>
        <v>268730</v>
      </c>
      <c r="J10" s="24">
        <v>268730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268730</v>
      </c>
      <c r="X10" s="24"/>
      <c r="Y10" s="24">
        <v>268730</v>
      </c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37773</v>
      </c>
      <c r="J11" s="24">
        <v>37773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37773</v>
      </c>
      <c r="X11" s="24"/>
      <c r="Y11" s="24">
        <v>37773</v>
      </c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>
        <v>1158550</v>
      </c>
      <c r="J12" s="24">
        <v>1158550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1158550</v>
      </c>
      <c r="X12" s="24"/>
      <c r="Y12" s="24">
        <v>1158550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116245</v>
      </c>
      <c r="J15" s="21">
        <f t="shared" si="2"/>
        <v>116245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116245</v>
      </c>
      <c r="X15" s="21">
        <f t="shared" si="2"/>
        <v>0</v>
      </c>
      <c r="Y15" s="21">
        <f t="shared" si="2"/>
        <v>116245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116245</v>
      </c>
      <c r="J16" s="24">
        <v>116245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116245</v>
      </c>
      <c r="X16" s="24"/>
      <c r="Y16" s="24">
        <v>116245</v>
      </c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22561066</v>
      </c>
      <c r="J19" s="21">
        <f t="shared" si="3"/>
        <v>22561066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22561066</v>
      </c>
      <c r="X19" s="21">
        <f t="shared" si="3"/>
        <v>0</v>
      </c>
      <c r="Y19" s="21">
        <f t="shared" si="3"/>
        <v>22561066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>
        <v>18221848</v>
      </c>
      <c r="J20" s="24">
        <v>18221848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18221848</v>
      </c>
      <c r="X20" s="24"/>
      <c r="Y20" s="24">
        <v>18221848</v>
      </c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>
        <v>4339218</v>
      </c>
      <c r="J23" s="24">
        <v>4339218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4339218</v>
      </c>
      <c r="X23" s="24"/>
      <c r="Y23" s="24">
        <v>4339218</v>
      </c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>
        <v>352</v>
      </c>
      <c r="J24" s="21">
        <v>352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352</v>
      </c>
      <c r="X24" s="21"/>
      <c r="Y24" s="21">
        <v>352</v>
      </c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0</v>
      </c>
      <c r="F25" s="46">
        <f t="shared" si="4"/>
        <v>0</v>
      </c>
      <c r="G25" s="46">
        <f t="shared" si="4"/>
        <v>0</v>
      </c>
      <c r="H25" s="46">
        <f t="shared" si="4"/>
        <v>0</v>
      </c>
      <c r="I25" s="46">
        <f t="shared" si="4"/>
        <v>68665224</v>
      </c>
      <c r="J25" s="46">
        <f t="shared" si="4"/>
        <v>68665224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68665224</v>
      </c>
      <c r="X25" s="46">
        <f t="shared" si="4"/>
        <v>0</v>
      </c>
      <c r="Y25" s="46">
        <f t="shared" si="4"/>
        <v>68665224</v>
      </c>
      <c r="Z25" s="47">
        <f>+IF(X25&lt;&gt;0,+(Y25/X25)*100,0)</f>
        <v>0</v>
      </c>
      <c r="AA25" s="44">
        <f>+AA5+AA9+AA15+AA19+AA24</f>
        <v>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0</v>
      </c>
      <c r="G28" s="21">
        <f t="shared" si="5"/>
        <v>0</v>
      </c>
      <c r="H28" s="21">
        <f t="shared" si="5"/>
        <v>0</v>
      </c>
      <c r="I28" s="21">
        <f t="shared" si="5"/>
        <v>18133752</v>
      </c>
      <c r="J28" s="21">
        <f t="shared" si="5"/>
        <v>18133752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18133752</v>
      </c>
      <c r="X28" s="21">
        <f t="shared" si="5"/>
        <v>0</v>
      </c>
      <c r="Y28" s="21">
        <f t="shared" si="5"/>
        <v>18133752</v>
      </c>
      <c r="Z28" s="4">
        <f>+IF(X28&lt;&gt;0,+(Y28/X28)*100,0)</f>
        <v>0</v>
      </c>
      <c r="AA28" s="19">
        <f>SUM(AA29:AA31)</f>
        <v>0</v>
      </c>
    </row>
    <row r="29" spans="1:27" ht="12.75">
      <c r="A29" s="5" t="s">
        <v>33</v>
      </c>
      <c r="B29" s="3"/>
      <c r="C29" s="22"/>
      <c r="D29" s="22"/>
      <c r="E29" s="23"/>
      <c r="F29" s="24"/>
      <c r="G29" s="24"/>
      <c r="H29" s="24"/>
      <c r="I29" s="24">
        <v>6454420</v>
      </c>
      <c r="J29" s="24">
        <v>6454420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6454420</v>
      </c>
      <c r="X29" s="24"/>
      <c r="Y29" s="24">
        <v>6454420</v>
      </c>
      <c r="Z29" s="6">
        <v>0</v>
      </c>
      <c r="AA29" s="22"/>
    </row>
    <row r="30" spans="1:27" ht="12.75">
      <c r="A30" s="5" t="s">
        <v>34</v>
      </c>
      <c r="B30" s="3"/>
      <c r="C30" s="25"/>
      <c r="D30" s="25"/>
      <c r="E30" s="26"/>
      <c r="F30" s="27"/>
      <c r="G30" s="27"/>
      <c r="H30" s="27"/>
      <c r="I30" s="27">
        <v>6473520</v>
      </c>
      <c r="J30" s="27">
        <v>6473520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6473520</v>
      </c>
      <c r="X30" s="27"/>
      <c r="Y30" s="27">
        <v>6473520</v>
      </c>
      <c r="Z30" s="7">
        <v>0</v>
      </c>
      <c r="AA30" s="25"/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/>
      <c r="I31" s="24">
        <v>5205812</v>
      </c>
      <c r="J31" s="24">
        <v>5205812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5205812</v>
      </c>
      <c r="X31" s="24"/>
      <c r="Y31" s="24">
        <v>5205812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7603950</v>
      </c>
      <c r="J32" s="21">
        <f t="shared" si="6"/>
        <v>7603950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7603950</v>
      </c>
      <c r="X32" s="21">
        <f t="shared" si="6"/>
        <v>0</v>
      </c>
      <c r="Y32" s="21">
        <f t="shared" si="6"/>
        <v>7603950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>
        <v>1231074</v>
      </c>
      <c r="J33" s="24">
        <v>1231074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1231074</v>
      </c>
      <c r="X33" s="24"/>
      <c r="Y33" s="24">
        <v>1231074</v>
      </c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1829254</v>
      </c>
      <c r="J34" s="24">
        <v>1829254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1829254</v>
      </c>
      <c r="X34" s="24"/>
      <c r="Y34" s="24">
        <v>1829254</v>
      </c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>
        <v>4543622</v>
      </c>
      <c r="J35" s="24">
        <v>4543622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4543622</v>
      </c>
      <c r="X35" s="24"/>
      <c r="Y35" s="24">
        <v>4543622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4558854</v>
      </c>
      <c r="J38" s="21">
        <f t="shared" si="7"/>
        <v>4558854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4558854</v>
      </c>
      <c r="X38" s="21">
        <f t="shared" si="7"/>
        <v>0</v>
      </c>
      <c r="Y38" s="21">
        <f t="shared" si="7"/>
        <v>4558854</v>
      </c>
      <c r="Z38" s="4">
        <f>+IF(X38&lt;&gt;0,+(Y38/X38)*100,0)</f>
        <v>0</v>
      </c>
      <c r="AA38" s="19">
        <f>SUM(AA39:AA41)</f>
        <v>0</v>
      </c>
    </row>
    <row r="39" spans="1:27" ht="12.75">
      <c r="A39" s="5" t="s">
        <v>43</v>
      </c>
      <c r="B39" s="3"/>
      <c r="C39" s="22"/>
      <c r="D39" s="22"/>
      <c r="E39" s="23"/>
      <c r="F39" s="24"/>
      <c r="G39" s="24"/>
      <c r="H39" s="24"/>
      <c r="I39" s="24">
        <v>1078788</v>
      </c>
      <c r="J39" s="24">
        <v>1078788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1078788</v>
      </c>
      <c r="X39" s="24"/>
      <c r="Y39" s="24">
        <v>1078788</v>
      </c>
      <c r="Z39" s="6">
        <v>0</v>
      </c>
      <c r="AA39" s="22"/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>
        <v>3480066</v>
      </c>
      <c r="J40" s="24">
        <v>3480066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3480066</v>
      </c>
      <c r="X40" s="24"/>
      <c r="Y40" s="24">
        <v>3480066</v>
      </c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8928441</v>
      </c>
      <c r="J42" s="21">
        <f t="shared" si="8"/>
        <v>8928441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8928441</v>
      </c>
      <c r="X42" s="21">
        <f t="shared" si="8"/>
        <v>0</v>
      </c>
      <c r="Y42" s="21">
        <f t="shared" si="8"/>
        <v>8928441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>
        <v>5122638</v>
      </c>
      <c r="J43" s="24">
        <v>5122638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5122638</v>
      </c>
      <c r="X43" s="24"/>
      <c r="Y43" s="24">
        <v>5122638</v>
      </c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>
        <v>3805803</v>
      </c>
      <c r="J46" s="24">
        <v>3805803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3805803</v>
      </c>
      <c r="X46" s="24"/>
      <c r="Y46" s="24">
        <v>3805803</v>
      </c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>
        <v>18005</v>
      </c>
      <c r="J47" s="21">
        <v>18005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18005</v>
      </c>
      <c r="X47" s="21"/>
      <c r="Y47" s="21">
        <v>18005</v>
      </c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0</v>
      </c>
      <c r="F48" s="46">
        <f t="shared" si="9"/>
        <v>0</v>
      </c>
      <c r="G48" s="46">
        <f t="shared" si="9"/>
        <v>0</v>
      </c>
      <c r="H48" s="46">
        <f t="shared" si="9"/>
        <v>0</v>
      </c>
      <c r="I48" s="46">
        <f t="shared" si="9"/>
        <v>39243002</v>
      </c>
      <c r="J48" s="46">
        <f t="shared" si="9"/>
        <v>39243002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39243002</v>
      </c>
      <c r="X48" s="46">
        <f t="shared" si="9"/>
        <v>0</v>
      </c>
      <c r="Y48" s="46">
        <f t="shared" si="9"/>
        <v>39243002</v>
      </c>
      <c r="Z48" s="47">
        <f>+IF(X48&lt;&gt;0,+(Y48/X48)*100,0)</f>
        <v>0</v>
      </c>
      <c r="AA48" s="44">
        <f>+AA28+AA32+AA38+AA42+AA47</f>
        <v>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0</v>
      </c>
      <c r="F49" s="50">
        <f t="shared" si="10"/>
        <v>0</v>
      </c>
      <c r="G49" s="50">
        <f t="shared" si="10"/>
        <v>0</v>
      </c>
      <c r="H49" s="50">
        <f t="shared" si="10"/>
        <v>0</v>
      </c>
      <c r="I49" s="50">
        <f t="shared" si="10"/>
        <v>29422222</v>
      </c>
      <c r="J49" s="50">
        <f t="shared" si="10"/>
        <v>29422222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29422222</v>
      </c>
      <c r="X49" s="50">
        <f>IF(F25=F48,0,X25-X48)</f>
        <v>0</v>
      </c>
      <c r="Y49" s="50">
        <f t="shared" si="10"/>
        <v>29422222</v>
      </c>
      <c r="Z49" s="51">
        <f>+IF(X49&lt;&gt;0,+(Y49/X49)*100,0)</f>
        <v>0</v>
      </c>
      <c r="AA49" s="48">
        <f>+AA25-AA48</f>
        <v>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568578599</v>
      </c>
      <c r="D5" s="19">
        <f>SUM(D6:D8)</f>
        <v>0</v>
      </c>
      <c r="E5" s="20">
        <f t="shared" si="0"/>
        <v>599773740</v>
      </c>
      <c r="F5" s="21">
        <f t="shared" si="0"/>
        <v>599773740</v>
      </c>
      <c r="G5" s="21">
        <f t="shared" si="0"/>
        <v>214982221</v>
      </c>
      <c r="H5" s="21">
        <f t="shared" si="0"/>
        <v>9399622</v>
      </c>
      <c r="I5" s="21">
        <f t="shared" si="0"/>
        <v>95222421</v>
      </c>
      <c r="J5" s="21">
        <f t="shared" si="0"/>
        <v>319604264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319604264</v>
      </c>
      <c r="X5" s="21">
        <f t="shared" si="0"/>
        <v>201840333</v>
      </c>
      <c r="Y5" s="21">
        <f t="shared" si="0"/>
        <v>117763931</v>
      </c>
      <c r="Z5" s="4">
        <f>+IF(X5&lt;&gt;0,+(Y5/X5)*100,0)</f>
        <v>58.345093495262915</v>
      </c>
      <c r="AA5" s="19">
        <f>SUM(AA6:AA8)</f>
        <v>599773740</v>
      </c>
    </row>
    <row r="6" spans="1:27" ht="12.75">
      <c r="A6" s="5" t="s">
        <v>33</v>
      </c>
      <c r="B6" s="3"/>
      <c r="C6" s="22">
        <v>500000</v>
      </c>
      <c r="D6" s="22"/>
      <c r="E6" s="23"/>
      <c r="F6" s="24"/>
      <c r="G6" s="24"/>
      <c r="H6" s="24"/>
      <c r="I6" s="24">
        <v>81924336</v>
      </c>
      <c r="J6" s="24">
        <v>81924336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81924336</v>
      </c>
      <c r="X6" s="24"/>
      <c r="Y6" s="24">
        <v>81924336</v>
      </c>
      <c r="Z6" s="6">
        <v>0</v>
      </c>
      <c r="AA6" s="22"/>
    </row>
    <row r="7" spans="1:27" ht="12.75">
      <c r="A7" s="5" t="s">
        <v>34</v>
      </c>
      <c r="B7" s="3"/>
      <c r="C7" s="25">
        <v>561700613</v>
      </c>
      <c r="D7" s="25"/>
      <c r="E7" s="26">
        <v>597243740</v>
      </c>
      <c r="F7" s="27">
        <v>597243740</v>
      </c>
      <c r="G7" s="27">
        <v>214982221</v>
      </c>
      <c r="H7" s="27">
        <v>9399622</v>
      </c>
      <c r="I7" s="27">
        <v>13298085</v>
      </c>
      <c r="J7" s="27">
        <v>237679928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237679928</v>
      </c>
      <c r="X7" s="27">
        <v>201118333</v>
      </c>
      <c r="Y7" s="27">
        <v>36561595</v>
      </c>
      <c r="Z7" s="7">
        <v>18.18</v>
      </c>
      <c r="AA7" s="25">
        <v>597243740</v>
      </c>
    </row>
    <row r="8" spans="1:27" ht="12.75">
      <c r="A8" s="5" t="s">
        <v>35</v>
      </c>
      <c r="B8" s="3"/>
      <c r="C8" s="22">
        <v>6377986</v>
      </c>
      <c r="D8" s="22"/>
      <c r="E8" s="23">
        <v>2530000</v>
      </c>
      <c r="F8" s="24">
        <v>2530000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722000</v>
      </c>
      <c r="Y8" s="24">
        <v>-722000</v>
      </c>
      <c r="Z8" s="6">
        <v>-100</v>
      </c>
      <c r="AA8" s="22">
        <v>2530000</v>
      </c>
    </row>
    <row r="9" spans="1:27" ht="12.75">
      <c r="A9" s="2" t="s">
        <v>36</v>
      </c>
      <c r="B9" s="3"/>
      <c r="C9" s="19">
        <f aca="true" t="shared" si="1" ref="C9:Y9">SUM(C10:C14)</f>
        <v>9812653</v>
      </c>
      <c r="D9" s="19">
        <f>SUM(D10:D14)</f>
        <v>0</v>
      </c>
      <c r="E9" s="20">
        <f t="shared" si="1"/>
        <v>7817000</v>
      </c>
      <c r="F9" s="21">
        <f t="shared" si="1"/>
        <v>7817000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2944000</v>
      </c>
      <c r="Y9" s="21">
        <f t="shared" si="1"/>
        <v>-2944000</v>
      </c>
      <c r="Z9" s="4">
        <f>+IF(X9&lt;&gt;0,+(Y9/X9)*100,0)</f>
        <v>-100</v>
      </c>
      <c r="AA9" s="19">
        <f>SUM(AA10:AA14)</f>
        <v>7817000</v>
      </c>
    </row>
    <row r="10" spans="1:27" ht="12.75">
      <c r="A10" s="5" t="s">
        <v>37</v>
      </c>
      <c r="B10" s="3"/>
      <c r="C10" s="22"/>
      <c r="D10" s="22"/>
      <c r="E10" s="23">
        <v>7817000</v>
      </c>
      <c r="F10" s="24">
        <v>7817000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2944000</v>
      </c>
      <c r="Y10" s="24">
        <v>-2944000</v>
      </c>
      <c r="Z10" s="6">
        <v>-100</v>
      </c>
      <c r="AA10" s="22">
        <v>7817000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9812653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32361841</v>
      </c>
      <c r="D15" s="19">
        <f>SUM(D16:D18)</f>
        <v>0</v>
      </c>
      <c r="E15" s="20">
        <f t="shared" si="2"/>
        <v>30800000</v>
      </c>
      <c r="F15" s="21">
        <f t="shared" si="2"/>
        <v>30800000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7783878</v>
      </c>
      <c r="Y15" s="21">
        <f t="shared" si="2"/>
        <v>-7783878</v>
      </c>
      <c r="Z15" s="4">
        <f>+IF(X15&lt;&gt;0,+(Y15/X15)*100,0)</f>
        <v>-100</v>
      </c>
      <c r="AA15" s="19">
        <f>SUM(AA16:AA18)</f>
        <v>30800000</v>
      </c>
    </row>
    <row r="16" spans="1:27" ht="12.75">
      <c r="A16" s="5" t="s">
        <v>43</v>
      </c>
      <c r="B16" s="3"/>
      <c r="C16" s="22">
        <v>1786609</v>
      </c>
      <c r="D16" s="22"/>
      <c r="E16" s="23">
        <v>3000000</v>
      </c>
      <c r="F16" s="24">
        <v>3000000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833877</v>
      </c>
      <c r="Y16" s="24">
        <v>-833877</v>
      </c>
      <c r="Z16" s="6">
        <v>-100</v>
      </c>
      <c r="AA16" s="22">
        <v>3000000</v>
      </c>
    </row>
    <row r="17" spans="1:27" ht="12.75">
      <c r="A17" s="5" t="s">
        <v>44</v>
      </c>
      <c r="B17" s="3"/>
      <c r="C17" s="22">
        <v>30575232</v>
      </c>
      <c r="D17" s="22"/>
      <c r="E17" s="23">
        <v>27800000</v>
      </c>
      <c r="F17" s="24">
        <v>27800000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6950001</v>
      </c>
      <c r="Y17" s="24">
        <v>-6950001</v>
      </c>
      <c r="Z17" s="6">
        <v>-100</v>
      </c>
      <c r="AA17" s="22">
        <v>27800000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1044406302</v>
      </c>
      <c r="D19" s="19">
        <f>SUM(D20:D23)</f>
        <v>0</v>
      </c>
      <c r="E19" s="20">
        <f t="shared" si="3"/>
        <v>760335700</v>
      </c>
      <c r="F19" s="21">
        <f t="shared" si="3"/>
        <v>760335700</v>
      </c>
      <c r="G19" s="21">
        <f t="shared" si="3"/>
        <v>14560162</v>
      </c>
      <c r="H19" s="21">
        <f t="shared" si="3"/>
        <v>42578680</v>
      </c>
      <c r="I19" s="21">
        <f t="shared" si="3"/>
        <v>19649596</v>
      </c>
      <c r="J19" s="21">
        <f t="shared" si="3"/>
        <v>76788438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76788438</v>
      </c>
      <c r="X19" s="21">
        <f t="shared" si="3"/>
        <v>201473808</v>
      </c>
      <c r="Y19" s="21">
        <f t="shared" si="3"/>
        <v>-124685370</v>
      </c>
      <c r="Z19" s="4">
        <f>+IF(X19&lt;&gt;0,+(Y19/X19)*100,0)</f>
        <v>-61.88663987529337</v>
      </c>
      <c r="AA19" s="19">
        <f>SUM(AA20:AA23)</f>
        <v>760335700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1002277501</v>
      </c>
      <c r="D21" s="22"/>
      <c r="E21" s="23">
        <v>726778000</v>
      </c>
      <c r="F21" s="24">
        <v>726778000</v>
      </c>
      <c r="G21" s="24">
        <v>14560162</v>
      </c>
      <c r="H21" s="24">
        <v>42578680</v>
      </c>
      <c r="I21" s="24">
        <v>19649596</v>
      </c>
      <c r="J21" s="24">
        <v>76788438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76788438</v>
      </c>
      <c r="X21" s="24">
        <v>201473808</v>
      </c>
      <c r="Y21" s="24">
        <v>-124685370</v>
      </c>
      <c r="Z21" s="6">
        <v>-61.89</v>
      </c>
      <c r="AA21" s="22">
        <v>726778000</v>
      </c>
    </row>
    <row r="22" spans="1:27" ht="12.75">
      <c r="A22" s="5" t="s">
        <v>49</v>
      </c>
      <c r="B22" s="3"/>
      <c r="C22" s="25">
        <v>42128801</v>
      </c>
      <c r="D22" s="25"/>
      <c r="E22" s="26">
        <v>33557700</v>
      </c>
      <c r="F22" s="27">
        <v>33557700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33557700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1655159395</v>
      </c>
      <c r="D25" s="44">
        <f>+D5+D9+D15+D19+D24</f>
        <v>0</v>
      </c>
      <c r="E25" s="45">
        <f t="shared" si="4"/>
        <v>1398726440</v>
      </c>
      <c r="F25" s="46">
        <f t="shared" si="4"/>
        <v>1398726440</v>
      </c>
      <c r="G25" s="46">
        <f t="shared" si="4"/>
        <v>229542383</v>
      </c>
      <c r="H25" s="46">
        <f t="shared" si="4"/>
        <v>51978302</v>
      </c>
      <c r="I25" s="46">
        <f t="shared" si="4"/>
        <v>114872017</v>
      </c>
      <c r="J25" s="46">
        <f t="shared" si="4"/>
        <v>396392702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396392702</v>
      </c>
      <c r="X25" s="46">
        <f t="shared" si="4"/>
        <v>414042019</v>
      </c>
      <c r="Y25" s="46">
        <f t="shared" si="4"/>
        <v>-17649317</v>
      </c>
      <c r="Z25" s="47">
        <f>+IF(X25&lt;&gt;0,+(Y25/X25)*100,0)</f>
        <v>-4.26268740613015</v>
      </c>
      <c r="AA25" s="44">
        <f>+AA5+AA9+AA15+AA19+AA24</f>
        <v>1398726440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723013209</v>
      </c>
      <c r="D28" s="19">
        <f>SUM(D29:D31)</f>
        <v>0</v>
      </c>
      <c r="E28" s="20">
        <f t="shared" si="5"/>
        <v>291213086</v>
      </c>
      <c r="F28" s="21">
        <f t="shared" si="5"/>
        <v>291213086</v>
      </c>
      <c r="G28" s="21">
        <f t="shared" si="5"/>
        <v>42397590</v>
      </c>
      <c r="H28" s="21">
        <f t="shared" si="5"/>
        <v>12438603</v>
      </c>
      <c r="I28" s="21">
        <f t="shared" si="5"/>
        <v>18473759</v>
      </c>
      <c r="J28" s="21">
        <f t="shared" si="5"/>
        <v>73309952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73309952</v>
      </c>
      <c r="X28" s="21">
        <f t="shared" si="5"/>
        <v>71361000</v>
      </c>
      <c r="Y28" s="21">
        <f t="shared" si="5"/>
        <v>1948952</v>
      </c>
      <c r="Z28" s="4">
        <f>+IF(X28&lt;&gt;0,+(Y28/X28)*100,0)</f>
        <v>2.7311164361485964</v>
      </c>
      <c r="AA28" s="19">
        <f>SUM(AA29:AA31)</f>
        <v>291213086</v>
      </c>
    </row>
    <row r="29" spans="1:27" ht="12.75">
      <c r="A29" s="5" t="s">
        <v>33</v>
      </c>
      <c r="B29" s="3"/>
      <c r="C29" s="22">
        <v>80422269</v>
      </c>
      <c r="D29" s="22"/>
      <c r="E29" s="23">
        <v>73754381</v>
      </c>
      <c r="F29" s="24">
        <v>73754381</v>
      </c>
      <c r="G29" s="24">
        <v>2405591</v>
      </c>
      <c r="H29" s="24">
        <v>15107152</v>
      </c>
      <c r="I29" s="24">
        <v>5262378</v>
      </c>
      <c r="J29" s="24">
        <v>22775121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22775121</v>
      </c>
      <c r="X29" s="24">
        <v>18438000</v>
      </c>
      <c r="Y29" s="24">
        <v>4337121</v>
      </c>
      <c r="Z29" s="6">
        <v>23.52</v>
      </c>
      <c r="AA29" s="22">
        <v>73754381</v>
      </c>
    </row>
    <row r="30" spans="1:27" ht="12.75">
      <c r="A30" s="5" t="s">
        <v>34</v>
      </c>
      <c r="B30" s="3"/>
      <c r="C30" s="25">
        <v>570696570</v>
      </c>
      <c r="D30" s="25"/>
      <c r="E30" s="26">
        <v>74475526</v>
      </c>
      <c r="F30" s="27">
        <v>74475526</v>
      </c>
      <c r="G30" s="27">
        <v>36169006</v>
      </c>
      <c r="H30" s="27">
        <v>-8958372</v>
      </c>
      <c r="I30" s="27">
        <v>5866877</v>
      </c>
      <c r="J30" s="27">
        <v>33077511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33077511</v>
      </c>
      <c r="X30" s="27">
        <v>17178000</v>
      </c>
      <c r="Y30" s="27">
        <v>15899511</v>
      </c>
      <c r="Z30" s="7">
        <v>92.56</v>
      </c>
      <c r="AA30" s="25">
        <v>74475526</v>
      </c>
    </row>
    <row r="31" spans="1:27" ht="12.75">
      <c r="A31" s="5" t="s">
        <v>35</v>
      </c>
      <c r="B31" s="3"/>
      <c r="C31" s="22">
        <v>71894370</v>
      </c>
      <c r="D31" s="22"/>
      <c r="E31" s="23">
        <v>142983179</v>
      </c>
      <c r="F31" s="24">
        <v>142983179</v>
      </c>
      <c r="G31" s="24">
        <v>3822993</v>
      </c>
      <c r="H31" s="24">
        <v>6289823</v>
      </c>
      <c r="I31" s="24">
        <v>7344504</v>
      </c>
      <c r="J31" s="24">
        <v>17457320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17457320</v>
      </c>
      <c r="X31" s="24">
        <v>35745000</v>
      </c>
      <c r="Y31" s="24">
        <v>-18287680</v>
      </c>
      <c r="Z31" s="6">
        <v>-51.16</v>
      </c>
      <c r="AA31" s="22">
        <v>142983179</v>
      </c>
    </row>
    <row r="32" spans="1:27" ht="12.75">
      <c r="A32" s="2" t="s">
        <v>36</v>
      </c>
      <c r="B32" s="3"/>
      <c r="C32" s="19">
        <f aca="true" t="shared" si="6" ref="C32:Y32">SUM(C33:C37)</f>
        <v>49795123</v>
      </c>
      <c r="D32" s="19">
        <f>SUM(D33:D37)</f>
        <v>0</v>
      </c>
      <c r="E32" s="20">
        <f t="shared" si="6"/>
        <v>74738069</v>
      </c>
      <c r="F32" s="21">
        <f t="shared" si="6"/>
        <v>74738069</v>
      </c>
      <c r="G32" s="21">
        <f t="shared" si="6"/>
        <v>1141661</v>
      </c>
      <c r="H32" s="21">
        <f t="shared" si="6"/>
        <v>1461509</v>
      </c>
      <c r="I32" s="21">
        <f t="shared" si="6"/>
        <v>2858530</v>
      </c>
      <c r="J32" s="21">
        <f t="shared" si="6"/>
        <v>5461700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5461700</v>
      </c>
      <c r="X32" s="21">
        <f t="shared" si="6"/>
        <v>18618000</v>
      </c>
      <c r="Y32" s="21">
        <f t="shared" si="6"/>
        <v>-13156300</v>
      </c>
      <c r="Z32" s="4">
        <f>+IF(X32&lt;&gt;0,+(Y32/X32)*100,0)</f>
        <v>-70.66441078526158</v>
      </c>
      <c r="AA32" s="19">
        <f>SUM(AA33:AA37)</f>
        <v>74738069</v>
      </c>
    </row>
    <row r="33" spans="1:27" ht="12.75">
      <c r="A33" s="5" t="s">
        <v>37</v>
      </c>
      <c r="B33" s="3"/>
      <c r="C33" s="22"/>
      <c r="D33" s="22"/>
      <c r="E33" s="23">
        <v>70344069</v>
      </c>
      <c r="F33" s="24">
        <v>70344069</v>
      </c>
      <c r="G33" s="24">
        <v>713529</v>
      </c>
      <c r="H33" s="24">
        <v>698337</v>
      </c>
      <c r="I33" s="24">
        <v>762992</v>
      </c>
      <c r="J33" s="24">
        <v>2174858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2174858</v>
      </c>
      <c r="X33" s="24">
        <v>18618000</v>
      </c>
      <c r="Y33" s="24">
        <v>-16443142</v>
      </c>
      <c r="Z33" s="6">
        <v>-88.32</v>
      </c>
      <c r="AA33" s="22">
        <v>70344069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4394000</v>
      </c>
      <c r="F35" s="24">
        <v>4394000</v>
      </c>
      <c r="G35" s="24">
        <v>296552</v>
      </c>
      <c r="H35" s="24">
        <v>320248</v>
      </c>
      <c r="I35" s="24">
        <v>312426</v>
      </c>
      <c r="J35" s="24">
        <v>929226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929226</v>
      </c>
      <c r="X35" s="24"/>
      <c r="Y35" s="24">
        <v>929226</v>
      </c>
      <c r="Z35" s="6">
        <v>0</v>
      </c>
      <c r="AA35" s="22">
        <v>4394000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49795123</v>
      </c>
      <c r="D37" s="25"/>
      <c r="E37" s="26"/>
      <c r="F37" s="27"/>
      <c r="G37" s="27">
        <v>131580</v>
      </c>
      <c r="H37" s="27">
        <v>442924</v>
      </c>
      <c r="I37" s="27">
        <v>1783112</v>
      </c>
      <c r="J37" s="27">
        <v>2357616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2357616</v>
      </c>
      <c r="X37" s="27"/>
      <c r="Y37" s="27">
        <v>2357616</v>
      </c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89709477</v>
      </c>
      <c r="D38" s="19">
        <f>SUM(D39:D41)</f>
        <v>0</v>
      </c>
      <c r="E38" s="20">
        <f t="shared" si="7"/>
        <v>95942610</v>
      </c>
      <c r="F38" s="21">
        <f t="shared" si="7"/>
        <v>95942610</v>
      </c>
      <c r="G38" s="21">
        <f t="shared" si="7"/>
        <v>2431483</v>
      </c>
      <c r="H38" s="21">
        <f t="shared" si="7"/>
        <v>25655099</v>
      </c>
      <c r="I38" s="21">
        <f t="shared" si="7"/>
        <v>20658265</v>
      </c>
      <c r="J38" s="21">
        <f t="shared" si="7"/>
        <v>48744847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48744847</v>
      </c>
      <c r="X38" s="21">
        <f t="shared" si="7"/>
        <v>23984001</v>
      </c>
      <c r="Y38" s="21">
        <f t="shared" si="7"/>
        <v>24760846</v>
      </c>
      <c r="Z38" s="4">
        <f>+IF(X38&lt;&gt;0,+(Y38/X38)*100,0)</f>
        <v>103.23901337395709</v>
      </c>
      <c r="AA38" s="19">
        <f>SUM(AA39:AA41)</f>
        <v>95942610</v>
      </c>
    </row>
    <row r="39" spans="1:27" ht="12.75">
      <c r="A39" s="5" t="s">
        <v>43</v>
      </c>
      <c r="B39" s="3"/>
      <c r="C39" s="22">
        <v>60016839</v>
      </c>
      <c r="D39" s="22"/>
      <c r="E39" s="23">
        <v>68142610</v>
      </c>
      <c r="F39" s="24">
        <v>68142610</v>
      </c>
      <c r="G39" s="24">
        <v>751189</v>
      </c>
      <c r="H39" s="24">
        <v>1817732</v>
      </c>
      <c r="I39" s="24">
        <v>9398449</v>
      </c>
      <c r="J39" s="24">
        <v>11967370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11967370</v>
      </c>
      <c r="X39" s="24">
        <v>17034000</v>
      </c>
      <c r="Y39" s="24">
        <v>-5066630</v>
      </c>
      <c r="Z39" s="6">
        <v>-29.74</v>
      </c>
      <c r="AA39" s="22">
        <v>68142610</v>
      </c>
    </row>
    <row r="40" spans="1:27" ht="12.75">
      <c r="A40" s="5" t="s">
        <v>44</v>
      </c>
      <c r="B40" s="3"/>
      <c r="C40" s="22">
        <v>29692638</v>
      </c>
      <c r="D40" s="22"/>
      <c r="E40" s="23">
        <v>27800000</v>
      </c>
      <c r="F40" s="24">
        <v>27800000</v>
      </c>
      <c r="G40" s="24">
        <v>-50829</v>
      </c>
      <c r="H40" s="24">
        <v>19804675</v>
      </c>
      <c r="I40" s="24">
        <v>10649978</v>
      </c>
      <c r="J40" s="24">
        <v>30403824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30403824</v>
      </c>
      <c r="X40" s="24">
        <v>6950001</v>
      </c>
      <c r="Y40" s="24">
        <v>23453823</v>
      </c>
      <c r="Z40" s="6">
        <v>337.47</v>
      </c>
      <c r="AA40" s="22">
        <v>27800000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>
        <v>1731123</v>
      </c>
      <c r="H41" s="24">
        <v>4032692</v>
      </c>
      <c r="I41" s="24">
        <v>609838</v>
      </c>
      <c r="J41" s="24">
        <v>6373653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6373653</v>
      </c>
      <c r="X41" s="24"/>
      <c r="Y41" s="24">
        <v>6373653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572834223</v>
      </c>
      <c r="D42" s="19">
        <f>SUM(D43:D46)</f>
        <v>0</v>
      </c>
      <c r="E42" s="20">
        <f t="shared" si="8"/>
        <v>752349092</v>
      </c>
      <c r="F42" s="21">
        <f t="shared" si="8"/>
        <v>752349092</v>
      </c>
      <c r="G42" s="21">
        <f t="shared" si="8"/>
        <v>12600185</v>
      </c>
      <c r="H42" s="21">
        <f t="shared" si="8"/>
        <v>45907661</v>
      </c>
      <c r="I42" s="21">
        <f t="shared" si="8"/>
        <v>40125945</v>
      </c>
      <c r="J42" s="21">
        <f t="shared" si="8"/>
        <v>98633791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98633791</v>
      </c>
      <c r="X42" s="21">
        <f t="shared" si="8"/>
        <v>245563300</v>
      </c>
      <c r="Y42" s="21">
        <f t="shared" si="8"/>
        <v>-146929509</v>
      </c>
      <c r="Z42" s="4">
        <f>+IF(X42&lt;&gt;0,+(Y42/X42)*100,0)</f>
        <v>-59.833659590012026</v>
      </c>
      <c r="AA42" s="19">
        <f>SUM(AA43:AA46)</f>
        <v>752349092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572834223</v>
      </c>
      <c r="D44" s="22"/>
      <c r="E44" s="23">
        <v>744904092</v>
      </c>
      <c r="F44" s="24">
        <v>744904092</v>
      </c>
      <c r="G44" s="24">
        <v>12600185</v>
      </c>
      <c r="H44" s="24">
        <v>45907661</v>
      </c>
      <c r="I44" s="24">
        <v>40125945</v>
      </c>
      <c r="J44" s="24">
        <v>98633791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98633791</v>
      </c>
      <c r="X44" s="24">
        <v>245563300</v>
      </c>
      <c r="Y44" s="24">
        <v>-146929509</v>
      </c>
      <c r="Z44" s="6">
        <v>-59.83</v>
      </c>
      <c r="AA44" s="22">
        <v>744904092</v>
      </c>
    </row>
    <row r="45" spans="1:27" ht="12.75">
      <c r="A45" s="5" t="s">
        <v>49</v>
      </c>
      <c r="B45" s="3"/>
      <c r="C45" s="25"/>
      <c r="D45" s="25"/>
      <c r="E45" s="26">
        <v>7445000</v>
      </c>
      <c r="F45" s="27">
        <v>7445000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>
        <v>7445000</v>
      </c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1435352032</v>
      </c>
      <c r="D48" s="44">
        <f>+D28+D32+D38+D42+D47</f>
        <v>0</v>
      </c>
      <c r="E48" s="45">
        <f t="shared" si="9"/>
        <v>1214242857</v>
      </c>
      <c r="F48" s="46">
        <f t="shared" si="9"/>
        <v>1214242857</v>
      </c>
      <c r="G48" s="46">
        <f t="shared" si="9"/>
        <v>58570919</v>
      </c>
      <c r="H48" s="46">
        <f t="shared" si="9"/>
        <v>85462872</v>
      </c>
      <c r="I48" s="46">
        <f t="shared" si="9"/>
        <v>82116499</v>
      </c>
      <c r="J48" s="46">
        <f t="shared" si="9"/>
        <v>226150290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226150290</v>
      </c>
      <c r="X48" s="46">
        <f t="shared" si="9"/>
        <v>359526301</v>
      </c>
      <c r="Y48" s="46">
        <f t="shared" si="9"/>
        <v>-133376011</v>
      </c>
      <c r="Z48" s="47">
        <f>+IF(X48&lt;&gt;0,+(Y48/X48)*100,0)</f>
        <v>-37.097706239855874</v>
      </c>
      <c r="AA48" s="44">
        <f>+AA28+AA32+AA38+AA42+AA47</f>
        <v>1214242857</v>
      </c>
    </row>
    <row r="49" spans="1:27" ht="12.75">
      <c r="A49" s="14" t="s">
        <v>58</v>
      </c>
      <c r="B49" s="15"/>
      <c r="C49" s="48">
        <f aca="true" t="shared" si="10" ref="C49:Y49">+C25-C48</f>
        <v>219807363</v>
      </c>
      <c r="D49" s="48">
        <f>+D25-D48</f>
        <v>0</v>
      </c>
      <c r="E49" s="49">
        <f t="shared" si="10"/>
        <v>184483583</v>
      </c>
      <c r="F49" s="50">
        <f t="shared" si="10"/>
        <v>184483583</v>
      </c>
      <c r="G49" s="50">
        <f t="shared" si="10"/>
        <v>170971464</v>
      </c>
      <c r="H49" s="50">
        <f t="shared" si="10"/>
        <v>-33484570</v>
      </c>
      <c r="I49" s="50">
        <f t="shared" si="10"/>
        <v>32755518</v>
      </c>
      <c r="J49" s="50">
        <f t="shared" si="10"/>
        <v>170242412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170242412</v>
      </c>
      <c r="X49" s="50">
        <f>IF(F25=F48,0,X25-X48)</f>
        <v>54515718</v>
      </c>
      <c r="Y49" s="50">
        <f t="shared" si="10"/>
        <v>115726694</v>
      </c>
      <c r="Z49" s="51">
        <f>+IF(X49&lt;&gt;0,+(Y49/X49)*100,0)</f>
        <v>212.28133508211337</v>
      </c>
      <c r="AA49" s="48">
        <f>+AA25-AA48</f>
        <v>184483583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124041280</v>
      </c>
      <c r="D5" s="19">
        <f>SUM(D6:D8)</f>
        <v>0</v>
      </c>
      <c r="E5" s="20">
        <f t="shared" si="0"/>
        <v>199706657</v>
      </c>
      <c r="F5" s="21">
        <f t="shared" si="0"/>
        <v>199706657</v>
      </c>
      <c r="G5" s="21">
        <f t="shared" si="0"/>
        <v>76567595</v>
      </c>
      <c r="H5" s="21">
        <f t="shared" si="0"/>
        <v>-2018823</v>
      </c>
      <c r="I5" s="21">
        <f t="shared" si="0"/>
        <v>1156953</v>
      </c>
      <c r="J5" s="21">
        <f t="shared" si="0"/>
        <v>75705725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75705725</v>
      </c>
      <c r="X5" s="21">
        <f t="shared" si="0"/>
        <v>70948250</v>
      </c>
      <c r="Y5" s="21">
        <f t="shared" si="0"/>
        <v>4757475</v>
      </c>
      <c r="Z5" s="4">
        <f>+IF(X5&lt;&gt;0,+(Y5/X5)*100,0)</f>
        <v>6.705556514783663</v>
      </c>
      <c r="AA5" s="19">
        <f>SUM(AA6:AA8)</f>
        <v>199706657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124041280</v>
      </c>
      <c r="D7" s="25"/>
      <c r="E7" s="26">
        <v>199706657</v>
      </c>
      <c r="F7" s="27">
        <v>199706657</v>
      </c>
      <c r="G7" s="27">
        <v>76567595</v>
      </c>
      <c r="H7" s="27">
        <v>-2018823</v>
      </c>
      <c r="I7" s="27">
        <v>1156953</v>
      </c>
      <c r="J7" s="27">
        <v>75705725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75705725</v>
      </c>
      <c r="X7" s="27">
        <v>70948250</v>
      </c>
      <c r="Y7" s="27">
        <v>4757475</v>
      </c>
      <c r="Z7" s="7">
        <v>6.71</v>
      </c>
      <c r="AA7" s="25">
        <v>199706657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2812816</v>
      </c>
      <c r="D9" s="19">
        <f>SUM(D10:D14)</f>
        <v>0</v>
      </c>
      <c r="E9" s="20">
        <f t="shared" si="1"/>
        <v>2548393</v>
      </c>
      <c r="F9" s="21">
        <f t="shared" si="1"/>
        <v>2548393</v>
      </c>
      <c r="G9" s="21">
        <f t="shared" si="1"/>
        <v>215311</v>
      </c>
      <c r="H9" s="21">
        <f t="shared" si="1"/>
        <v>184580</v>
      </c>
      <c r="I9" s="21">
        <f t="shared" si="1"/>
        <v>229681</v>
      </c>
      <c r="J9" s="21">
        <f t="shared" si="1"/>
        <v>629572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629572</v>
      </c>
      <c r="X9" s="21">
        <f t="shared" si="1"/>
        <v>637098</v>
      </c>
      <c r="Y9" s="21">
        <f t="shared" si="1"/>
        <v>-7526</v>
      </c>
      <c r="Z9" s="4">
        <f>+IF(X9&lt;&gt;0,+(Y9/X9)*100,0)</f>
        <v>-1.1812939296623126</v>
      </c>
      <c r="AA9" s="19">
        <f>SUM(AA10:AA14)</f>
        <v>2548393</v>
      </c>
    </row>
    <row r="10" spans="1:27" ht="12.75">
      <c r="A10" s="5" t="s">
        <v>37</v>
      </c>
      <c r="B10" s="3"/>
      <c r="C10" s="22">
        <v>38196</v>
      </c>
      <c r="D10" s="22"/>
      <c r="E10" s="23">
        <v>794256</v>
      </c>
      <c r="F10" s="24">
        <v>794256</v>
      </c>
      <c r="G10" s="24">
        <v>7036</v>
      </c>
      <c r="H10" s="24">
        <v>23008</v>
      </c>
      <c r="I10" s="24">
        <v>7879</v>
      </c>
      <c r="J10" s="24">
        <v>37923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37923</v>
      </c>
      <c r="X10" s="24">
        <v>198564</v>
      </c>
      <c r="Y10" s="24">
        <v>-160641</v>
      </c>
      <c r="Z10" s="6">
        <v>-80.9</v>
      </c>
      <c r="AA10" s="22">
        <v>794256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>
        <v>2041</v>
      </c>
      <c r="H11" s="24">
        <v>2041</v>
      </c>
      <c r="I11" s="24">
        <v>6392</v>
      </c>
      <c r="J11" s="24">
        <v>10474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10474</v>
      </c>
      <c r="X11" s="24"/>
      <c r="Y11" s="24">
        <v>10474</v>
      </c>
      <c r="Z11" s="6">
        <v>0</v>
      </c>
      <c r="AA11" s="22"/>
    </row>
    <row r="12" spans="1:27" ht="12.75">
      <c r="A12" s="5" t="s">
        <v>39</v>
      </c>
      <c r="B12" s="3"/>
      <c r="C12" s="22">
        <v>2587589</v>
      </c>
      <c r="D12" s="22"/>
      <c r="E12" s="23">
        <v>1754137</v>
      </c>
      <c r="F12" s="24">
        <v>1754137</v>
      </c>
      <c r="G12" s="24">
        <v>206234</v>
      </c>
      <c r="H12" s="24">
        <v>159531</v>
      </c>
      <c r="I12" s="24">
        <v>215410</v>
      </c>
      <c r="J12" s="24">
        <v>581175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581175</v>
      </c>
      <c r="X12" s="24">
        <v>438534</v>
      </c>
      <c r="Y12" s="24">
        <v>142641</v>
      </c>
      <c r="Z12" s="6">
        <v>32.53</v>
      </c>
      <c r="AA12" s="22">
        <v>1754137</v>
      </c>
    </row>
    <row r="13" spans="1:27" ht="12.75">
      <c r="A13" s="5" t="s">
        <v>40</v>
      </c>
      <c r="B13" s="3"/>
      <c r="C13" s="22">
        <v>187031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33062822</v>
      </c>
      <c r="D15" s="19">
        <f>SUM(D16:D18)</f>
        <v>0</v>
      </c>
      <c r="E15" s="20">
        <f t="shared" si="2"/>
        <v>85961009</v>
      </c>
      <c r="F15" s="21">
        <f t="shared" si="2"/>
        <v>85961009</v>
      </c>
      <c r="G15" s="21">
        <f t="shared" si="2"/>
        <v>288642</v>
      </c>
      <c r="H15" s="21">
        <f t="shared" si="2"/>
        <v>17545</v>
      </c>
      <c r="I15" s="21">
        <f t="shared" si="2"/>
        <v>5415</v>
      </c>
      <c r="J15" s="21">
        <f t="shared" si="2"/>
        <v>311602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311602</v>
      </c>
      <c r="X15" s="21">
        <f t="shared" si="2"/>
        <v>23824054</v>
      </c>
      <c r="Y15" s="21">
        <f t="shared" si="2"/>
        <v>-23512452</v>
      </c>
      <c r="Z15" s="4">
        <f>+IF(X15&lt;&gt;0,+(Y15/X15)*100,0)</f>
        <v>-98.69206978795464</v>
      </c>
      <c r="AA15" s="19">
        <f>SUM(AA16:AA18)</f>
        <v>85961009</v>
      </c>
    </row>
    <row r="16" spans="1:27" ht="12.75">
      <c r="A16" s="5" t="s">
        <v>43</v>
      </c>
      <c r="B16" s="3"/>
      <c r="C16" s="22">
        <v>67830</v>
      </c>
      <c r="D16" s="22"/>
      <c r="E16" s="23">
        <v>116009</v>
      </c>
      <c r="F16" s="24">
        <v>116009</v>
      </c>
      <c r="G16" s="24">
        <v>2012</v>
      </c>
      <c r="H16" s="24">
        <v>17545</v>
      </c>
      <c r="I16" s="24">
        <v>5415</v>
      </c>
      <c r="J16" s="24">
        <v>24972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24972</v>
      </c>
      <c r="X16" s="24">
        <v>30806</v>
      </c>
      <c r="Y16" s="24">
        <v>-5834</v>
      </c>
      <c r="Z16" s="6">
        <v>-18.94</v>
      </c>
      <c r="AA16" s="22">
        <v>116009</v>
      </c>
    </row>
    <row r="17" spans="1:27" ht="12.75">
      <c r="A17" s="5" t="s">
        <v>44</v>
      </c>
      <c r="B17" s="3"/>
      <c r="C17" s="22">
        <v>32994992</v>
      </c>
      <c r="D17" s="22"/>
      <c r="E17" s="23">
        <v>85845000</v>
      </c>
      <c r="F17" s="24">
        <v>85845000</v>
      </c>
      <c r="G17" s="24">
        <v>286630</v>
      </c>
      <c r="H17" s="24"/>
      <c r="I17" s="24"/>
      <c r="J17" s="24">
        <v>286630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286630</v>
      </c>
      <c r="X17" s="24">
        <v>23793248</v>
      </c>
      <c r="Y17" s="24">
        <v>-23506618</v>
      </c>
      <c r="Z17" s="6">
        <v>-98.8</v>
      </c>
      <c r="AA17" s="22">
        <v>85845000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75672026</v>
      </c>
      <c r="D19" s="19">
        <f>SUM(D20:D23)</f>
        <v>0</v>
      </c>
      <c r="E19" s="20">
        <f t="shared" si="3"/>
        <v>43834550</v>
      </c>
      <c r="F19" s="21">
        <f t="shared" si="3"/>
        <v>43834550</v>
      </c>
      <c r="G19" s="21">
        <f t="shared" si="3"/>
        <v>2471608</v>
      </c>
      <c r="H19" s="21">
        <f t="shared" si="3"/>
        <v>2532864</v>
      </c>
      <c r="I19" s="21">
        <f t="shared" si="3"/>
        <v>2453857</v>
      </c>
      <c r="J19" s="21">
        <f t="shared" si="3"/>
        <v>7458329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7458329</v>
      </c>
      <c r="X19" s="21">
        <f t="shared" si="3"/>
        <v>12166887</v>
      </c>
      <c r="Y19" s="21">
        <f t="shared" si="3"/>
        <v>-4708558</v>
      </c>
      <c r="Z19" s="4">
        <f>+IF(X19&lt;&gt;0,+(Y19/X19)*100,0)</f>
        <v>-38.69977587529168</v>
      </c>
      <c r="AA19" s="19">
        <f>SUM(AA20:AA23)</f>
        <v>43834550</v>
      </c>
    </row>
    <row r="20" spans="1:27" ht="12.75">
      <c r="A20" s="5" t="s">
        <v>47</v>
      </c>
      <c r="B20" s="3"/>
      <c r="C20" s="22">
        <v>71259521</v>
      </c>
      <c r="D20" s="22"/>
      <c r="E20" s="23">
        <v>39086332</v>
      </c>
      <c r="F20" s="24">
        <v>39086332</v>
      </c>
      <c r="G20" s="24">
        <v>2086822</v>
      </c>
      <c r="H20" s="24">
        <v>2138580</v>
      </c>
      <c r="I20" s="24">
        <v>2064880</v>
      </c>
      <c r="J20" s="24">
        <v>6290282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6290282</v>
      </c>
      <c r="X20" s="24">
        <v>10979832</v>
      </c>
      <c r="Y20" s="24">
        <v>-4689550</v>
      </c>
      <c r="Z20" s="6">
        <v>-42.71</v>
      </c>
      <c r="AA20" s="22">
        <v>39086332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>
        <v>1442</v>
      </c>
      <c r="I21" s="24"/>
      <c r="J21" s="24">
        <v>1442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1442</v>
      </c>
      <c r="X21" s="24"/>
      <c r="Y21" s="24">
        <v>1442</v>
      </c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>
        <v>2830</v>
      </c>
      <c r="H22" s="27"/>
      <c r="I22" s="27"/>
      <c r="J22" s="27">
        <v>2830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2830</v>
      </c>
      <c r="X22" s="27"/>
      <c r="Y22" s="27">
        <v>2830</v>
      </c>
      <c r="Z22" s="7">
        <v>0</v>
      </c>
      <c r="AA22" s="25"/>
    </row>
    <row r="23" spans="1:27" ht="12.75">
      <c r="A23" s="5" t="s">
        <v>50</v>
      </c>
      <c r="B23" s="3"/>
      <c r="C23" s="22">
        <v>4412505</v>
      </c>
      <c r="D23" s="22"/>
      <c r="E23" s="23">
        <v>4748218</v>
      </c>
      <c r="F23" s="24">
        <v>4748218</v>
      </c>
      <c r="G23" s="24">
        <v>381956</v>
      </c>
      <c r="H23" s="24">
        <v>392842</v>
      </c>
      <c r="I23" s="24">
        <v>388977</v>
      </c>
      <c r="J23" s="24">
        <v>1163775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1163775</v>
      </c>
      <c r="X23" s="24">
        <v>1187055</v>
      </c>
      <c r="Y23" s="24">
        <v>-23280</v>
      </c>
      <c r="Z23" s="6">
        <v>-1.96</v>
      </c>
      <c r="AA23" s="22">
        <v>4748218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235588944</v>
      </c>
      <c r="D25" s="44">
        <f>+D5+D9+D15+D19+D24</f>
        <v>0</v>
      </c>
      <c r="E25" s="45">
        <f t="shared" si="4"/>
        <v>332050609</v>
      </c>
      <c r="F25" s="46">
        <f t="shared" si="4"/>
        <v>332050609</v>
      </c>
      <c r="G25" s="46">
        <f t="shared" si="4"/>
        <v>79543156</v>
      </c>
      <c r="H25" s="46">
        <f t="shared" si="4"/>
        <v>716166</v>
      </c>
      <c r="I25" s="46">
        <f t="shared" si="4"/>
        <v>3845906</v>
      </c>
      <c r="J25" s="46">
        <f t="shared" si="4"/>
        <v>84105228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84105228</v>
      </c>
      <c r="X25" s="46">
        <f t="shared" si="4"/>
        <v>107576289</v>
      </c>
      <c r="Y25" s="46">
        <f t="shared" si="4"/>
        <v>-23471061</v>
      </c>
      <c r="Z25" s="47">
        <f>+IF(X25&lt;&gt;0,+(Y25/X25)*100,0)</f>
        <v>-21.81806159905739</v>
      </c>
      <c r="AA25" s="44">
        <f>+AA5+AA9+AA15+AA19+AA24</f>
        <v>332050609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59940537</v>
      </c>
      <c r="D28" s="19">
        <f>SUM(D29:D31)</f>
        <v>0</v>
      </c>
      <c r="E28" s="20">
        <f t="shared" si="5"/>
        <v>114309233</v>
      </c>
      <c r="F28" s="21">
        <f t="shared" si="5"/>
        <v>114309233</v>
      </c>
      <c r="G28" s="21">
        <f t="shared" si="5"/>
        <v>7658783</v>
      </c>
      <c r="H28" s="21">
        <f t="shared" si="5"/>
        <v>7082011</v>
      </c>
      <c r="I28" s="21">
        <f t="shared" si="5"/>
        <v>6540320</v>
      </c>
      <c r="J28" s="21">
        <f t="shared" si="5"/>
        <v>21281114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21281114</v>
      </c>
      <c r="X28" s="21">
        <f t="shared" si="5"/>
        <v>28577307</v>
      </c>
      <c r="Y28" s="21">
        <f t="shared" si="5"/>
        <v>-7296193</v>
      </c>
      <c r="Z28" s="4">
        <f>+IF(X28&lt;&gt;0,+(Y28/X28)*100,0)</f>
        <v>-25.53142253747003</v>
      </c>
      <c r="AA28" s="19">
        <f>SUM(AA29:AA31)</f>
        <v>114309233</v>
      </c>
    </row>
    <row r="29" spans="1:27" ht="12.75">
      <c r="A29" s="5" t="s">
        <v>33</v>
      </c>
      <c r="B29" s="3"/>
      <c r="C29" s="22">
        <v>22166083</v>
      </c>
      <c r="D29" s="22"/>
      <c r="E29" s="23">
        <v>38696577</v>
      </c>
      <c r="F29" s="24">
        <v>38696577</v>
      </c>
      <c r="G29" s="24">
        <v>2294428</v>
      </c>
      <c r="H29" s="24">
        <v>2524747</v>
      </c>
      <c r="I29" s="24">
        <v>2282413</v>
      </c>
      <c r="J29" s="24">
        <v>7101588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7101588</v>
      </c>
      <c r="X29" s="24">
        <v>9674145</v>
      </c>
      <c r="Y29" s="24">
        <v>-2572557</v>
      </c>
      <c r="Z29" s="6">
        <v>-26.59</v>
      </c>
      <c r="AA29" s="22">
        <v>38696577</v>
      </c>
    </row>
    <row r="30" spans="1:27" ht="12.75">
      <c r="A30" s="5" t="s">
        <v>34</v>
      </c>
      <c r="B30" s="3"/>
      <c r="C30" s="25">
        <v>23355911</v>
      </c>
      <c r="D30" s="25"/>
      <c r="E30" s="26">
        <v>46100068</v>
      </c>
      <c r="F30" s="27">
        <v>46100068</v>
      </c>
      <c r="G30" s="27">
        <v>4091314</v>
      </c>
      <c r="H30" s="27">
        <v>2032232</v>
      </c>
      <c r="I30" s="27">
        <v>2275773</v>
      </c>
      <c r="J30" s="27">
        <v>8399319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8399319</v>
      </c>
      <c r="X30" s="27">
        <v>11525016</v>
      </c>
      <c r="Y30" s="27">
        <v>-3125697</v>
      </c>
      <c r="Z30" s="7">
        <v>-27.12</v>
      </c>
      <c r="AA30" s="25">
        <v>46100068</v>
      </c>
    </row>
    <row r="31" spans="1:27" ht="12.75">
      <c r="A31" s="5" t="s">
        <v>35</v>
      </c>
      <c r="B31" s="3"/>
      <c r="C31" s="22">
        <v>14418543</v>
      </c>
      <c r="D31" s="22"/>
      <c r="E31" s="23">
        <v>29512588</v>
      </c>
      <c r="F31" s="24">
        <v>29512588</v>
      </c>
      <c r="G31" s="24">
        <v>1273041</v>
      </c>
      <c r="H31" s="24">
        <v>2525032</v>
      </c>
      <c r="I31" s="24">
        <v>1982134</v>
      </c>
      <c r="J31" s="24">
        <v>5780207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5780207</v>
      </c>
      <c r="X31" s="24">
        <v>7378146</v>
      </c>
      <c r="Y31" s="24">
        <v>-1597939</v>
      </c>
      <c r="Z31" s="6">
        <v>-21.66</v>
      </c>
      <c r="AA31" s="22">
        <v>29512588</v>
      </c>
    </row>
    <row r="32" spans="1:27" ht="12.75">
      <c r="A32" s="2" t="s">
        <v>36</v>
      </c>
      <c r="B32" s="3"/>
      <c r="C32" s="19">
        <f aca="true" t="shared" si="6" ref="C32:Y32">SUM(C33:C37)</f>
        <v>14229401</v>
      </c>
      <c r="D32" s="19">
        <f>SUM(D33:D37)</f>
        <v>0</v>
      </c>
      <c r="E32" s="20">
        <f t="shared" si="6"/>
        <v>19131503</v>
      </c>
      <c r="F32" s="21">
        <f t="shared" si="6"/>
        <v>19131503</v>
      </c>
      <c r="G32" s="21">
        <f t="shared" si="6"/>
        <v>1069561</v>
      </c>
      <c r="H32" s="21">
        <f t="shared" si="6"/>
        <v>1534872</v>
      </c>
      <c r="I32" s="21">
        <f t="shared" si="6"/>
        <v>1291144</v>
      </c>
      <c r="J32" s="21">
        <f t="shared" si="6"/>
        <v>3895577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3895577</v>
      </c>
      <c r="X32" s="21">
        <f t="shared" si="6"/>
        <v>4782876</v>
      </c>
      <c r="Y32" s="21">
        <f t="shared" si="6"/>
        <v>-887299</v>
      </c>
      <c r="Z32" s="4">
        <f>+IF(X32&lt;&gt;0,+(Y32/X32)*100,0)</f>
        <v>-18.551578589952992</v>
      </c>
      <c r="AA32" s="19">
        <f>SUM(AA33:AA37)</f>
        <v>19131503</v>
      </c>
    </row>
    <row r="33" spans="1:27" ht="12.75">
      <c r="A33" s="5" t="s">
        <v>37</v>
      </c>
      <c r="B33" s="3"/>
      <c r="C33" s="22">
        <v>1852088</v>
      </c>
      <c r="D33" s="22"/>
      <c r="E33" s="23">
        <v>3353027</v>
      </c>
      <c r="F33" s="24">
        <v>3353027</v>
      </c>
      <c r="G33" s="24">
        <v>179417</v>
      </c>
      <c r="H33" s="24">
        <v>171534</v>
      </c>
      <c r="I33" s="24">
        <v>244790</v>
      </c>
      <c r="J33" s="24">
        <v>595741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595741</v>
      </c>
      <c r="X33" s="24">
        <v>838257</v>
      </c>
      <c r="Y33" s="24">
        <v>-242516</v>
      </c>
      <c r="Z33" s="6">
        <v>-28.93</v>
      </c>
      <c r="AA33" s="22">
        <v>3353027</v>
      </c>
    </row>
    <row r="34" spans="1:27" ht="12.75">
      <c r="A34" s="5" t="s">
        <v>38</v>
      </c>
      <c r="B34" s="3"/>
      <c r="C34" s="22">
        <v>4584527</v>
      </c>
      <c r="D34" s="22"/>
      <c r="E34" s="23">
        <v>7721437</v>
      </c>
      <c r="F34" s="24">
        <v>7721437</v>
      </c>
      <c r="G34" s="24">
        <v>390161</v>
      </c>
      <c r="H34" s="24">
        <v>641413</v>
      </c>
      <c r="I34" s="24">
        <v>437743</v>
      </c>
      <c r="J34" s="24">
        <v>1469317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1469317</v>
      </c>
      <c r="X34" s="24">
        <v>1930359</v>
      </c>
      <c r="Y34" s="24">
        <v>-461042</v>
      </c>
      <c r="Z34" s="6">
        <v>-23.88</v>
      </c>
      <c r="AA34" s="22">
        <v>7721437</v>
      </c>
    </row>
    <row r="35" spans="1:27" ht="12.75">
      <c r="A35" s="5" t="s">
        <v>39</v>
      </c>
      <c r="B35" s="3"/>
      <c r="C35" s="22">
        <v>7004045</v>
      </c>
      <c r="D35" s="22"/>
      <c r="E35" s="23">
        <v>7217580</v>
      </c>
      <c r="F35" s="24">
        <v>7217580</v>
      </c>
      <c r="G35" s="24">
        <v>499983</v>
      </c>
      <c r="H35" s="24">
        <v>611256</v>
      </c>
      <c r="I35" s="24">
        <v>551090</v>
      </c>
      <c r="J35" s="24">
        <v>1662329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1662329</v>
      </c>
      <c r="X35" s="24">
        <v>1804395</v>
      </c>
      <c r="Y35" s="24">
        <v>-142066</v>
      </c>
      <c r="Z35" s="6">
        <v>-7.87</v>
      </c>
      <c r="AA35" s="22">
        <v>7217580</v>
      </c>
    </row>
    <row r="36" spans="1:27" ht="12.75">
      <c r="A36" s="5" t="s">
        <v>40</v>
      </c>
      <c r="B36" s="3"/>
      <c r="C36" s="22">
        <v>788741</v>
      </c>
      <c r="D36" s="22"/>
      <c r="E36" s="23">
        <v>839459</v>
      </c>
      <c r="F36" s="24">
        <v>839459</v>
      </c>
      <c r="G36" s="24"/>
      <c r="H36" s="24">
        <v>110669</v>
      </c>
      <c r="I36" s="24">
        <v>57521</v>
      </c>
      <c r="J36" s="24">
        <v>168190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168190</v>
      </c>
      <c r="X36" s="24">
        <v>209865</v>
      </c>
      <c r="Y36" s="24">
        <v>-41675</v>
      </c>
      <c r="Z36" s="6">
        <v>-19.86</v>
      </c>
      <c r="AA36" s="22">
        <v>839459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81068358</v>
      </c>
      <c r="D38" s="19">
        <f>SUM(D39:D41)</f>
        <v>0</v>
      </c>
      <c r="E38" s="20">
        <f t="shared" si="7"/>
        <v>72864823</v>
      </c>
      <c r="F38" s="21">
        <f t="shared" si="7"/>
        <v>72864823</v>
      </c>
      <c r="G38" s="21">
        <f t="shared" si="7"/>
        <v>1810583</v>
      </c>
      <c r="H38" s="21">
        <f t="shared" si="7"/>
        <v>3397393</v>
      </c>
      <c r="I38" s="21">
        <f t="shared" si="7"/>
        <v>2619997</v>
      </c>
      <c r="J38" s="21">
        <f t="shared" si="7"/>
        <v>7827973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7827973</v>
      </c>
      <c r="X38" s="21">
        <f t="shared" si="7"/>
        <v>18216207</v>
      </c>
      <c r="Y38" s="21">
        <f t="shared" si="7"/>
        <v>-10388234</v>
      </c>
      <c r="Z38" s="4">
        <f>+IF(X38&lt;&gt;0,+(Y38/X38)*100,0)</f>
        <v>-57.02742618153165</v>
      </c>
      <c r="AA38" s="19">
        <f>SUM(AA39:AA41)</f>
        <v>72864823</v>
      </c>
    </row>
    <row r="39" spans="1:27" ht="12.75">
      <c r="A39" s="5" t="s">
        <v>43</v>
      </c>
      <c r="B39" s="3"/>
      <c r="C39" s="22">
        <v>6965482</v>
      </c>
      <c r="D39" s="22"/>
      <c r="E39" s="23">
        <v>10742503</v>
      </c>
      <c r="F39" s="24">
        <v>10742503</v>
      </c>
      <c r="G39" s="24">
        <v>612804</v>
      </c>
      <c r="H39" s="24">
        <v>678779</v>
      </c>
      <c r="I39" s="24">
        <v>765844</v>
      </c>
      <c r="J39" s="24">
        <v>2057427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2057427</v>
      </c>
      <c r="X39" s="24">
        <v>2685627</v>
      </c>
      <c r="Y39" s="24">
        <v>-628200</v>
      </c>
      <c r="Z39" s="6">
        <v>-23.39</v>
      </c>
      <c r="AA39" s="22">
        <v>10742503</v>
      </c>
    </row>
    <row r="40" spans="1:27" ht="12.75">
      <c r="A40" s="5" t="s">
        <v>44</v>
      </c>
      <c r="B40" s="3"/>
      <c r="C40" s="22">
        <v>74102876</v>
      </c>
      <c r="D40" s="22"/>
      <c r="E40" s="23">
        <v>62122320</v>
      </c>
      <c r="F40" s="24">
        <v>62122320</v>
      </c>
      <c r="G40" s="24">
        <v>1197779</v>
      </c>
      <c r="H40" s="24">
        <v>2718614</v>
      </c>
      <c r="I40" s="24">
        <v>1854153</v>
      </c>
      <c r="J40" s="24">
        <v>5770546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5770546</v>
      </c>
      <c r="X40" s="24">
        <v>15530580</v>
      </c>
      <c r="Y40" s="24">
        <v>-9760034</v>
      </c>
      <c r="Z40" s="6">
        <v>-62.84</v>
      </c>
      <c r="AA40" s="22">
        <v>62122320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49555780</v>
      </c>
      <c r="D42" s="19">
        <f>SUM(D43:D46)</f>
        <v>0</v>
      </c>
      <c r="E42" s="20">
        <f t="shared" si="8"/>
        <v>72372917</v>
      </c>
      <c r="F42" s="21">
        <f t="shared" si="8"/>
        <v>72372917</v>
      </c>
      <c r="G42" s="21">
        <f t="shared" si="8"/>
        <v>8318255</v>
      </c>
      <c r="H42" s="21">
        <f t="shared" si="8"/>
        <v>4662738</v>
      </c>
      <c r="I42" s="21">
        <f t="shared" si="8"/>
        <v>4159641</v>
      </c>
      <c r="J42" s="21">
        <f t="shared" si="8"/>
        <v>17140634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17140634</v>
      </c>
      <c r="X42" s="21">
        <f t="shared" si="8"/>
        <v>18093354</v>
      </c>
      <c r="Y42" s="21">
        <f t="shared" si="8"/>
        <v>-952720</v>
      </c>
      <c r="Z42" s="4">
        <f>+IF(X42&lt;&gt;0,+(Y42/X42)*100,0)</f>
        <v>-5.265579836662678</v>
      </c>
      <c r="AA42" s="19">
        <f>SUM(AA43:AA46)</f>
        <v>72372917</v>
      </c>
    </row>
    <row r="43" spans="1:27" ht="12.75">
      <c r="A43" s="5" t="s">
        <v>47</v>
      </c>
      <c r="B43" s="3"/>
      <c r="C43" s="22">
        <v>39328212</v>
      </c>
      <c r="D43" s="22"/>
      <c r="E43" s="23">
        <v>54604899</v>
      </c>
      <c r="F43" s="24">
        <v>54604899</v>
      </c>
      <c r="G43" s="24">
        <v>7356671</v>
      </c>
      <c r="H43" s="24">
        <v>3456820</v>
      </c>
      <c r="I43" s="24">
        <v>2890400</v>
      </c>
      <c r="J43" s="24">
        <v>13703891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13703891</v>
      </c>
      <c r="X43" s="24">
        <v>13651350</v>
      </c>
      <c r="Y43" s="24">
        <v>52541</v>
      </c>
      <c r="Z43" s="6">
        <v>0.38</v>
      </c>
      <c r="AA43" s="22">
        <v>54604899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10227568</v>
      </c>
      <c r="D46" s="22"/>
      <c r="E46" s="23">
        <v>17768018</v>
      </c>
      <c r="F46" s="24">
        <v>17768018</v>
      </c>
      <c r="G46" s="24">
        <v>961584</v>
      </c>
      <c r="H46" s="24">
        <v>1205918</v>
      </c>
      <c r="I46" s="24">
        <v>1269241</v>
      </c>
      <c r="J46" s="24">
        <v>3436743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3436743</v>
      </c>
      <c r="X46" s="24">
        <v>4442004</v>
      </c>
      <c r="Y46" s="24">
        <v>-1005261</v>
      </c>
      <c r="Z46" s="6">
        <v>-22.63</v>
      </c>
      <c r="AA46" s="22">
        <v>17768018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204794076</v>
      </c>
      <c r="D48" s="44">
        <f>+D28+D32+D38+D42+D47</f>
        <v>0</v>
      </c>
      <c r="E48" s="45">
        <f t="shared" si="9"/>
        <v>278678476</v>
      </c>
      <c r="F48" s="46">
        <f t="shared" si="9"/>
        <v>278678476</v>
      </c>
      <c r="G48" s="46">
        <f t="shared" si="9"/>
        <v>18857182</v>
      </c>
      <c r="H48" s="46">
        <f t="shared" si="9"/>
        <v>16677014</v>
      </c>
      <c r="I48" s="46">
        <f t="shared" si="9"/>
        <v>14611102</v>
      </c>
      <c r="J48" s="46">
        <f t="shared" si="9"/>
        <v>50145298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50145298</v>
      </c>
      <c r="X48" s="46">
        <f t="shared" si="9"/>
        <v>69669744</v>
      </c>
      <c r="Y48" s="46">
        <f t="shared" si="9"/>
        <v>-19524446</v>
      </c>
      <c r="Z48" s="47">
        <f>+IF(X48&lt;&gt;0,+(Y48/X48)*100,0)</f>
        <v>-28.024282678575652</v>
      </c>
      <c r="AA48" s="44">
        <f>+AA28+AA32+AA38+AA42+AA47</f>
        <v>278678476</v>
      </c>
    </row>
    <row r="49" spans="1:27" ht="12.75">
      <c r="A49" s="14" t="s">
        <v>58</v>
      </c>
      <c r="B49" s="15"/>
      <c r="C49" s="48">
        <f aca="true" t="shared" si="10" ref="C49:Y49">+C25-C48</f>
        <v>30794868</v>
      </c>
      <c r="D49" s="48">
        <f>+D25-D48</f>
        <v>0</v>
      </c>
      <c r="E49" s="49">
        <f t="shared" si="10"/>
        <v>53372133</v>
      </c>
      <c r="F49" s="50">
        <f t="shared" si="10"/>
        <v>53372133</v>
      </c>
      <c r="G49" s="50">
        <f t="shared" si="10"/>
        <v>60685974</v>
      </c>
      <c r="H49" s="50">
        <f t="shared" si="10"/>
        <v>-15960848</v>
      </c>
      <c r="I49" s="50">
        <f t="shared" si="10"/>
        <v>-10765196</v>
      </c>
      <c r="J49" s="50">
        <f t="shared" si="10"/>
        <v>33959930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33959930</v>
      </c>
      <c r="X49" s="50">
        <f>IF(F25=F48,0,X25-X48)</f>
        <v>37906545</v>
      </c>
      <c r="Y49" s="50">
        <f t="shared" si="10"/>
        <v>-3946615</v>
      </c>
      <c r="Z49" s="51">
        <f>+IF(X49&lt;&gt;0,+(Y49/X49)*100,0)</f>
        <v>-10.411434225936445</v>
      </c>
      <c r="AA49" s="48">
        <f>+AA25-AA48</f>
        <v>53372133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106526473</v>
      </c>
      <c r="D5" s="19">
        <f>SUM(D6:D8)</f>
        <v>0</v>
      </c>
      <c r="E5" s="20">
        <f t="shared" si="0"/>
        <v>101236886</v>
      </c>
      <c r="F5" s="21">
        <f t="shared" si="0"/>
        <v>101236886</v>
      </c>
      <c r="G5" s="21">
        <f t="shared" si="0"/>
        <v>14624630</v>
      </c>
      <c r="H5" s="21">
        <f t="shared" si="0"/>
        <v>1959912</v>
      </c>
      <c r="I5" s="21">
        <f t="shared" si="0"/>
        <v>2954210</v>
      </c>
      <c r="J5" s="21">
        <f t="shared" si="0"/>
        <v>19538752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19538752</v>
      </c>
      <c r="X5" s="21">
        <f t="shared" si="0"/>
        <v>65384004</v>
      </c>
      <c r="Y5" s="21">
        <f t="shared" si="0"/>
        <v>-45845252</v>
      </c>
      <c r="Z5" s="4">
        <f>+IF(X5&lt;&gt;0,+(Y5/X5)*100,0)</f>
        <v>-70.11692339918491</v>
      </c>
      <c r="AA5" s="19">
        <f>SUM(AA6:AA8)</f>
        <v>101236886</v>
      </c>
    </row>
    <row r="6" spans="1:27" ht="12.75">
      <c r="A6" s="5" t="s">
        <v>33</v>
      </c>
      <c r="B6" s="3"/>
      <c r="C6" s="22">
        <v>7212000</v>
      </c>
      <c r="D6" s="22"/>
      <c r="E6" s="23">
        <v>6458000</v>
      </c>
      <c r="F6" s="24">
        <v>6458000</v>
      </c>
      <c r="G6" s="24">
        <v>5664912</v>
      </c>
      <c r="H6" s="24"/>
      <c r="I6" s="24">
        <v>793088</v>
      </c>
      <c r="J6" s="24">
        <v>6458000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6458000</v>
      </c>
      <c r="X6" s="24">
        <v>6458000</v>
      </c>
      <c r="Y6" s="24"/>
      <c r="Z6" s="6">
        <v>0</v>
      </c>
      <c r="AA6" s="22">
        <v>6458000</v>
      </c>
    </row>
    <row r="7" spans="1:27" ht="12.75">
      <c r="A7" s="5" t="s">
        <v>34</v>
      </c>
      <c r="B7" s="3"/>
      <c r="C7" s="25">
        <v>99138761</v>
      </c>
      <c r="D7" s="25"/>
      <c r="E7" s="26">
        <v>94778886</v>
      </c>
      <c r="F7" s="27">
        <v>94778886</v>
      </c>
      <c r="G7" s="27">
        <v>8874950</v>
      </c>
      <c r="H7" s="27">
        <v>1933003</v>
      </c>
      <c r="I7" s="27">
        <v>2106301</v>
      </c>
      <c r="J7" s="27">
        <v>12914254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12914254</v>
      </c>
      <c r="X7" s="27">
        <v>58926004</v>
      </c>
      <c r="Y7" s="27">
        <v>-46011750</v>
      </c>
      <c r="Z7" s="7">
        <v>-78.08</v>
      </c>
      <c r="AA7" s="25">
        <v>94778886</v>
      </c>
    </row>
    <row r="8" spans="1:27" ht="12.75">
      <c r="A8" s="5" t="s">
        <v>35</v>
      </c>
      <c r="B8" s="3"/>
      <c r="C8" s="22">
        <v>175712</v>
      </c>
      <c r="D8" s="22"/>
      <c r="E8" s="23"/>
      <c r="F8" s="24"/>
      <c r="G8" s="24">
        <v>84768</v>
      </c>
      <c r="H8" s="24">
        <v>26909</v>
      </c>
      <c r="I8" s="24">
        <v>54821</v>
      </c>
      <c r="J8" s="24">
        <v>166498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166498</v>
      </c>
      <c r="X8" s="24"/>
      <c r="Y8" s="24">
        <v>166498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18396171</v>
      </c>
      <c r="D9" s="19">
        <f>SUM(D10:D14)</f>
        <v>0</v>
      </c>
      <c r="E9" s="20">
        <f t="shared" si="1"/>
        <v>1352000</v>
      </c>
      <c r="F9" s="21">
        <f t="shared" si="1"/>
        <v>1352000</v>
      </c>
      <c r="G9" s="21">
        <f t="shared" si="1"/>
        <v>44925</v>
      </c>
      <c r="H9" s="21">
        <f t="shared" si="1"/>
        <v>1257342</v>
      </c>
      <c r="I9" s="21">
        <f t="shared" si="1"/>
        <v>260727</v>
      </c>
      <c r="J9" s="21">
        <f t="shared" si="1"/>
        <v>1562994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1562994</v>
      </c>
      <c r="X9" s="21">
        <f t="shared" si="1"/>
        <v>1237998</v>
      </c>
      <c r="Y9" s="21">
        <f t="shared" si="1"/>
        <v>324996</v>
      </c>
      <c r="Z9" s="4">
        <f>+IF(X9&lt;&gt;0,+(Y9/X9)*100,0)</f>
        <v>26.25173869424668</v>
      </c>
      <c r="AA9" s="19">
        <f>SUM(AA10:AA14)</f>
        <v>1352000</v>
      </c>
    </row>
    <row r="10" spans="1:27" ht="12.75">
      <c r="A10" s="5" t="s">
        <v>37</v>
      </c>
      <c r="B10" s="3"/>
      <c r="C10" s="22">
        <v>13782997</v>
      </c>
      <c r="D10" s="22"/>
      <c r="E10" s="23">
        <v>1285000</v>
      </c>
      <c r="F10" s="24">
        <v>1285000</v>
      </c>
      <c r="G10" s="24">
        <v>14788</v>
      </c>
      <c r="H10" s="24">
        <v>1333142</v>
      </c>
      <c r="I10" s="24">
        <v>192081</v>
      </c>
      <c r="J10" s="24">
        <v>1540011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1540011</v>
      </c>
      <c r="X10" s="24">
        <v>1221249</v>
      </c>
      <c r="Y10" s="24">
        <v>318762</v>
      </c>
      <c r="Z10" s="6">
        <v>26.1</v>
      </c>
      <c r="AA10" s="22">
        <v>1285000</v>
      </c>
    </row>
    <row r="11" spans="1:27" ht="12.75">
      <c r="A11" s="5" t="s">
        <v>38</v>
      </c>
      <c r="B11" s="3"/>
      <c r="C11" s="22">
        <v>2362381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2250793</v>
      </c>
      <c r="D12" s="22"/>
      <c r="E12" s="23">
        <v>67000</v>
      </c>
      <c r="F12" s="24">
        <v>67000</v>
      </c>
      <c r="G12" s="24">
        <v>30137</v>
      </c>
      <c r="H12" s="24">
        <v>-75800</v>
      </c>
      <c r="I12" s="24">
        <v>68646</v>
      </c>
      <c r="J12" s="24">
        <v>22983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22983</v>
      </c>
      <c r="X12" s="24">
        <v>16749</v>
      </c>
      <c r="Y12" s="24">
        <v>6234</v>
      </c>
      <c r="Z12" s="6">
        <v>37.22</v>
      </c>
      <c r="AA12" s="22">
        <v>67000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32472893</v>
      </c>
      <c r="D15" s="19">
        <f>SUM(D16:D18)</f>
        <v>0</v>
      </c>
      <c r="E15" s="20">
        <f t="shared" si="2"/>
        <v>48480000</v>
      </c>
      <c r="F15" s="21">
        <f t="shared" si="2"/>
        <v>48480000</v>
      </c>
      <c r="G15" s="21">
        <f t="shared" si="2"/>
        <v>205871</v>
      </c>
      <c r="H15" s="21">
        <f t="shared" si="2"/>
        <v>534656</v>
      </c>
      <c r="I15" s="21">
        <f t="shared" si="2"/>
        <v>237531</v>
      </c>
      <c r="J15" s="21">
        <f t="shared" si="2"/>
        <v>978058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978058</v>
      </c>
      <c r="X15" s="21">
        <f t="shared" si="2"/>
        <v>11784255</v>
      </c>
      <c r="Y15" s="21">
        <f t="shared" si="2"/>
        <v>-10806197</v>
      </c>
      <c r="Z15" s="4">
        <f>+IF(X15&lt;&gt;0,+(Y15/X15)*100,0)</f>
        <v>-91.70029840664515</v>
      </c>
      <c r="AA15" s="19">
        <f>SUM(AA16:AA18)</f>
        <v>48480000</v>
      </c>
    </row>
    <row r="16" spans="1:27" ht="12.75">
      <c r="A16" s="5" t="s">
        <v>43</v>
      </c>
      <c r="B16" s="3"/>
      <c r="C16" s="22">
        <v>8442587</v>
      </c>
      <c r="D16" s="22"/>
      <c r="E16" s="23">
        <v>1866400</v>
      </c>
      <c r="F16" s="24">
        <v>1866400</v>
      </c>
      <c r="G16" s="24">
        <v>10980</v>
      </c>
      <c r="H16" s="24">
        <v>7229</v>
      </c>
      <c r="I16" s="24">
        <v>-1512</v>
      </c>
      <c r="J16" s="24">
        <v>16697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16697</v>
      </c>
      <c r="X16" s="24">
        <v>468675</v>
      </c>
      <c r="Y16" s="24">
        <v>-451978</v>
      </c>
      <c r="Z16" s="6">
        <v>-96.44</v>
      </c>
      <c r="AA16" s="22">
        <v>1866400</v>
      </c>
    </row>
    <row r="17" spans="1:27" ht="12.75">
      <c r="A17" s="5" t="s">
        <v>44</v>
      </c>
      <c r="B17" s="3"/>
      <c r="C17" s="22">
        <v>24030306</v>
      </c>
      <c r="D17" s="22"/>
      <c r="E17" s="23">
        <v>46613600</v>
      </c>
      <c r="F17" s="24">
        <v>46613600</v>
      </c>
      <c r="G17" s="24">
        <v>194891</v>
      </c>
      <c r="H17" s="24">
        <v>527427</v>
      </c>
      <c r="I17" s="24">
        <v>239043</v>
      </c>
      <c r="J17" s="24">
        <v>961361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961361</v>
      </c>
      <c r="X17" s="24">
        <v>11315580</v>
      </c>
      <c r="Y17" s="24">
        <v>-10354219</v>
      </c>
      <c r="Z17" s="6">
        <v>-91.5</v>
      </c>
      <c r="AA17" s="22">
        <v>46613600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85090973</v>
      </c>
      <c r="D19" s="19">
        <f>SUM(D20:D23)</f>
        <v>0</v>
      </c>
      <c r="E19" s="20">
        <f t="shared" si="3"/>
        <v>88143944</v>
      </c>
      <c r="F19" s="21">
        <f t="shared" si="3"/>
        <v>88143944</v>
      </c>
      <c r="G19" s="21">
        <f t="shared" si="3"/>
        <v>51044227</v>
      </c>
      <c r="H19" s="21">
        <f t="shared" si="3"/>
        <v>3676886</v>
      </c>
      <c r="I19" s="21">
        <f t="shared" si="3"/>
        <v>4514310</v>
      </c>
      <c r="J19" s="21">
        <f t="shared" si="3"/>
        <v>59235423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59235423</v>
      </c>
      <c r="X19" s="21">
        <f t="shared" si="3"/>
        <v>43612664</v>
      </c>
      <c r="Y19" s="21">
        <f t="shared" si="3"/>
        <v>15622759</v>
      </c>
      <c r="Z19" s="4">
        <f>+IF(X19&lt;&gt;0,+(Y19/X19)*100,0)</f>
        <v>35.82161135582087</v>
      </c>
      <c r="AA19" s="19">
        <f>SUM(AA20:AA23)</f>
        <v>88143944</v>
      </c>
    </row>
    <row r="20" spans="1:27" ht="12.75">
      <c r="A20" s="5" t="s">
        <v>47</v>
      </c>
      <c r="B20" s="3"/>
      <c r="C20" s="22">
        <v>55425708</v>
      </c>
      <c r="D20" s="22"/>
      <c r="E20" s="23">
        <v>59725276</v>
      </c>
      <c r="F20" s="24">
        <v>59725276</v>
      </c>
      <c r="G20" s="24">
        <v>26030910</v>
      </c>
      <c r="H20" s="24">
        <v>3310857</v>
      </c>
      <c r="I20" s="24">
        <v>4163388</v>
      </c>
      <c r="J20" s="24">
        <v>33505155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33505155</v>
      </c>
      <c r="X20" s="24">
        <v>26789154</v>
      </c>
      <c r="Y20" s="24">
        <v>6716001</v>
      </c>
      <c r="Z20" s="6">
        <v>25.07</v>
      </c>
      <c r="AA20" s="22">
        <v>59725276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29665265</v>
      </c>
      <c r="D23" s="22"/>
      <c r="E23" s="23">
        <v>28418668</v>
      </c>
      <c r="F23" s="24">
        <v>28418668</v>
      </c>
      <c r="G23" s="24">
        <v>25013317</v>
      </c>
      <c r="H23" s="24">
        <v>366029</v>
      </c>
      <c r="I23" s="24">
        <v>350922</v>
      </c>
      <c r="J23" s="24">
        <v>25730268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25730268</v>
      </c>
      <c r="X23" s="24">
        <v>16823510</v>
      </c>
      <c r="Y23" s="24">
        <v>8906758</v>
      </c>
      <c r="Z23" s="6">
        <v>52.94</v>
      </c>
      <c r="AA23" s="22">
        <v>28418668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242486510</v>
      </c>
      <c r="D25" s="44">
        <f>+D5+D9+D15+D19+D24</f>
        <v>0</v>
      </c>
      <c r="E25" s="45">
        <f t="shared" si="4"/>
        <v>239212830</v>
      </c>
      <c r="F25" s="46">
        <f t="shared" si="4"/>
        <v>239212830</v>
      </c>
      <c r="G25" s="46">
        <f t="shared" si="4"/>
        <v>65919653</v>
      </c>
      <c r="H25" s="46">
        <f t="shared" si="4"/>
        <v>7428796</v>
      </c>
      <c r="I25" s="46">
        <f t="shared" si="4"/>
        <v>7966778</v>
      </c>
      <c r="J25" s="46">
        <f t="shared" si="4"/>
        <v>81315227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81315227</v>
      </c>
      <c r="X25" s="46">
        <f t="shared" si="4"/>
        <v>122018921</v>
      </c>
      <c r="Y25" s="46">
        <f t="shared" si="4"/>
        <v>-40703694</v>
      </c>
      <c r="Z25" s="47">
        <f>+IF(X25&lt;&gt;0,+(Y25/X25)*100,0)</f>
        <v>-33.358510029768254</v>
      </c>
      <c r="AA25" s="44">
        <f>+AA5+AA9+AA15+AA19+AA24</f>
        <v>239212830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63108735</v>
      </c>
      <c r="D28" s="19">
        <f>SUM(D29:D31)</f>
        <v>0</v>
      </c>
      <c r="E28" s="20">
        <f t="shared" si="5"/>
        <v>82242083</v>
      </c>
      <c r="F28" s="21">
        <f t="shared" si="5"/>
        <v>82242083</v>
      </c>
      <c r="G28" s="21">
        <f t="shared" si="5"/>
        <v>3674436</v>
      </c>
      <c r="H28" s="21">
        <f t="shared" si="5"/>
        <v>1863358</v>
      </c>
      <c r="I28" s="21">
        <f t="shared" si="5"/>
        <v>5788047</v>
      </c>
      <c r="J28" s="21">
        <f t="shared" si="5"/>
        <v>11325841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11325841</v>
      </c>
      <c r="X28" s="21">
        <f t="shared" si="5"/>
        <v>17723601</v>
      </c>
      <c r="Y28" s="21">
        <f t="shared" si="5"/>
        <v>-6397760</v>
      </c>
      <c r="Z28" s="4">
        <f>+IF(X28&lt;&gt;0,+(Y28/X28)*100,0)</f>
        <v>-36.09740481068153</v>
      </c>
      <c r="AA28" s="19">
        <f>SUM(AA29:AA31)</f>
        <v>82242083</v>
      </c>
    </row>
    <row r="29" spans="1:27" ht="12.75">
      <c r="A29" s="5" t="s">
        <v>33</v>
      </c>
      <c r="B29" s="3"/>
      <c r="C29" s="22">
        <v>23517673</v>
      </c>
      <c r="D29" s="22"/>
      <c r="E29" s="23">
        <v>29166238</v>
      </c>
      <c r="F29" s="24">
        <v>29166238</v>
      </c>
      <c r="G29" s="24">
        <v>1553249</v>
      </c>
      <c r="H29" s="24">
        <v>-4303</v>
      </c>
      <c r="I29" s="24">
        <v>2003110</v>
      </c>
      <c r="J29" s="24">
        <v>3552056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3552056</v>
      </c>
      <c r="X29" s="24">
        <v>6546719</v>
      </c>
      <c r="Y29" s="24">
        <v>-2994663</v>
      </c>
      <c r="Z29" s="6">
        <v>-45.74</v>
      </c>
      <c r="AA29" s="22">
        <v>29166238</v>
      </c>
    </row>
    <row r="30" spans="1:27" ht="12.75">
      <c r="A30" s="5" t="s">
        <v>34</v>
      </c>
      <c r="B30" s="3"/>
      <c r="C30" s="25">
        <v>22863456</v>
      </c>
      <c r="D30" s="25"/>
      <c r="E30" s="26">
        <v>23549278</v>
      </c>
      <c r="F30" s="27">
        <v>23549278</v>
      </c>
      <c r="G30" s="27">
        <v>1342463</v>
      </c>
      <c r="H30" s="27">
        <v>1027948</v>
      </c>
      <c r="I30" s="27">
        <v>2316831</v>
      </c>
      <c r="J30" s="27">
        <v>4687242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4687242</v>
      </c>
      <c r="X30" s="27">
        <v>5656191</v>
      </c>
      <c r="Y30" s="27">
        <v>-968949</v>
      </c>
      <c r="Z30" s="7">
        <v>-17.13</v>
      </c>
      <c r="AA30" s="25">
        <v>23549278</v>
      </c>
    </row>
    <row r="31" spans="1:27" ht="12.75">
      <c r="A31" s="5" t="s">
        <v>35</v>
      </c>
      <c r="B31" s="3"/>
      <c r="C31" s="22">
        <v>16727606</v>
      </c>
      <c r="D31" s="22"/>
      <c r="E31" s="23">
        <v>29526567</v>
      </c>
      <c r="F31" s="24">
        <v>29526567</v>
      </c>
      <c r="G31" s="24">
        <v>778724</v>
      </c>
      <c r="H31" s="24">
        <v>839713</v>
      </c>
      <c r="I31" s="24">
        <v>1468106</v>
      </c>
      <c r="J31" s="24">
        <v>3086543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3086543</v>
      </c>
      <c r="X31" s="24">
        <v>5520691</v>
      </c>
      <c r="Y31" s="24">
        <v>-2434148</v>
      </c>
      <c r="Z31" s="6">
        <v>-44.09</v>
      </c>
      <c r="AA31" s="22">
        <v>29526567</v>
      </c>
    </row>
    <row r="32" spans="1:27" ht="12.75">
      <c r="A32" s="2" t="s">
        <v>36</v>
      </c>
      <c r="B32" s="3"/>
      <c r="C32" s="19">
        <f aca="true" t="shared" si="6" ref="C32:Y32">SUM(C33:C37)</f>
        <v>16812008</v>
      </c>
      <c r="D32" s="19">
        <f>SUM(D33:D37)</f>
        <v>0</v>
      </c>
      <c r="E32" s="20">
        <f t="shared" si="6"/>
        <v>12923094</v>
      </c>
      <c r="F32" s="21">
        <f t="shared" si="6"/>
        <v>12923094</v>
      </c>
      <c r="G32" s="21">
        <f t="shared" si="6"/>
        <v>949895</v>
      </c>
      <c r="H32" s="21">
        <f t="shared" si="6"/>
        <v>1054612</v>
      </c>
      <c r="I32" s="21">
        <f t="shared" si="6"/>
        <v>1162071</v>
      </c>
      <c r="J32" s="21">
        <f t="shared" si="6"/>
        <v>3166578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3166578</v>
      </c>
      <c r="X32" s="21">
        <f t="shared" si="6"/>
        <v>2018116</v>
      </c>
      <c r="Y32" s="21">
        <f t="shared" si="6"/>
        <v>1148462</v>
      </c>
      <c r="Z32" s="4">
        <f>+IF(X32&lt;&gt;0,+(Y32/X32)*100,0)</f>
        <v>56.90763068128889</v>
      </c>
      <c r="AA32" s="19">
        <f>SUM(AA33:AA37)</f>
        <v>12923094</v>
      </c>
    </row>
    <row r="33" spans="1:27" ht="12.75">
      <c r="A33" s="5" t="s">
        <v>37</v>
      </c>
      <c r="B33" s="3"/>
      <c r="C33" s="22">
        <v>6444087</v>
      </c>
      <c r="D33" s="22"/>
      <c r="E33" s="23">
        <v>7949122</v>
      </c>
      <c r="F33" s="24">
        <v>7949122</v>
      </c>
      <c r="G33" s="24">
        <v>515418</v>
      </c>
      <c r="H33" s="24">
        <v>370297</v>
      </c>
      <c r="I33" s="24">
        <v>450766</v>
      </c>
      <c r="J33" s="24">
        <v>1336481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1336481</v>
      </c>
      <c r="X33" s="24">
        <v>1494807</v>
      </c>
      <c r="Y33" s="24">
        <v>-158326</v>
      </c>
      <c r="Z33" s="6">
        <v>-10.59</v>
      </c>
      <c r="AA33" s="22">
        <v>7949122</v>
      </c>
    </row>
    <row r="34" spans="1:27" ht="12.75">
      <c r="A34" s="5" t="s">
        <v>38</v>
      </c>
      <c r="B34" s="3"/>
      <c r="C34" s="22">
        <v>1036362</v>
      </c>
      <c r="D34" s="22"/>
      <c r="E34" s="23">
        <v>1105086</v>
      </c>
      <c r="F34" s="24">
        <v>1105086</v>
      </c>
      <c r="G34" s="24">
        <v>32700</v>
      </c>
      <c r="H34" s="24">
        <v>68916</v>
      </c>
      <c r="I34" s="24">
        <v>91608</v>
      </c>
      <c r="J34" s="24">
        <v>193224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193224</v>
      </c>
      <c r="X34" s="24">
        <v>221627</v>
      </c>
      <c r="Y34" s="24">
        <v>-28403</v>
      </c>
      <c r="Z34" s="6">
        <v>-12.82</v>
      </c>
      <c r="AA34" s="22">
        <v>1105086</v>
      </c>
    </row>
    <row r="35" spans="1:27" ht="12.75">
      <c r="A35" s="5" t="s">
        <v>39</v>
      </c>
      <c r="B35" s="3"/>
      <c r="C35" s="22">
        <v>9331559</v>
      </c>
      <c r="D35" s="22"/>
      <c r="E35" s="23">
        <v>3868886</v>
      </c>
      <c r="F35" s="24">
        <v>3868886</v>
      </c>
      <c r="G35" s="24">
        <v>401777</v>
      </c>
      <c r="H35" s="24">
        <v>615399</v>
      </c>
      <c r="I35" s="24">
        <v>619697</v>
      </c>
      <c r="J35" s="24">
        <v>1636873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1636873</v>
      </c>
      <c r="X35" s="24">
        <v>301682</v>
      </c>
      <c r="Y35" s="24">
        <v>1335191</v>
      </c>
      <c r="Z35" s="6">
        <v>442.58</v>
      </c>
      <c r="AA35" s="22">
        <v>3868886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41544057</v>
      </c>
      <c r="D38" s="19">
        <f>SUM(D39:D41)</f>
        <v>0</v>
      </c>
      <c r="E38" s="20">
        <f t="shared" si="7"/>
        <v>40775409</v>
      </c>
      <c r="F38" s="21">
        <f t="shared" si="7"/>
        <v>40775409</v>
      </c>
      <c r="G38" s="21">
        <f t="shared" si="7"/>
        <v>2119985</v>
      </c>
      <c r="H38" s="21">
        <f t="shared" si="7"/>
        <v>2066498</v>
      </c>
      <c r="I38" s="21">
        <f t="shared" si="7"/>
        <v>2577853</v>
      </c>
      <c r="J38" s="21">
        <f t="shared" si="7"/>
        <v>6764336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6764336</v>
      </c>
      <c r="X38" s="21">
        <f t="shared" si="7"/>
        <v>6669713</v>
      </c>
      <c r="Y38" s="21">
        <f t="shared" si="7"/>
        <v>94623</v>
      </c>
      <c r="Z38" s="4">
        <f>+IF(X38&lt;&gt;0,+(Y38/X38)*100,0)</f>
        <v>1.4186967265308117</v>
      </c>
      <c r="AA38" s="19">
        <f>SUM(AA39:AA41)</f>
        <v>40775409</v>
      </c>
    </row>
    <row r="39" spans="1:27" ht="12.75">
      <c r="A39" s="5" t="s">
        <v>43</v>
      </c>
      <c r="B39" s="3"/>
      <c r="C39" s="22">
        <v>20166033</v>
      </c>
      <c r="D39" s="22"/>
      <c r="E39" s="23">
        <v>16641555</v>
      </c>
      <c r="F39" s="24">
        <v>16641555</v>
      </c>
      <c r="G39" s="24">
        <v>1399960</v>
      </c>
      <c r="H39" s="24">
        <v>1352610</v>
      </c>
      <c r="I39" s="24">
        <v>1689198</v>
      </c>
      <c r="J39" s="24">
        <v>4441768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4441768</v>
      </c>
      <c r="X39" s="24">
        <v>3910887</v>
      </c>
      <c r="Y39" s="24">
        <v>530881</v>
      </c>
      <c r="Z39" s="6">
        <v>13.57</v>
      </c>
      <c r="AA39" s="22">
        <v>16641555</v>
      </c>
    </row>
    <row r="40" spans="1:27" ht="12.75">
      <c r="A40" s="5" t="s">
        <v>44</v>
      </c>
      <c r="B40" s="3"/>
      <c r="C40" s="22">
        <v>21378024</v>
      </c>
      <c r="D40" s="22"/>
      <c r="E40" s="23">
        <v>23980142</v>
      </c>
      <c r="F40" s="24">
        <v>23980142</v>
      </c>
      <c r="G40" s="24">
        <v>720025</v>
      </c>
      <c r="H40" s="24">
        <v>713888</v>
      </c>
      <c r="I40" s="24">
        <v>888655</v>
      </c>
      <c r="J40" s="24">
        <v>2322568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2322568</v>
      </c>
      <c r="X40" s="24">
        <v>2758826</v>
      </c>
      <c r="Y40" s="24">
        <v>-436258</v>
      </c>
      <c r="Z40" s="6">
        <v>-15.81</v>
      </c>
      <c r="AA40" s="22">
        <v>23980142</v>
      </c>
    </row>
    <row r="41" spans="1:27" ht="12.75">
      <c r="A41" s="5" t="s">
        <v>45</v>
      </c>
      <c r="B41" s="3"/>
      <c r="C41" s="22"/>
      <c r="D41" s="22"/>
      <c r="E41" s="23">
        <v>153712</v>
      </c>
      <c r="F41" s="24">
        <v>153712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153712</v>
      </c>
    </row>
    <row r="42" spans="1:27" ht="12.75">
      <c r="A42" s="2" t="s">
        <v>46</v>
      </c>
      <c r="B42" s="8"/>
      <c r="C42" s="19">
        <f aca="true" t="shared" si="8" ref="C42:Y42">SUM(C43:C46)</f>
        <v>51203270</v>
      </c>
      <c r="D42" s="19">
        <f>SUM(D43:D46)</f>
        <v>0</v>
      </c>
      <c r="E42" s="20">
        <f t="shared" si="8"/>
        <v>68419296</v>
      </c>
      <c r="F42" s="21">
        <f t="shared" si="8"/>
        <v>68419296</v>
      </c>
      <c r="G42" s="21">
        <f t="shared" si="8"/>
        <v>4717518</v>
      </c>
      <c r="H42" s="21">
        <f t="shared" si="8"/>
        <v>5022973</v>
      </c>
      <c r="I42" s="21">
        <f t="shared" si="8"/>
        <v>4773881</v>
      </c>
      <c r="J42" s="21">
        <f t="shared" si="8"/>
        <v>14514372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14514372</v>
      </c>
      <c r="X42" s="21">
        <f t="shared" si="8"/>
        <v>15026332</v>
      </c>
      <c r="Y42" s="21">
        <f t="shared" si="8"/>
        <v>-511960</v>
      </c>
      <c r="Z42" s="4">
        <f>+IF(X42&lt;&gt;0,+(Y42/X42)*100,0)</f>
        <v>-3.407085641392723</v>
      </c>
      <c r="AA42" s="19">
        <f>SUM(AA43:AA46)</f>
        <v>68419296</v>
      </c>
    </row>
    <row r="43" spans="1:27" ht="12.75">
      <c r="A43" s="5" t="s">
        <v>47</v>
      </c>
      <c r="B43" s="3"/>
      <c r="C43" s="22">
        <v>34905191</v>
      </c>
      <c r="D43" s="22"/>
      <c r="E43" s="23">
        <v>40617263</v>
      </c>
      <c r="F43" s="24">
        <v>40617263</v>
      </c>
      <c r="G43" s="24">
        <v>3635370</v>
      </c>
      <c r="H43" s="24">
        <v>4076935</v>
      </c>
      <c r="I43" s="24">
        <v>3672982</v>
      </c>
      <c r="J43" s="24">
        <v>11385287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11385287</v>
      </c>
      <c r="X43" s="24">
        <v>9985164</v>
      </c>
      <c r="Y43" s="24">
        <v>1400123</v>
      </c>
      <c r="Z43" s="6">
        <v>14.02</v>
      </c>
      <c r="AA43" s="22">
        <v>40617263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>
        <v>2272427</v>
      </c>
      <c r="D45" s="25"/>
      <c r="E45" s="26">
        <v>2865707</v>
      </c>
      <c r="F45" s="27">
        <v>2865707</v>
      </c>
      <c r="G45" s="27">
        <v>216349</v>
      </c>
      <c r="H45" s="27">
        <v>78223</v>
      </c>
      <c r="I45" s="27">
        <v>77585</v>
      </c>
      <c r="J45" s="27">
        <v>372157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372157</v>
      </c>
      <c r="X45" s="27">
        <v>262698</v>
      </c>
      <c r="Y45" s="27">
        <v>109459</v>
      </c>
      <c r="Z45" s="7">
        <v>41.67</v>
      </c>
      <c r="AA45" s="25">
        <v>2865707</v>
      </c>
    </row>
    <row r="46" spans="1:27" ht="12.75">
      <c r="A46" s="5" t="s">
        <v>50</v>
      </c>
      <c r="B46" s="3"/>
      <c r="C46" s="22">
        <v>14025652</v>
      </c>
      <c r="D46" s="22"/>
      <c r="E46" s="23">
        <v>24936326</v>
      </c>
      <c r="F46" s="24">
        <v>24936326</v>
      </c>
      <c r="G46" s="24">
        <v>865799</v>
      </c>
      <c r="H46" s="24">
        <v>867815</v>
      </c>
      <c r="I46" s="24">
        <v>1023314</v>
      </c>
      <c r="J46" s="24">
        <v>2756928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2756928</v>
      </c>
      <c r="X46" s="24">
        <v>4778470</v>
      </c>
      <c r="Y46" s="24">
        <v>-2021542</v>
      </c>
      <c r="Z46" s="6">
        <v>-42.31</v>
      </c>
      <c r="AA46" s="22">
        <v>24936326</v>
      </c>
    </row>
    <row r="47" spans="1:27" ht="12.75">
      <c r="A47" s="2" t="s">
        <v>51</v>
      </c>
      <c r="B47" s="8" t="s">
        <v>52</v>
      </c>
      <c r="C47" s="19"/>
      <c r="D47" s="19"/>
      <c r="E47" s="20">
        <v>1706259</v>
      </c>
      <c r="F47" s="21">
        <v>1706259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1706259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172668070</v>
      </c>
      <c r="D48" s="44">
        <f>+D28+D32+D38+D42+D47</f>
        <v>0</v>
      </c>
      <c r="E48" s="45">
        <f t="shared" si="9"/>
        <v>206066141</v>
      </c>
      <c r="F48" s="46">
        <f t="shared" si="9"/>
        <v>206066141</v>
      </c>
      <c r="G48" s="46">
        <f t="shared" si="9"/>
        <v>11461834</v>
      </c>
      <c r="H48" s="46">
        <f t="shared" si="9"/>
        <v>10007441</v>
      </c>
      <c r="I48" s="46">
        <f t="shared" si="9"/>
        <v>14301852</v>
      </c>
      <c r="J48" s="46">
        <f t="shared" si="9"/>
        <v>35771127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35771127</v>
      </c>
      <c r="X48" s="46">
        <f t="shared" si="9"/>
        <v>41437762</v>
      </c>
      <c r="Y48" s="46">
        <f t="shared" si="9"/>
        <v>-5666635</v>
      </c>
      <c r="Z48" s="47">
        <f>+IF(X48&lt;&gt;0,+(Y48/X48)*100,0)</f>
        <v>-13.67505079062909</v>
      </c>
      <c r="AA48" s="44">
        <f>+AA28+AA32+AA38+AA42+AA47</f>
        <v>206066141</v>
      </c>
    </row>
    <row r="49" spans="1:27" ht="12.75">
      <c r="A49" s="14" t="s">
        <v>58</v>
      </c>
      <c r="B49" s="15"/>
      <c r="C49" s="48">
        <f aca="true" t="shared" si="10" ref="C49:Y49">+C25-C48</f>
        <v>69818440</v>
      </c>
      <c r="D49" s="48">
        <f>+D25-D48</f>
        <v>0</v>
      </c>
      <c r="E49" s="49">
        <f t="shared" si="10"/>
        <v>33146689</v>
      </c>
      <c r="F49" s="50">
        <f t="shared" si="10"/>
        <v>33146689</v>
      </c>
      <c r="G49" s="50">
        <f t="shared" si="10"/>
        <v>54457819</v>
      </c>
      <c r="H49" s="50">
        <f t="shared" si="10"/>
        <v>-2578645</v>
      </c>
      <c r="I49" s="50">
        <f t="shared" si="10"/>
        <v>-6335074</v>
      </c>
      <c r="J49" s="50">
        <f t="shared" si="10"/>
        <v>45544100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45544100</v>
      </c>
      <c r="X49" s="50">
        <f>IF(F25=F48,0,X25-X48)</f>
        <v>80581159</v>
      </c>
      <c r="Y49" s="50">
        <f t="shared" si="10"/>
        <v>-35037059</v>
      </c>
      <c r="Z49" s="51">
        <f>+IF(X49&lt;&gt;0,+(Y49/X49)*100,0)</f>
        <v>-43.480460488288585</v>
      </c>
      <c r="AA49" s="48">
        <f>+AA25-AA48</f>
        <v>33146689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76932</v>
      </c>
      <c r="I5" s="21">
        <f t="shared" si="0"/>
        <v>76932</v>
      </c>
      <c r="J5" s="21">
        <f t="shared" si="0"/>
        <v>153864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153864</v>
      </c>
      <c r="X5" s="21">
        <f t="shared" si="0"/>
        <v>14274719</v>
      </c>
      <c r="Y5" s="21">
        <f t="shared" si="0"/>
        <v>-14120855</v>
      </c>
      <c r="Z5" s="4">
        <f>+IF(X5&lt;&gt;0,+(Y5/X5)*100,0)</f>
        <v>-98.92212238993987</v>
      </c>
      <c r="AA5" s="19">
        <f>SUM(AA6:AA8)</f>
        <v>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1291399</v>
      </c>
      <c r="Y6" s="24">
        <v>-1291399</v>
      </c>
      <c r="Z6" s="6">
        <v>-100</v>
      </c>
      <c r="AA6" s="22"/>
    </row>
    <row r="7" spans="1:27" ht="12.75">
      <c r="A7" s="5" t="s">
        <v>34</v>
      </c>
      <c r="B7" s="3"/>
      <c r="C7" s="25"/>
      <c r="D7" s="25"/>
      <c r="E7" s="26"/>
      <c r="F7" s="27"/>
      <c r="G7" s="27"/>
      <c r="H7" s="27">
        <v>51987</v>
      </c>
      <c r="I7" s="27">
        <v>51987</v>
      </c>
      <c r="J7" s="27">
        <v>103974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103974</v>
      </c>
      <c r="X7" s="27">
        <v>12102113</v>
      </c>
      <c r="Y7" s="27">
        <v>-11998139</v>
      </c>
      <c r="Z7" s="7">
        <v>-99.14</v>
      </c>
      <c r="AA7" s="25"/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>
        <v>24945</v>
      </c>
      <c r="I8" s="24">
        <v>24945</v>
      </c>
      <c r="J8" s="24">
        <v>49890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49890</v>
      </c>
      <c r="X8" s="24">
        <v>881207</v>
      </c>
      <c r="Y8" s="24">
        <v>-831317</v>
      </c>
      <c r="Z8" s="6">
        <v>-94.34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2408732</v>
      </c>
      <c r="Y9" s="21">
        <f t="shared" si="1"/>
        <v>-2408732</v>
      </c>
      <c r="Z9" s="4">
        <f>+IF(X9&lt;&gt;0,+(Y9/X9)*100,0)</f>
        <v>-100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1049556</v>
      </c>
      <c r="Y10" s="24">
        <v>-1049556</v>
      </c>
      <c r="Z10" s="6">
        <v>-100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89806</v>
      </c>
      <c r="Y11" s="24">
        <v>-89806</v>
      </c>
      <c r="Z11" s="6">
        <v>-100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1269370</v>
      </c>
      <c r="Y12" s="24">
        <v>-1269370</v>
      </c>
      <c r="Z12" s="6">
        <v>-100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4663828</v>
      </c>
      <c r="Y15" s="21">
        <f t="shared" si="2"/>
        <v>-4663828</v>
      </c>
      <c r="Z15" s="4">
        <f>+IF(X15&lt;&gt;0,+(Y15/X15)*100,0)</f>
        <v>-100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55364</v>
      </c>
      <c r="Y16" s="24">
        <v>-55364</v>
      </c>
      <c r="Z16" s="6">
        <v>-100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4608464</v>
      </c>
      <c r="Y17" s="24">
        <v>-4608464</v>
      </c>
      <c r="Z17" s="6">
        <v>-100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280753</v>
      </c>
      <c r="I19" s="21">
        <f t="shared" si="3"/>
        <v>280753</v>
      </c>
      <c r="J19" s="21">
        <f t="shared" si="3"/>
        <v>561506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561506</v>
      </c>
      <c r="X19" s="21">
        <f t="shared" si="3"/>
        <v>21157316</v>
      </c>
      <c r="Y19" s="21">
        <f t="shared" si="3"/>
        <v>-20595810</v>
      </c>
      <c r="Z19" s="4">
        <f>+IF(X19&lt;&gt;0,+(Y19/X19)*100,0)</f>
        <v>-97.34604332610053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>
        <v>280753</v>
      </c>
      <c r="I20" s="24">
        <v>280753</v>
      </c>
      <c r="J20" s="24">
        <v>561506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561506</v>
      </c>
      <c r="X20" s="24">
        <v>17537306</v>
      </c>
      <c r="Y20" s="24">
        <v>-16975800</v>
      </c>
      <c r="Z20" s="6">
        <v>-96.8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3620010</v>
      </c>
      <c r="Y23" s="24">
        <v>-3620010</v>
      </c>
      <c r="Z23" s="6">
        <v>-100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175512</v>
      </c>
      <c r="Y24" s="21">
        <v>-175512</v>
      </c>
      <c r="Z24" s="4">
        <v>-100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0</v>
      </c>
      <c r="F25" s="46">
        <f t="shared" si="4"/>
        <v>0</v>
      </c>
      <c r="G25" s="46">
        <f t="shared" si="4"/>
        <v>0</v>
      </c>
      <c r="H25" s="46">
        <f t="shared" si="4"/>
        <v>357685</v>
      </c>
      <c r="I25" s="46">
        <f t="shared" si="4"/>
        <v>357685</v>
      </c>
      <c r="J25" s="46">
        <f t="shared" si="4"/>
        <v>715370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715370</v>
      </c>
      <c r="X25" s="46">
        <f t="shared" si="4"/>
        <v>42680107</v>
      </c>
      <c r="Y25" s="46">
        <f t="shared" si="4"/>
        <v>-41964737</v>
      </c>
      <c r="Z25" s="47">
        <f>+IF(X25&lt;&gt;0,+(Y25/X25)*100,0)</f>
        <v>-98.32387955353533</v>
      </c>
      <c r="AA25" s="44">
        <f>+AA5+AA9+AA15+AA19+AA24</f>
        <v>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0</v>
      </c>
      <c r="G28" s="21">
        <f t="shared" si="5"/>
        <v>0</v>
      </c>
      <c r="H28" s="21">
        <f t="shared" si="5"/>
        <v>1244303</v>
      </c>
      <c r="I28" s="21">
        <f t="shared" si="5"/>
        <v>1244303</v>
      </c>
      <c r="J28" s="21">
        <f t="shared" si="5"/>
        <v>2488606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2488606</v>
      </c>
      <c r="X28" s="21">
        <f t="shared" si="5"/>
        <v>12428554</v>
      </c>
      <c r="Y28" s="21">
        <f t="shared" si="5"/>
        <v>-9939948</v>
      </c>
      <c r="Z28" s="4">
        <f>+IF(X28&lt;&gt;0,+(Y28/X28)*100,0)</f>
        <v>-79.97670525469013</v>
      </c>
      <c r="AA28" s="19">
        <f>SUM(AA29:AA31)</f>
        <v>0</v>
      </c>
    </row>
    <row r="29" spans="1:27" ht="12.75">
      <c r="A29" s="5" t="s">
        <v>33</v>
      </c>
      <c r="B29" s="3"/>
      <c r="C29" s="22"/>
      <c r="D29" s="22"/>
      <c r="E29" s="23"/>
      <c r="F29" s="24"/>
      <c r="G29" s="24"/>
      <c r="H29" s="24">
        <v>189464</v>
      </c>
      <c r="I29" s="24">
        <v>189464</v>
      </c>
      <c r="J29" s="24">
        <v>378928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378928</v>
      </c>
      <c r="X29" s="24">
        <v>4562888</v>
      </c>
      <c r="Y29" s="24">
        <v>-4183960</v>
      </c>
      <c r="Z29" s="6">
        <v>-91.7</v>
      </c>
      <c r="AA29" s="22"/>
    </row>
    <row r="30" spans="1:27" ht="12.75">
      <c r="A30" s="5" t="s">
        <v>34</v>
      </c>
      <c r="B30" s="3"/>
      <c r="C30" s="25"/>
      <c r="D30" s="25"/>
      <c r="E30" s="26"/>
      <c r="F30" s="27"/>
      <c r="G30" s="27"/>
      <c r="H30" s="27">
        <v>811870</v>
      </c>
      <c r="I30" s="27">
        <v>811870</v>
      </c>
      <c r="J30" s="27">
        <v>1623740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1623740</v>
      </c>
      <c r="X30" s="27">
        <v>4991054</v>
      </c>
      <c r="Y30" s="27">
        <v>-3367314</v>
      </c>
      <c r="Z30" s="7">
        <v>-67.47</v>
      </c>
      <c r="AA30" s="25"/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>
        <v>242969</v>
      </c>
      <c r="I31" s="24">
        <v>242969</v>
      </c>
      <c r="J31" s="24">
        <v>485938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485938</v>
      </c>
      <c r="X31" s="24">
        <v>2874612</v>
      </c>
      <c r="Y31" s="24">
        <v>-2388674</v>
      </c>
      <c r="Z31" s="6">
        <v>-83.1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226567</v>
      </c>
      <c r="I32" s="21">
        <f t="shared" si="6"/>
        <v>226567</v>
      </c>
      <c r="J32" s="21">
        <f t="shared" si="6"/>
        <v>453134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453134</v>
      </c>
      <c r="X32" s="21">
        <f t="shared" si="6"/>
        <v>3840512</v>
      </c>
      <c r="Y32" s="21">
        <f t="shared" si="6"/>
        <v>-3387378</v>
      </c>
      <c r="Z32" s="4">
        <f>+IF(X32&lt;&gt;0,+(Y32/X32)*100,0)</f>
        <v>-88.20120858885481</v>
      </c>
      <c r="AA32" s="19">
        <f>SUM(AA33:AA37)</f>
        <v>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>
        <v>-11515</v>
      </c>
      <c r="I33" s="24">
        <v>-11515</v>
      </c>
      <c r="J33" s="24">
        <v>-23030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-23030</v>
      </c>
      <c r="X33" s="24">
        <v>1561726</v>
      </c>
      <c r="Y33" s="24">
        <v>-1584756</v>
      </c>
      <c r="Z33" s="6">
        <v>-101.47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>
        <v>64254</v>
      </c>
      <c r="I34" s="24">
        <v>64254</v>
      </c>
      <c r="J34" s="24">
        <v>128508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128508</v>
      </c>
      <c r="X34" s="24">
        <v>542142</v>
      </c>
      <c r="Y34" s="24">
        <v>-413634</v>
      </c>
      <c r="Z34" s="6">
        <v>-76.3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>
        <v>136849</v>
      </c>
      <c r="I35" s="24">
        <v>136849</v>
      </c>
      <c r="J35" s="24">
        <v>273698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273698</v>
      </c>
      <c r="X35" s="24">
        <v>1328464</v>
      </c>
      <c r="Y35" s="24">
        <v>-1054766</v>
      </c>
      <c r="Z35" s="6">
        <v>-79.4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>
        <v>36979</v>
      </c>
      <c r="I36" s="24">
        <v>36979</v>
      </c>
      <c r="J36" s="24">
        <v>73958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73958</v>
      </c>
      <c r="X36" s="24">
        <v>408180</v>
      </c>
      <c r="Y36" s="24">
        <v>-334222</v>
      </c>
      <c r="Z36" s="6">
        <v>-81.88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957268</v>
      </c>
      <c r="I38" s="21">
        <f t="shared" si="7"/>
        <v>957268</v>
      </c>
      <c r="J38" s="21">
        <f t="shared" si="7"/>
        <v>1914536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1914536</v>
      </c>
      <c r="X38" s="21">
        <f t="shared" si="7"/>
        <v>6681044</v>
      </c>
      <c r="Y38" s="21">
        <f t="shared" si="7"/>
        <v>-4766508</v>
      </c>
      <c r="Z38" s="4">
        <f>+IF(X38&lt;&gt;0,+(Y38/X38)*100,0)</f>
        <v>-71.34376004708245</v>
      </c>
      <c r="AA38" s="19">
        <f>SUM(AA39:AA41)</f>
        <v>0</v>
      </c>
    </row>
    <row r="39" spans="1:27" ht="12.75">
      <c r="A39" s="5" t="s">
        <v>43</v>
      </c>
      <c r="B39" s="3"/>
      <c r="C39" s="22"/>
      <c r="D39" s="22"/>
      <c r="E39" s="23"/>
      <c r="F39" s="24"/>
      <c r="G39" s="24"/>
      <c r="H39" s="24">
        <v>78564</v>
      </c>
      <c r="I39" s="24">
        <v>78564</v>
      </c>
      <c r="J39" s="24">
        <v>157128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157128</v>
      </c>
      <c r="X39" s="24">
        <v>615372</v>
      </c>
      <c r="Y39" s="24">
        <v>-458244</v>
      </c>
      <c r="Z39" s="6">
        <v>-74.47</v>
      </c>
      <c r="AA39" s="22"/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>
        <v>878704</v>
      </c>
      <c r="I40" s="24">
        <v>878704</v>
      </c>
      <c r="J40" s="24">
        <v>1757408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1757408</v>
      </c>
      <c r="X40" s="24">
        <v>6065672</v>
      </c>
      <c r="Y40" s="24">
        <v>-4308264</v>
      </c>
      <c r="Z40" s="6">
        <v>-71.03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9059329</v>
      </c>
      <c r="I42" s="21">
        <f t="shared" si="8"/>
        <v>9059329</v>
      </c>
      <c r="J42" s="21">
        <f t="shared" si="8"/>
        <v>18118658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18118658</v>
      </c>
      <c r="X42" s="21">
        <f t="shared" si="8"/>
        <v>20125760</v>
      </c>
      <c r="Y42" s="21">
        <f t="shared" si="8"/>
        <v>-2007102</v>
      </c>
      <c r="Z42" s="4">
        <f>+IF(X42&lt;&gt;0,+(Y42/X42)*100,0)</f>
        <v>-9.972801027141335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>
        <v>8658962</v>
      </c>
      <c r="I43" s="24">
        <v>8658962</v>
      </c>
      <c r="J43" s="24">
        <v>17317924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17317924</v>
      </c>
      <c r="X43" s="24">
        <v>16540466</v>
      </c>
      <c r="Y43" s="24">
        <v>777458</v>
      </c>
      <c r="Z43" s="6">
        <v>4.7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>
        <v>400367</v>
      </c>
      <c r="I46" s="24">
        <v>400367</v>
      </c>
      <c r="J46" s="24">
        <v>800734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800734</v>
      </c>
      <c r="X46" s="24">
        <v>3585294</v>
      </c>
      <c r="Y46" s="24">
        <v>-2784560</v>
      </c>
      <c r="Z46" s="6">
        <v>-77.67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>
        <v>265</v>
      </c>
      <c r="I47" s="21">
        <v>265</v>
      </c>
      <c r="J47" s="21">
        <v>530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530</v>
      </c>
      <c r="X47" s="21">
        <v>742210</v>
      </c>
      <c r="Y47" s="21">
        <v>-741680</v>
      </c>
      <c r="Z47" s="4">
        <v>-99.93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0</v>
      </c>
      <c r="F48" s="46">
        <f t="shared" si="9"/>
        <v>0</v>
      </c>
      <c r="G48" s="46">
        <f t="shared" si="9"/>
        <v>0</v>
      </c>
      <c r="H48" s="46">
        <f t="shared" si="9"/>
        <v>11487732</v>
      </c>
      <c r="I48" s="46">
        <f t="shared" si="9"/>
        <v>11487732</v>
      </c>
      <c r="J48" s="46">
        <f t="shared" si="9"/>
        <v>22975464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22975464</v>
      </c>
      <c r="X48" s="46">
        <f t="shared" si="9"/>
        <v>43818080</v>
      </c>
      <c r="Y48" s="46">
        <f t="shared" si="9"/>
        <v>-20842616</v>
      </c>
      <c r="Z48" s="47">
        <f>+IF(X48&lt;&gt;0,+(Y48/X48)*100,0)</f>
        <v>-47.566246626963114</v>
      </c>
      <c r="AA48" s="44">
        <f>+AA28+AA32+AA38+AA42+AA47</f>
        <v>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0</v>
      </c>
      <c r="F49" s="50">
        <f t="shared" si="10"/>
        <v>0</v>
      </c>
      <c r="G49" s="50">
        <f t="shared" si="10"/>
        <v>0</v>
      </c>
      <c r="H49" s="50">
        <f t="shared" si="10"/>
        <v>-11130047</v>
      </c>
      <c r="I49" s="50">
        <f t="shared" si="10"/>
        <v>-11130047</v>
      </c>
      <c r="J49" s="50">
        <f t="shared" si="10"/>
        <v>-22260094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-22260094</v>
      </c>
      <c r="X49" s="50">
        <f>IF(F25=F48,0,X25-X48)</f>
        <v>0</v>
      </c>
      <c r="Y49" s="50">
        <f t="shared" si="10"/>
        <v>-21122121</v>
      </c>
      <c r="Z49" s="51">
        <f>+IF(X49&lt;&gt;0,+(Y49/X49)*100,0)</f>
        <v>0</v>
      </c>
      <c r="AA49" s="48">
        <f>+AA25-AA48</f>
        <v>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240963278</v>
      </c>
      <c r="F5" s="21">
        <f t="shared" si="0"/>
        <v>240963278</v>
      </c>
      <c r="G5" s="21">
        <f t="shared" si="0"/>
        <v>94844141</v>
      </c>
      <c r="H5" s="21">
        <f t="shared" si="0"/>
        <v>2656926</v>
      </c>
      <c r="I5" s="21">
        <f t="shared" si="0"/>
        <v>3386995</v>
      </c>
      <c r="J5" s="21">
        <f t="shared" si="0"/>
        <v>100888062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100888062</v>
      </c>
      <c r="X5" s="21">
        <f t="shared" si="0"/>
        <v>77110251</v>
      </c>
      <c r="Y5" s="21">
        <f t="shared" si="0"/>
        <v>23777811</v>
      </c>
      <c r="Z5" s="4">
        <f>+IF(X5&lt;&gt;0,+(Y5/X5)*100,0)</f>
        <v>30.83612190550385</v>
      </c>
      <c r="AA5" s="19">
        <f>SUM(AA6:AA8)</f>
        <v>240963278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232474274</v>
      </c>
      <c r="F7" s="27">
        <v>232474274</v>
      </c>
      <c r="G7" s="27">
        <v>94695953</v>
      </c>
      <c r="H7" s="27">
        <v>2470801</v>
      </c>
      <c r="I7" s="27">
        <v>3361888</v>
      </c>
      <c r="J7" s="27">
        <v>100528642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100528642</v>
      </c>
      <c r="X7" s="27">
        <v>74988000</v>
      </c>
      <c r="Y7" s="27">
        <v>25540642</v>
      </c>
      <c r="Z7" s="7">
        <v>34.06</v>
      </c>
      <c r="AA7" s="25">
        <v>232474274</v>
      </c>
    </row>
    <row r="8" spans="1:27" ht="12.75">
      <c r="A8" s="5" t="s">
        <v>35</v>
      </c>
      <c r="B8" s="3"/>
      <c r="C8" s="22"/>
      <c r="D8" s="22"/>
      <c r="E8" s="23">
        <v>8489004</v>
      </c>
      <c r="F8" s="24">
        <v>8489004</v>
      </c>
      <c r="G8" s="24">
        <v>148188</v>
      </c>
      <c r="H8" s="24">
        <v>186125</v>
      </c>
      <c r="I8" s="24">
        <v>25107</v>
      </c>
      <c r="J8" s="24">
        <v>359420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359420</v>
      </c>
      <c r="X8" s="24">
        <v>2122251</v>
      </c>
      <c r="Y8" s="24">
        <v>-1762831</v>
      </c>
      <c r="Z8" s="6">
        <v>-83.06</v>
      </c>
      <c r="AA8" s="22">
        <v>8489004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4503280</v>
      </c>
      <c r="F9" s="21">
        <f t="shared" si="1"/>
        <v>4503280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1125750</v>
      </c>
      <c r="Y9" s="21">
        <f t="shared" si="1"/>
        <v>-1125750</v>
      </c>
      <c r="Z9" s="4">
        <f>+IF(X9&lt;&gt;0,+(Y9/X9)*100,0)</f>
        <v>-100</v>
      </c>
      <c r="AA9" s="19">
        <f>SUM(AA10:AA14)</f>
        <v>4503280</v>
      </c>
    </row>
    <row r="10" spans="1:27" ht="12.75">
      <c r="A10" s="5" t="s">
        <v>37</v>
      </c>
      <c r="B10" s="3"/>
      <c r="C10" s="22"/>
      <c r="D10" s="22"/>
      <c r="E10" s="23">
        <v>4503280</v>
      </c>
      <c r="F10" s="24">
        <v>4503280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1125750</v>
      </c>
      <c r="Y10" s="24">
        <v>-1125750</v>
      </c>
      <c r="Z10" s="6">
        <v>-100</v>
      </c>
      <c r="AA10" s="22">
        <v>4503280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202837392</v>
      </c>
      <c r="F15" s="21">
        <f t="shared" si="2"/>
        <v>202837392</v>
      </c>
      <c r="G15" s="21">
        <f t="shared" si="2"/>
        <v>18757445</v>
      </c>
      <c r="H15" s="21">
        <f t="shared" si="2"/>
        <v>12002489</v>
      </c>
      <c r="I15" s="21">
        <f t="shared" si="2"/>
        <v>8451306</v>
      </c>
      <c r="J15" s="21">
        <f t="shared" si="2"/>
        <v>39211240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39211240</v>
      </c>
      <c r="X15" s="21">
        <f t="shared" si="2"/>
        <v>50709249</v>
      </c>
      <c r="Y15" s="21">
        <f t="shared" si="2"/>
        <v>-11498009</v>
      </c>
      <c r="Z15" s="4">
        <f>+IF(X15&lt;&gt;0,+(Y15/X15)*100,0)</f>
        <v>-22.67438233999482</v>
      </c>
      <c r="AA15" s="19">
        <f>SUM(AA16:AA18)</f>
        <v>202837392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191212000</v>
      </c>
      <c r="F17" s="24">
        <v>191212000</v>
      </c>
      <c r="G17" s="24">
        <v>18757445</v>
      </c>
      <c r="H17" s="24">
        <v>12002489</v>
      </c>
      <c r="I17" s="24">
        <v>8451306</v>
      </c>
      <c r="J17" s="24">
        <v>39211240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39211240</v>
      </c>
      <c r="X17" s="24">
        <v>47802999</v>
      </c>
      <c r="Y17" s="24">
        <v>-8591759</v>
      </c>
      <c r="Z17" s="6">
        <v>-17.97</v>
      </c>
      <c r="AA17" s="22">
        <v>191212000</v>
      </c>
    </row>
    <row r="18" spans="1:27" ht="12.75">
      <c r="A18" s="5" t="s">
        <v>45</v>
      </c>
      <c r="B18" s="3"/>
      <c r="C18" s="22"/>
      <c r="D18" s="22"/>
      <c r="E18" s="23">
        <v>11625392</v>
      </c>
      <c r="F18" s="24">
        <v>11625392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2906250</v>
      </c>
      <c r="Y18" s="24">
        <v>-2906250</v>
      </c>
      <c r="Z18" s="6">
        <v>-100</v>
      </c>
      <c r="AA18" s="22">
        <v>11625392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236750748</v>
      </c>
      <c r="F19" s="21">
        <f t="shared" si="3"/>
        <v>236750748</v>
      </c>
      <c r="G19" s="21">
        <f t="shared" si="3"/>
        <v>159300</v>
      </c>
      <c r="H19" s="21">
        <f t="shared" si="3"/>
        <v>11153871</v>
      </c>
      <c r="I19" s="21">
        <f t="shared" si="3"/>
        <v>8619072</v>
      </c>
      <c r="J19" s="21">
        <f t="shared" si="3"/>
        <v>19932243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19932243</v>
      </c>
      <c r="X19" s="21">
        <f t="shared" si="3"/>
        <v>42318249</v>
      </c>
      <c r="Y19" s="21">
        <f t="shared" si="3"/>
        <v>-22386006</v>
      </c>
      <c r="Z19" s="4">
        <f>+IF(X19&lt;&gt;0,+(Y19/X19)*100,0)</f>
        <v>-52.89917831902733</v>
      </c>
      <c r="AA19" s="19">
        <f>SUM(AA20:AA23)</f>
        <v>236750748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>
        <v>206143043</v>
      </c>
      <c r="F21" s="24">
        <v>206143043</v>
      </c>
      <c r="G21" s="24"/>
      <c r="H21" s="24">
        <v>5415210</v>
      </c>
      <c r="I21" s="24">
        <v>6836204</v>
      </c>
      <c r="J21" s="24">
        <v>12251414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12251414</v>
      </c>
      <c r="X21" s="24">
        <v>37956999</v>
      </c>
      <c r="Y21" s="24">
        <v>-25705585</v>
      </c>
      <c r="Z21" s="6">
        <v>-67.72</v>
      </c>
      <c r="AA21" s="22">
        <v>206143043</v>
      </c>
    </row>
    <row r="22" spans="1:27" ht="12.75">
      <c r="A22" s="5" t="s">
        <v>49</v>
      </c>
      <c r="B22" s="3"/>
      <c r="C22" s="25"/>
      <c r="D22" s="25"/>
      <c r="E22" s="26">
        <v>30607705</v>
      </c>
      <c r="F22" s="27">
        <v>30607705</v>
      </c>
      <c r="G22" s="27">
        <v>159300</v>
      </c>
      <c r="H22" s="27">
        <v>5738661</v>
      </c>
      <c r="I22" s="27">
        <v>1782868</v>
      </c>
      <c r="J22" s="27">
        <v>7680829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7680829</v>
      </c>
      <c r="X22" s="27">
        <v>4361250</v>
      </c>
      <c r="Y22" s="27">
        <v>3319579</v>
      </c>
      <c r="Z22" s="7">
        <v>76.12</v>
      </c>
      <c r="AA22" s="25">
        <v>30607705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685054698</v>
      </c>
      <c r="F25" s="46">
        <f t="shared" si="4"/>
        <v>685054698</v>
      </c>
      <c r="G25" s="46">
        <f t="shared" si="4"/>
        <v>113760886</v>
      </c>
      <c r="H25" s="46">
        <f t="shared" si="4"/>
        <v>25813286</v>
      </c>
      <c r="I25" s="46">
        <f t="shared" si="4"/>
        <v>20457373</v>
      </c>
      <c r="J25" s="46">
        <f t="shared" si="4"/>
        <v>160031545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160031545</v>
      </c>
      <c r="X25" s="46">
        <f t="shared" si="4"/>
        <v>171263499</v>
      </c>
      <c r="Y25" s="46">
        <f t="shared" si="4"/>
        <v>-11231954</v>
      </c>
      <c r="Z25" s="47">
        <f>+IF(X25&lt;&gt;0,+(Y25/X25)*100,0)</f>
        <v>-6.558288290022617</v>
      </c>
      <c r="AA25" s="44">
        <f>+AA5+AA9+AA15+AA19+AA24</f>
        <v>685054698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182639935</v>
      </c>
      <c r="F28" s="21">
        <f t="shared" si="5"/>
        <v>182639935</v>
      </c>
      <c r="G28" s="21">
        <f t="shared" si="5"/>
        <v>6228025</v>
      </c>
      <c r="H28" s="21">
        <f t="shared" si="5"/>
        <v>8853966</v>
      </c>
      <c r="I28" s="21">
        <f t="shared" si="5"/>
        <v>7609318</v>
      </c>
      <c r="J28" s="21">
        <f t="shared" si="5"/>
        <v>22691309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22691309</v>
      </c>
      <c r="X28" s="21">
        <f t="shared" si="5"/>
        <v>45659997</v>
      </c>
      <c r="Y28" s="21">
        <f t="shared" si="5"/>
        <v>-22968688</v>
      </c>
      <c r="Z28" s="4">
        <f>+IF(X28&lt;&gt;0,+(Y28/X28)*100,0)</f>
        <v>-50.30374399717985</v>
      </c>
      <c r="AA28" s="19">
        <f>SUM(AA29:AA31)</f>
        <v>182639935</v>
      </c>
    </row>
    <row r="29" spans="1:27" ht="12.75">
      <c r="A29" s="5" t="s">
        <v>33</v>
      </c>
      <c r="B29" s="3"/>
      <c r="C29" s="22"/>
      <c r="D29" s="22"/>
      <c r="E29" s="23">
        <v>48810641</v>
      </c>
      <c r="F29" s="24">
        <v>48810641</v>
      </c>
      <c r="G29" s="24">
        <v>2840984</v>
      </c>
      <c r="H29" s="24">
        <v>2440900</v>
      </c>
      <c r="I29" s="24">
        <v>3098209</v>
      </c>
      <c r="J29" s="24">
        <v>8380093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8380093</v>
      </c>
      <c r="X29" s="24">
        <v>12202749</v>
      </c>
      <c r="Y29" s="24">
        <v>-3822656</v>
      </c>
      <c r="Z29" s="6">
        <v>-31.33</v>
      </c>
      <c r="AA29" s="22">
        <v>48810641</v>
      </c>
    </row>
    <row r="30" spans="1:27" ht="12.75">
      <c r="A30" s="5" t="s">
        <v>34</v>
      </c>
      <c r="B30" s="3"/>
      <c r="C30" s="25"/>
      <c r="D30" s="25"/>
      <c r="E30" s="26">
        <v>74821254</v>
      </c>
      <c r="F30" s="27">
        <v>74821254</v>
      </c>
      <c r="G30" s="27">
        <v>1462747</v>
      </c>
      <c r="H30" s="27">
        <v>4044769</v>
      </c>
      <c r="I30" s="27">
        <v>1621953</v>
      </c>
      <c r="J30" s="27">
        <v>7129469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7129469</v>
      </c>
      <c r="X30" s="27">
        <v>18705249</v>
      </c>
      <c r="Y30" s="27">
        <v>-11575780</v>
      </c>
      <c r="Z30" s="7">
        <v>-61.89</v>
      </c>
      <c r="AA30" s="25">
        <v>74821254</v>
      </c>
    </row>
    <row r="31" spans="1:27" ht="12.75">
      <c r="A31" s="5" t="s">
        <v>35</v>
      </c>
      <c r="B31" s="3"/>
      <c r="C31" s="22"/>
      <c r="D31" s="22"/>
      <c r="E31" s="23">
        <v>59008040</v>
      </c>
      <c r="F31" s="24">
        <v>59008040</v>
      </c>
      <c r="G31" s="24">
        <v>1924294</v>
      </c>
      <c r="H31" s="24">
        <v>2368297</v>
      </c>
      <c r="I31" s="24">
        <v>2889156</v>
      </c>
      <c r="J31" s="24">
        <v>7181747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7181747</v>
      </c>
      <c r="X31" s="24">
        <v>14751999</v>
      </c>
      <c r="Y31" s="24">
        <v>-7570252</v>
      </c>
      <c r="Z31" s="6">
        <v>-51.32</v>
      </c>
      <c r="AA31" s="22">
        <v>59008040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15593868</v>
      </c>
      <c r="F32" s="21">
        <f t="shared" si="6"/>
        <v>15593868</v>
      </c>
      <c r="G32" s="21">
        <f t="shared" si="6"/>
        <v>1217147</v>
      </c>
      <c r="H32" s="21">
        <f t="shared" si="6"/>
        <v>1138213</v>
      </c>
      <c r="I32" s="21">
        <f t="shared" si="6"/>
        <v>1140845</v>
      </c>
      <c r="J32" s="21">
        <f t="shared" si="6"/>
        <v>3496205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3496205</v>
      </c>
      <c r="X32" s="21">
        <f t="shared" si="6"/>
        <v>3371250</v>
      </c>
      <c r="Y32" s="21">
        <f t="shared" si="6"/>
        <v>124955</v>
      </c>
      <c r="Z32" s="4">
        <f>+IF(X32&lt;&gt;0,+(Y32/X32)*100,0)</f>
        <v>3.7064886911383015</v>
      </c>
      <c r="AA32" s="19">
        <f>SUM(AA33:AA37)</f>
        <v>15593868</v>
      </c>
    </row>
    <row r="33" spans="1:27" ht="12.75">
      <c r="A33" s="5" t="s">
        <v>37</v>
      </c>
      <c r="B33" s="3"/>
      <c r="C33" s="22"/>
      <c r="D33" s="22"/>
      <c r="E33" s="23">
        <v>2108834</v>
      </c>
      <c r="F33" s="24">
        <v>2108834</v>
      </c>
      <c r="G33" s="24">
        <v>151402</v>
      </c>
      <c r="H33" s="24">
        <v>149808</v>
      </c>
      <c r="I33" s="24">
        <v>147190</v>
      </c>
      <c r="J33" s="24">
        <v>448400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448400</v>
      </c>
      <c r="X33" s="24"/>
      <c r="Y33" s="24">
        <v>448400</v>
      </c>
      <c r="Z33" s="6">
        <v>0</v>
      </c>
      <c r="AA33" s="22">
        <v>2108834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13485034</v>
      </c>
      <c r="F35" s="24">
        <v>13485034</v>
      </c>
      <c r="G35" s="24">
        <v>1065745</v>
      </c>
      <c r="H35" s="24">
        <v>988405</v>
      </c>
      <c r="I35" s="24">
        <v>993655</v>
      </c>
      <c r="J35" s="24">
        <v>3047805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3047805</v>
      </c>
      <c r="X35" s="24">
        <v>3371250</v>
      </c>
      <c r="Y35" s="24">
        <v>-323445</v>
      </c>
      <c r="Z35" s="6">
        <v>-9.59</v>
      </c>
      <c r="AA35" s="22">
        <v>13485034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149243846</v>
      </c>
      <c r="F38" s="21">
        <f t="shared" si="7"/>
        <v>149243846</v>
      </c>
      <c r="G38" s="21">
        <f t="shared" si="7"/>
        <v>9612595</v>
      </c>
      <c r="H38" s="21">
        <f t="shared" si="7"/>
        <v>9638662</v>
      </c>
      <c r="I38" s="21">
        <f t="shared" si="7"/>
        <v>15285993</v>
      </c>
      <c r="J38" s="21">
        <f t="shared" si="7"/>
        <v>34537250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34537250</v>
      </c>
      <c r="X38" s="21">
        <f t="shared" si="7"/>
        <v>37311000</v>
      </c>
      <c r="Y38" s="21">
        <f t="shared" si="7"/>
        <v>-2773750</v>
      </c>
      <c r="Z38" s="4">
        <f>+IF(X38&lt;&gt;0,+(Y38/X38)*100,0)</f>
        <v>-7.434134705582804</v>
      </c>
      <c r="AA38" s="19">
        <f>SUM(AA39:AA41)</f>
        <v>149243846</v>
      </c>
    </row>
    <row r="39" spans="1:27" ht="12.75">
      <c r="A39" s="5" t="s">
        <v>43</v>
      </c>
      <c r="B39" s="3"/>
      <c r="C39" s="22"/>
      <c r="D39" s="22"/>
      <c r="E39" s="23">
        <v>176</v>
      </c>
      <c r="F39" s="24">
        <v>176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>
        <v>176</v>
      </c>
    </row>
    <row r="40" spans="1:27" ht="12.75">
      <c r="A40" s="5" t="s">
        <v>44</v>
      </c>
      <c r="B40" s="3"/>
      <c r="C40" s="22"/>
      <c r="D40" s="22"/>
      <c r="E40" s="23">
        <v>125533716</v>
      </c>
      <c r="F40" s="24">
        <v>125533716</v>
      </c>
      <c r="G40" s="24">
        <v>8419348</v>
      </c>
      <c r="H40" s="24">
        <v>8021882</v>
      </c>
      <c r="I40" s="24">
        <v>13757429</v>
      </c>
      <c r="J40" s="24">
        <v>30198659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30198659</v>
      </c>
      <c r="X40" s="24">
        <v>31383501</v>
      </c>
      <c r="Y40" s="24">
        <v>-1184842</v>
      </c>
      <c r="Z40" s="6">
        <v>-3.78</v>
      </c>
      <c r="AA40" s="22">
        <v>125533716</v>
      </c>
    </row>
    <row r="41" spans="1:27" ht="12.75">
      <c r="A41" s="5" t="s">
        <v>45</v>
      </c>
      <c r="B41" s="3"/>
      <c r="C41" s="22"/>
      <c r="D41" s="22"/>
      <c r="E41" s="23">
        <v>23709954</v>
      </c>
      <c r="F41" s="24">
        <v>23709954</v>
      </c>
      <c r="G41" s="24">
        <v>1193247</v>
      </c>
      <c r="H41" s="24">
        <v>1616780</v>
      </c>
      <c r="I41" s="24">
        <v>1528564</v>
      </c>
      <c r="J41" s="24">
        <v>4338591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4338591</v>
      </c>
      <c r="X41" s="24">
        <v>5927499</v>
      </c>
      <c r="Y41" s="24">
        <v>-1588908</v>
      </c>
      <c r="Z41" s="6">
        <v>-26.81</v>
      </c>
      <c r="AA41" s="22">
        <v>23709954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146948761</v>
      </c>
      <c r="F42" s="21">
        <f t="shared" si="8"/>
        <v>146948761</v>
      </c>
      <c r="G42" s="21">
        <f t="shared" si="8"/>
        <v>7548761</v>
      </c>
      <c r="H42" s="21">
        <f t="shared" si="8"/>
        <v>9549348</v>
      </c>
      <c r="I42" s="21">
        <f t="shared" si="8"/>
        <v>12298545</v>
      </c>
      <c r="J42" s="21">
        <f t="shared" si="8"/>
        <v>29396654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29396654</v>
      </c>
      <c r="X42" s="21">
        <f t="shared" si="8"/>
        <v>36736998</v>
      </c>
      <c r="Y42" s="21">
        <f t="shared" si="8"/>
        <v>-7340344</v>
      </c>
      <c r="Z42" s="4">
        <f>+IF(X42&lt;&gt;0,+(Y42/X42)*100,0)</f>
        <v>-19.980794293534817</v>
      </c>
      <c r="AA42" s="19">
        <f>SUM(AA43:AA46)</f>
        <v>146948761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>
        <v>119782428</v>
      </c>
      <c r="F44" s="24">
        <v>119782428</v>
      </c>
      <c r="G44" s="24">
        <v>6751746</v>
      </c>
      <c r="H44" s="24">
        <v>7850650</v>
      </c>
      <c r="I44" s="24">
        <v>8784293</v>
      </c>
      <c r="J44" s="24">
        <v>23386689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23386689</v>
      </c>
      <c r="X44" s="24">
        <v>29945499</v>
      </c>
      <c r="Y44" s="24">
        <v>-6558810</v>
      </c>
      <c r="Z44" s="6">
        <v>-21.9</v>
      </c>
      <c r="AA44" s="22">
        <v>119782428</v>
      </c>
    </row>
    <row r="45" spans="1:27" ht="12.75">
      <c r="A45" s="5" t="s">
        <v>49</v>
      </c>
      <c r="B45" s="3"/>
      <c r="C45" s="25"/>
      <c r="D45" s="25"/>
      <c r="E45" s="26">
        <v>27166333</v>
      </c>
      <c r="F45" s="27">
        <v>27166333</v>
      </c>
      <c r="G45" s="27">
        <v>797015</v>
      </c>
      <c r="H45" s="27">
        <v>1698698</v>
      </c>
      <c r="I45" s="27">
        <v>3514252</v>
      </c>
      <c r="J45" s="27">
        <v>6009965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6009965</v>
      </c>
      <c r="X45" s="27">
        <v>6791499</v>
      </c>
      <c r="Y45" s="27">
        <v>-781534</v>
      </c>
      <c r="Z45" s="7">
        <v>-11.51</v>
      </c>
      <c r="AA45" s="25">
        <v>27166333</v>
      </c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494426410</v>
      </c>
      <c r="F48" s="46">
        <f t="shared" si="9"/>
        <v>494426410</v>
      </c>
      <c r="G48" s="46">
        <f t="shared" si="9"/>
        <v>24606528</v>
      </c>
      <c r="H48" s="46">
        <f t="shared" si="9"/>
        <v>29180189</v>
      </c>
      <c r="I48" s="46">
        <f t="shared" si="9"/>
        <v>36334701</v>
      </c>
      <c r="J48" s="46">
        <f t="shared" si="9"/>
        <v>90121418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90121418</v>
      </c>
      <c r="X48" s="46">
        <f t="shared" si="9"/>
        <v>123079245</v>
      </c>
      <c r="Y48" s="46">
        <f t="shared" si="9"/>
        <v>-32957827</v>
      </c>
      <c r="Z48" s="47">
        <f>+IF(X48&lt;&gt;0,+(Y48/X48)*100,0)</f>
        <v>-26.777729258901452</v>
      </c>
      <c r="AA48" s="44">
        <f>+AA28+AA32+AA38+AA42+AA47</f>
        <v>494426410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190628288</v>
      </c>
      <c r="F49" s="50">
        <f t="shared" si="10"/>
        <v>190628288</v>
      </c>
      <c r="G49" s="50">
        <f t="shared" si="10"/>
        <v>89154358</v>
      </c>
      <c r="H49" s="50">
        <f t="shared" si="10"/>
        <v>-3366903</v>
      </c>
      <c r="I49" s="50">
        <f t="shared" si="10"/>
        <v>-15877328</v>
      </c>
      <c r="J49" s="50">
        <f t="shared" si="10"/>
        <v>69910127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69910127</v>
      </c>
      <c r="X49" s="50">
        <f>IF(F25=F48,0,X25-X48)</f>
        <v>48184254</v>
      </c>
      <c r="Y49" s="50">
        <f t="shared" si="10"/>
        <v>21725873</v>
      </c>
      <c r="Z49" s="51">
        <f>+IF(X49&lt;&gt;0,+(Y49/X49)*100,0)</f>
        <v>45.089155058828965</v>
      </c>
      <c r="AA49" s="48">
        <f>+AA25-AA48</f>
        <v>190628288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237273199</v>
      </c>
      <c r="F5" s="21">
        <f t="shared" si="0"/>
        <v>237273199</v>
      </c>
      <c r="G5" s="21">
        <f t="shared" si="0"/>
        <v>1322314</v>
      </c>
      <c r="H5" s="21">
        <f t="shared" si="0"/>
        <v>2563786</v>
      </c>
      <c r="I5" s="21">
        <f t="shared" si="0"/>
        <v>1178289</v>
      </c>
      <c r="J5" s="21">
        <f t="shared" si="0"/>
        <v>5064389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5064389</v>
      </c>
      <c r="X5" s="21">
        <f t="shared" si="0"/>
        <v>59098563</v>
      </c>
      <c r="Y5" s="21">
        <f t="shared" si="0"/>
        <v>-54034174</v>
      </c>
      <c r="Z5" s="4">
        <f>+IF(X5&lt;&gt;0,+(Y5/X5)*100,0)</f>
        <v>-91.430605512354</v>
      </c>
      <c r="AA5" s="19">
        <f>SUM(AA6:AA8)</f>
        <v>237273199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237048943</v>
      </c>
      <c r="F7" s="27">
        <v>237048943</v>
      </c>
      <c r="G7" s="27">
        <v>1322314</v>
      </c>
      <c r="H7" s="27">
        <v>2542927</v>
      </c>
      <c r="I7" s="27">
        <v>1178289</v>
      </c>
      <c r="J7" s="27">
        <v>5043530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5043530</v>
      </c>
      <c r="X7" s="27">
        <v>59042499</v>
      </c>
      <c r="Y7" s="27">
        <v>-53998969</v>
      </c>
      <c r="Z7" s="7">
        <v>-91.46</v>
      </c>
      <c r="AA7" s="25">
        <v>237048943</v>
      </c>
    </row>
    <row r="8" spans="1:27" ht="12.75">
      <c r="A8" s="5" t="s">
        <v>35</v>
      </c>
      <c r="B8" s="3"/>
      <c r="C8" s="22"/>
      <c r="D8" s="22"/>
      <c r="E8" s="23">
        <v>224256</v>
      </c>
      <c r="F8" s="24">
        <v>224256</v>
      </c>
      <c r="G8" s="24"/>
      <c r="H8" s="24">
        <v>20859</v>
      </c>
      <c r="I8" s="24"/>
      <c r="J8" s="24">
        <v>20859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20859</v>
      </c>
      <c r="X8" s="24">
        <v>56064</v>
      </c>
      <c r="Y8" s="24">
        <v>-35205</v>
      </c>
      <c r="Z8" s="6">
        <v>-62.79</v>
      </c>
      <c r="AA8" s="22">
        <v>224256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8441407</v>
      </c>
      <c r="F9" s="21">
        <f t="shared" si="1"/>
        <v>8441407</v>
      </c>
      <c r="G9" s="21">
        <f t="shared" si="1"/>
        <v>326723</v>
      </c>
      <c r="H9" s="21">
        <f t="shared" si="1"/>
        <v>707035</v>
      </c>
      <c r="I9" s="21">
        <f t="shared" si="1"/>
        <v>361709</v>
      </c>
      <c r="J9" s="21">
        <f t="shared" si="1"/>
        <v>1395467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1395467</v>
      </c>
      <c r="X9" s="21">
        <f t="shared" si="1"/>
        <v>2110353</v>
      </c>
      <c r="Y9" s="21">
        <f t="shared" si="1"/>
        <v>-714886</v>
      </c>
      <c r="Z9" s="4">
        <f>+IF(X9&lt;&gt;0,+(Y9/X9)*100,0)</f>
        <v>-33.875185810146455</v>
      </c>
      <c r="AA9" s="19">
        <f>SUM(AA10:AA14)</f>
        <v>8441407</v>
      </c>
    </row>
    <row r="10" spans="1:27" ht="12.75">
      <c r="A10" s="5" t="s">
        <v>37</v>
      </c>
      <c r="B10" s="3"/>
      <c r="C10" s="22"/>
      <c r="D10" s="22"/>
      <c r="E10" s="23">
        <v>8441407</v>
      </c>
      <c r="F10" s="24">
        <v>8441407</v>
      </c>
      <c r="G10" s="24">
        <v>326723</v>
      </c>
      <c r="H10" s="24">
        <v>707035</v>
      </c>
      <c r="I10" s="24">
        <v>361709</v>
      </c>
      <c r="J10" s="24">
        <v>1395467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1395467</v>
      </c>
      <c r="X10" s="24">
        <v>2110353</v>
      </c>
      <c r="Y10" s="24">
        <v>-714886</v>
      </c>
      <c r="Z10" s="6">
        <v>-33.88</v>
      </c>
      <c r="AA10" s="22">
        <v>8441407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2731793</v>
      </c>
      <c r="F15" s="21">
        <f t="shared" si="2"/>
        <v>2731793</v>
      </c>
      <c r="G15" s="21">
        <f t="shared" si="2"/>
        <v>908169</v>
      </c>
      <c r="H15" s="21">
        <f t="shared" si="2"/>
        <v>81835</v>
      </c>
      <c r="I15" s="21">
        <f t="shared" si="2"/>
        <v>99156</v>
      </c>
      <c r="J15" s="21">
        <f t="shared" si="2"/>
        <v>1089160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1089160</v>
      </c>
      <c r="X15" s="21">
        <f t="shared" si="2"/>
        <v>682947</v>
      </c>
      <c r="Y15" s="21">
        <f t="shared" si="2"/>
        <v>406213</v>
      </c>
      <c r="Z15" s="4">
        <f>+IF(X15&lt;&gt;0,+(Y15/X15)*100,0)</f>
        <v>59.479432518189554</v>
      </c>
      <c r="AA15" s="19">
        <f>SUM(AA16:AA18)</f>
        <v>2731793</v>
      </c>
    </row>
    <row r="16" spans="1:27" ht="12.75">
      <c r="A16" s="5" t="s">
        <v>43</v>
      </c>
      <c r="B16" s="3"/>
      <c r="C16" s="22"/>
      <c r="D16" s="22"/>
      <c r="E16" s="23">
        <v>2731793</v>
      </c>
      <c r="F16" s="24">
        <v>2731793</v>
      </c>
      <c r="G16" s="24">
        <v>908169</v>
      </c>
      <c r="H16" s="24">
        <v>81835</v>
      </c>
      <c r="I16" s="24">
        <v>99156</v>
      </c>
      <c r="J16" s="24">
        <v>1089160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1089160</v>
      </c>
      <c r="X16" s="24">
        <v>682947</v>
      </c>
      <c r="Y16" s="24">
        <v>406213</v>
      </c>
      <c r="Z16" s="6">
        <v>59.48</v>
      </c>
      <c r="AA16" s="22">
        <v>2731793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81347354</v>
      </c>
      <c r="F19" s="21">
        <f t="shared" si="3"/>
        <v>81347354</v>
      </c>
      <c r="G19" s="21">
        <f t="shared" si="3"/>
        <v>2702</v>
      </c>
      <c r="H19" s="21">
        <f t="shared" si="3"/>
        <v>35510</v>
      </c>
      <c r="I19" s="21">
        <f t="shared" si="3"/>
        <v>2350</v>
      </c>
      <c r="J19" s="21">
        <f t="shared" si="3"/>
        <v>40562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40562</v>
      </c>
      <c r="X19" s="21">
        <f t="shared" si="3"/>
        <v>20336838</v>
      </c>
      <c r="Y19" s="21">
        <f t="shared" si="3"/>
        <v>-20296276</v>
      </c>
      <c r="Z19" s="4">
        <f>+IF(X19&lt;&gt;0,+(Y19/X19)*100,0)</f>
        <v>-99.80054913158082</v>
      </c>
      <c r="AA19" s="19">
        <f>SUM(AA20:AA23)</f>
        <v>81347354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81347354</v>
      </c>
      <c r="F23" s="24">
        <v>81347354</v>
      </c>
      <c r="G23" s="24">
        <v>2702</v>
      </c>
      <c r="H23" s="24">
        <v>35510</v>
      </c>
      <c r="I23" s="24">
        <v>2350</v>
      </c>
      <c r="J23" s="24">
        <v>40562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40562</v>
      </c>
      <c r="X23" s="24">
        <v>20336838</v>
      </c>
      <c r="Y23" s="24">
        <v>-20296276</v>
      </c>
      <c r="Z23" s="6">
        <v>-99.8</v>
      </c>
      <c r="AA23" s="22">
        <v>81347354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329793753</v>
      </c>
      <c r="F25" s="46">
        <f t="shared" si="4"/>
        <v>329793753</v>
      </c>
      <c r="G25" s="46">
        <f t="shared" si="4"/>
        <v>2559908</v>
      </c>
      <c r="H25" s="46">
        <f t="shared" si="4"/>
        <v>3388166</v>
      </c>
      <c r="I25" s="46">
        <f t="shared" si="4"/>
        <v>1641504</v>
      </c>
      <c r="J25" s="46">
        <f t="shared" si="4"/>
        <v>7589578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7589578</v>
      </c>
      <c r="X25" s="46">
        <f t="shared" si="4"/>
        <v>82228701</v>
      </c>
      <c r="Y25" s="46">
        <f t="shared" si="4"/>
        <v>-74639123</v>
      </c>
      <c r="Z25" s="47">
        <f>+IF(X25&lt;&gt;0,+(Y25/X25)*100,0)</f>
        <v>-90.77015943618032</v>
      </c>
      <c r="AA25" s="44">
        <f>+AA5+AA9+AA15+AA19+AA24</f>
        <v>329793753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106768952</v>
      </c>
      <c r="F28" s="21">
        <f t="shared" si="5"/>
        <v>106768952</v>
      </c>
      <c r="G28" s="21">
        <f t="shared" si="5"/>
        <v>9168262</v>
      </c>
      <c r="H28" s="21">
        <f t="shared" si="5"/>
        <v>5246796</v>
      </c>
      <c r="I28" s="21">
        <f t="shared" si="5"/>
        <v>8141066</v>
      </c>
      <c r="J28" s="21">
        <f t="shared" si="5"/>
        <v>22556124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22556124</v>
      </c>
      <c r="X28" s="21">
        <f t="shared" si="5"/>
        <v>27922263</v>
      </c>
      <c r="Y28" s="21">
        <f t="shared" si="5"/>
        <v>-5366139</v>
      </c>
      <c r="Z28" s="4">
        <f>+IF(X28&lt;&gt;0,+(Y28/X28)*100,0)</f>
        <v>-19.21813787084521</v>
      </c>
      <c r="AA28" s="19">
        <f>SUM(AA29:AA31)</f>
        <v>106768952</v>
      </c>
    </row>
    <row r="29" spans="1:27" ht="12.75">
      <c r="A29" s="5" t="s">
        <v>33</v>
      </c>
      <c r="B29" s="3"/>
      <c r="C29" s="22"/>
      <c r="D29" s="22"/>
      <c r="E29" s="23">
        <v>51907606</v>
      </c>
      <c r="F29" s="24">
        <v>51907606</v>
      </c>
      <c r="G29" s="24">
        <v>3658451</v>
      </c>
      <c r="H29" s="24">
        <v>2629747</v>
      </c>
      <c r="I29" s="24">
        <v>4048852</v>
      </c>
      <c r="J29" s="24">
        <v>10337050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10337050</v>
      </c>
      <c r="X29" s="24">
        <v>12715080</v>
      </c>
      <c r="Y29" s="24">
        <v>-2378030</v>
      </c>
      <c r="Z29" s="6">
        <v>-18.7</v>
      </c>
      <c r="AA29" s="22">
        <v>51907606</v>
      </c>
    </row>
    <row r="30" spans="1:27" ht="12.75">
      <c r="A30" s="5" t="s">
        <v>34</v>
      </c>
      <c r="B30" s="3"/>
      <c r="C30" s="25"/>
      <c r="D30" s="25"/>
      <c r="E30" s="26">
        <v>20907933</v>
      </c>
      <c r="F30" s="27">
        <v>20907933</v>
      </c>
      <c r="G30" s="27">
        <v>2800444</v>
      </c>
      <c r="H30" s="27">
        <v>903257</v>
      </c>
      <c r="I30" s="27">
        <v>1572221</v>
      </c>
      <c r="J30" s="27">
        <v>5275922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5275922</v>
      </c>
      <c r="X30" s="27">
        <v>5802186</v>
      </c>
      <c r="Y30" s="27">
        <v>-526264</v>
      </c>
      <c r="Z30" s="7">
        <v>-9.07</v>
      </c>
      <c r="AA30" s="25">
        <v>20907933</v>
      </c>
    </row>
    <row r="31" spans="1:27" ht="12.75">
      <c r="A31" s="5" t="s">
        <v>35</v>
      </c>
      <c r="B31" s="3"/>
      <c r="C31" s="22"/>
      <c r="D31" s="22"/>
      <c r="E31" s="23">
        <v>33953413</v>
      </c>
      <c r="F31" s="24">
        <v>33953413</v>
      </c>
      <c r="G31" s="24">
        <v>2709367</v>
      </c>
      <c r="H31" s="24">
        <v>1713792</v>
      </c>
      <c r="I31" s="24">
        <v>2519993</v>
      </c>
      <c r="J31" s="24">
        <v>6943152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6943152</v>
      </c>
      <c r="X31" s="24">
        <v>9404997</v>
      </c>
      <c r="Y31" s="24">
        <v>-2461845</v>
      </c>
      <c r="Z31" s="6">
        <v>-26.18</v>
      </c>
      <c r="AA31" s="22">
        <v>33953413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51798393</v>
      </c>
      <c r="F32" s="21">
        <f t="shared" si="6"/>
        <v>51798393</v>
      </c>
      <c r="G32" s="21">
        <f t="shared" si="6"/>
        <v>3332341</v>
      </c>
      <c r="H32" s="21">
        <f t="shared" si="6"/>
        <v>3278341</v>
      </c>
      <c r="I32" s="21">
        <f t="shared" si="6"/>
        <v>4038194</v>
      </c>
      <c r="J32" s="21">
        <f t="shared" si="6"/>
        <v>10648876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10648876</v>
      </c>
      <c r="X32" s="21">
        <f t="shared" si="6"/>
        <v>14950491</v>
      </c>
      <c r="Y32" s="21">
        <f t="shared" si="6"/>
        <v>-4301615</v>
      </c>
      <c r="Z32" s="4">
        <f>+IF(X32&lt;&gt;0,+(Y32/X32)*100,0)</f>
        <v>-28.772399515173113</v>
      </c>
      <c r="AA32" s="19">
        <f>SUM(AA33:AA37)</f>
        <v>51798393</v>
      </c>
    </row>
    <row r="33" spans="1:27" ht="12.75">
      <c r="A33" s="5" t="s">
        <v>37</v>
      </c>
      <c r="B33" s="3"/>
      <c r="C33" s="22"/>
      <c r="D33" s="22"/>
      <c r="E33" s="23">
        <v>51798393</v>
      </c>
      <c r="F33" s="24">
        <v>51798393</v>
      </c>
      <c r="G33" s="24">
        <v>3332341</v>
      </c>
      <c r="H33" s="24">
        <v>3278341</v>
      </c>
      <c r="I33" s="24">
        <v>4038194</v>
      </c>
      <c r="J33" s="24">
        <v>10648876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10648876</v>
      </c>
      <c r="X33" s="24">
        <v>14950491</v>
      </c>
      <c r="Y33" s="24">
        <v>-4301615</v>
      </c>
      <c r="Z33" s="6">
        <v>-28.77</v>
      </c>
      <c r="AA33" s="22">
        <v>51798393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14244853</v>
      </c>
      <c r="F38" s="21">
        <f t="shared" si="7"/>
        <v>14244853</v>
      </c>
      <c r="G38" s="21">
        <f t="shared" si="7"/>
        <v>875121</v>
      </c>
      <c r="H38" s="21">
        <f t="shared" si="7"/>
        <v>536651</v>
      </c>
      <c r="I38" s="21">
        <f t="shared" si="7"/>
        <v>759915</v>
      </c>
      <c r="J38" s="21">
        <f t="shared" si="7"/>
        <v>2171687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2171687</v>
      </c>
      <c r="X38" s="21">
        <f t="shared" si="7"/>
        <v>9067230</v>
      </c>
      <c r="Y38" s="21">
        <f t="shared" si="7"/>
        <v>-6895543</v>
      </c>
      <c r="Z38" s="4">
        <f>+IF(X38&lt;&gt;0,+(Y38/X38)*100,0)</f>
        <v>-76.04905798132395</v>
      </c>
      <c r="AA38" s="19">
        <f>SUM(AA39:AA41)</f>
        <v>14244853</v>
      </c>
    </row>
    <row r="39" spans="1:27" ht="12.75">
      <c r="A39" s="5" t="s">
        <v>43</v>
      </c>
      <c r="B39" s="3"/>
      <c r="C39" s="22"/>
      <c r="D39" s="22"/>
      <c r="E39" s="23">
        <v>14244853</v>
      </c>
      <c r="F39" s="24">
        <v>14244853</v>
      </c>
      <c r="G39" s="24">
        <v>875121</v>
      </c>
      <c r="H39" s="24">
        <v>536651</v>
      </c>
      <c r="I39" s="24">
        <v>759915</v>
      </c>
      <c r="J39" s="24">
        <v>2171687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2171687</v>
      </c>
      <c r="X39" s="24">
        <v>9067230</v>
      </c>
      <c r="Y39" s="24">
        <v>-6895543</v>
      </c>
      <c r="Z39" s="6">
        <v>-76.05</v>
      </c>
      <c r="AA39" s="22">
        <v>14244853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75930134</v>
      </c>
      <c r="F42" s="21">
        <f t="shared" si="8"/>
        <v>75930134</v>
      </c>
      <c r="G42" s="21">
        <f t="shared" si="8"/>
        <v>3806135</v>
      </c>
      <c r="H42" s="21">
        <f t="shared" si="8"/>
        <v>857265</v>
      </c>
      <c r="I42" s="21">
        <f t="shared" si="8"/>
        <v>3430147</v>
      </c>
      <c r="J42" s="21">
        <f t="shared" si="8"/>
        <v>8093547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8093547</v>
      </c>
      <c r="X42" s="21">
        <f t="shared" si="8"/>
        <v>29305578</v>
      </c>
      <c r="Y42" s="21">
        <f t="shared" si="8"/>
        <v>-21212031</v>
      </c>
      <c r="Z42" s="4">
        <f>+IF(X42&lt;&gt;0,+(Y42/X42)*100,0)</f>
        <v>-72.38223044090788</v>
      </c>
      <c r="AA42" s="19">
        <f>SUM(AA43:AA46)</f>
        <v>75930134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75930134</v>
      </c>
      <c r="F46" s="24">
        <v>75930134</v>
      </c>
      <c r="G46" s="24">
        <v>3806135</v>
      </c>
      <c r="H46" s="24">
        <v>857265</v>
      </c>
      <c r="I46" s="24">
        <v>3430147</v>
      </c>
      <c r="J46" s="24">
        <v>8093547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8093547</v>
      </c>
      <c r="X46" s="24">
        <v>29305578</v>
      </c>
      <c r="Y46" s="24">
        <v>-21212031</v>
      </c>
      <c r="Z46" s="6">
        <v>-72.38</v>
      </c>
      <c r="AA46" s="22">
        <v>75930134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248742332</v>
      </c>
      <c r="F48" s="46">
        <f t="shared" si="9"/>
        <v>248742332</v>
      </c>
      <c r="G48" s="46">
        <f t="shared" si="9"/>
        <v>17181859</v>
      </c>
      <c r="H48" s="46">
        <f t="shared" si="9"/>
        <v>9919053</v>
      </c>
      <c r="I48" s="46">
        <f t="shared" si="9"/>
        <v>16369322</v>
      </c>
      <c r="J48" s="46">
        <f t="shared" si="9"/>
        <v>43470234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43470234</v>
      </c>
      <c r="X48" s="46">
        <f t="shared" si="9"/>
        <v>81245562</v>
      </c>
      <c r="Y48" s="46">
        <f t="shared" si="9"/>
        <v>-37775328</v>
      </c>
      <c r="Z48" s="47">
        <f>+IF(X48&lt;&gt;0,+(Y48/X48)*100,0)</f>
        <v>-46.49525102675762</v>
      </c>
      <c r="AA48" s="44">
        <f>+AA28+AA32+AA38+AA42+AA47</f>
        <v>248742332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81051421</v>
      </c>
      <c r="F49" s="50">
        <f t="shared" si="10"/>
        <v>81051421</v>
      </c>
      <c r="G49" s="50">
        <f t="shared" si="10"/>
        <v>-14621951</v>
      </c>
      <c r="H49" s="50">
        <f t="shared" si="10"/>
        <v>-6530887</v>
      </c>
      <c r="I49" s="50">
        <f t="shared" si="10"/>
        <v>-14727818</v>
      </c>
      <c r="J49" s="50">
        <f t="shared" si="10"/>
        <v>-35880656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-35880656</v>
      </c>
      <c r="X49" s="50">
        <f>IF(F25=F48,0,X25-X48)</f>
        <v>983139</v>
      </c>
      <c r="Y49" s="50">
        <f t="shared" si="10"/>
        <v>-36863795</v>
      </c>
      <c r="Z49" s="51">
        <f>+IF(X49&lt;&gt;0,+(Y49/X49)*100,0)</f>
        <v>-3749.6015314212946</v>
      </c>
      <c r="AA49" s="48">
        <f>+AA25-AA48</f>
        <v>81051421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185000819</v>
      </c>
      <c r="F5" s="21">
        <f t="shared" si="0"/>
        <v>185000819</v>
      </c>
      <c r="G5" s="21">
        <f t="shared" si="0"/>
        <v>30978777</v>
      </c>
      <c r="H5" s="21">
        <f t="shared" si="0"/>
        <v>0</v>
      </c>
      <c r="I5" s="21">
        <f t="shared" si="0"/>
        <v>0</v>
      </c>
      <c r="J5" s="21">
        <f t="shared" si="0"/>
        <v>30978777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30978777</v>
      </c>
      <c r="X5" s="21">
        <f t="shared" si="0"/>
        <v>46250199</v>
      </c>
      <c r="Y5" s="21">
        <f t="shared" si="0"/>
        <v>-15271422</v>
      </c>
      <c r="Z5" s="4">
        <f>+IF(X5&lt;&gt;0,+(Y5/X5)*100,0)</f>
        <v>-33.01914873923029</v>
      </c>
      <c r="AA5" s="19">
        <f>SUM(AA6:AA8)</f>
        <v>185000819</v>
      </c>
    </row>
    <row r="6" spans="1:27" ht="12.75">
      <c r="A6" s="5" t="s">
        <v>33</v>
      </c>
      <c r="B6" s="3"/>
      <c r="C6" s="22"/>
      <c r="D6" s="22"/>
      <c r="E6" s="23">
        <v>69567527</v>
      </c>
      <c r="F6" s="24">
        <v>69567527</v>
      </c>
      <c r="G6" s="24">
        <v>-829801</v>
      </c>
      <c r="H6" s="24"/>
      <c r="I6" s="24"/>
      <c r="J6" s="24">
        <v>-829801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-829801</v>
      </c>
      <c r="X6" s="24">
        <v>17391879</v>
      </c>
      <c r="Y6" s="24">
        <v>-18221680</v>
      </c>
      <c r="Z6" s="6">
        <v>-104.77</v>
      </c>
      <c r="AA6" s="22">
        <v>69567527</v>
      </c>
    </row>
    <row r="7" spans="1:27" ht="12.75">
      <c r="A7" s="5" t="s">
        <v>34</v>
      </c>
      <c r="B7" s="3"/>
      <c r="C7" s="25"/>
      <c r="D7" s="25"/>
      <c r="E7" s="26">
        <v>109028343</v>
      </c>
      <c r="F7" s="27">
        <v>109028343</v>
      </c>
      <c r="G7" s="27">
        <v>31642090</v>
      </c>
      <c r="H7" s="27"/>
      <c r="I7" s="27"/>
      <c r="J7" s="27">
        <v>31642090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31642090</v>
      </c>
      <c r="X7" s="27">
        <v>27257085</v>
      </c>
      <c r="Y7" s="27">
        <v>4385005</v>
      </c>
      <c r="Z7" s="7">
        <v>16.09</v>
      </c>
      <c r="AA7" s="25">
        <v>109028343</v>
      </c>
    </row>
    <row r="8" spans="1:27" ht="12.75">
      <c r="A8" s="5" t="s">
        <v>35</v>
      </c>
      <c r="B8" s="3"/>
      <c r="C8" s="22"/>
      <c r="D8" s="22"/>
      <c r="E8" s="23">
        <v>6404949</v>
      </c>
      <c r="F8" s="24">
        <v>6404949</v>
      </c>
      <c r="G8" s="24">
        <v>166488</v>
      </c>
      <c r="H8" s="24"/>
      <c r="I8" s="24"/>
      <c r="J8" s="24">
        <v>166488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166488</v>
      </c>
      <c r="X8" s="24">
        <v>1601235</v>
      </c>
      <c r="Y8" s="24">
        <v>-1434747</v>
      </c>
      <c r="Z8" s="6">
        <v>-89.6</v>
      </c>
      <c r="AA8" s="22">
        <v>6404949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10206398</v>
      </c>
      <c r="F9" s="21">
        <f t="shared" si="1"/>
        <v>10206398</v>
      </c>
      <c r="G9" s="21">
        <f t="shared" si="1"/>
        <v>269271</v>
      </c>
      <c r="H9" s="21">
        <f t="shared" si="1"/>
        <v>0</v>
      </c>
      <c r="I9" s="21">
        <f t="shared" si="1"/>
        <v>0</v>
      </c>
      <c r="J9" s="21">
        <f t="shared" si="1"/>
        <v>269271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269271</v>
      </c>
      <c r="X9" s="21">
        <f t="shared" si="1"/>
        <v>2551596</v>
      </c>
      <c r="Y9" s="21">
        <f t="shared" si="1"/>
        <v>-2282325</v>
      </c>
      <c r="Z9" s="4">
        <f>+IF(X9&lt;&gt;0,+(Y9/X9)*100,0)</f>
        <v>-89.4469579039942</v>
      </c>
      <c r="AA9" s="19">
        <f>SUM(AA10:AA14)</f>
        <v>10206398</v>
      </c>
    </row>
    <row r="10" spans="1:27" ht="12.75">
      <c r="A10" s="5" t="s">
        <v>37</v>
      </c>
      <c r="B10" s="3"/>
      <c r="C10" s="22"/>
      <c r="D10" s="22"/>
      <c r="E10" s="23">
        <v>3462382</v>
      </c>
      <c r="F10" s="24">
        <v>3462382</v>
      </c>
      <c r="G10" s="24">
        <v>20986</v>
      </c>
      <c r="H10" s="24"/>
      <c r="I10" s="24"/>
      <c r="J10" s="24">
        <v>20986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20986</v>
      </c>
      <c r="X10" s="24">
        <v>865593</v>
      </c>
      <c r="Y10" s="24">
        <v>-844607</v>
      </c>
      <c r="Z10" s="6">
        <v>-97.58</v>
      </c>
      <c r="AA10" s="22">
        <v>3462382</v>
      </c>
    </row>
    <row r="11" spans="1:27" ht="12.75">
      <c r="A11" s="5" t="s">
        <v>38</v>
      </c>
      <c r="B11" s="3"/>
      <c r="C11" s="22"/>
      <c r="D11" s="22"/>
      <c r="E11" s="23">
        <v>79096</v>
      </c>
      <c r="F11" s="24">
        <v>79096</v>
      </c>
      <c r="G11" s="24">
        <v>5794</v>
      </c>
      <c r="H11" s="24"/>
      <c r="I11" s="24"/>
      <c r="J11" s="24">
        <v>5794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5794</v>
      </c>
      <c r="X11" s="24">
        <v>19773</v>
      </c>
      <c r="Y11" s="24">
        <v>-13979</v>
      </c>
      <c r="Z11" s="6">
        <v>-70.7</v>
      </c>
      <c r="AA11" s="22">
        <v>79096</v>
      </c>
    </row>
    <row r="12" spans="1:27" ht="12.75">
      <c r="A12" s="5" t="s">
        <v>39</v>
      </c>
      <c r="B12" s="3"/>
      <c r="C12" s="22"/>
      <c r="D12" s="22"/>
      <c r="E12" s="23">
        <v>4706246</v>
      </c>
      <c r="F12" s="24">
        <v>4706246</v>
      </c>
      <c r="G12" s="24">
        <v>242180</v>
      </c>
      <c r="H12" s="24"/>
      <c r="I12" s="24"/>
      <c r="J12" s="24">
        <v>242180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242180</v>
      </c>
      <c r="X12" s="24">
        <v>1176564</v>
      </c>
      <c r="Y12" s="24">
        <v>-934384</v>
      </c>
      <c r="Z12" s="6">
        <v>-79.42</v>
      </c>
      <c r="AA12" s="22">
        <v>4706246</v>
      </c>
    </row>
    <row r="13" spans="1:27" ht="12.75">
      <c r="A13" s="5" t="s">
        <v>40</v>
      </c>
      <c r="B13" s="3"/>
      <c r="C13" s="22"/>
      <c r="D13" s="22"/>
      <c r="E13" s="23">
        <v>722238</v>
      </c>
      <c r="F13" s="24">
        <v>722238</v>
      </c>
      <c r="G13" s="24">
        <v>311</v>
      </c>
      <c r="H13" s="24"/>
      <c r="I13" s="24"/>
      <c r="J13" s="24">
        <v>311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311</v>
      </c>
      <c r="X13" s="24">
        <v>180558</v>
      </c>
      <c r="Y13" s="24">
        <v>-180247</v>
      </c>
      <c r="Z13" s="6">
        <v>-99.83</v>
      </c>
      <c r="AA13" s="22">
        <v>722238</v>
      </c>
    </row>
    <row r="14" spans="1:27" ht="12.75">
      <c r="A14" s="5" t="s">
        <v>41</v>
      </c>
      <c r="B14" s="3"/>
      <c r="C14" s="25"/>
      <c r="D14" s="25"/>
      <c r="E14" s="26">
        <v>1236436</v>
      </c>
      <c r="F14" s="27">
        <v>1236436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309108</v>
      </c>
      <c r="Y14" s="27">
        <v>-309108</v>
      </c>
      <c r="Z14" s="7">
        <v>-100</v>
      </c>
      <c r="AA14" s="25">
        <v>1236436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6164970</v>
      </c>
      <c r="F15" s="21">
        <f t="shared" si="2"/>
        <v>6164970</v>
      </c>
      <c r="G15" s="21">
        <f t="shared" si="2"/>
        <v>163633</v>
      </c>
      <c r="H15" s="21">
        <f t="shared" si="2"/>
        <v>0</v>
      </c>
      <c r="I15" s="21">
        <f t="shared" si="2"/>
        <v>0</v>
      </c>
      <c r="J15" s="21">
        <f t="shared" si="2"/>
        <v>163633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163633</v>
      </c>
      <c r="X15" s="21">
        <f t="shared" si="2"/>
        <v>1541241</v>
      </c>
      <c r="Y15" s="21">
        <f t="shared" si="2"/>
        <v>-1377608</v>
      </c>
      <c r="Z15" s="4">
        <f>+IF(X15&lt;&gt;0,+(Y15/X15)*100,0)</f>
        <v>-89.38303613776172</v>
      </c>
      <c r="AA15" s="19">
        <f>SUM(AA16:AA18)</f>
        <v>6164970</v>
      </c>
    </row>
    <row r="16" spans="1:27" ht="12.75">
      <c r="A16" s="5" t="s">
        <v>43</v>
      </c>
      <c r="B16" s="3"/>
      <c r="C16" s="22"/>
      <c r="D16" s="22"/>
      <c r="E16" s="23">
        <v>796692</v>
      </c>
      <c r="F16" s="24">
        <v>796692</v>
      </c>
      <c r="G16" s="24">
        <v>150000</v>
      </c>
      <c r="H16" s="24"/>
      <c r="I16" s="24"/>
      <c r="J16" s="24">
        <v>150000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150000</v>
      </c>
      <c r="X16" s="24">
        <v>199173</v>
      </c>
      <c r="Y16" s="24">
        <v>-49173</v>
      </c>
      <c r="Z16" s="6">
        <v>-24.69</v>
      </c>
      <c r="AA16" s="22">
        <v>796692</v>
      </c>
    </row>
    <row r="17" spans="1:27" ht="12.75">
      <c r="A17" s="5" t="s">
        <v>44</v>
      </c>
      <c r="B17" s="3"/>
      <c r="C17" s="22"/>
      <c r="D17" s="22"/>
      <c r="E17" s="23">
        <v>5368278</v>
      </c>
      <c r="F17" s="24">
        <v>5368278</v>
      </c>
      <c r="G17" s="24">
        <v>13633</v>
      </c>
      <c r="H17" s="24"/>
      <c r="I17" s="24"/>
      <c r="J17" s="24">
        <v>13633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13633</v>
      </c>
      <c r="X17" s="24">
        <v>1342068</v>
      </c>
      <c r="Y17" s="24">
        <v>-1328435</v>
      </c>
      <c r="Z17" s="6">
        <v>-98.98</v>
      </c>
      <c r="AA17" s="22">
        <v>5368278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265674667</v>
      </c>
      <c r="F19" s="21">
        <f t="shared" si="3"/>
        <v>265674667</v>
      </c>
      <c r="G19" s="21">
        <f t="shared" si="3"/>
        <v>17344160</v>
      </c>
      <c r="H19" s="21">
        <f t="shared" si="3"/>
        <v>0</v>
      </c>
      <c r="I19" s="21">
        <f t="shared" si="3"/>
        <v>0</v>
      </c>
      <c r="J19" s="21">
        <f t="shared" si="3"/>
        <v>17344160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17344160</v>
      </c>
      <c r="X19" s="21">
        <f t="shared" si="3"/>
        <v>66418668</v>
      </c>
      <c r="Y19" s="21">
        <f t="shared" si="3"/>
        <v>-49074508</v>
      </c>
      <c r="Z19" s="4">
        <f>+IF(X19&lt;&gt;0,+(Y19/X19)*100,0)</f>
        <v>-73.88661874399529</v>
      </c>
      <c r="AA19" s="19">
        <f>SUM(AA20:AA23)</f>
        <v>265674667</v>
      </c>
    </row>
    <row r="20" spans="1:27" ht="12.75">
      <c r="A20" s="5" t="s">
        <v>47</v>
      </c>
      <c r="B20" s="3"/>
      <c r="C20" s="22"/>
      <c r="D20" s="22"/>
      <c r="E20" s="23">
        <v>127648933</v>
      </c>
      <c r="F20" s="24">
        <v>127648933</v>
      </c>
      <c r="G20" s="24">
        <v>7492601</v>
      </c>
      <c r="H20" s="24"/>
      <c r="I20" s="24"/>
      <c r="J20" s="24">
        <v>7492601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7492601</v>
      </c>
      <c r="X20" s="24">
        <v>31912233</v>
      </c>
      <c r="Y20" s="24">
        <v>-24419632</v>
      </c>
      <c r="Z20" s="6">
        <v>-76.52</v>
      </c>
      <c r="AA20" s="22">
        <v>127648933</v>
      </c>
    </row>
    <row r="21" spans="1:27" ht="12.75">
      <c r="A21" s="5" t="s">
        <v>48</v>
      </c>
      <c r="B21" s="3"/>
      <c r="C21" s="22"/>
      <c r="D21" s="22"/>
      <c r="E21" s="23">
        <v>89284258</v>
      </c>
      <c r="F21" s="24">
        <v>89284258</v>
      </c>
      <c r="G21" s="24">
        <v>2088846</v>
      </c>
      <c r="H21" s="24"/>
      <c r="I21" s="24"/>
      <c r="J21" s="24">
        <v>2088846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2088846</v>
      </c>
      <c r="X21" s="24">
        <v>22321062</v>
      </c>
      <c r="Y21" s="24">
        <v>-20232216</v>
      </c>
      <c r="Z21" s="6">
        <v>-90.64</v>
      </c>
      <c r="AA21" s="22">
        <v>89284258</v>
      </c>
    </row>
    <row r="22" spans="1:27" ht="12.75">
      <c r="A22" s="5" t="s">
        <v>49</v>
      </c>
      <c r="B22" s="3"/>
      <c r="C22" s="25"/>
      <c r="D22" s="25"/>
      <c r="E22" s="26">
        <v>37484695</v>
      </c>
      <c r="F22" s="27">
        <v>37484695</v>
      </c>
      <c r="G22" s="27">
        <v>5282698</v>
      </c>
      <c r="H22" s="27"/>
      <c r="I22" s="27"/>
      <c r="J22" s="27">
        <v>5282698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5282698</v>
      </c>
      <c r="X22" s="27">
        <v>9371175</v>
      </c>
      <c r="Y22" s="27">
        <v>-4088477</v>
      </c>
      <c r="Z22" s="7">
        <v>-43.63</v>
      </c>
      <c r="AA22" s="25">
        <v>37484695</v>
      </c>
    </row>
    <row r="23" spans="1:27" ht="12.75">
      <c r="A23" s="5" t="s">
        <v>50</v>
      </c>
      <c r="B23" s="3"/>
      <c r="C23" s="22"/>
      <c r="D23" s="22"/>
      <c r="E23" s="23">
        <v>11256781</v>
      </c>
      <c r="F23" s="24">
        <v>11256781</v>
      </c>
      <c r="G23" s="24">
        <v>2480015</v>
      </c>
      <c r="H23" s="24"/>
      <c r="I23" s="24"/>
      <c r="J23" s="24">
        <v>2480015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2480015</v>
      </c>
      <c r="X23" s="24">
        <v>2814198</v>
      </c>
      <c r="Y23" s="24">
        <v>-334183</v>
      </c>
      <c r="Z23" s="6">
        <v>-11.87</v>
      </c>
      <c r="AA23" s="22">
        <v>11256781</v>
      </c>
    </row>
    <row r="24" spans="1:27" ht="12.75">
      <c r="A24" s="2" t="s">
        <v>51</v>
      </c>
      <c r="B24" s="8" t="s">
        <v>52</v>
      </c>
      <c r="C24" s="19"/>
      <c r="D24" s="19"/>
      <c r="E24" s="20">
        <v>723646</v>
      </c>
      <c r="F24" s="21">
        <v>723646</v>
      </c>
      <c r="G24" s="21">
        <v>22043</v>
      </c>
      <c r="H24" s="21"/>
      <c r="I24" s="21"/>
      <c r="J24" s="21">
        <v>22043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22043</v>
      </c>
      <c r="X24" s="21">
        <v>180909</v>
      </c>
      <c r="Y24" s="21">
        <v>-158866</v>
      </c>
      <c r="Z24" s="4">
        <v>-87.82</v>
      </c>
      <c r="AA24" s="19">
        <v>723646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467770500</v>
      </c>
      <c r="F25" s="46">
        <f t="shared" si="4"/>
        <v>467770500</v>
      </c>
      <c r="G25" s="46">
        <f t="shared" si="4"/>
        <v>48777884</v>
      </c>
      <c r="H25" s="46">
        <f t="shared" si="4"/>
        <v>0</v>
      </c>
      <c r="I25" s="46">
        <f t="shared" si="4"/>
        <v>0</v>
      </c>
      <c r="J25" s="46">
        <f t="shared" si="4"/>
        <v>48777884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48777884</v>
      </c>
      <c r="X25" s="46">
        <f t="shared" si="4"/>
        <v>116942613</v>
      </c>
      <c r="Y25" s="46">
        <f t="shared" si="4"/>
        <v>-68164729</v>
      </c>
      <c r="Z25" s="47">
        <f>+IF(X25&lt;&gt;0,+(Y25/X25)*100,0)</f>
        <v>-58.28904216463848</v>
      </c>
      <c r="AA25" s="44">
        <f>+AA5+AA9+AA15+AA19+AA24</f>
        <v>467770500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140364353</v>
      </c>
      <c r="F28" s="21">
        <f t="shared" si="5"/>
        <v>140364353</v>
      </c>
      <c r="G28" s="21">
        <f t="shared" si="5"/>
        <v>6423007</v>
      </c>
      <c r="H28" s="21">
        <f t="shared" si="5"/>
        <v>0</v>
      </c>
      <c r="I28" s="21">
        <f t="shared" si="5"/>
        <v>0</v>
      </c>
      <c r="J28" s="21">
        <f t="shared" si="5"/>
        <v>6423007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6423007</v>
      </c>
      <c r="X28" s="21">
        <f t="shared" si="5"/>
        <v>35091084</v>
      </c>
      <c r="Y28" s="21">
        <f t="shared" si="5"/>
        <v>-28668077</v>
      </c>
      <c r="Z28" s="4">
        <f>+IF(X28&lt;&gt;0,+(Y28/X28)*100,0)</f>
        <v>-81.69618527600915</v>
      </c>
      <c r="AA28" s="19">
        <f>SUM(AA29:AA31)</f>
        <v>140364353</v>
      </c>
    </row>
    <row r="29" spans="1:27" ht="12.75">
      <c r="A29" s="5" t="s">
        <v>33</v>
      </c>
      <c r="B29" s="3"/>
      <c r="C29" s="22"/>
      <c r="D29" s="22"/>
      <c r="E29" s="23">
        <v>58878303</v>
      </c>
      <c r="F29" s="24">
        <v>58878303</v>
      </c>
      <c r="G29" s="24">
        <v>1845819</v>
      </c>
      <c r="H29" s="24"/>
      <c r="I29" s="24"/>
      <c r="J29" s="24">
        <v>1845819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1845819</v>
      </c>
      <c r="X29" s="24">
        <v>14719575</v>
      </c>
      <c r="Y29" s="24">
        <v>-12873756</v>
      </c>
      <c r="Z29" s="6">
        <v>-87.46</v>
      </c>
      <c r="AA29" s="22">
        <v>58878303</v>
      </c>
    </row>
    <row r="30" spans="1:27" ht="12.75">
      <c r="A30" s="5" t="s">
        <v>34</v>
      </c>
      <c r="B30" s="3"/>
      <c r="C30" s="25"/>
      <c r="D30" s="25"/>
      <c r="E30" s="26">
        <v>55038839</v>
      </c>
      <c r="F30" s="27">
        <v>55038839</v>
      </c>
      <c r="G30" s="27">
        <v>3227807</v>
      </c>
      <c r="H30" s="27"/>
      <c r="I30" s="27"/>
      <c r="J30" s="27">
        <v>3227807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3227807</v>
      </c>
      <c r="X30" s="27">
        <v>13759707</v>
      </c>
      <c r="Y30" s="27">
        <v>-10531900</v>
      </c>
      <c r="Z30" s="7">
        <v>-76.54</v>
      </c>
      <c r="AA30" s="25">
        <v>55038839</v>
      </c>
    </row>
    <row r="31" spans="1:27" ht="12.75">
      <c r="A31" s="5" t="s">
        <v>35</v>
      </c>
      <c r="B31" s="3"/>
      <c r="C31" s="22"/>
      <c r="D31" s="22"/>
      <c r="E31" s="23">
        <v>26447211</v>
      </c>
      <c r="F31" s="24">
        <v>26447211</v>
      </c>
      <c r="G31" s="24">
        <v>1349381</v>
      </c>
      <c r="H31" s="24"/>
      <c r="I31" s="24"/>
      <c r="J31" s="24">
        <v>1349381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1349381</v>
      </c>
      <c r="X31" s="24">
        <v>6611802</v>
      </c>
      <c r="Y31" s="24">
        <v>-5262421</v>
      </c>
      <c r="Z31" s="6">
        <v>-79.59</v>
      </c>
      <c r="AA31" s="22">
        <v>26447211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31093978</v>
      </c>
      <c r="F32" s="21">
        <f t="shared" si="6"/>
        <v>31093978</v>
      </c>
      <c r="G32" s="21">
        <f t="shared" si="6"/>
        <v>1957939</v>
      </c>
      <c r="H32" s="21">
        <f t="shared" si="6"/>
        <v>0</v>
      </c>
      <c r="I32" s="21">
        <f t="shared" si="6"/>
        <v>0</v>
      </c>
      <c r="J32" s="21">
        <f t="shared" si="6"/>
        <v>1957939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1957939</v>
      </c>
      <c r="X32" s="21">
        <f t="shared" si="6"/>
        <v>7773492</v>
      </c>
      <c r="Y32" s="21">
        <f t="shared" si="6"/>
        <v>-5815553</v>
      </c>
      <c r="Z32" s="4">
        <f>+IF(X32&lt;&gt;0,+(Y32/X32)*100,0)</f>
        <v>-74.81261960519159</v>
      </c>
      <c r="AA32" s="19">
        <f>SUM(AA33:AA37)</f>
        <v>31093978</v>
      </c>
    </row>
    <row r="33" spans="1:27" ht="12.75">
      <c r="A33" s="5" t="s">
        <v>37</v>
      </c>
      <c r="B33" s="3"/>
      <c r="C33" s="22"/>
      <c r="D33" s="22"/>
      <c r="E33" s="23">
        <v>6925956</v>
      </c>
      <c r="F33" s="24">
        <v>6925956</v>
      </c>
      <c r="G33" s="24">
        <v>287593</v>
      </c>
      <c r="H33" s="24"/>
      <c r="I33" s="24"/>
      <c r="J33" s="24">
        <v>287593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287593</v>
      </c>
      <c r="X33" s="24">
        <v>1731489</v>
      </c>
      <c r="Y33" s="24">
        <v>-1443896</v>
      </c>
      <c r="Z33" s="6">
        <v>-83.39</v>
      </c>
      <c r="AA33" s="22">
        <v>6925956</v>
      </c>
    </row>
    <row r="34" spans="1:27" ht="12.75">
      <c r="A34" s="5" t="s">
        <v>38</v>
      </c>
      <c r="B34" s="3"/>
      <c r="C34" s="22"/>
      <c r="D34" s="22"/>
      <c r="E34" s="23">
        <v>14787809</v>
      </c>
      <c r="F34" s="24">
        <v>14787809</v>
      </c>
      <c r="G34" s="24">
        <v>1078798</v>
      </c>
      <c r="H34" s="24"/>
      <c r="I34" s="24"/>
      <c r="J34" s="24">
        <v>1078798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1078798</v>
      </c>
      <c r="X34" s="24">
        <v>3696951</v>
      </c>
      <c r="Y34" s="24">
        <v>-2618153</v>
      </c>
      <c r="Z34" s="6">
        <v>-70.82</v>
      </c>
      <c r="AA34" s="22">
        <v>14787809</v>
      </c>
    </row>
    <row r="35" spans="1:27" ht="12.75">
      <c r="A35" s="5" t="s">
        <v>39</v>
      </c>
      <c r="B35" s="3"/>
      <c r="C35" s="22"/>
      <c r="D35" s="22"/>
      <c r="E35" s="23">
        <v>6634219</v>
      </c>
      <c r="F35" s="24">
        <v>6634219</v>
      </c>
      <c r="G35" s="24">
        <v>394825</v>
      </c>
      <c r="H35" s="24"/>
      <c r="I35" s="24"/>
      <c r="J35" s="24">
        <v>394825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394825</v>
      </c>
      <c r="X35" s="24">
        <v>1658553</v>
      </c>
      <c r="Y35" s="24">
        <v>-1263728</v>
      </c>
      <c r="Z35" s="6">
        <v>-76.19</v>
      </c>
      <c r="AA35" s="22">
        <v>6634219</v>
      </c>
    </row>
    <row r="36" spans="1:27" ht="12.75">
      <c r="A36" s="5" t="s">
        <v>40</v>
      </c>
      <c r="B36" s="3"/>
      <c r="C36" s="22"/>
      <c r="D36" s="22"/>
      <c r="E36" s="23">
        <v>628821</v>
      </c>
      <c r="F36" s="24">
        <v>628821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157206</v>
      </c>
      <c r="Y36" s="24">
        <v>-157206</v>
      </c>
      <c r="Z36" s="6">
        <v>-100</v>
      </c>
      <c r="AA36" s="22">
        <v>628821</v>
      </c>
    </row>
    <row r="37" spans="1:27" ht="12.75">
      <c r="A37" s="5" t="s">
        <v>41</v>
      </c>
      <c r="B37" s="3"/>
      <c r="C37" s="25"/>
      <c r="D37" s="25"/>
      <c r="E37" s="26">
        <v>2117173</v>
      </c>
      <c r="F37" s="27">
        <v>2117173</v>
      </c>
      <c r="G37" s="27">
        <v>196723</v>
      </c>
      <c r="H37" s="27"/>
      <c r="I37" s="27"/>
      <c r="J37" s="27">
        <v>196723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196723</v>
      </c>
      <c r="X37" s="27">
        <v>529293</v>
      </c>
      <c r="Y37" s="27">
        <v>-332570</v>
      </c>
      <c r="Z37" s="7">
        <v>-62.83</v>
      </c>
      <c r="AA37" s="25">
        <v>2117173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43059370</v>
      </c>
      <c r="F38" s="21">
        <f t="shared" si="7"/>
        <v>43059370</v>
      </c>
      <c r="G38" s="21">
        <f t="shared" si="7"/>
        <v>1169293</v>
      </c>
      <c r="H38" s="21">
        <f t="shared" si="7"/>
        <v>0</v>
      </c>
      <c r="I38" s="21">
        <f t="shared" si="7"/>
        <v>0</v>
      </c>
      <c r="J38" s="21">
        <f t="shared" si="7"/>
        <v>1169293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1169293</v>
      </c>
      <c r="X38" s="21">
        <f t="shared" si="7"/>
        <v>10764840</v>
      </c>
      <c r="Y38" s="21">
        <f t="shared" si="7"/>
        <v>-9595547</v>
      </c>
      <c r="Z38" s="4">
        <f>+IF(X38&lt;&gt;0,+(Y38/X38)*100,0)</f>
        <v>-89.13785063224348</v>
      </c>
      <c r="AA38" s="19">
        <f>SUM(AA39:AA41)</f>
        <v>43059370</v>
      </c>
    </row>
    <row r="39" spans="1:27" ht="12.75">
      <c r="A39" s="5" t="s">
        <v>43</v>
      </c>
      <c r="B39" s="3"/>
      <c r="C39" s="22"/>
      <c r="D39" s="22"/>
      <c r="E39" s="23">
        <v>6240778</v>
      </c>
      <c r="F39" s="24">
        <v>6240778</v>
      </c>
      <c r="G39" s="24">
        <v>81144</v>
      </c>
      <c r="H39" s="24"/>
      <c r="I39" s="24"/>
      <c r="J39" s="24">
        <v>81144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81144</v>
      </c>
      <c r="X39" s="24">
        <v>1560192</v>
      </c>
      <c r="Y39" s="24">
        <v>-1479048</v>
      </c>
      <c r="Z39" s="6">
        <v>-94.8</v>
      </c>
      <c r="AA39" s="22">
        <v>6240778</v>
      </c>
    </row>
    <row r="40" spans="1:27" ht="12.75">
      <c r="A40" s="5" t="s">
        <v>44</v>
      </c>
      <c r="B40" s="3"/>
      <c r="C40" s="22"/>
      <c r="D40" s="22"/>
      <c r="E40" s="23">
        <v>36818592</v>
      </c>
      <c r="F40" s="24">
        <v>36818592</v>
      </c>
      <c r="G40" s="24">
        <v>1088149</v>
      </c>
      <c r="H40" s="24"/>
      <c r="I40" s="24"/>
      <c r="J40" s="24">
        <v>1088149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1088149</v>
      </c>
      <c r="X40" s="24">
        <v>9204648</v>
      </c>
      <c r="Y40" s="24">
        <v>-8116499</v>
      </c>
      <c r="Z40" s="6">
        <v>-88.18</v>
      </c>
      <c r="AA40" s="22">
        <v>36818592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207237184</v>
      </c>
      <c r="F42" s="21">
        <f t="shared" si="8"/>
        <v>207237184</v>
      </c>
      <c r="G42" s="21">
        <f t="shared" si="8"/>
        <v>10863158</v>
      </c>
      <c r="H42" s="21">
        <f t="shared" si="8"/>
        <v>0</v>
      </c>
      <c r="I42" s="21">
        <f t="shared" si="8"/>
        <v>0</v>
      </c>
      <c r="J42" s="21">
        <f t="shared" si="8"/>
        <v>10863158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10863158</v>
      </c>
      <c r="X42" s="21">
        <f t="shared" si="8"/>
        <v>51809292</v>
      </c>
      <c r="Y42" s="21">
        <f t="shared" si="8"/>
        <v>-40946134</v>
      </c>
      <c r="Z42" s="4">
        <f>+IF(X42&lt;&gt;0,+(Y42/X42)*100,0)</f>
        <v>-79.03241372223346</v>
      </c>
      <c r="AA42" s="19">
        <f>SUM(AA43:AA46)</f>
        <v>207237184</v>
      </c>
    </row>
    <row r="43" spans="1:27" ht="12.75">
      <c r="A43" s="5" t="s">
        <v>47</v>
      </c>
      <c r="B43" s="3"/>
      <c r="C43" s="22"/>
      <c r="D43" s="22"/>
      <c r="E43" s="23">
        <v>103637701</v>
      </c>
      <c r="F43" s="24">
        <v>103637701</v>
      </c>
      <c r="G43" s="24">
        <v>8175394</v>
      </c>
      <c r="H43" s="24"/>
      <c r="I43" s="24"/>
      <c r="J43" s="24">
        <v>8175394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8175394</v>
      </c>
      <c r="X43" s="24">
        <v>25909425</v>
      </c>
      <c r="Y43" s="24">
        <v>-17734031</v>
      </c>
      <c r="Z43" s="6">
        <v>-68.45</v>
      </c>
      <c r="AA43" s="22">
        <v>103637701</v>
      </c>
    </row>
    <row r="44" spans="1:27" ht="12.75">
      <c r="A44" s="5" t="s">
        <v>48</v>
      </c>
      <c r="B44" s="3"/>
      <c r="C44" s="22"/>
      <c r="D44" s="22"/>
      <c r="E44" s="23">
        <v>43183187</v>
      </c>
      <c r="F44" s="24">
        <v>43183187</v>
      </c>
      <c r="G44" s="24">
        <v>1334458</v>
      </c>
      <c r="H44" s="24"/>
      <c r="I44" s="24"/>
      <c r="J44" s="24">
        <v>1334458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1334458</v>
      </c>
      <c r="X44" s="24">
        <v>10795794</v>
      </c>
      <c r="Y44" s="24">
        <v>-9461336</v>
      </c>
      <c r="Z44" s="6">
        <v>-87.64</v>
      </c>
      <c r="AA44" s="22">
        <v>43183187</v>
      </c>
    </row>
    <row r="45" spans="1:27" ht="12.75">
      <c r="A45" s="5" t="s">
        <v>49</v>
      </c>
      <c r="B45" s="3"/>
      <c r="C45" s="25"/>
      <c r="D45" s="25"/>
      <c r="E45" s="26">
        <v>41396579</v>
      </c>
      <c r="F45" s="27">
        <v>41396579</v>
      </c>
      <c r="G45" s="27">
        <v>759792</v>
      </c>
      <c r="H45" s="27"/>
      <c r="I45" s="27"/>
      <c r="J45" s="27">
        <v>759792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759792</v>
      </c>
      <c r="X45" s="27">
        <v>10349145</v>
      </c>
      <c r="Y45" s="27">
        <v>-9589353</v>
      </c>
      <c r="Z45" s="7">
        <v>-92.66</v>
      </c>
      <c r="AA45" s="25">
        <v>41396579</v>
      </c>
    </row>
    <row r="46" spans="1:27" ht="12.75">
      <c r="A46" s="5" t="s">
        <v>50</v>
      </c>
      <c r="B46" s="3"/>
      <c r="C46" s="22"/>
      <c r="D46" s="22"/>
      <c r="E46" s="23">
        <v>19019717</v>
      </c>
      <c r="F46" s="24">
        <v>19019717</v>
      </c>
      <c r="G46" s="24">
        <v>593514</v>
      </c>
      <c r="H46" s="24"/>
      <c r="I46" s="24"/>
      <c r="J46" s="24">
        <v>593514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593514</v>
      </c>
      <c r="X46" s="24">
        <v>4754928</v>
      </c>
      <c r="Y46" s="24">
        <v>-4161414</v>
      </c>
      <c r="Z46" s="6">
        <v>-87.52</v>
      </c>
      <c r="AA46" s="22">
        <v>19019717</v>
      </c>
    </row>
    <row r="47" spans="1:27" ht="12.75">
      <c r="A47" s="2" t="s">
        <v>51</v>
      </c>
      <c r="B47" s="8" t="s">
        <v>52</v>
      </c>
      <c r="C47" s="19"/>
      <c r="D47" s="19"/>
      <c r="E47" s="20">
        <v>2523343</v>
      </c>
      <c r="F47" s="21">
        <v>2523343</v>
      </c>
      <c r="G47" s="21">
        <v>150625</v>
      </c>
      <c r="H47" s="21"/>
      <c r="I47" s="21"/>
      <c r="J47" s="21">
        <v>150625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150625</v>
      </c>
      <c r="X47" s="21">
        <v>630834</v>
      </c>
      <c r="Y47" s="21">
        <v>-480209</v>
      </c>
      <c r="Z47" s="4">
        <v>-76.12</v>
      </c>
      <c r="AA47" s="19">
        <v>2523343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424278228</v>
      </c>
      <c r="F48" s="46">
        <f t="shared" si="9"/>
        <v>424278228</v>
      </c>
      <c r="G48" s="46">
        <f t="shared" si="9"/>
        <v>20564022</v>
      </c>
      <c r="H48" s="46">
        <f t="shared" si="9"/>
        <v>0</v>
      </c>
      <c r="I48" s="46">
        <f t="shared" si="9"/>
        <v>0</v>
      </c>
      <c r="J48" s="46">
        <f t="shared" si="9"/>
        <v>20564022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20564022</v>
      </c>
      <c r="X48" s="46">
        <f t="shared" si="9"/>
        <v>106069542</v>
      </c>
      <c r="Y48" s="46">
        <f t="shared" si="9"/>
        <v>-85505520</v>
      </c>
      <c r="Z48" s="47">
        <f>+IF(X48&lt;&gt;0,+(Y48/X48)*100,0)</f>
        <v>-80.61269841251884</v>
      </c>
      <c r="AA48" s="44">
        <f>+AA28+AA32+AA38+AA42+AA47</f>
        <v>424278228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43492272</v>
      </c>
      <c r="F49" s="50">
        <f t="shared" si="10"/>
        <v>43492272</v>
      </c>
      <c r="G49" s="50">
        <f t="shared" si="10"/>
        <v>28213862</v>
      </c>
      <c r="H49" s="50">
        <f t="shared" si="10"/>
        <v>0</v>
      </c>
      <c r="I49" s="50">
        <f t="shared" si="10"/>
        <v>0</v>
      </c>
      <c r="J49" s="50">
        <f t="shared" si="10"/>
        <v>28213862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28213862</v>
      </c>
      <c r="X49" s="50">
        <f>IF(F25=F48,0,X25-X48)</f>
        <v>10873071</v>
      </c>
      <c r="Y49" s="50">
        <f t="shared" si="10"/>
        <v>17340791</v>
      </c>
      <c r="Z49" s="51">
        <f>+IF(X49&lt;&gt;0,+(Y49/X49)*100,0)</f>
        <v>159.48383855858202</v>
      </c>
      <c r="AA49" s="48">
        <f>+AA25-AA48</f>
        <v>43492272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136092272</v>
      </c>
      <c r="D5" s="19">
        <f>SUM(D6:D8)</f>
        <v>0</v>
      </c>
      <c r="E5" s="20">
        <f t="shared" si="0"/>
        <v>146667949</v>
      </c>
      <c r="F5" s="21">
        <f t="shared" si="0"/>
        <v>146667949</v>
      </c>
      <c r="G5" s="21">
        <f t="shared" si="0"/>
        <v>58725299</v>
      </c>
      <c r="H5" s="21">
        <f t="shared" si="0"/>
        <v>541794</v>
      </c>
      <c r="I5" s="21">
        <f t="shared" si="0"/>
        <v>27705402</v>
      </c>
      <c r="J5" s="21">
        <f t="shared" si="0"/>
        <v>86972495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86972495</v>
      </c>
      <c r="X5" s="21">
        <f t="shared" si="0"/>
        <v>37166988</v>
      </c>
      <c r="Y5" s="21">
        <f t="shared" si="0"/>
        <v>49805507</v>
      </c>
      <c r="Z5" s="4">
        <f>+IF(X5&lt;&gt;0,+(Y5/X5)*100,0)</f>
        <v>134.00468986079795</v>
      </c>
      <c r="AA5" s="19">
        <f>SUM(AA6:AA8)</f>
        <v>146667949</v>
      </c>
    </row>
    <row r="6" spans="1:27" ht="12.75">
      <c r="A6" s="5" t="s">
        <v>33</v>
      </c>
      <c r="B6" s="3"/>
      <c r="C6" s="22">
        <v>120534000</v>
      </c>
      <c r="D6" s="22"/>
      <c r="E6" s="23">
        <v>117662000</v>
      </c>
      <c r="F6" s="24">
        <v>117662000</v>
      </c>
      <c r="G6" s="24"/>
      <c r="H6" s="24"/>
      <c r="I6" s="24">
        <v>3750</v>
      </c>
      <c r="J6" s="24">
        <v>3750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3750</v>
      </c>
      <c r="X6" s="24">
        <v>29415501</v>
      </c>
      <c r="Y6" s="24">
        <v>-29411751</v>
      </c>
      <c r="Z6" s="6">
        <v>-99.99</v>
      </c>
      <c r="AA6" s="22">
        <v>117662000</v>
      </c>
    </row>
    <row r="7" spans="1:27" ht="12.75">
      <c r="A7" s="5" t="s">
        <v>34</v>
      </c>
      <c r="B7" s="3"/>
      <c r="C7" s="25">
        <v>14530352</v>
      </c>
      <c r="D7" s="25"/>
      <c r="E7" s="26">
        <v>29005949</v>
      </c>
      <c r="F7" s="27">
        <v>29005949</v>
      </c>
      <c r="G7" s="27">
        <v>58725441</v>
      </c>
      <c r="H7" s="27">
        <v>541936</v>
      </c>
      <c r="I7" s="27">
        <v>27722837</v>
      </c>
      <c r="J7" s="27">
        <v>86990214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86990214</v>
      </c>
      <c r="X7" s="27">
        <v>7751487</v>
      </c>
      <c r="Y7" s="27">
        <v>79238727</v>
      </c>
      <c r="Z7" s="7">
        <v>1022.24</v>
      </c>
      <c r="AA7" s="25">
        <v>29005949</v>
      </c>
    </row>
    <row r="8" spans="1:27" ht="12.75">
      <c r="A8" s="5" t="s">
        <v>35</v>
      </c>
      <c r="B8" s="3"/>
      <c r="C8" s="22">
        <v>1027920</v>
      </c>
      <c r="D8" s="22"/>
      <c r="E8" s="23"/>
      <c r="F8" s="24"/>
      <c r="G8" s="24">
        <v>-142</v>
      </c>
      <c r="H8" s="24">
        <v>-142</v>
      </c>
      <c r="I8" s="24">
        <v>-21185</v>
      </c>
      <c r="J8" s="24">
        <v>-21469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-21469</v>
      </c>
      <c r="X8" s="24"/>
      <c r="Y8" s="24">
        <v>-21469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435544</v>
      </c>
      <c r="D9" s="19">
        <f>SUM(D10:D14)</f>
        <v>0</v>
      </c>
      <c r="E9" s="20">
        <f t="shared" si="1"/>
        <v>300000</v>
      </c>
      <c r="F9" s="21">
        <f t="shared" si="1"/>
        <v>300000</v>
      </c>
      <c r="G9" s="21">
        <f t="shared" si="1"/>
        <v>0</v>
      </c>
      <c r="H9" s="21">
        <f t="shared" si="1"/>
        <v>2354</v>
      </c>
      <c r="I9" s="21">
        <f t="shared" si="1"/>
        <v>48621</v>
      </c>
      <c r="J9" s="21">
        <f t="shared" si="1"/>
        <v>50975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50975</v>
      </c>
      <c r="X9" s="21">
        <f t="shared" si="1"/>
        <v>275001</v>
      </c>
      <c r="Y9" s="21">
        <f t="shared" si="1"/>
        <v>-224026</v>
      </c>
      <c r="Z9" s="4">
        <f>+IF(X9&lt;&gt;0,+(Y9/X9)*100,0)</f>
        <v>-81.46370376834994</v>
      </c>
      <c r="AA9" s="19">
        <f>SUM(AA10:AA14)</f>
        <v>300000</v>
      </c>
    </row>
    <row r="10" spans="1:27" ht="12.75">
      <c r="A10" s="5" t="s">
        <v>37</v>
      </c>
      <c r="B10" s="3"/>
      <c r="C10" s="22">
        <v>435544</v>
      </c>
      <c r="D10" s="22"/>
      <c r="E10" s="23">
        <v>300000</v>
      </c>
      <c r="F10" s="24">
        <v>300000</v>
      </c>
      <c r="G10" s="24"/>
      <c r="H10" s="24">
        <v>2354</v>
      </c>
      <c r="I10" s="24">
        <v>48621</v>
      </c>
      <c r="J10" s="24">
        <v>50975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50975</v>
      </c>
      <c r="X10" s="24">
        <v>275001</v>
      </c>
      <c r="Y10" s="24">
        <v>-224026</v>
      </c>
      <c r="Z10" s="6">
        <v>-81.46</v>
      </c>
      <c r="AA10" s="22">
        <v>300000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25427000</v>
      </c>
      <c r="D15" s="19">
        <f>SUM(D16:D18)</f>
        <v>0</v>
      </c>
      <c r="E15" s="20">
        <f t="shared" si="2"/>
        <v>74081000</v>
      </c>
      <c r="F15" s="21">
        <f t="shared" si="2"/>
        <v>74081000</v>
      </c>
      <c r="G15" s="21">
        <f t="shared" si="2"/>
        <v>0</v>
      </c>
      <c r="H15" s="21">
        <f t="shared" si="2"/>
        <v>0</v>
      </c>
      <c r="I15" s="21">
        <f t="shared" si="2"/>
        <v>-3426115</v>
      </c>
      <c r="J15" s="21">
        <f t="shared" si="2"/>
        <v>-3426115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-3426115</v>
      </c>
      <c r="X15" s="21">
        <f t="shared" si="2"/>
        <v>18520251</v>
      </c>
      <c r="Y15" s="21">
        <f t="shared" si="2"/>
        <v>-21946366</v>
      </c>
      <c r="Z15" s="4">
        <f>+IF(X15&lt;&gt;0,+(Y15/X15)*100,0)</f>
        <v>-118.49929031739366</v>
      </c>
      <c r="AA15" s="19">
        <f>SUM(AA16:AA18)</f>
        <v>74081000</v>
      </c>
    </row>
    <row r="16" spans="1:27" ht="12.75">
      <c r="A16" s="5" t="s">
        <v>43</v>
      </c>
      <c r="B16" s="3"/>
      <c r="C16" s="22"/>
      <c r="D16" s="22"/>
      <c r="E16" s="23">
        <v>300000</v>
      </c>
      <c r="F16" s="24">
        <v>300000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75000</v>
      </c>
      <c r="Y16" s="24">
        <v>-75000</v>
      </c>
      <c r="Z16" s="6">
        <v>-100</v>
      </c>
      <c r="AA16" s="22">
        <v>300000</v>
      </c>
    </row>
    <row r="17" spans="1:27" ht="12.75">
      <c r="A17" s="5" t="s">
        <v>44</v>
      </c>
      <c r="B17" s="3"/>
      <c r="C17" s="22">
        <v>25427000</v>
      </c>
      <c r="D17" s="22"/>
      <c r="E17" s="23">
        <v>73781000</v>
      </c>
      <c r="F17" s="24">
        <v>73781000</v>
      </c>
      <c r="G17" s="24"/>
      <c r="H17" s="24"/>
      <c r="I17" s="24">
        <v>-3426115</v>
      </c>
      <c r="J17" s="24">
        <v>-3426115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-3426115</v>
      </c>
      <c r="X17" s="24">
        <v>18445251</v>
      </c>
      <c r="Y17" s="24">
        <v>-21871366</v>
      </c>
      <c r="Z17" s="6">
        <v>-118.57</v>
      </c>
      <c r="AA17" s="22">
        <v>73781000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2000000</v>
      </c>
      <c r="F19" s="21">
        <f t="shared" si="3"/>
        <v>2000000</v>
      </c>
      <c r="G19" s="21">
        <f t="shared" si="3"/>
        <v>67028</v>
      </c>
      <c r="H19" s="21">
        <f t="shared" si="3"/>
        <v>67028</v>
      </c>
      <c r="I19" s="21">
        <f t="shared" si="3"/>
        <v>63319</v>
      </c>
      <c r="J19" s="21">
        <f t="shared" si="3"/>
        <v>197375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197375</v>
      </c>
      <c r="X19" s="21">
        <f t="shared" si="3"/>
        <v>0</v>
      </c>
      <c r="Y19" s="21">
        <f t="shared" si="3"/>
        <v>197375</v>
      </c>
      <c r="Z19" s="4">
        <f>+IF(X19&lt;&gt;0,+(Y19/X19)*100,0)</f>
        <v>0</v>
      </c>
      <c r="AA19" s="19">
        <f>SUM(AA20:AA23)</f>
        <v>2000000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2000000</v>
      </c>
      <c r="F23" s="24">
        <v>2000000</v>
      </c>
      <c r="G23" s="24">
        <v>67028</v>
      </c>
      <c r="H23" s="24">
        <v>67028</v>
      </c>
      <c r="I23" s="24">
        <v>63319</v>
      </c>
      <c r="J23" s="24">
        <v>197375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197375</v>
      </c>
      <c r="X23" s="24"/>
      <c r="Y23" s="24">
        <v>197375</v>
      </c>
      <c r="Z23" s="6">
        <v>0</v>
      </c>
      <c r="AA23" s="22">
        <v>2000000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161954816</v>
      </c>
      <c r="D25" s="44">
        <f>+D5+D9+D15+D19+D24</f>
        <v>0</v>
      </c>
      <c r="E25" s="45">
        <f t="shared" si="4"/>
        <v>223048949</v>
      </c>
      <c r="F25" s="46">
        <f t="shared" si="4"/>
        <v>223048949</v>
      </c>
      <c r="G25" s="46">
        <f t="shared" si="4"/>
        <v>58792327</v>
      </c>
      <c r="H25" s="46">
        <f t="shared" si="4"/>
        <v>611176</v>
      </c>
      <c r="I25" s="46">
        <f t="shared" si="4"/>
        <v>24391227</v>
      </c>
      <c r="J25" s="46">
        <f t="shared" si="4"/>
        <v>83794730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83794730</v>
      </c>
      <c r="X25" s="46">
        <f t="shared" si="4"/>
        <v>55962240</v>
      </c>
      <c r="Y25" s="46">
        <f t="shared" si="4"/>
        <v>27832490</v>
      </c>
      <c r="Z25" s="47">
        <f>+IF(X25&lt;&gt;0,+(Y25/X25)*100,0)</f>
        <v>49.73441020230784</v>
      </c>
      <c r="AA25" s="44">
        <f>+AA5+AA9+AA15+AA19+AA24</f>
        <v>223048949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111377331</v>
      </c>
      <c r="D28" s="19">
        <f>SUM(D29:D31)</f>
        <v>0</v>
      </c>
      <c r="E28" s="20">
        <f t="shared" si="5"/>
        <v>85296943</v>
      </c>
      <c r="F28" s="21">
        <f t="shared" si="5"/>
        <v>85296943</v>
      </c>
      <c r="G28" s="21">
        <f t="shared" si="5"/>
        <v>3162101</v>
      </c>
      <c r="H28" s="21">
        <f t="shared" si="5"/>
        <v>4015212</v>
      </c>
      <c r="I28" s="21">
        <f t="shared" si="5"/>
        <v>5302859</v>
      </c>
      <c r="J28" s="21">
        <f t="shared" si="5"/>
        <v>12480172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12480172</v>
      </c>
      <c r="X28" s="21">
        <f t="shared" si="5"/>
        <v>20710380</v>
      </c>
      <c r="Y28" s="21">
        <f t="shared" si="5"/>
        <v>-8230208</v>
      </c>
      <c r="Z28" s="4">
        <f>+IF(X28&lt;&gt;0,+(Y28/X28)*100,0)</f>
        <v>-39.7395315778851</v>
      </c>
      <c r="AA28" s="19">
        <f>SUM(AA29:AA31)</f>
        <v>85296943</v>
      </c>
    </row>
    <row r="29" spans="1:27" ht="12.75">
      <c r="A29" s="5" t="s">
        <v>33</v>
      </c>
      <c r="B29" s="3"/>
      <c r="C29" s="22">
        <v>29772159</v>
      </c>
      <c r="D29" s="22"/>
      <c r="E29" s="23">
        <v>52329973</v>
      </c>
      <c r="F29" s="24">
        <v>52329973</v>
      </c>
      <c r="G29" s="24">
        <v>1697179</v>
      </c>
      <c r="H29" s="24">
        <v>1570670</v>
      </c>
      <c r="I29" s="24">
        <v>1012684</v>
      </c>
      <c r="J29" s="24">
        <v>4280533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4280533</v>
      </c>
      <c r="X29" s="24">
        <v>12468519</v>
      </c>
      <c r="Y29" s="24">
        <v>-8187986</v>
      </c>
      <c r="Z29" s="6">
        <v>-65.67</v>
      </c>
      <c r="AA29" s="22">
        <v>52329973</v>
      </c>
    </row>
    <row r="30" spans="1:27" ht="12.75">
      <c r="A30" s="5" t="s">
        <v>34</v>
      </c>
      <c r="B30" s="3"/>
      <c r="C30" s="25">
        <v>63739216</v>
      </c>
      <c r="D30" s="25"/>
      <c r="E30" s="26">
        <v>12159532</v>
      </c>
      <c r="F30" s="27">
        <v>12159532</v>
      </c>
      <c r="G30" s="27">
        <v>613519</v>
      </c>
      <c r="H30" s="27">
        <v>1402366</v>
      </c>
      <c r="I30" s="27">
        <v>2805692</v>
      </c>
      <c r="J30" s="27">
        <v>4821577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4821577</v>
      </c>
      <c r="X30" s="27">
        <v>3040002</v>
      </c>
      <c r="Y30" s="27">
        <v>1781575</v>
      </c>
      <c r="Z30" s="7">
        <v>58.6</v>
      </c>
      <c r="AA30" s="25">
        <v>12159532</v>
      </c>
    </row>
    <row r="31" spans="1:27" ht="12.75">
      <c r="A31" s="5" t="s">
        <v>35</v>
      </c>
      <c r="B31" s="3"/>
      <c r="C31" s="22">
        <v>17865956</v>
      </c>
      <c r="D31" s="22"/>
      <c r="E31" s="23">
        <v>20807438</v>
      </c>
      <c r="F31" s="24">
        <v>20807438</v>
      </c>
      <c r="G31" s="24">
        <v>851403</v>
      </c>
      <c r="H31" s="24">
        <v>1042176</v>
      </c>
      <c r="I31" s="24">
        <v>1484483</v>
      </c>
      <c r="J31" s="24">
        <v>3378062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3378062</v>
      </c>
      <c r="X31" s="24">
        <v>5201859</v>
      </c>
      <c r="Y31" s="24">
        <v>-1823797</v>
      </c>
      <c r="Z31" s="6">
        <v>-35.06</v>
      </c>
      <c r="AA31" s="22">
        <v>20807438</v>
      </c>
    </row>
    <row r="32" spans="1:27" ht="12.75">
      <c r="A32" s="2" t="s">
        <v>36</v>
      </c>
      <c r="B32" s="3"/>
      <c r="C32" s="19">
        <f aca="true" t="shared" si="6" ref="C32:Y32">SUM(C33:C37)</f>
        <v>17725272</v>
      </c>
      <c r="D32" s="19">
        <f>SUM(D33:D37)</f>
        <v>0</v>
      </c>
      <c r="E32" s="20">
        <f t="shared" si="6"/>
        <v>33781480</v>
      </c>
      <c r="F32" s="21">
        <f t="shared" si="6"/>
        <v>33781480</v>
      </c>
      <c r="G32" s="21">
        <f t="shared" si="6"/>
        <v>956744</v>
      </c>
      <c r="H32" s="21">
        <f t="shared" si="6"/>
        <v>1502307</v>
      </c>
      <c r="I32" s="21">
        <f t="shared" si="6"/>
        <v>1157365</v>
      </c>
      <c r="J32" s="21">
        <f t="shared" si="6"/>
        <v>3616416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3616416</v>
      </c>
      <c r="X32" s="21">
        <f t="shared" si="6"/>
        <v>8445369</v>
      </c>
      <c r="Y32" s="21">
        <f t="shared" si="6"/>
        <v>-4828953</v>
      </c>
      <c r="Z32" s="4">
        <f>+IF(X32&lt;&gt;0,+(Y32/X32)*100,0)</f>
        <v>-57.178709420512</v>
      </c>
      <c r="AA32" s="19">
        <f>SUM(AA33:AA37)</f>
        <v>33781480</v>
      </c>
    </row>
    <row r="33" spans="1:27" ht="12.75">
      <c r="A33" s="5" t="s">
        <v>37</v>
      </c>
      <c r="B33" s="3"/>
      <c r="C33" s="22">
        <v>17725272</v>
      </c>
      <c r="D33" s="22"/>
      <c r="E33" s="23">
        <v>33781480</v>
      </c>
      <c r="F33" s="24">
        <v>33781480</v>
      </c>
      <c r="G33" s="24">
        <v>956744</v>
      </c>
      <c r="H33" s="24">
        <v>1502307</v>
      </c>
      <c r="I33" s="24">
        <v>1157365</v>
      </c>
      <c r="J33" s="24">
        <v>3616416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3616416</v>
      </c>
      <c r="X33" s="24">
        <v>8445369</v>
      </c>
      <c r="Y33" s="24">
        <v>-4828953</v>
      </c>
      <c r="Z33" s="6">
        <v>-57.18</v>
      </c>
      <c r="AA33" s="22">
        <v>33781480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25217258</v>
      </c>
      <c r="D38" s="19">
        <f>SUM(D39:D41)</f>
        <v>0</v>
      </c>
      <c r="E38" s="20">
        <f t="shared" si="7"/>
        <v>103970048</v>
      </c>
      <c r="F38" s="21">
        <f t="shared" si="7"/>
        <v>103970048</v>
      </c>
      <c r="G38" s="21">
        <f t="shared" si="7"/>
        <v>1049430</v>
      </c>
      <c r="H38" s="21">
        <f t="shared" si="7"/>
        <v>6159131</v>
      </c>
      <c r="I38" s="21">
        <f t="shared" si="7"/>
        <v>4070174</v>
      </c>
      <c r="J38" s="21">
        <f t="shared" si="7"/>
        <v>11278735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11278735</v>
      </c>
      <c r="X38" s="21">
        <f t="shared" si="7"/>
        <v>25935012</v>
      </c>
      <c r="Y38" s="21">
        <f t="shared" si="7"/>
        <v>-14656277</v>
      </c>
      <c r="Z38" s="4">
        <f>+IF(X38&lt;&gt;0,+(Y38/X38)*100,0)</f>
        <v>-56.511548943952675</v>
      </c>
      <c r="AA38" s="19">
        <f>SUM(AA39:AA41)</f>
        <v>103970048</v>
      </c>
    </row>
    <row r="39" spans="1:27" ht="12.75">
      <c r="A39" s="5" t="s">
        <v>43</v>
      </c>
      <c r="B39" s="3"/>
      <c r="C39" s="22">
        <v>10119200</v>
      </c>
      <c r="D39" s="22"/>
      <c r="E39" s="23">
        <v>14549432</v>
      </c>
      <c r="F39" s="24">
        <v>14549432</v>
      </c>
      <c r="G39" s="24">
        <v>254210</v>
      </c>
      <c r="H39" s="24">
        <v>380138</v>
      </c>
      <c r="I39" s="24">
        <v>419420</v>
      </c>
      <c r="J39" s="24">
        <v>1053768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1053768</v>
      </c>
      <c r="X39" s="24">
        <v>3579858</v>
      </c>
      <c r="Y39" s="24">
        <v>-2526090</v>
      </c>
      <c r="Z39" s="6">
        <v>-70.56</v>
      </c>
      <c r="AA39" s="22">
        <v>14549432</v>
      </c>
    </row>
    <row r="40" spans="1:27" ht="12.75">
      <c r="A40" s="5" t="s">
        <v>44</v>
      </c>
      <c r="B40" s="3"/>
      <c r="C40" s="22">
        <v>15098058</v>
      </c>
      <c r="D40" s="22"/>
      <c r="E40" s="23">
        <v>89420616</v>
      </c>
      <c r="F40" s="24">
        <v>89420616</v>
      </c>
      <c r="G40" s="24">
        <v>795220</v>
      </c>
      <c r="H40" s="24">
        <v>5778993</v>
      </c>
      <c r="I40" s="24">
        <v>3650754</v>
      </c>
      <c r="J40" s="24">
        <v>10224967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10224967</v>
      </c>
      <c r="X40" s="24">
        <v>22355154</v>
      </c>
      <c r="Y40" s="24">
        <v>-12130187</v>
      </c>
      <c r="Z40" s="6">
        <v>-54.26</v>
      </c>
      <c r="AA40" s="22">
        <v>89420616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215710</v>
      </c>
      <c r="H42" s="21">
        <f t="shared" si="8"/>
        <v>246030</v>
      </c>
      <c r="I42" s="21">
        <f t="shared" si="8"/>
        <v>394235</v>
      </c>
      <c r="J42" s="21">
        <f t="shared" si="8"/>
        <v>855975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855975</v>
      </c>
      <c r="X42" s="21">
        <f t="shared" si="8"/>
        <v>0</v>
      </c>
      <c r="Y42" s="21">
        <f t="shared" si="8"/>
        <v>855975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>
        <v>215710</v>
      </c>
      <c r="H45" s="27">
        <v>246030</v>
      </c>
      <c r="I45" s="27">
        <v>394235</v>
      </c>
      <c r="J45" s="27">
        <v>855975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855975</v>
      </c>
      <c r="X45" s="27"/>
      <c r="Y45" s="27">
        <v>855975</v>
      </c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154319861</v>
      </c>
      <c r="D48" s="44">
        <f>+D28+D32+D38+D42+D47</f>
        <v>0</v>
      </c>
      <c r="E48" s="45">
        <f t="shared" si="9"/>
        <v>223048471</v>
      </c>
      <c r="F48" s="46">
        <f t="shared" si="9"/>
        <v>223048471</v>
      </c>
      <c r="G48" s="46">
        <f t="shared" si="9"/>
        <v>5383985</v>
      </c>
      <c r="H48" s="46">
        <f t="shared" si="9"/>
        <v>11922680</v>
      </c>
      <c r="I48" s="46">
        <f t="shared" si="9"/>
        <v>10924633</v>
      </c>
      <c r="J48" s="46">
        <f t="shared" si="9"/>
        <v>28231298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28231298</v>
      </c>
      <c r="X48" s="46">
        <f t="shared" si="9"/>
        <v>55090761</v>
      </c>
      <c r="Y48" s="46">
        <f t="shared" si="9"/>
        <v>-26859463</v>
      </c>
      <c r="Z48" s="47">
        <f>+IF(X48&lt;&gt;0,+(Y48/X48)*100,0)</f>
        <v>-48.75493188413208</v>
      </c>
      <c r="AA48" s="44">
        <f>+AA28+AA32+AA38+AA42+AA47</f>
        <v>223048471</v>
      </c>
    </row>
    <row r="49" spans="1:27" ht="12.75">
      <c r="A49" s="14" t="s">
        <v>58</v>
      </c>
      <c r="B49" s="15"/>
      <c r="C49" s="48">
        <f aca="true" t="shared" si="10" ref="C49:Y49">+C25-C48</f>
        <v>7634955</v>
      </c>
      <c r="D49" s="48">
        <f>+D25-D48</f>
        <v>0</v>
      </c>
      <c r="E49" s="49">
        <f t="shared" si="10"/>
        <v>478</v>
      </c>
      <c r="F49" s="50">
        <f t="shared" si="10"/>
        <v>478</v>
      </c>
      <c r="G49" s="50">
        <f t="shared" si="10"/>
        <v>53408342</v>
      </c>
      <c r="H49" s="50">
        <f t="shared" si="10"/>
        <v>-11311504</v>
      </c>
      <c r="I49" s="50">
        <f t="shared" si="10"/>
        <v>13466594</v>
      </c>
      <c r="J49" s="50">
        <f t="shared" si="10"/>
        <v>55563432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55563432</v>
      </c>
      <c r="X49" s="50">
        <f>IF(F25=F48,0,X25-X48)</f>
        <v>871479</v>
      </c>
      <c r="Y49" s="50">
        <f t="shared" si="10"/>
        <v>54691953</v>
      </c>
      <c r="Z49" s="51">
        <f>+IF(X49&lt;&gt;0,+(Y49/X49)*100,0)</f>
        <v>6275.762582919382</v>
      </c>
      <c r="AA49" s="48">
        <f>+AA25-AA48</f>
        <v>478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244586044</v>
      </c>
      <c r="D5" s="19">
        <f>SUM(D6:D8)</f>
        <v>0</v>
      </c>
      <c r="E5" s="20">
        <f t="shared" si="0"/>
        <v>267586700</v>
      </c>
      <c r="F5" s="21">
        <f t="shared" si="0"/>
        <v>267586700</v>
      </c>
      <c r="G5" s="21">
        <f t="shared" si="0"/>
        <v>90508239</v>
      </c>
      <c r="H5" s="21">
        <f t="shared" si="0"/>
        <v>7417176</v>
      </c>
      <c r="I5" s="21">
        <f t="shared" si="0"/>
        <v>814441</v>
      </c>
      <c r="J5" s="21">
        <f t="shared" si="0"/>
        <v>98739856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98739856</v>
      </c>
      <c r="X5" s="21">
        <f t="shared" si="0"/>
        <v>83867250</v>
      </c>
      <c r="Y5" s="21">
        <f t="shared" si="0"/>
        <v>14872606</v>
      </c>
      <c r="Z5" s="4">
        <f>+IF(X5&lt;&gt;0,+(Y5/X5)*100,0)</f>
        <v>17.733508610333594</v>
      </c>
      <c r="AA5" s="19">
        <f>SUM(AA6:AA8)</f>
        <v>267586700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244586044</v>
      </c>
      <c r="D7" s="25"/>
      <c r="E7" s="26">
        <v>266791700</v>
      </c>
      <c r="F7" s="27">
        <v>266791700</v>
      </c>
      <c r="G7" s="27">
        <v>90508239</v>
      </c>
      <c r="H7" s="27">
        <v>7300437</v>
      </c>
      <c r="I7" s="27">
        <v>814441</v>
      </c>
      <c r="J7" s="27">
        <v>98623117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98623117</v>
      </c>
      <c r="X7" s="27">
        <v>83668500</v>
      </c>
      <c r="Y7" s="27">
        <v>14954617</v>
      </c>
      <c r="Z7" s="7">
        <v>17.87</v>
      </c>
      <c r="AA7" s="25">
        <v>266791700</v>
      </c>
    </row>
    <row r="8" spans="1:27" ht="12.75">
      <c r="A8" s="5" t="s">
        <v>35</v>
      </c>
      <c r="B8" s="3"/>
      <c r="C8" s="22"/>
      <c r="D8" s="22"/>
      <c r="E8" s="23">
        <v>795000</v>
      </c>
      <c r="F8" s="24">
        <v>795000</v>
      </c>
      <c r="G8" s="24"/>
      <c r="H8" s="24">
        <v>116739</v>
      </c>
      <c r="I8" s="24"/>
      <c r="J8" s="24">
        <v>116739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116739</v>
      </c>
      <c r="X8" s="24">
        <v>198750</v>
      </c>
      <c r="Y8" s="24">
        <v>-82011</v>
      </c>
      <c r="Z8" s="6">
        <v>-41.26</v>
      </c>
      <c r="AA8" s="22">
        <v>795000</v>
      </c>
    </row>
    <row r="9" spans="1:27" ht="12.75">
      <c r="A9" s="2" t="s">
        <v>36</v>
      </c>
      <c r="B9" s="3"/>
      <c r="C9" s="19">
        <f aca="true" t="shared" si="1" ref="C9:Y9">SUM(C10:C14)</f>
        <v>2756903</v>
      </c>
      <c r="D9" s="19">
        <f>SUM(D10:D14)</f>
        <v>0</v>
      </c>
      <c r="E9" s="20">
        <f t="shared" si="1"/>
        <v>6780248</v>
      </c>
      <c r="F9" s="21">
        <f t="shared" si="1"/>
        <v>6780248</v>
      </c>
      <c r="G9" s="21">
        <f t="shared" si="1"/>
        <v>222754</v>
      </c>
      <c r="H9" s="21">
        <f t="shared" si="1"/>
        <v>169355</v>
      </c>
      <c r="I9" s="21">
        <f t="shared" si="1"/>
        <v>601366</v>
      </c>
      <c r="J9" s="21">
        <f t="shared" si="1"/>
        <v>993475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993475</v>
      </c>
      <c r="X9" s="21">
        <f t="shared" si="1"/>
        <v>1980043</v>
      </c>
      <c r="Y9" s="21">
        <f t="shared" si="1"/>
        <v>-986568</v>
      </c>
      <c r="Z9" s="4">
        <f>+IF(X9&lt;&gt;0,+(Y9/X9)*100,0)</f>
        <v>-49.825584595890085</v>
      </c>
      <c r="AA9" s="19">
        <f>SUM(AA10:AA14)</f>
        <v>6780248</v>
      </c>
    </row>
    <row r="10" spans="1:27" ht="12.75">
      <c r="A10" s="5" t="s">
        <v>37</v>
      </c>
      <c r="B10" s="3"/>
      <c r="C10" s="22">
        <v>300000</v>
      </c>
      <c r="D10" s="22"/>
      <c r="E10" s="23">
        <v>606068</v>
      </c>
      <c r="F10" s="24">
        <v>606068</v>
      </c>
      <c r="G10" s="24">
        <v>2705</v>
      </c>
      <c r="H10" s="24">
        <v>2887</v>
      </c>
      <c r="I10" s="24">
        <v>402218</v>
      </c>
      <c r="J10" s="24">
        <v>407810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407810</v>
      </c>
      <c r="X10" s="24">
        <v>436498</v>
      </c>
      <c r="Y10" s="24">
        <v>-28688</v>
      </c>
      <c r="Z10" s="6">
        <v>-6.57</v>
      </c>
      <c r="AA10" s="22">
        <v>606068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2456903</v>
      </c>
      <c r="D12" s="22"/>
      <c r="E12" s="23">
        <v>6174180</v>
      </c>
      <c r="F12" s="24">
        <v>6174180</v>
      </c>
      <c r="G12" s="24">
        <v>220049</v>
      </c>
      <c r="H12" s="24">
        <v>166468</v>
      </c>
      <c r="I12" s="24">
        <v>199148</v>
      </c>
      <c r="J12" s="24">
        <v>585665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585665</v>
      </c>
      <c r="X12" s="24">
        <v>1543545</v>
      </c>
      <c r="Y12" s="24">
        <v>-957880</v>
      </c>
      <c r="Z12" s="6">
        <v>-62.06</v>
      </c>
      <c r="AA12" s="22">
        <v>6174180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60028000</v>
      </c>
      <c r="D15" s="19">
        <f>SUM(D16:D18)</f>
        <v>0</v>
      </c>
      <c r="E15" s="20">
        <f t="shared" si="2"/>
        <v>60350326</v>
      </c>
      <c r="F15" s="21">
        <f t="shared" si="2"/>
        <v>60350326</v>
      </c>
      <c r="G15" s="21">
        <f t="shared" si="2"/>
        <v>9001</v>
      </c>
      <c r="H15" s="21">
        <f t="shared" si="2"/>
        <v>1796</v>
      </c>
      <c r="I15" s="21">
        <f t="shared" si="2"/>
        <v>47947</v>
      </c>
      <c r="J15" s="21">
        <f t="shared" si="2"/>
        <v>58744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58744</v>
      </c>
      <c r="X15" s="21">
        <f t="shared" si="2"/>
        <v>20780083</v>
      </c>
      <c r="Y15" s="21">
        <f t="shared" si="2"/>
        <v>-20721339</v>
      </c>
      <c r="Z15" s="4">
        <f>+IF(X15&lt;&gt;0,+(Y15/X15)*100,0)</f>
        <v>-99.7173062302013</v>
      </c>
      <c r="AA15" s="19">
        <f>SUM(AA16:AA18)</f>
        <v>60350326</v>
      </c>
    </row>
    <row r="16" spans="1:27" ht="12.75">
      <c r="A16" s="5" t="s">
        <v>43</v>
      </c>
      <c r="B16" s="3"/>
      <c r="C16" s="22"/>
      <c r="D16" s="22"/>
      <c r="E16" s="23">
        <v>39326</v>
      </c>
      <c r="F16" s="24">
        <v>39326</v>
      </c>
      <c r="G16" s="24">
        <v>9001</v>
      </c>
      <c r="H16" s="24">
        <v>1796</v>
      </c>
      <c r="I16" s="24">
        <v>47947</v>
      </c>
      <c r="J16" s="24">
        <v>58744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58744</v>
      </c>
      <c r="X16" s="24">
        <v>9750</v>
      </c>
      <c r="Y16" s="24">
        <v>48994</v>
      </c>
      <c r="Z16" s="6">
        <v>502.5</v>
      </c>
      <c r="AA16" s="22">
        <v>39326</v>
      </c>
    </row>
    <row r="17" spans="1:27" ht="12.75">
      <c r="A17" s="5" t="s">
        <v>44</v>
      </c>
      <c r="B17" s="3"/>
      <c r="C17" s="22">
        <v>60028000</v>
      </c>
      <c r="D17" s="22"/>
      <c r="E17" s="23">
        <v>60311000</v>
      </c>
      <c r="F17" s="24">
        <v>60311000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20770333</v>
      </c>
      <c r="Y17" s="24">
        <v>-20770333</v>
      </c>
      <c r="Z17" s="6">
        <v>-100</v>
      </c>
      <c r="AA17" s="22">
        <v>60311000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25382119</v>
      </c>
      <c r="D19" s="19">
        <f>SUM(D20:D23)</f>
        <v>0</v>
      </c>
      <c r="E19" s="20">
        <f t="shared" si="3"/>
        <v>9744559</v>
      </c>
      <c r="F19" s="21">
        <f t="shared" si="3"/>
        <v>9744559</v>
      </c>
      <c r="G19" s="21">
        <f t="shared" si="3"/>
        <v>0</v>
      </c>
      <c r="H19" s="21">
        <f t="shared" si="3"/>
        <v>0</v>
      </c>
      <c r="I19" s="21">
        <f t="shared" si="3"/>
        <v>16867</v>
      </c>
      <c r="J19" s="21">
        <f t="shared" si="3"/>
        <v>16867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16867</v>
      </c>
      <c r="X19" s="21">
        <f t="shared" si="3"/>
        <v>3061140</v>
      </c>
      <c r="Y19" s="21">
        <f t="shared" si="3"/>
        <v>-3044273</v>
      </c>
      <c r="Z19" s="4">
        <f>+IF(X19&lt;&gt;0,+(Y19/X19)*100,0)</f>
        <v>-99.4489961256264</v>
      </c>
      <c r="AA19" s="19">
        <f>SUM(AA20:AA23)</f>
        <v>9744559</v>
      </c>
    </row>
    <row r="20" spans="1:27" ht="12.75">
      <c r="A20" s="5" t="s">
        <v>47</v>
      </c>
      <c r="B20" s="3"/>
      <c r="C20" s="22">
        <v>25000000</v>
      </c>
      <c r="D20" s="22"/>
      <c r="E20" s="23">
        <v>9000000</v>
      </c>
      <c r="F20" s="24">
        <v>9000000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3000000</v>
      </c>
      <c r="Y20" s="24">
        <v>-3000000</v>
      </c>
      <c r="Z20" s="6">
        <v>-100</v>
      </c>
      <c r="AA20" s="22">
        <v>9000000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382119</v>
      </c>
      <c r="D23" s="22"/>
      <c r="E23" s="23">
        <v>744559</v>
      </c>
      <c r="F23" s="24">
        <v>744559</v>
      </c>
      <c r="G23" s="24"/>
      <c r="H23" s="24"/>
      <c r="I23" s="24">
        <v>16867</v>
      </c>
      <c r="J23" s="24">
        <v>16867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16867</v>
      </c>
      <c r="X23" s="24">
        <v>61140</v>
      </c>
      <c r="Y23" s="24">
        <v>-44273</v>
      </c>
      <c r="Z23" s="6">
        <v>-72.41</v>
      </c>
      <c r="AA23" s="22">
        <v>744559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332753066</v>
      </c>
      <c r="D25" s="44">
        <f>+D5+D9+D15+D19+D24</f>
        <v>0</v>
      </c>
      <c r="E25" s="45">
        <f t="shared" si="4"/>
        <v>344461833</v>
      </c>
      <c r="F25" s="46">
        <f t="shared" si="4"/>
        <v>344461833</v>
      </c>
      <c r="G25" s="46">
        <f t="shared" si="4"/>
        <v>90739994</v>
      </c>
      <c r="H25" s="46">
        <f t="shared" si="4"/>
        <v>7588327</v>
      </c>
      <c r="I25" s="46">
        <f t="shared" si="4"/>
        <v>1480621</v>
      </c>
      <c r="J25" s="46">
        <f t="shared" si="4"/>
        <v>99808942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99808942</v>
      </c>
      <c r="X25" s="46">
        <f t="shared" si="4"/>
        <v>109688516</v>
      </c>
      <c r="Y25" s="46">
        <f t="shared" si="4"/>
        <v>-9879574</v>
      </c>
      <c r="Z25" s="47">
        <f>+IF(X25&lt;&gt;0,+(Y25/X25)*100,0)</f>
        <v>-9.00693560299421</v>
      </c>
      <c r="AA25" s="44">
        <f>+AA5+AA9+AA15+AA19+AA24</f>
        <v>344461833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252261771</v>
      </c>
      <c r="D28" s="19">
        <f>SUM(D29:D31)</f>
        <v>0</v>
      </c>
      <c r="E28" s="20">
        <f t="shared" si="5"/>
        <v>166596270</v>
      </c>
      <c r="F28" s="21">
        <f t="shared" si="5"/>
        <v>166596270</v>
      </c>
      <c r="G28" s="21">
        <f t="shared" si="5"/>
        <v>10124728</v>
      </c>
      <c r="H28" s="21">
        <f t="shared" si="5"/>
        <v>10496285</v>
      </c>
      <c r="I28" s="21">
        <f t="shared" si="5"/>
        <v>9280166</v>
      </c>
      <c r="J28" s="21">
        <f t="shared" si="5"/>
        <v>29901179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29901179</v>
      </c>
      <c r="X28" s="21">
        <f t="shared" si="5"/>
        <v>41151846</v>
      </c>
      <c r="Y28" s="21">
        <f t="shared" si="5"/>
        <v>-11250667</v>
      </c>
      <c r="Z28" s="4">
        <f>+IF(X28&lt;&gt;0,+(Y28/X28)*100,0)</f>
        <v>-27.339398091643325</v>
      </c>
      <c r="AA28" s="19">
        <f>SUM(AA29:AA31)</f>
        <v>166596270</v>
      </c>
    </row>
    <row r="29" spans="1:27" ht="12.75">
      <c r="A29" s="5" t="s">
        <v>33</v>
      </c>
      <c r="B29" s="3"/>
      <c r="C29" s="22">
        <v>18041471</v>
      </c>
      <c r="D29" s="22"/>
      <c r="E29" s="23">
        <v>62898878</v>
      </c>
      <c r="F29" s="24">
        <v>62898878</v>
      </c>
      <c r="G29" s="24">
        <v>5360495</v>
      </c>
      <c r="H29" s="24">
        <v>5071966</v>
      </c>
      <c r="I29" s="24">
        <v>4195448</v>
      </c>
      <c r="J29" s="24">
        <v>14627909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14627909</v>
      </c>
      <c r="X29" s="24">
        <v>15439383</v>
      </c>
      <c r="Y29" s="24">
        <v>-811474</v>
      </c>
      <c r="Z29" s="6">
        <v>-5.26</v>
      </c>
      <c r="AA29" s="22">
        <v>62898878</v>
      </c>
    </row>
    <row r="30" spans="1:27" ht="12.75">
      <c r="A30" s="5" t="s">
        <v>34</v>
      </c>
      <c r="B30" s="3"/>
      <c r="C30" s="25">
        <v>129976123</v>
      </c>
      <c r="D30" s="25"/>
      <c r="E30" s="26">
        <v>73107733</v>
      </c>
      <c r="F30" s="27">
        <v>73107733</v>
      </c>
      <c r="G30" s="27">
        <v>2531081</v>
      </c>
      <c r="H30" s="27">
        <v>2925332</v>
      </c>
      <c r="I30" s="27">
        <v>2150337</v>
      </c>
      <c r="J30" s="27">
        <v>7606750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7606750</v>
      </c>
      <c r="X30" s="27">
        <v>17979606</v>
      </c>
      <c r="Y30" s="27">
        <v>-10372856</v>
      </c>
      <c r="Z30" s="7">
        <v>-57.69</v>
      </c>
      <c r="AA30" s="25">
        <v>73107733</v>
      </c>
    </row>
    <row r="31" spans="1:27" ht="12.75">
      <c r="A31" s="5" t="s">
        <v>35</v>
      </c>
      <c r="B31" s="3"/>
      <c r="C31" s="22">
        <v>104244177</v>
      </c>
      <c r="D31" s="22"/>
      <c r="E31" s="23">
        <v>30589659</v>
      </c>
      <c r="F31" s="24">
        <v>30589659</v>
      </c>
      <c r="G31" s="24">
        <v>2233152</v>
      </c>
      <c r="H31" s="24">
        <v>2498987</v>
      </c>
      <c r="I31" s="24">
        <v>2934381</v>
      </c>
      <c r="J31" s="24">
        <v>7666520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7666520</v>
      </c>
      <c r="X31" s="24">
        <v>7732857</v>
      </c>
      <c r="Y31" s="24">
        <v>-66337</v>
      </c>
      <c r="Z31" s="6">
        <v>-0.86</v>
      </c>
      <c r="AA31" s="22">
        <v>30589659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56115249</v>
      </c>
      <c r="F32" s="21">
        <f t="shared" si="6"/>
        <v>56115249</v>
      </c>
      <c r="G32" s="21">
        <f t="shared" si="6"/>
        <v>2953719</v>
      </c>
      <c r="H32" s="21">
        <f t="shared" si="6"/>
        <v>2621028</v>
      </c>
      <c r="I32" s="21">
        <f t="shared" si="6"/>
        <v>2815033</v>
      </c>
      <c r="J32" s="21">
        <f t="shared" si="6"/>
        <v>8389780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8389780</v>
      </c>
      <c r="X32" s="21">
        <f t="shared" si="6"/>
        <v>13806561</v>
      </c>
      <c r="Y32" s="21">
        <f t="shared" si="6"/>
        <v>-5416781</v>
      </c>
      <c r="Z32" s="4">
        <f>+IF(X32&lt;&gt;0,+(Y32/X32)*100,0)</f>
        <v>-39.233383316815825</v>
      </c>
      <c r="AA32" s="19">
        <f>SUM(AA33:AA37)</f>
        <v>56115249</v>
      </c>
    </row>
    <row r="33" spans="1:27" ht="12.75">
      <c r="A33" s="5" t="s">
        <v>37</v>
      </c>
      <c r="B33" s="3"/>
      <c r="C33" s="22"/>
      <c r="D33" s="22"/>
      <c r="E33" s="23">
        <v>52844961</v>
      </c>
      <c r="F33" s="24">
        <v>52844961</v>
      </c>
      <c r="G33" s="24">
        <v>1203034</v>
      </c>
      <c r="H33" s="24">
        <v>936178</v>
      </c>
      <c r="I33" s="24">
        <v>1067547</v>
      </c>
      <c r="J33" s="24">
        <v>3206759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3206759</v>
      </c>
      <c r="X33" s="24">
        <v>12988989</v>
      </c>
      <c r="Y33" s="24">
        <v>-9782230</v>
      </c>
      <c r="Z33" s="6">
        <v>-75.31</v>
      </c>
      <c r="AA33" s="22">
        <v>52844961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1624107</v>
      </c>
      <c r="F35" s="24">
        <v>1624107</v>
      </c>
      <c r="G35" s="24">
        <v>1553963</v>
      </c>
      <c r="H35" s="24">
        <v>1480301</v>
      </c>
      <c r="I35" s="24">
        <v>1554874</v>
      </c>
      <c r="J35" s="24">
        <v>4589138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4589138</v>
      </c>
      <c r="X35" s="24">
        <v>406026</v>
      </c>
      <c r="Y35" s="24">
        <v>4183112</v>
      </c>
      <c r="Z35" s="6">
        <v>1030.26</v>
      </c>
      <c r="AA35" s="22">
        <v>1624107</v>
      </c>
    </row>
    <row r="36" spans="1:27" ht="12.75">
      <c r="A36" s="5" t="s">
        <v>40</v>
      </c>
      <c r="B36" s="3"/>
      <c r="C36" s="22"/>
      <c r="D36" s="22"/>
      <c r="E36" s="23">
        <v>1646181</v>
      </c>
      <c r="F36" s="24">
        <v>1646181</v>
      </c>
      <c r="G36" s="24">
        <v>196722</v>
      </c>
      <c r="H36" s="24">
        <v>204549</v>
      </c>
      <c r="I36" s="24">
        <v>192612</v>
      </c>
      <c r="J36" s="24">
        <v>593883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593883</v>
      </c>
      <c r="X36" s="24">
        <v>411546</v>
      </c>
      <c r="Y36" s="24">
        <v>182337</v>
      </c>
      <c r="Z36" s="6">
        <v>44.31</v>
      </c>
      <c r="AA36" s="22">
        <v>1646181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4496854</v>
      </c>
      <c r="D38" s="19">
        <f>SUM(D39:D41)</f>
        <v>0</v>
      </c>
      <c r="E38" s="20">
        <f t="shared" si="7"/>
        <v>51877115</v>
      </c>
      <c r="F38" s="21">
        <f t="shared" si="7"/>
        <v>51877115</v>
      </c>
      <c r="G38" s="21">
        <f t="shared" si="7"/>
        <v>3526214</v>
      </c>
      <c r="H38" s="21">
        <f t="shared" si="7"/>
        <v>3506119</v>
      </c>
      <c r="I38" s="21">
        <f t="shared" si="7"/>
        <v>3771909</v>
      </c>
      <c r="J38" s="21">
        <f t="shared" si="7"/>
        <v>10804242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10804242</v>
      </c>
      <c r="X38" s="21">
        <f t="shared" si="7"/>
        <v>12969504</v>
      </c>
      <c r="Y38" s="21">
        <f t="shared" si="7"/>
        <v>-2165262</v>
      </c>
      <c r="Z38" s="4">
        <f>+IF(X38&lt;&gt;0,+(Y38/X38)*100,0)</f>
        <v>-16.69502549981865</v>
      </c>
      <c r="AA38" s="19">
        <f>SUM(AA39:AA41)</f>
        <v>51877115</v>
      </c>
    </row>
    <row r="39" spans="1:27" ht="12.75">
      <c r="A39" s="5" t="s">
        <v>43</v>
      </c>
      <c r="B39" s="3"/>
      <c r="C39" s="22"/>
      <c r="D39" s="22"/>
      <c r="E39" s="23">
        <v>16201585</v>
      </c>
      <c r="F39" s="24">
        <v>16201585</v>
      </c>
      <c r="G39" s="24">
        <v>496883</v>
      </c>
      <c r="H39" s="24">
        <v>611821</v>
      </c>
      <c r="I39" s="24">
        <v>753931</v>
      </c>
      <c r="J39" s="24">
        <v>1862635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1862635</v>
      </c>
      <c r="X39" s="24">
        <v>4050504</v>
      </c>
      <c r="Y39" s="24">
        <v>-2187869</v>
      </c>
      <c r="Z39" s="6">
        <v>-54.01</v>
      </c>
      <c r="AA39" s="22">
        <v>16201585</v>
      </c>
    </row>
    <row r="40" spans="1:27" ht="12.75">
      <c r="A40" s="5" t="s">
        <v>44</v>
      </c>
      <c r="B40" s="3"/>
      <c r="C40" s="22">
        <v>4496854</v>
      </c>
      <c r="D40" s="22"/>
      <c r="E40" s="23">
        <v>35675530</v>
      </c>
      <c r="F40" s="24">
        <v>35675530</v>
      </c>
      <c r="G40" s="24">
        <v>3029331</v>
      </c>
      <c r="H40" s="24">
        <v>2894298</v>
      </c>
      <c r="I40" s="24">
        <v>3017978</v>
      </c>
      <c r="J40" s="24">
        <v>8941607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8941607</v>
      </c>
      <c r="X40" s="24">
        <v>8919000</v>
      </c>
      <c r="Y40" s="24">
        <v>22607</v>
      </c>
      <c r="Z40" s="6">
        <v>0.25</v>
      </c>
      <c r="AA40" s="22">
        <v>35675530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10726307</v>
      </c>
      <c r="F42" s="21">
        <f t="shared" si="8"/>
        <v>10726307</v>
      </c>
      <c r="G42" s="21">
        <f t="shared" si="8"/>
        <v>1037150</v>
      </c>
      <c r="H42" s="21">
        <f t="shared" si="8"/>
        <v>1007333</v>
      </c>
      <c r="I42" s="21">
        <f t="shared" si="8"/>
        <v>1065774</v>
      </c>
      <c r="J42" s="21">
        <f t="shared" si="8"/>
        <v>3110257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3110257</v>
      </c>
      <c r="X42" s="21">
        <f t="shared" si="8"/>
        <v>2556576</v>
      </c>
      <c r="Y42" s="21">
        <f t="shared" si="8"/>
        <v>553681</v>
      </c>
      <c r="Z42" s="4">
        <f>+IF(X42&lt;&gt;0,+(Y42/X42)*100,0)</f>
        <v>21.657130474509657</v>
      </c>
      <c r="AA42" s="19">
        <f>SUM(AA43:AA46)</f>
        <v>10726307</v>
      </c>
    </row>
    <row r="43" spans="1:27" ht="12.75">
      <c r="A43" s="5" t="s">
        <v>47</v>
      </c>
      <c r="B43" s="3"/>
      <c r="C43" s="22"/>
      <c r="D43" s="22"/>
      <c r="E43" s="23">
        <v>9000000</v>
      </c>
      <c r="F43" s="24">
        <v>9000000</v>
      </c>
      <c r="G43" s="24">
        <v>404353</v>
      </c>
      <c r="H43" s="24">
        <v>434821</v>
      </c>
      <c r="I43" s="24">
        <v>365445</v>
      </c>
      <c r="J43" s="24">
        <v>1204619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1204619</v>
      </c>
      <c r="X43" s="24">
        <v>2250000</v>
      </c>
      <c r="Y43" s="24">
        <v>-1045381</v>
      </c>
      <c r="Z43" s="6">
        <v>-46.46</v>
      </c>
      <c r="AA43" s="22">
        <v>9000000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>
        <v>3478</v>
      </c>
      <c r="H44" s="24">
        <v>2356</v>
      </c>
      <c r="I44" s="24">
        <v>3366</v>
      </c>
      <c r="J44" s="24">
        <v>9200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9200</v>
      </c>
      <c r="X44" s="24"/>
      <c r="Y44" s="24">
        <v>9200</v>
      </c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>
        <v>3478</v>
      </c>
      <c r="H45" s="27">
        <v>2356</v>
      </c>
      <c r="I45" s="27">
        <v>3366</v>
      </c>
      <c r="J45" s="27">
        <v>9200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9200</v>
      </c>
      <c r="X45" s="27"/>
      <c r="Y45" s="27">
        <v>9200</v>
      </c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1726307</v>
      </c>
      <c r="F46" s="24">
        <v>1726307</v>
      </c>
      <c r="G46" s="24">
        <v>625841</v>
      </c>
      <c r="H46" s="24">
        <v>567800</v>
      </c>
      <c r="I46" s="24">
        <v>693597</v>
      </c>
      <c r="J46" s="24">
        <v>1887238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1887238</v>
      </c>
      <c r="X46" s="24">
        <v>306576</v>
      </c>
      <c r="Y46" s="24">
        <v>1580662</v>
      </c>
      <c r="Z46" s="6">
        <v>515.59</v>
      </c>
      <c r="AA46" s="22">
        <v>1726307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>
        <v>47602</v>
      </c>
      <c r="H47" s="21">
        <v>43561</v>
      </c>
      <c r="I47" s="21">
        <v>44473</v>
      </c>
      <c r="J47" s="21">
        <v>135636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135636</v>
      </c>
      <c r="X47" s="21"/>
      <c r="Y47" s="21">
        <v>135636</v>
      </c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256758625</v>
      </c>
      <c r="D48" s="44">
        <f>+D28+D32+D38+D42+D47</f>
        <v>0</v>
      </c>
      <c r="E48" s="45">
        <f t="shared" si="9"/>
        <v>285314941</v>
      </c>
      <c r="F48" s="46">
        <f t="shared" si="9"/>
        <v>285314941</v>
      </c>
      <c r="G48" s="46">
        <f t="shared" si="9"/>
        <v>17689413</v>
      </c>
      <c r="H48" s="46">
        <f t="shared" si="9"/>
        <v>17674326</v>
      </c>
      <c r="I48" s="46">
        <f t="shared" si="9"/>
        <v>16977355</v>
      </c>
      <c r="J48" s="46">
        <f t="shared" si="9"/>
        <v>52341094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52341094</v>
      </c>
      <c r="X48" s="46">
        <f t="shared" si="9"/>
        <v>70484487</v>
      </c>
      <c r="Y48" s="46">
        <f t="shared" si="9"/>
        <v>-18143393</v>
      </c>
      <c r="Z48" s="47">
        <f>+IF(X48&lt;&gt;0,+(Y48/X48)*100,0)</f>
        <v>-25.74097332935118</v>
      </c>
      <c r="AA48" s="44">
        <f>+AA28+AA32+AA38+AA42+AA47</f>
        <v>285314941</v>
      </c>
    </row>
    <row r="49" spans="1:27" ht="12.75">
      <c r="A49" s="14" t="s">
        <v>58</v>
      </c>
      <c r="B49" s="15"/>
      <c r="C49" s="48">
        <f aca="true" t="shared" si="10" ref="C49:Y49">+C25-C48</f>
        <v>75994441</v>
      </c>
      <c r="D49" s="48">
        <f>+D25-D48</f>
        <v>0</v>
      </c>
      <c r="E49" s="49">
        <f t="shared" si="10"/>
        <v>59146892</v>
      </c>
      <c r="F49" s="50">
        <f t="shared" si="10"/>
        <v>59146892</v>
      </c>
      <c r="G49" s="50">
        <f t="shared" si="10"/>
        <v>73050581</v>
      </c>
      <c r="H49" s="50">
        <f t="shared" si="10"/>
        <v>-10085999</v>
      </c>
      <c r="I49" s="50">
        <f t="shared" si="10"/>
        <v>-15496734</v>
      </c>
      <c r="J49" s="50">
        <f t="shared" si="10"/>
        <v>47467848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47467848</v>
      </c>
      <c r="X49" s="50">
        <f>IF(F25=F48,0,X25-X48)</f>
        <v>39204029</v>
      </c>
      <c r="Y49" s="50">
        <f t="shared" si="10"/>
        <v>8263819</v>
      </c>
      <c r="Z49" s="51">
        <f>+IF(X49&lt;&gt;0,+(Y49/X49)*100,0)</f>
        <v>21.07900440538905</v>
      </c>
      <c r="AA49" s="48">
        <f>+AA25-AA48</f>
        <v>59146892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135498496</v>
      </c>
      <c r="D5" s="19">
        <f>SUM(D6:D8)</f>
        <v>0</v>
      </c>
      <c r="E5" s="20">
        <f t="shared" si="0"/>
        <v>115392384</v>
      </c>
      <c r="F5" s="21">
        <f t="shared" si="0"/>
        <v>115392384</v>
      </c>
      <c r="G5" s="21">
        <f t="shared" si="0"/>
        <v>66842523</v>
      </c>
      <c r="H5" s="21">
        <f t="shared" si="0"/>
        <v>1461144</v>
      </c>
      <c r="I5" s="21">
        <f t="shared" si="0"/>
        <v>836625</v>
      </c>
      <c r="J5" s="21">
        <f t="shared" si="0"/>
        <v>69140292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69140292</v>
      </c>
      <c r="X5" s="21">
        <f t="shared" si="0"/>
        <v>60489998</v>
      </c>
      <c r="Y5" s="21">
        <f t="shared" si="0"/>
        <v>8650294</v>
      </c>
      <c r="Z5" s="4">
        <f>+IF(X5&lt;&gt;0,+(Y5/X5)*100,0)</f>
        <v>14.300370781959689</v>
      </c>
      <c r="AA5" s="19">
        <f>SUM(AA6:AA8)</f>
        <v>115392384</v>
      </c>
    </row>
    <row r="6" spans="1:27" ht="12.75">
      <c r="A6" s="5" t="s">
        <v>33</v>
      </c>
      <c r="B6" s="3"/>
      <c r="C6" s="22">
        <v>52278998</v>
      </c>
      <c r="D6" s="22"/>
      <c r="E6" s="23">
        <v>54123543</v>
      </c>
      <c r="F6" s="24">
        <v>54123543</v>
      </c>
      <c r="G6" s="24">
        <v>19145196</v>
      </c>
      <c r="H6" s="24"/>
      <c r="I6" s="24"/>
      <c r="J6" s="24">
        <v>19145196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19145196</v>
      </c>
      <c r="X6" s="24">
        <v>28220701</v>
      </c>
      <c r="Y6" s="24">
        <v>-9075505</v>
      </c>
      <c r="Z6" s="6">
        <v>-32.16</v>
      </c>
      <c r="AA6" s="22">
        <v>54123543</v>
      </c>
    </row>
    <row r="7" spans="1:27" ht="12.75">
      <c r="A7" s="5" t="s">
        <v>34</v>
      </c>
      <c r="B7" s="3"/>
      <c r="C7" s="25">
        <v>54400617</v>
      </c>
      <c r="D7" s="25"/>
      <c r="E7" s="26">
        <v>31006000</v>
      </c>
      <c r="F7" s="27">
        <v>31006000</v>
      </c>
      <c r="G7" s="27">
        <v>35121053</v>
      </c>
      <c r="H7" s="27">
        <v>1447700</v>
      </c>
      <c r="I7" s="27">
        <v>823423</v>
      </c>
      <c r="J7" s="27">
        <v>37392176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37392176</v>
      </c>
      <c r="X7" s="27">
        <v>17019907</v>
      </c>
      <c r="Y7" s="27">
        <v>20372269</v>
      </c>
      <c r="Z7" s="7">
        <v>119.7</v>
      </c>
      <c r="AA7" s="25">
        <v>31006000</v>
      </c>
    </row>
    <row r="8" spans="1:27" ht="12.75">
      <c r="A8" s="5" t="s">
        <v>35</v>
      </c>
      <c r="B8" s="3"/>
      <c r="C8" s="22">
        <v>28818881</v>
      </c>
      <c r="D8" s="22"/>
      <c r="E8" s="23">
        <v>30262841</v>
      </c>
      <c r="F8" s="24">
        <v>30262841</v>
      </c>
      <c r="G8" s="24">
        <v>12576274</v>
      </c>
      <c r="H8" s="24">
        <v>13444</v>
      </c>
      <c r="I8" s="24">
        <v>13202</v>
      </c>
      <c r="J8" s="24">
        <v>12602920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12602920</v>
      </c>
      <c r="X8" s="24">
        <v>15249390</v>
      </c>
      <c r="Y8" s="24">
        <v>-2646470</v>
      </c>
      <c r="Z8" s="6">
        <v>-17.35</v>
      </c>
      <c r="AA8" s="22">
        <v>30262841</v>
      </c>
    </row>
    <row r="9" spans="1:27" ht="12.75">
      <c r="A9" s="2" t="s">
        <v>36</v>
      </c>
      <c r="B9" s="3"/>
      <c r="C9" s="19">
        <f aca="true" t="shared" si="1" ref="C9:Y9">SUM(C10:C14)</f>
        <v>16361556</v>
      </c>
      <c r="D9" s="19">
        <f>SUM(D10:D14)</f>
        <v>0</v>
      </c>
      <c r="E9" s="20">
        <f t="shared" si="1"/>
        <v>17155074</v>
      </c>
      <c r="F9" s="21">
        <f t="shared" si="1"/>
        <v>17155074</v>
      </c>
      <c r="G9" s="21">
        <f t="shared" si="1"/>
        <v>5808621</v>
      </c>
      <c r="H9" s="21">
        <f t="shared" si="1"/>
        <v>231331</v>
      </c>
      <c r="I9" s="21">
        <f t="shared" si="1"/>
        <v>586029</v>
      </c>
      <c r="J9" s="21">
        <f t="shared" si="1"/>
        <v>6625981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6625981</v>
      </c>
      <c r="X9" s="21">
        <f t="shared" si="1"/>
        <v>5562120</v>
      </c>
      <c r="Y9" s="21">
        <f t="shared" si="1"/>
        <v>1063861</v>
      </c>
      <c r="Z9" s="4">
        <f>+IF(X9&lt;&gt;0,+(Y9/X9)*100,0)</f>
        <v>19.12689765772763</v>
      </c>
      <c r="AA9" s="19">
        <f>SUM(AA10:AA14)</f>
        <v>17155074</v>
      </c>
    </row>
    <row r="10" spans="1:27" ht="12.75">
      <c r="A10" s="5" t="s">
        <v>37</v>
      </c>
      <c r="B10" s="3"/>
      <c r="C10" s="22"/>
      <c r="D10" s="22"/>
      <c r="E10" s="23">
        <v>974312</v>
      </c>
      <c r="F10" s="24">
        <v>974312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974312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16361556</v>
      </c>
      <c r="D12" s="22"/>
      <c r="E12" s="23">
        <v>16180762</v>
      </c>
      <c r="F12" s="24">
        <v>16180762</v>
      </c>
      <c r="G12" s="24">
        <v>5808621</v>
      </c>
      <c r="H12" s="24">
        <v>231331</v>
      </c>
      <c r="I12" s="24">
        <v>586029</v>
      </c>
      <c r="J12" s="24">
        <v>6625981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6625981</v>
      </c>
      <c r="X12" s="24">
        <v>5562120</v>
      </c>
      <c r="Y12" s="24">
        <v>1063861</v>
      </c>
      <c r="Z12" s="6">
        <v>19.13</v>
      </c>
      <c r="AA12" s="22">
        <v>16180762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91784496</v>
      </c>
      <c r="D15" s="19">
        <f>SUM(D16:D18)</f>
        <v>0</v>
      </c>
      <c r="E15" s="20">
        <f t="shared" si="2"/>
        <v>94144296</v>
      </c>
      <c r="F15" s="21">
        <f t="shared" si="2"/>
        <v>94144296</v>
      </c>
      <c r="G15" s="21">
        <f t="shared" si="2"/>
        <v>18398278</v>
      </c>
      <c r="H15" s="21">
        <f t="shared" si="2"/>
        <v>1559</v>
      </c>
      <c r="I15" s="21">
        <f t="shared" si="2"/>
        <v>9165921</v>
      </c>
      <c r="J15" s="21">
        <f t="shared" si="2"/>
        <v>27565758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27565758</v>
      </c>
      <c r="X15" s="21">
        <f t="shared" si="2"/>
        <v>47803906</v>
      </c>
      <c r="Y15" s="21">
        <f t="shared" si="2"/>
        <v>-20238148</v>
      </c>
      <c r="Z15" s="4">
        <f>+IF(X15&lt;&gt;0,+(Y15/X15)*100,0)</f>
        <v>-42.33576227013751</v>
      </c>
      <c r="AA15" s="19">
        <f>SUM(AA16:AA18)</f>
        <v>94144296</v>
      </c>
    </row>
    <row r="16" spans="1:27" ht="12.75">
      <c r="A16" s="5" t="s">
        <v>43</v>
      </c>
      <c r="B16" s="3"/>
      <c r="C16" s="22">
        <v>19838610</v>
      </c>
      <c r="D16" s="22"/>
      <c r="E16" s="23">
        <v>22013000</v>
      </c>
      <c r="F16" s="24">
        <v>22013000</v>
      </c>
      <c r="G16" s="24">
        <v>12470339</v>
      </c>
      <c r="H16" s="24">
        <v>1559</v>
      </c>
      <c r="I16" s="24">
        <v>6452</v>
      </c>
      <c r="J16" s="24">
        <v>12478350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12478350</v>
      </c>
      <c r="X16" s="24">
        <v>11332741</v>
      </c>
      <c r="Y16" s="24">
        <v>1145609</v>
      </c>
      <c r="Z16" s="6">
        <v>10.11</v>
      </c>
      <c r="AA16" s="22">
        <v>22013000</v>
      </c>
    </row>
    <row r="17" spans="1:27" ht="12.75">
      <c r="A17" s="5" t="s">
        <v>44</v>
      </c>
      <c r="B17" s="3"/>
      <c r="C17" s="22">
        <v>71945886</v>
      </c>
      <c r="D17" s="22"/>
      <c r="E17" s="23">
        <v>72131296</v>
      </c>
      <c r="F17" s="24">
        <v>72131296</v>
      </c>
      <c r="G17" s="24">
        <v>5927939</v>
      </c>
      <c r="H17" s="24"/>
      <c r="I17" s="24">
        <v>9159469</v>
      </c>
      <c r="J17" s="24">
        <v>15087408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15087408</v>
      </c>
      <c r="X17" s="24">
        <v>36471165</v>
      </c>
      <c r="Y17" s="24">
        <v>-21383757</v>
      </c>
      <c r="Z17" s="6">
        <v>-58.63</v>
      </c>
      <c r="AA17" s="22">
        <v>72131296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18239865</v>
      </c>
      <c r="D19" s="19">
        <f>SUM(D20:D23)</f>
        <v>0</v>
      </c>
      <c r="E19" s="20">
        <f t="shared" si="3"/>
        <v>24525816</v>
      </c>
      <c r="F19" s="21">
        <f t="shared" si="3"/>
        <v>24525816</v>
      </c>
      <c r="G19" s="21">
        <f t="shared" si="3"/>
        <v>9683038</v>
      </c>
      <c r="H19" s="21">
        <f t="shared" si="3"/>
        <v>101764</v>
      </c>
      <c r="I19" s="21">
        <f t="shared" si="3"/>
        <v>110809</v>
      </c>
      <c r="J19" s="21">
        <f t="shared" si="3"/>
        <v>9895611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9895611</v>
      </c>
      <c r="X19" s="21">
        <f t="shared" si="3"/>
        <v>10118275</v>
      </c>
      <c r="Y19" s="21">
        <f t="shared" si="3"/>
        <v>-222664</v>
      </c>
      <c r="Z19" s="4">
        <f>+IF(X19&lt;&gt;0,+(Y19/X19)*100,0)</f>
        <v>-2.2006122585124444</v>
      </c>
      <c r="AA19" s="19">
        <f>SUM(AA20:AA23)</f>
        <v>24525816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18239865</v>
      </c>
      <c r="D23" s="22"/>
      <c r="E23" s="23">
        <v>24525816</v>
      </c>
      <c r="F23" s="24">
        <v>24525816</v>
      </c>
      <c r="G23" s="24">
        <v>9683038</v>
      </c>
      <c r="H23" s="24">
        <v>101764</v>
      </c>
      <c r="I23" s="24">
        <v>110809</v>
      </c>
      <c r="J23" s="24">
        <v>9895611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9895611</v>
      </c>
      <c r="X23" s="24">
        <v>10118275</v>
      </c>
      <c r="Y23" s="24">
        <v>-222664</v>
      </c>
      <c r="Z23" s="6">
        <v>-2.2</v>
      </c>
      <c r="AA23" s="22">
        <v>24525816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261884413</v>
      </c>
      <c r="D25" s="44">
        <f>+D5+D9+D15+D19+D24</f>
        <v>0</v>
      </c>
      <c r="E25" s="45">
        <f t="shared" si="4"/>
        <v>251217570</v>
      </c>
      <c r="F25" s="46">
        <f t="shared" si="4"/>
        <v>251217570</v>
      </c>
      <c r="G25" s="46">
        <f t="shared" si="4"/>
        <v>100732460</v>
      </c>
      <c r="H25" s="46">
        <f t="shared" si="4"/>
        <v>1795798</v>
      </c>
      <c r="I25" s="46">
        <f t="shared" si="4"/>
        <v>10699384</v>
      </c>
      <c r="J25" s="46">
        <f t="shared" si="4"/>
        <v>113227642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113227642</v>
      </c>
      <c r="X25" s="46">
        <f t="shared" si="4"/>
        <v>123974299</v>
      </c>
      <c r="Y25" s="46">
        <f t="shared" si="4"/>
        <v>-10746657</v>
      </c>
      <c r="Z25" s="47">
        <f>+IF(X25&lt;&gt;0,+(Y25/X25)*100,0)</f>
        <v>-8.668455548193904</v>
      </c>
      <c r="AA25" s="44">
        <f>+AA5+AA9+AA15+AA19+AA24</f>
        <v>251217570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115615530</v>
      </c>
      <c r="D28" s="19">
        <f>SUM(D29:D31)</f>
        <v>0</v>
      </c>
      <c r="E28" s="20">
        <f t="shared" si="5"/>
        <v>137118234</v>
      </c>
      <c r="F28" s="21">
        <f t="shared" si="5"/>
        <v>137118234</v>
      </c>
      <c r="G28" s="21">
        <f t="shared" si="5"/>
        <v>7106638</v>
      </c>
      <c r="H28" s="21">
        <f t="shared" si="5"/>
        <v>5138403</v>
      </c>
      <c r="I28" s="21">
        <f t="shared" si="5"/>
        <v>8443903</v>
      </c>
      <c r="J28" s="21">
        <f t="shared" si="5"/>
        <v>20688944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20688944</v>
      </c>
      <c r="X28" s="21">
        <f t="shared" si="5"/>
        <v>36103728</v>
      </c>
      <c r="Y28" s="21">
        <f t="shared" si="5"/>
        <v>-15414784</v>
      </c>
      <c r="Z28" s="4">
        <f>+IF(X28&lt;&gt;0,+(Y28/X28)*100,0)</f>
        <v>-42.69582354487049</v>
      </c>
      <c r="AA28" s="19">
        <f>SUM(AA29:AA31)</f>
        <v>137118234</v>
      </c>
    </row>
    <row r="29" spans="1:27" ht="12.75">
      <c r="A29" s="5" t="s">
        <v>33</v>
      </c>
      <c r="B29" s="3"/>
      <c r="C29" s="22">
        <v>46555683</v>
      </c>
      <c r="D29" s="22"/>
      <c r="E29" s="23">
        <v>54691518</v>
      </c>
      <c r="F29" s="24">
        <v>54691518</v>
      </c>
      <c r="G29" s="24">
        <v>3622287</v>
      </c>
      <c r="H29" s="24">
        <v>1587641</v>
      </c>
      <c r="I29" s="24">
        <v>5069396</v>
      </c>
      <c r="J29" s="24">
        <v>10279324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10279324</v>
      </c>
      <c r="X29" s="24">
        <v>19440142</v>
      </c>
      <c r="Y29" s="24">
        <v>-9160818</v>
      </c>
      <c r="Z29" s="6">
        <v>-47.12</v>
      </c>
      <c r="AA29" s="22">
        <v>54691518</v>
      </c>
    </row>
    <row r="30" spans="1:27" ht="12.75">
      <c r="A30" s="5" t="s">
        <v>34</v>
      </c>
      <c r="B30" s="3"/>
      <c r="C30" s="25">
        <v>43931918</v>
      </c>
      <c r="D30" s="25"/>
      <c r="E30" s="26">
        <v>54121175</v>
      </c>
      <c r="F30" s="27">
        <v>54121175</v>
      </c>
      <c r="G30" s="27">
        <v>1338270</v>
      </c>
      <c r="H30" s="27">
        <v>1318399</v>
      </c>
      <c r="I30" s="27">
        <v>1834368</v>
      </c>
      <c r="J30" s="27">
        <v>4491037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4491037</v>
      </c>
      <c r="X30" s="27">
        <v>9680897</v>
      </c>
      <c r="Y30" s="27">
        <v>-5189860</v>
      </c>
      <c r="Z30" s="7">
        <v>-53.61</v>
      </c>
      <c r="AA30" s="25">
        <v>54121175</v>
      </c>
    </row>
    <row r="31" spans="1:27" ht="12.75">
      <c r="A31" s="5" t="s">
        <v>35</v>
      </c>
      <c r="B31" s="3"/>
      <c r="C31" s="22">
        <v>25127929</v>
      </c>
      <c r="D31" s="22"/>
      <c r="E31" s="23">
        <v>28305541</v>
      </c>
      <c r="F31" s="24">
        <v>28305541</v>
      </c>
      <c r="G31" s="24">
        <v>2146081</v>
      </c>
      <c r="H31" s="24">
        <v>2232363</v>
      </c>
      <c r="I31" s="24">
        <v>1540139</v>
      </c>
      <c r="J31" s="24">
        <v>5918583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5918583</v>
      </c>
      <c r="X31" s="24">
        <v>6982689</v>
      </c>
      <c r="Y31" s="24">
        <v>-1064106</v>
      </c>
      <c r="Z31" s="6">
        <v>-15.24</v>
      </c>
      <c r="AA31" s="22">
        <v>28305541</v>
      </c>
    </row>
    <row r="32" spans="1:27" ht="12.75">
      <c r="A32" s="2" t="s">
        <v>36</v>
      </c>
      <c r="B32" s="3"/>
      <c r="C32" s="19">
        <f aca="true" t="shared" si="6" ref="C32:Y32">SUM(C33:C37)</f>
        <v>18284050</v>
      </c>
      <c r="D32" s="19">
        <f>SUM(D33:D37)</f>
        <v>0</v>
      </c>
      <c r="E32" s="20">
        <f t="shared" si="6"/>
        <v>17019291</v>
      </c>
      <c r="F32" s="21">
        <f t="shared" si="6"/>
        <v>17019291</v>
      </c>
      <c r="G32" s="21">
        <f t="shared" si="6"/>
        <v>1436671</v>
      </c>
      <c r="H32" s="21">
        <f t="shared" si="6"/>
        <v>1806188</v>
      </c>
      <c r="I32" s="21">
        <f t="shared" si="6"/>
        <v>1836032</v>
      </c>
      <c r="J32" s="21">
        <f t="shared" si="6"/>
        <v>5078891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5078891</v>
      </c>
      <c r="X32" s="21">
        <f t="shared" si="6"/>
        <v>4268023</v>
      </c>
      <c r="Y32" s="21">
        <f t="shared" si="6"/>
        <v>810868</v>
      </c>
      <c r="Z32" s="4">
        <f>+IF(X32&lt;&gt;0,+(Y32/X32)*100,0)</f>
        <v>18.998679247979684</v>
      </c>
      <c r="AA32" s="19">
        <f>SUM(AA33:AA37)</f>
        <v>17019291</v>
      </c>
    </row>
    <row r="33" spans="1:27" ht="12.75">
      <c r="A33" s="5" t="s">
        <v>37</v>
      </c>
      <c r="B33" s="3"/>
      <c r="C33" s="22"/>
      <c r="D33" s="22"/>
      <c r="E33" s="23">
        <v>857220</v>
      </c>
      <c r="F33" s="24">
        <v>857220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>
        <v>857220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18284050</v>
      </c>
      <c r="D35" s="22"/>
      <c r="E35" s="23">
        <v>16162071</v>
      </c>
      <c r="F35" s="24">
        <v>16162071</v>
      </c>
      <c r="G35" s="24">
        <v>1436671</v>
      </c>
      <c r="H35" s="24">
        <v>1806188</v>
      </c>
      <c r="I35" s="24">
        <v>1836032</v>
      </c>
      <c r="J35" s="24">
        <v>5078891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5078891</v>
      </c>
      <c r="X35" s="24">
        <v>4268023</v>
      </c>
      <c r="Y35" s="24">
        <v>810868</v>
      </c>
      <c r="Z35" s="6">
        <v>19</v>
      </c>
      <c r="AA35" s="22">
        <v>16162071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136168751</v>
      </c>
      <c r="D38" s="19">
        <f>SUM(D39:D41)</f>
        <v>0</v>
      </c>
      <c r="E38" s="20">
        <f t="shared" si="7"/>
        <v>58014140</v>
      </c>
      <c r="F38" s="21">
        <f t="shared" si="7"/>
        <v>58014140</v>
      </c>
      <c r="G38" s="21">
        <f t="shared" si="7"/>
        <v>2553873</v>
      </c>
      <c r="H38" s="21">
        <f t="shared" si="7"/>
        <v>1809288</v>
      </c>
      <c r="I38" s="21">
        <f t="shared" si="7"/>
        <v>5366430</v>
      </c>
      <c r="J38" s="21">
        <f t="shared" si="7"/>
        <v>9729591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9729591</v>
      </c>
      <c r="X38" s="21">
        <f t="shared" si="7"/>
        <v>10429357</v>
      </c>
      <c r="Y38" s="21">
        <f t="shared" si="7"/>
        <v>-699766</v>
      </c>
      <c r="Z38" s="4">
        <f>+IF(X38&lt;&gt;0,+(Y38/X38)*100,0)</f>
        <v>-6.70957950715466</v>
      </c>
      <c r="AA38" s="19">
        <f>SUM(AA39:AA41)</f>
        <v>58014140</v>
      </c>
    </row>
    <row r="39" spans="1:27" ht="12.75">
      <c r="A39" s="5" t="s">
        <v>43</v>
      </c>
      <c r="B39" s="3"/>
      <c r="C39" s="22">
        <v>15646421</v>
      </c>
      <c r="D39" s="22"/>
      <c r="E39" s="23">
        <v>18325973</v>
      </c>
      <c r="F39" s="24">
        <v>18325973</v>
      </c>
      <c r="G39" s="24">
        <v>1188603</v>
      </c>
      <c r="H39" s="24">
        <v>683438</v>
      </c>
      <c r="I39" s="24">
        <v>1043567</v>
      </c>
      <c r="J39" s="24">
        <v>2915608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2915608</v>
      </c>
      <c r="X39" s="24">
        <v>5137242</v>
      </c>
      <c r="Y39" s="24">
        <v>-2221634</v>
      </c>
      <c r="Z39" s="6">
        <v>-43.25</v>
      </c>
      <c r="AA39" s="22">
        <v>18325973</v>
      </c>
    </row>
    <row r="40" spans="1:27" ht="12.75">
      <c r="A40" s="5" t="s">
        <v>44</v>
      </c>
      <c r="B40" s="3"/>
      <c r="C40" s="22">
        <v>120522330</v>
      </c>
      <c r="D40" s="22"/>
      <c r="E40" s="23">
        <v>39688167</v>
      </c>
      <c r="F40" s="24">
        <v>39688167</v>
      </c>
      <c r="G40" s="24">
        <v>1365270</v>
      </c>
      <c r="H40" s="24">
        <v>1125850</v>
      </c>
      <c r="I40" s="24">
        <v>4322863</v>
      </c>
      <c r="J40" s="24">
        <v>6813983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6813983</v>
      </c>
      <c r="X40" s="24">
        <v>5292115</v>
      </c>
      <c r="Y40" s="24">
        <v>1521868</v>
      </c>
      <c r="Z40" s="6">
        <v>28.76</v>
      </c>
      <c r="AA40" s="22">
        <v>39688167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14657490</v>
      </c>
      <c r="D42" s="19">
        <f>SUM(D43:D46)</f>
        <v>0</v>
      </c>
      <c r="E42" s="20">
        <f t="shared" si="8"/>
        <v>22262960</v>
      </c>
      <c r="F42" s="21">
        <f t="shared" si="8"/>
        <v>22262960</v>
      </c>
      <c r="G42" s="21">
        <f t="shared" si="8"/>
        <v>1552359</v>
      </c>
      <c r="H42" s="21">
        <f t="shared" si="8"/>
        <v>1479686</v>
      </c>
      <c r="I42" s="21">
        <f t="shared" si="8"/>
        <v>1395003</v>
      </c>
      <c r="J42" s="21">
        <f t="shared" si="8"/>
        <v>4427048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4427048</v>
      </c>
      <c r="X42" s="21">
        <f t="shared" si="8"/>
        <v>4517991</v>
      </c>
      <c r="Y42" s="21">
        <f t="shared" si="8"/>
        <v>-90943</v>
      </c>
      <c r="Z42" s="4">
        <f>+IF(X42&lt;&gt;0,+(Y42/X42)*100,0)</f>
        <v>-2.012907949573162</v>
      </c>
      <c r="AA42" s="19">
        <f>SUM(AA43:AA46)</f>
        <v>22262960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14657490</v>
      </c>
      <c r="D46" s="22"/>
      <c r="E46" s="23">
        <v>22262960</v>
      </c>
      <c r="F46" s="24">
        <v>22262960</v>
      </c>
      <c r="G46" s="24">
        <v>1552359</v>
      </c>
      <c r="H46" s="24">
        <v>1479686</v>
      </c>
      <c r="I46" s="24">
        <v>1395003</v>
      </c>
      <c r="J46" s="24">
        <v>4427048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4427048</v>
      </c>
      <c r="X46" s="24">
        <v>4517991</v>
      </c>
      <c r="Y46" s="24">
        <v>-90943</v>
      </c>
      <c r="Z46" s="6">
        <v>-2.01</v>
      </c>
      <c r="AA46" s="22">
        <v>22262960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284725821</v>
      </c>
      <c r="D48" s="44">
        <f>+D28+D32+D38+D42+D47</f>
        <v>0</v>
      </c>
      <c r="E48" s="45">
        <f t="shared" si="9"/>
        <v>234414625</v>
      </c>
      <c r="F48" s="46">
        <f t="shared" si="9"/>
        <v>234414625</v>
      </c>
      <c r="G48" s="46">
        <f t="shared" si="9"/>
        <v>12649541</v>
      </c>
      <c r="H48" s="46">
        <f t="shared" si="9"/>
        <v>10233565</v>
      </c>
      <c r="I48" s="46">
        <f t="shared" si="9"/>
        <v>17041368</v>
      </c>
      <c r="J48" s="46">
        <f t="shared" si="9"/>
        <v>39924474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39924474</v>
      </c>
      <c r="X48" s="46">
        <f t="shared" si="9"/>
        <v>55319099</v>
      </c>
      <c r="Y48" s="46">
        <f t="shared" si="9"/>
        <v>-15394625</v>
      </c>
      <c r="Z48" s="47">
        <f>+IF(X48&lt;&gt;0,+(Y48/X48)*100,0)</f>
        <v>-27.828770313124586</v>
      </c>
      <c r="AA48" s="44">
        <f>+AA28+AA32+AA38+AA42+AA47</f>
        <v>234414625</v>
      </c>
    </row>
    <row r="49" spans="1:27" ht="12.75">
      <c r="A49" s="14" t="s">
        <v>58</v>
      </c>
      <c r="B49" s="15"/>
      <c r="C49" s="48">
        <f aca="true" t="shared" si="10" ref="C49:Y49">+C25-C48</f>
        <v>-22841408</v>
      </c>
      <c r="D49" s="48">
        <f>+D25-D48</f>
        <v>0</v>
      </c>
      <c r="E49" s="49">
        <f t="shared" si="10"/>
        <v>16802945</v>
      </c>
      <c r="F49" s="50">
        <f t="shared" si="10"/>
        <v>16802945</v>
      </c>
      <c r="G49" s="50">
        <f t="shared" si="10"/>
        <v>88082919</v>
      </c>
      <c r="H49" s="50">
        <f t="shared" si="10"/>
        <v>-8437767</v>
      </c>
      <c r="I49" s="50">
        <f t="shared" si="10"/>
        <v>-6341984</v>
      </c>
      <c r="J49" s="50">
        <f t="shared" si="10"/>
        <v>73303168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73303168</v>
      </c>
      <c r="X49" s="50">
        <f>IF(F25=F48,0,X25-X48)</f>
        <v>68655200</v>
      </c>
      <c r="Y49" s="50">
        <f t="shared" si="10"/>
        <v>4647968</v>
      </c>
      <c r="Z49" s="51">
        <f>+IF(X49&lt;&gt;0,+(Y49/X49)*100,0)</f>
        <v>6.770015963830852</v>
      </c>
      <c r="AA49" s="48">
        <f>+AA25-AA48</f>
        <v>16802945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511503544</v>
      </c>
      <c r="D5" s="19">
        <f>SUM(D6:D8)</f>
        <v>0</v>
      </c>
      <c r="E5" s="20">
        <f t="shared" si="0"/>
        <v>512223862</v>
      </c>
      <c r="F5" s="21">
        <f t="shared" si="0"/>
        <v>512223862</v>
      </c>
      <c r="G5" s="21">
        <f t="shared" si="0"/>
        <v>294662639</v>
      </c>
      <c r="H5" s="21">
        <f t="shared" si="0"/>
        <v>5869985</v>
      </c>
      <c r="I5" s="21">
        <f t="shared" si="0"/>
        <v>6814631</v>
      </c>
      <c r="J5" s="21">
        <f t="shared" si="0"/>
        <v>307347255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307347255</v>
      </c>
      <c r="X5" s="21">
        <f t="shared" si="0"/>
        <v>328043736</v>
      </c>
      <c r="Y5" s="21">
        <f t="shared" si="0"/>
        <v>-20696481</v>
      </c>
      <c r="Z5" s="4">
        <f>+IF(X5&lt;&gt;0,+(Y5/X5)*100,0)</f>
        <v>-6.309061484411335</v>
      </c>
      <c r="AA5" s="19">
        <f>SUM(AA6:AA8)</f>
        <v>512223862</v>
      </c>
    </row>
    <row r="6" spans="1:27" ht="12.75">
      <c r="A6" s="5" t="s">
        <v>33</v>
      </c>
      <c r="B6" s="3"/>
      <c r="C6" s="22">
        <v>1411848</v>
      </c>
      <c r="D6" s="22"/>
      <c r="E6" s="23">
        <v>2648000</v>
      </c>
      <c r="F6" s="24">
        <v>2648000</v>
      </c>
      <c r="G6" s="24">
        <v>288986</v>
      </c>
      <c r="H6" s="24">
        <v>93461</v>
      </c>
      <c r="I6" s="24">
        <v>86971</v>
      </c>
      <c r="J6" s="24">
        <v>469418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469418</v>
      </c>
      <c r="X6" s="24">
        <v>1300000</v>
      </c>
      <c r="Y6" s="24">
        <v>-830582</v>
      </c>
      <c r="Z6" s="6">
        <v>-63.89</v>
      </c>
      <c r="AA6" s="22">
        <v>2648000</v>
      </c>
    </row>
    <row r="7" spans="1:27" ht="12.75">
      <c r="A7" s="5" t="s">
        <v>34</v>
      </c>
      <c r="B7" s="3"/>
      <c r="C7" s="25">
        <v>506881017</v>
      </c>
      <c r="D7" s="25"/>
      <c r="E7" s="26">
        <v>507160601</v>
      </c>
      <c r="F7" s="27">
        <v>507160601</v>
      </c>
      <c r="G7" s="27">
        <v>294373653</v>
      </c>
      <c r="H7" s="27">
        <v>5644996</v>
      </c>
      <c r="I7" s="27">
        <v>6727660</v>
      </c>
      <c r="J7" s="27">
        <v>306746309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306746309</v>
      </c>
      <c r="X7" s="27">
        <v>326138735</v>
      </c>
      <c r="Y7" s="27">
        <v>-19392426</v>
      </c>
      <c r="Z7" s="7">
        <v>-5.95</v>
      </c>
      <c r="AA7" s="25">
        <v>507160601</v>
      </c>
    </row>
    <row r="8" spans="1:27" ht="12.75">
      <c r="A8" s="5" t="s">
        <v>35</v>
      </c>
      <c r="B8" s="3"/>
      <c r="C8" s="22">
        <v>3210679</v>
      </c>
      <c r="D8" s="22"/>
      <c r="E8" s="23">
        <v>2415261</v>
      </c>
      <c r="F8" s="24">
        <v>2415261</v>
      </c>
      <c r="G8" s="24"/>
      <c r="H8" s="24">
        <v>131528</v>
      </c>
      <c r="I8" s="24"/>
      <c r="J8" s="24">
        <v>131528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131528</v>
      </c>
      <c r="X8" s="24">
        <v>605001</v>
      </c>
      <c r="Y8" s="24">
        <v>-473473</v>
      </c>
      <c r="Z8" s="6">
        <v>-78.26</v>
      </c>
      <c r="AA8" s="22">
        <v>2415261</v>
      </c>
    </row>
    <row r="9" spans="1:27" ht="12.75">
      <c r="A9" s="2" t="s">
        <v>36</v>
      </c>
      <c r="B9" s="3"/>
      <c r="C9" s="19">
        <f aca="true" t="shared" si="1" ref="C9:Y9">SUM(C10:C14)</f>
        <v>53846314</v>
      </c>
      <c r="D9" s="19">
        <f>SUM(D10:D14)</f>
        <v>0</v>
      </c>
      <c r="E9" s="20">
        <f t="shared" si="1"/>
        <v>89042837</v>
      </c>
      <c r="F9" s="21">
        <f t="shared" si="1"/>
        <v>89042837</v>
      </c>
      <c r="G9" s="21">
        <f t="shared" si="1"/>
        <v>5290012</v>
      </c>
      <c r="H9" s="21">
        <f t="shared" si="1"/>
        <v>1464413</v>
      </c>
      <c r="I9" s="21">
        <f t="shared" si="1"/>
        <v>11131352</v>
      </c>
      <c r="J9" s="21">
        <f t="shared" si="1"/>
        <v>17885777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17885777</v>
      </c>
      <c r="X9" s="21">
        <f t="shared" si="1"/>
        <v>47292335</v>
      </c>
      <c r="Y9" s="21">
        <f t="shared" si="1"/>
        <v>-29406558</v>
      </c>
      <c r="Z9" s="4">
        <f>+IF(X9&lt;&gt;0,+(Y9/X9)*100,0)</f>
        <v>-62.180389274498715</v>
      </c>
      <c r="AA9" s="19">
        <f>SUM(AA10:AA14)</f>
        <v>89042837</v>
      </c>
    </row>
    <row r="10" spans="1:27" ht="12.75">
      <c r="A10" s="5" t="s">
        <v>37</v>
      </c>
      <c r="B10" s="3"/>
      <c r="C10" s="22">
        <v>3137426</v>
      </c>
      <c r="D10" s="22"/>
      <c r="E10" s="23">
        <v>1927000</v>
      </c>
      <c r="F10" s="24">
        <v>1927000</v>
      </c>
      <c r="G10" s="24">
        <v>40783</v>
      </c>
      <c r="H10" s="24">
        <v>600916</v>
      </c>
      <c r="I10" s="24">
        <v>72751</v>
      </c>
      <c r="J10" s="24">
        <v>714450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714450</v>
      </c>
      <c r="X10" s="24">
        <v>44001</v>
      </c>
      <c r="Y10" s="24">
        <v>670449</v>
      </c>
      <c r="Z10" s="6">
        <v>1523.71</v>
      </c>
      <c r="AA10" s="22">
        <v>1927000</v>
      </c>
    </row>
    <row r="11" spans="1:27" ht="12.75">
      <c r="A11" s="5" t="s">
        <v>38</v>
      </c>
      <c r="B11" s="3"/>
      <c r="C11" s="22">
        <v>16596</v>
      </c>
      <c r="D11" s="22"/>
      <c r="E11" s="23">
        <v>10071000</v>
      </c>
      <c r="F11" s="24">
        <v>10071000</v>
      </c>
      <c r="G11" s="24"/>
      <c r="H11" s="24">
        <v>88</v>
      </c>
      <c r="I11" s="24"/>
      <c r="J11" s="24">
        <v>88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88</v>
      </c>
      <c r="X11" s="24">
        <v>10011834</v>
      </c>
      <c r="Y11" s="24">
        <v>-10011746</v>
      </c>
      <c r="Z11" s="6">
        <v>-100</v>
      </c>
      <c r="AA11" s="22">
        <v>10071000</v>
      </c>
    </row>
    <row r="12" spans="1:27" ht="12.75">
      <c r="A12" s="5" t="s">
        <v>39</v>
      </c>
      <c r="B12" s="3"/>
      <c r="C12" s="22">
        <v>4930874</v>
      </c>
      <c r="D12" s="22"/>
      <c r="E12" s="23">
        <v>16677087</v>
      </c>
      <c r="F12" s="24">
        <v>16677087</v>
      </c>
      <c r="G12" s="24">
        <v>3601065</v>
      </c>
      <c r="H12" s="24">
        <v>744973</v>
      </c>
      <c r="I12" s="24">
        <v>241908</v>
      </c>
      <c r="J12" s="24">
        <v>4587946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4587946</v>
      </c>
      <c r="X12" s="24">
        <v>4454000</v>
      </c>
      <c r="Y12" s="24">
        <v>133946</v>
      </c>
      <c r="Z12" s="6">
        <v>3.01</v>
      </c>
      <c r="AA12" s="22">
        <v>16677087</v>
      </c>
    </row>
    <row r="13" spans="1:27" ht="12.75">
      <c r="A13" s="5" t="s">
        <v>40</v>
      </c>
      <c r="B13" s="3"/>
      <c r="C13" s="22">
        <v>45761418</v>
      </c>
      <c r="D13" s="22"/>
      <c r="E13" s="23">
        <v>51518250</v>
      </c>
      <c r="F13" s="24">
        <v>51518250</v>
      </c>
      <c r="G13" s="24">
        <v>1648164</v>
      </c>
      <c r="H13" s="24">
        <v>118436</v>
      </c>
      <c r="I13" s="24">
        <v>10816693</v>
      </c>
      <c r="J13" s="24">
        <v>12583293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12583293</v>
      </c>
      <c r="X13" s="24">
        <v>30570000</v>
      </c>
      <c r="Y13" s="24">
        <v>-17986707</v>
      </c>
      <c r="Z13" s="6">
        <v>-58.84</v>
      </c>
      <c r="AA13" s="22">
        <v>51518250</v>
      </c>
    </row>
    <row r="14" spans="1:27" ht="12.75">
      <c r="A14" s="5" t="s">
        <v>41</v>
      </c>
      <c r="B14" s="3"/>
      <c r="C14" s="25"/>
      <c r="D14" s="25"/>
      <c r="E14" s="26">
        <v>8849500</v>
      </c>
      <c r="F14" s="27">
        <v>8849500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2212500</v>
      </c>
      <c r="Y14" s="27">
        <v>-2212500</v>
      </c>
      <c r="Z14" s="7">
        <v>-100</v>
      </c>
      <c r="AA14" s="25">
        <v>8849500</v>
      </c>
    </row>
    <row r="15" spans="1:27" ht="12.75">
      <c r="A15" s="2" t="s">
        <v>42</v>
      </c>
      <c r="B15" s="8"/>
      <c r="C15" s="19">
        <f aca="true" t="shared" si="2" ref="C15:Y15">SUM(C16:C18)</f>
        <v>204555813</v>
      </c>
      <c r="D15" s="19">
        <f>SUM(D16:D18)</f>
        <v>0</v>
      </c>
      <c r="E15" s="20">
        <f t="shared" si="2"/>
        <v>106768983</v>
      </c>
      <c r="F15" s="21">
        <f t="shared" si="2"/>
        <v>106768983</v>
      </c>
      <c r="G15" s="21">
        <f t="shared" si="2"/>
        <v>3917584</v>
      </c>
      <c r="H15" s="21">
        <f t="shared" si="2"/>
        <v>10932786</v>
      </c>
      <c r="I15" s="21">
        <f t="shared" si="2"/>
        <v>8554405</v>
      </c>
      <c r="J15" s="21">
        <f t="shared" si="2"/>
        <v>23404775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23404775</v>
      </c>
      <c r="X15" s="21">
        <f t="shared" si="2"/>
        <v>43432211</v>
      </c>
      <c r="Y15" s="21">
        <f t="shared" si="2"/>
        <v>-20027436</v>
      </c>
      <c r="Z15" s="4">
        <f>+IF(X15&lt;&gt;0,+(Y15/X15)*100,0)</f>
        <v>-46.111942125166046</v>
      </c>
      <c r="AA15" s="19">
        <f>SUM(AA16:AA18)</f>
        <v>106768983</v>
      </c>
    </row>
    <row r="16" spans="1:27" ht="12.75">
      <c r="A16" s="5" t="s">
        <v>43</v>
      </c>
      <c r="B16" s="3"/>
      <c r="C16" s="22">
        <v>110809585</v>
      </c>
      <c r="D16" s="22"/>
      <c r="E16" s="23">
        <v>1770000</v>
      </c>
      <c r="F16" s="24">
        <v>1770000</v>
      </c>
      <c r="G16" s="24">
        <v>112689</v>
      </c>
      <c r="H16" s="24">
        <v>172110</v>
      </c>
      <c r="I16" s="24">
        <v>379885</v>
      </c>
      <c r="J16" s="24">
        <v>664684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664684</v>
      </c>
      <c r="X16" s="24">
        <v>367000</v>
      </c>
      <c r="Y16" s="24">
        <v>297684</v>
      </c>
      <c r="Z16" s="6">
        <v>81.11</v>
      </c>
      <c r="AA16" s="22">
        <v>1770000</v>
      </c>
    </row>
    <row r="17" spans="1:27" ht="12.75">
      <c r="A17" s="5" t="s">
        <v>44</v>
      </c>
      <c r="B17" s="3"/>
      <c r="C17" s="22">
        <v>93746228</v>
      </c>
      <c r="D17" s="22"/>
      <c r="E17" s="23">
        <v>104998983</v>
      </c>
      <c r="F17" s="24">
        <v>104998983</v>
      </c>
      <c r="G17" s="24">
        <v>3804895</v>
      </c>
      <c r="H17" s="24">
        <v>10760676</v>
      </c>
      <c r="I17" s="24">
        <v>8174520</v>
      </c>
      <c r="J17" s="24">
        <v>22740091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22740091</v>
      </c>
      <c r="X17" s="24">
        <v>43065211</v>
      </c>
      <c r="Y17" s="24">
        <v>-20325120</v>
      </c>
      <c r="Z17" s="6">
        <v>-47.2</v>
      </c>
      <c r="AA17" s="22">
        <v>104998983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389041147</v>
      </c>
      <c r="D19" s="19">
        <f>SUM(D20:D23)</f>
        <v>0</v>
      </c>
      <c r="E19" s="20">
        <f t="shared" si="3"/>
        <v>459541848</v>
      </c>
      <c r="F19" s="21">
        <f t="shared" si="3"/>
        <v>459541848</v>
      </c>
      <c r="G19" s="21">
        <f t="shared" si="3"/>
        <v>59784878</v>
      </c>
      <c r="H19" s="21">
        <f t="shared" si="3"/>
        <v>41290323</v>
      </c>
      <c r="I19" s="21">
        <f t="shared" si="3"/>
        <v>33169089</v>
      </c>
      <c r="J19" s="21">
        <f t="shared" si="3"/>
        <v>134244290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134244290</v>
      </c>
      <c r="X19" s="21">
        <f t="shared" si="3"/>
        <v>140502301</v>
      </c>
      <c r="Y19" s="21">
        <f t="shared" si="3"/>
        <v>-6258011</v>
      </c>
      <c r="Z19" s="4">
        <f>+IF(X19&lt;&gt;0,+(Y19/X19)*100,0)</f>
        <v>-4.454027411266382</v>
      </c>
      <c r="AA19" s="19">
        <f>SUM(AA20:AA23)</f>
        <v>459541848</v>
      </c>
    </row>
    <row r="20" spans="1:27" ht="12.75">
      <c r="A20" s="5" t="s">
        <v>47</v>
      </c>
      <c r="B20" s="3"/>
      <c r="C20" s="22">
        <v>352837929</v>
      </c>
      <c r="D20" s="22"/>
      <c r="E20" s="23">
        <v>419407848</v>
      </c>
      <c r="F20" s="24">
        <v>419407848</v>
      </c>
      <c r="G20" s="24">
        <v>27625134</v>
      </c>
      <c r="H20" s="24">
        <v>40887196</v>
      </c>
      <c r="I20" s="24">
        <v>32766483</v>
      </c>
      <c r="J20" s="24">
        <v>101278813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101278813</v>
      </c>
      <c r="X20" s="24">
        <v>104933532</v>
      </c>
      <c r="Y20" s="24">
        <v>-3654719</v>
      </c>
      <c r="Z20" s="6">
        <v>-3.48</v>
      </c>
      <c r="AA20" s="22">
        <v>419407848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36203218</v>
      </c>
      <c r="D23" s="22"/>
      <c r="E23" s="23">
        <v>40134000</v>
      </c>
      <c r="F23" s="24">
        <v>40134000</v>
      </c>
      <c r="G23" s="24">
        <v>32159744</v>
      </c>
      <c r="H23" s="24">
        <v>403127</v>
      </c>
      <c r="I23" s="24">
        <v>402606</v>
      </c>
      <c r="J23" s="24">
        <v>32965477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32965477</v>
      </c>
      <c r="X23" s="24">
        <v>35568769</v>
      </c>
      <c r="Y23" s="24">
        <v>-2603292</v>
      </c>
      <c r="Z23" s="6">
        <v>-7.32</v>
      </c>
      <c r="AA23" s="22">
        <v>40134000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1158946818</v>
      </c>
      <c r="D25" s="44">
        <f>+D5+D9+D15+D19+D24</f>
        <v>0</v>
      </c>
      <c r="E25" s="45">
        <f t="shared" si="4"/>
        <v>1167577530</v>
      </c>
      <c r="F25" s="46">
        <f t="shared" si="4"/>
        <v>1167577530</v>
      </c>
      <c r="G25" s="46">
        <f t="shared" si="4"/>
        <v>363655113</v>
      </c>
      <c r="H25" s="46">
        <f t="shared" si="4"/>
        <v>59557507</v>
      </c>
      <c r="I25" s="46">
        <f t="shared" si="4"/>
        <v>59669477</v>
      </c>
      <c r="J25" s="46">
        <f t="shared" si="4"/>
        <v>482882097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482882097</v>
      </c>
      <c r="X25" s="46">
        <f t="shared" si="4"/>
        <v>559270583</v>
      </c>
      <c r="Y25" s="46">
        <f t="shared" si="4"/>
        <v>-76388486</v>
      </c>
      <c r="Z25" s="47">
        <f>+IF(X25&lt;&gt;0,+(Y25/X25)*100,0)</f>
        <v>-13.658591801886352</v>
      </c>
      <c r="AA25" s="44">
        <f>+AA5+AA9+AA15+AA19+AA24</f>
        <v>1167577530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486460453</v>
      </c>
      <c r="D28" s="19">
        <f>SUM(D29:D31)</f>
        <v>0</v>
      </c>
      <c r="E28" s="20">
        <f t="shared" si="5"/>
        <v>568421700</v>
      </c>
      <c r="F28" s="21">
        <f t="shared" si="5"/>
        <v>568421700</v>
      </c>
      <c r="G28" s="21">
        <f t="shared" si="5"/>
        <v>38276917</v>
      </c>
      <c r="H28" s="21">
        <f t="shared" si="5"/>
        <v>43721962</v>
      </c>
      <c r="I28" s="21">
        <f t="shared" si="5"/>
        <v>17477360</v>
      </c>
      <c r="J28" s="21">
        <f t="shared" si="5"/>
        <v>99476239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99476239</v>
      </c>
      <c r="X28" s="21">
        <f t="shared" si="5"/>
        <v>145508175</v>
      </c>
      <c r="Y28" s="21">
        <f t="shared" si="5"/>
        <v>-46031936</v>
      </c>
      <c r="Z28" s="4">
        <f>+IF(X28&lt;&gt;0,+(Y28/X28)*100,0)</f>
        <v>-31.635291968990746</v>
      </c>
      <c r="AA28" s="19">
        <f>SUM(AA29:AA31)</f>
        <v>568421700</v>
      </c>
    </row>
    <row r="29" spans="1:27" ht="12.75">
      <c r="A29" s="5" t="s">
        <v>33</v>
      </c>
      <c r="B29" s="3"/>
      <c r="C29" s="22">
        <v>80861106</v>
      </c>
      <c r="D29" s="22"/>
      <c r="E29" s="23">
        <v>92985700</v>
      </c>
      <c r="F29" s="24">
        <v>92985700</v>
      </c>
      <c r="G29" s="24">
        <v>7282224</v>
      </c>
      <c r="H29" s="24">
        <v>6467549</v>
      </c>
      <c r="I29" s="24">
        <v>4467365</v>
      </c>
      <c r="J29" s="24">
        <v>18217138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18217138</v>
      </c>
      <c r="X29" s="24">
        <v>22367287</v>
      </c>
      <c r="Y29" s="24">
        <v>-4150149</v>
      </c>
      <c r="Z29" s="6">
        <v>-18.55</v>
      </c>
      <c r="AA29" s="22">
        <v>92985700</v>
      </c>
    </row>
    <row r="30" spans="1:27" ht="12.75">
      <c r="A30" s="5" t="s">
        <v>34</v>
      </c>
      <c r="B30" s="3"/>
      <c r="C30" s="25">
        <v>364557763</v>
      </c>
      <c r="D30" s="25"/>
      <c r="E30" s="26">
        <v>427519000</v>
      </c>
      <c r="F30" s="27">
        <v>427519000</v>
      </c>
      <c r="G30" s="27">
        <v>28275844</v>
      </c>
      <c r="H30" s="27">
        <v>24670833</v>
      </c>
      <c r="I30" s="27">
        <v>6856981</v>
      </c>
      <c r="J30" s="27">
        <v>59803658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59803658</v>
      </c>
      <c r="X30" s="27">
        <v>110792319</v>
      </c>
      <c r="Y30" s="27">
        <v>-50988661</v>
      </c>
      <c r="Z30" s="7">
        <v>-46.02</v>
      </c>
      <c r="AA30" s="25">
        <v>427519000</v>
      </c>
    </row>
    <row r="31" spans="1:27" ht="12.75">
      <c r="A31" s="5" t="s">
        <v>35</v>
      </c>
      <c r="B31" s="3"/>
      <c r="C31" s="22">
        <v>41041584</v>
      </c>
      <c r="D31" s="22"/>
      <c r="E31" s="23">
        <v>47917000</v>
      </c>
      <c r="F31" s="24">
        <v>47917000</v>
      </c>
      <c r="G31" s="24">
        <v>2718849</v>
      </c>
      <c r="H31" s="24">
        <v>12583580</v>
      </c>
      <c r="I31" s="24">
        <v>6153014</v>
      </c>
      <c r="J31" s="24">
        <v>21455443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21455443</v>
      </c>
      <c r="X31" s="24">
        <v>12348569</v>
      </c>
      <c r="Y31" s="24">
        <v>9106874</v>
      </c>
      <c r="Z31" s="6">
        <v>73.75</v>
      </c>
      <c r="AA31" s="22">
        <v>47917000</v>
      </c>
    </row>
    <row r="32" spans="1:27" ht="12.75">
      <c r="A32" s="2" t="s">
        <v>36</v>
      </c>
      <c r="B32" s="3"/>
      <c r="C32" s="19">
        <f aca="true" t="shared" si="6" ref="C32:Y32">SUM(C33:C37)</f>
        <v>126154860</v>
      </c>
      <c r="D32" s="19">
        <f>SUM(D33:D37)</f>
        <v>0</v>
      </c>
      <c r="E32" s="20">
        <f t="shared" si="6"/>
        <v>139899962</v>
      </c>
      <c r="F32" s="21">
        <f t="shared" si="6"/>
        <v>139899962</v>
      </c>
      <c r="G32" s="21">
        <f t="shared" si="6"/>
        <v>11164234</v>
      </c>
      <c r="H32" s="21">
        <f t="shared" si="6"/>
        <v>10812208</v>
      </c>
      <c r="I32" s="21">
        <f t="shared" si="6"/>
        <v>11000244</v>
      </c>
      <c r="J32" s="21">
        <f t="shared" si="6"/>
        <v>32976686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32976686</v>
      </c>
      <c r="X32" s="21">
        <f t="shared" si="6"/>
        <v>31758160</v>
      </c>
      <c r="Y32" s="21">
        <f t="shared" si="6"/>
        <v>1218526</v>
      </c>
      <c r="Z32" s="4">
        <f>+IF(X32&lt;&gt;0,+(Y32/X32)*100,0)</f>
        <v>3.8368910541416756</v>
      </c>
      <c r="AA32" s="19">
        <f>SUM(AA33:AA37)</f>
        <v>139899962</v>
      </c>
    </row>
    <row r="33" spans="1:27" ht="12.75">
      <c r="A33" s="5" t="s">
        <v>37</v>
      </c>
      <c r="B33" s="3"/>
      <c r="C33" s="22">
        <v>17197951</v>
      </c>
      <c r="D33" s="22"/>
      <c r="E33" s="23">
        <v>13804000</v>
      </c>
      <c r="F33" s="24">
        <v>13804000</v>
      </c>
      <c r="G33" s="24">
        <v>1462586</v>
      </c>
      <c r="H33" s="24">
        <v>1499939</v>
      </c>
      <c r="I33" s="24">
        <v>1452846</v>
      </c>
      <c r="J33" s="24">
        <v>4415371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4415371</v>
      </c>
      <c r="X33" s="24">
        <v>4170096</v>
      </c>
      <c r="Y33" s="24">
        <v>245275</v>
      </c>
      <c r="Z33" s="6">
        <v>5.88</v>
      </c>
      <c r="AA33" s="22">
        <v>13804000</v>
      </c>
    </row>
    <row r="34" spans="1:27" ht="12.75">
      <c r="A34" s="5" t="s">
        <v>38</v>
      </c>
      <c r="B34" s="3"/>
      <c r="C34" s="22">
        <v>8513773</v>
      </c>
      <c r="D34" s="22"/>
      <c r="E34" s="23">
        <v>12603000</v>
      </c>
      <c r="F34" s="24">
        <v>12603000</v>
      </c>
      <c r="G34" s="24">
        <v>877962</v>
      </c>
      <c r="H34" s="24">
        <v>759731</v>
      </c>
      <c r="I34" s="24">
        <v>440326</v>
      </c>
      <c r="J34" s="24">
        <v>2078019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2078019</v>
      </c>
      <c r="X34" s="24">
        <v>3503999</v>
      </c>
      <c r="Y34" s="24">
        <v>-1425980</v>
      </c>
      <c r="Z34" s="6">
        <v>-40.7</v>
      </c>
      <c r="AA34" s="22">
        <v>12603000</v>
      </c>
    </row>
    <row r="35" spans="1:27" ht="12.75">
      <c r="A35" s="5" t="s">
        <v>39</v>
      </c>
      <c r="B35" s="3"/>
      <c r="C35" s="22">
        <v>94448667</v>
      </c>
      <c r="D35" s="22"/>
      <c r="E35" s="23">
        <v>92147492</v>
      </c>
      <c r="F35" s="24">
        <v>92147492</v>
      </c>
      <c r="G35" s="24">
        <v>8356467</v>
      </c>
      <c r="H35" s="24">
        <v>7996763</v>
      </c>
      <c r="I35" s="24">
        <v>8337042</v>
      </c>
      <c r="J35" s="24">
        <v>24690272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24690272</v>
      </c>
      <c r="X35" s="24">
        <v>18236746</v>
      </c>
      <c r="Y35" s="24">
        <v>6453526</v>
      </c>
      <c r="Z35" s="6">
        <v>35.39</v>
      </c>
      <c r="AA35" s="22">
        <v>92147492</v>
      </c>
    </row>
    <row r="36" spans="1:27" ht="12.75">
      <c r="A36" s="5" t="s">
        <v>40</v>
      </c>
      <c r="B36" s="3"/>
      <c r="C36" s="22">
        <v>5994469</v>
      </c>
      <c r="D36" s="22"/>
      <c r="E36" s="23">
        <v>7734000</v>
      </c>
      <c r="F36" s="24">
        <v>7734000</v>
      </c>
      <c r="G36" s="24">
        <v>467219</v>
      </c>
      <c r="H36" s="24">
        <v>555775</v>
      </c>
      <c r="I36" s="24">
        <v>770030</v>
      </c>
      <c r="J36" s="24">
        <v>1793024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1793024</v>
      </c>
      <c r="X36" s="24">
        <v>2474569</v>
      </c>
      <c r="Y36" s="24">
        <v>-681545</v>
      </c>
      <c r="Z36" s="6">
        <v>-27.54</v>
      </c>
      <c r="AA36" s="22">
        <v>7734000</v>
      </c>
    </row>
    <row r="37" spans="1:27" ht="12.75">
      <c r="A37" s="5" t="s">
        <v>41</v>
      </c>
      <c r="B37" s="3"/>
      <c r="C37" s="25"/>
      <c r="D37" s="25"/>
      <c r="E37" s="26">
        <v>13611470</v>
      </c>
      <c r="F37" s="27">
        <v>13611470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3372750</v>
      </c>
      <c r="Y37" s="27">
        <v>-3372750</v>
      </c>
      <c r="Z37" s="7">
        <v>-100</v>
      </c>
      <c r="AA37" s="25">
        <v>13611470</v>
      </c>
    </row>
    <row r="38" spans="1:27" ht="12.75">
      <c r="A38" s="2" t="s">
        <v>42</v>
      </c>
      <c r="B38" s="8"/>
      <c r="C38" s="19">
        <f aca="true" t="shared" si="7" ref="C38:Y38">SUM(C39:C41)</f>
        <v>86719717</v>
      </c>
      <c r="D38" s="19">
        <f>SUM(D39:D41)</f>
        <v>0</v>
      </c>
      <c r="E38" s="20">
        <f t="shared" si="7"/>
        <v>111233407</v>
      </c>
      <c r="F38" s="21">
        <f t="shared" si="7"/>
        <v>111233407</v>
      </c>
      <c r="G38" s="21">
        <f t="shared" si="7"/>
        <v>6855494</v>
      </c>
      <c r="H38" s="21">
        <f t="shared" si="7"/>
        <v>7628071</v>
      </c>
      <c r="I38" s="21">
        <f t="shared" si="7"/>
        <v>7323674</v>
      </c>
      <c r="J38" s="21">
        <f t="shared" si="7"/>
        <v>21807239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21807239</v>
      </c>
      <c r="X38" s="21">
        <f t="shared" si="7"/>
        <v>20819150</v>
      </c>
      <c r="Y38" s="21">
        <f t="shared" si="7"/>
        <v>988089</v>
      </c>
      <c r="Z38" s="4">
        <f>+IF(X38&lt;&gt;0,+(Y38/X38)*100,0)</f>
        <v>4.746058316501874</v>
      </c>
      <c r="AA38" s="19">
        <f>SUM(AA39:AA41)</f>
        <v>111233407</v>
      </c>
    </row>
    <row r="39" spans="1:27" ht="12.75">
      <c r="A39" s="5" t="s">
        <v>43</v>
      </c>
      <c r="B39" s="3"/>
      <c r="C39" s="22">
        <v>19575914</v>
      </c>
      <c r="D39" s="22"/>
      <c r="E39" s="23">
        <v>25860461</v>
      </c>
      <c r="F39" s="24">
        <v>25860461</v>
      </c>
      <c r="G39" s="24">
        <v>1651919</v>
      </c>
      <c r="H39" s="24">
        <v>1778581</v>
      </c>
      <c r="I39" s="24">
        <v>1360915</v>
      </c>
      <c r="J39" s="24">
        <v>4791415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4791415</v>
      </c>
      <c r="X39" s="24">
        <v>7741069</v>
      </c>
      <c r="Y39" s="24">
        <v>-2949654</v>
      </c>
      <c r="Z39" s="6">
        <v>-38.1</v>
      </c>
      <c r="AA39" s="22">
        <v>25860461</v>
      </c>
    </row>
    <row r="40" spans="1:27" ht="12.75">
      <c r="A40" s="5" t="s">
        <v>44</v>
      </c>
      <c r="B40" s="3"/>
      <c r="C40" s="22">
        <v>63373667</v>
      </c>
      <c r="D40" s="22"/>
      <c r="E40" s="23">
        <v>80563546</v>
      </c>
      <c r="F40" s="24">
        <v>80563546</v>
      </c>
      <c r="G40" s="24">
        <v>4842798</v>
      </c>
      <c r="H40" s="24">
        <v>5454167</v>
      </c>
      <c r="I40" s="24">
        <v>5889716</v>
      </c>
      <c r="J40" s="24">
        <v>16186681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16186681</v>
      </c>
      <c r="X40" s="24">
        <v>11875831</v>
      </c>
      <c r="Y40" s="24">
        <v>4310850</v>
      </c>
      <c r="Z40" s="6">
        <v>36.3</v>
      </c>
      <c r="AA40" s="22">
        <v>80563546</v>
      </c>
    </row>
    <row r="41" spans="1:27" ht="12.75">
      <c r="A41" s="5" t="s">
        <v>45</v>
      </c>
      <c r="B41" s="3"/>
      <c r="C41" s="22">
        <v>3770136</v>
      </c>
      <c r="D41" s="22"/>
      <c r="E41" s="23">
        <v>4809400</v>
      </c>
      <c r="F41" s="24">
        <v>4809400</v>
      </c>
      <c r="G41" s="24">
        <v>360777</v>
      </c>
      <c r="H41" s="24">
        <v>395323</v>
      </c>
      <c r="I41" s="24">
        <v>73043</v>
      </c>
      <c r="J41" s="24">
        <v>829143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829143</v>
      </c>
      <c r="X41" s="24">
        <v>1202250</v>
      </c>
      <c r="Y41" s="24">
        <v>-373107</v>
      </c>
      <c r="Z41" s="6">
        <v>-31.03</v>
      </c>
      <c r="AA41" s="22">
        <v>4809400</v>
      </c>
    </row>
    <row r="42" spans="1:27" ht="12.75">
      <c r="A42" s="2" t="s">
        <v>46</v>
      </c>
      <c r="B42" s="8"/>
      <c r="C42" s="19">
        <f aca="true" t="shared" si="8" ref="C42:Y42">SUM(C43:C46)</f>
        <v>320469501</v>
      </c>
      <c r="D42" s="19">
        <f>SUM(D43:D46)</f>
        <v>0</v>
      </c>
      <c r="E42" s="20">
        <f t="shared" si="8"/>
        <v>330957367</v>
      </c>
      <c r="F42" s="21">
        <f t="shared" si="8"/>
        <v>330957367</v>
      </c>
      <c r="G42" s="21">
        <f t="shared" si="8"/>
        <v>39752359</v>
      </c>
      <c r="H42" s="21">
        <f t="shared" si="8"/>
        <v>41120530</v>
      </c>
      <c r="I42" s="21">
        <f t="shared" si="8"/>
        <v>2764826</v>
      </c>
      <c r="J42" s="21">
        <f t="shared" si="8"/>
        <v>83637715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83637715</v>
      </c>
      <c r="X42" s="21">
        <f t="shared" si="8"/>
        <v>100046324</v>
      </c>
      <c r="Y42" s="21">
        <f t="shared" si="8"/>
        <v>-16408609</v>
      </c>
      <c r="Z42" s="4">
        <f>+IF(X42&lt;&gt;0,+(Y42/X42)*100,0)</f>
        <v>-16.401011395481156</v>
      </c>
      <c r="AA42" s="19">
        <f>SUM(AA43:AA46)</f>
        <v>330957367</v>
      </c>
    </row>
    <row r="43" spans="1:27" ht="12.75">
      <c r="A43" s="5" t="s">
        <v>47</v>
      </c>
      <c r="B43" s="3"/>
      <c r="C43" s="22">
        <v>267056773</v>
      </c>
      <c r="D43" s="22"/>
      <c r="E43" s="23">
        <v>276684459</v>
      </c>
      <c r="F43" s="24">
        <v>276684459</v>
      </c>
      <c r="G43" s="24">
        <v>35551903</v>
      </c>
      <c r="H43" s="24">
        <v>34886450</v>
      </c>
      <c r="I43" s="24">
        <v>722783</v>
      </c>
      <c r="J43" s="24">
        <v>71161136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71161136</v>
      </c>
      <c r="X43" s="24">
        <v>88626268</v>
      </c>
      <c r="Y43" s="24">
        <v>-17465132</v>
      </c>
      <c r="Z43" s="6">
        <v>-19.71</v>
      </c>
      <c r="AA43" s="22">
        <v>276684459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>
        <v>2861448</v>
      </c>
      <c r="D45" s="25"/>
      <c r="E45" s="26">
        <v>3813500</v>
      </c>
      <c r="F45" s="27">
        <v>3813500</v>
      </c>
      <c r="G45" s="27">
        <v>203253</v>
      </c>
      <c r="H45" s="27">
        <v>206586</v>
      </c>
      <c r="I45" s="27">
        <v>221759</v>
      </c>
      <c r="J45" s="27">
        <v>631598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631598</v>
      </c>
      <c r="X45" s="27">
        <v>983250</v>
      </c>
      <c r="Y45" s="27">
        <v>-351652</v>
      </c>
      <c r="Z45" s="7">
        <v>-35.76</v>
      </c>
      <c r="AA45" s="25">
        <v>3813500</v>
      </c>
    </row>
    <row r="46" spans="1:27" ht="12.75">
      <c r="A46" s="5" t="s">
        <v>50</v>
      </c>
      <c r="B46" s="3"/>
      <c r="C46" s="22">
        <v>50551280</v>
      </c>
      <c r="D46" s="22"/>
      <c r="E46" s="23">
        <v>50459408</v>
      </c>
      <c r="F46" s="24">
        <v>50459408</v>
      </c>
      <c r="G46" s="24">
        <v>3997203</v>
      </c>
      <c r="H46" s="24">
        <v>6027494</v>
      </c>
      <c r="I46" s="24">
        <v>1820284</v>
      </c>
      <c r="J46" s="24">
        <v>11844981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11844981</v>
      </c>
      <c r="X46" s="24">
        <v>10436806</v>
      </c>
      <c r="Y46" s="24">
        <v>1408175</v>
      </c>
      <c r="Z46" s="6">
        <v>13.49</v>
      </c>
      <c r="AA46" s="22">
        <v>50459408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1019804531</v>
      </c>
      <c r="D48" s="44">
        <f>+D28+D32+D38+D42+D47</f>
        <v>0</v>
      </c>
      <c r="E48" s="45">
        <f t="shared" si="9"/>
        <v>1150512436</v>
      </c>
      <c r="F48" s="46">
        <f t="shared" si="9"/>
        <v>1150512436</v>
      </c>
      <c r="G48" s="46">
        <f t="shared" si="9"/>
        <v>96049004</v>
      </c>
      <c r="H48" s="46">
        <f t="shared" si="9"/>
        <v>103282771</v>
      </c>
      <c r="I48" s="46">
        <f t="shared" si="9"/>
        <v>38566104</v>
      </c>
      <c r="J48" s="46">
        <f t="shared" si="9"/>
        <v>237897879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237897879</v>
      </c>
      <c r="X48" s="46">
        <f t="shared" si="9"/>
        <v>298131809</v>
      </c>
      <c r="Y48" s="46">
        <f t="shared" si="9"/>
        <v>-60233930</v>
      </c>
      <c r="Z48" s="47">
        <f>+IF(X48&lt;&gt;0,+(Y48/X48)*100,0)</f>
        <v>-20.203791806730692</v>
      </c>
      <c r="AA48" s="44">
        <f>+AA28+AA32+AA38+AA42+AA47</f>
        <v>1150512436</v>
      </c>
    </row>
    <row r="49" spans="1:27" ht="12.75">
      <c r="A49" s="14" t="s">
        <v>58</v>
      </c>
      <c r="B49" s="15"/>
      <c r="C49" s="48">
        <f aca="true" t="shared" si="10" ref="C49:Y49">+C25-C48</f>
        <v>139142287</v>
      </c>
      <c r="D49" s="48">
        <f>+D25-D48</f>
        <v>0</v>
      </c>
      <c r="E49" s="49">
        <f t="shared" si="10"/>
        <v>17065094</v>
      </c>
      <c r="F49" s="50">
        <f t="shared" si="10"/>
        <v>17065094</v>
      </c>
      <c r="G49" s="50">
        <f t="shared" si="10"/>
        <v>267606109</v>
      </c>
      <c r="H49" s="50">
        <f t="shared" si="10"/>
        <v>-43725264</v>
      </c>
      <c r="I49" s="50">
        <f t="shared" si="10"/>
        <v>21103373</v>
      </c>
      <c r="J49" s="50">
        <f t="shared" si="10"/>
        <v>244984218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244984218</v>
      </c>
      <c r="X49" s="50">
        <f>IF(F25=F48,0,X25-X48)</f>
        <v>261138774</v>
      </c>
      <c r="Y49" s="50">
        <f t="shared" si="10"/>
        <v>-16154556</v>
      </c>
      <c r="Z49" s="51">
        <f>+IF(X49&lt;&gt;0,+(Y49/X49)*100,0)</f>
        <v>-6.186195850027235</v>
      </c>
      <c r="AA49" s="48">
        <f>+AA25-AA48</f>
        <v>17065094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383235138</v>
      </c>
      <c r="F5" s="21">
        <f t="shared" si="0"/>
        <v>383235138</v>
      </c>
      <c r="G5" s="21">
        <f t="shared" si="0"/>
        <v>305844247</v>
      </c>
      <c r="H5" s="21">
        <f t="shared" si="0"/>
        <v>33256987</v>
      </c>
      <c r="I5" s="21">
        <f t="shared" si="0"/>
        <v>26830688</v>
      </c>
      <c r="J5" s="21">
        <f t="shared" si="0"/>
        <v>365931922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365931922</v>
      </c>
      <c r="X5" s="21">
        <f t="shared" si="0"/>
        <v>141892449</v>
      </c>
      <c r="Y5" s="21">
        <f t="shared" si="0"/>
        <v>224039473</v>
      </c>
      <c r="Z5" s="4">
        <f>+IF(X5&lt;&gt;0,+(Y5/X5)*100,0)</f>
        <v>157.89386579690367</v>
      </c>
      <c r="AA5" s="19">
        <f>SUM(AA6:AA8)</f>
        <v>383235138</v>
      </c>
    </row>
    <row r="6" spans="1:27" ht="12.75">
      <c r="A6" s="5" t="s">
        <v>33</v>
      </c>
      <c r="B6" s="3"/>
      <c r="C6" s="22"/>
      <c r="D6" s="22"/>
      <c r="E6" s="23">
        <v>166939915</v>
      </c>
      <c r="F6" s="24">
        <v>166939915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63144881</v>
      </c>
      <c r="Y6" s="24">
        <v>-63144881</v>
      </c>
      <c r="Z6" s="6">
        <v>-100</v>
      </c>
      <c r="AA6" s="22">
        <v>166939915</v>
      </c>
    </row>
    <row r="7" spans="1:27" ht="12.75">
      <c r="A7" s="5" t="s">
        <v>34</v>
      </c>
      <c r="B7" s="3"/>
      <c r="C7" s="25"/>
      <c r="D7" s="25"/>
      <c r="E7" s="26">
        <v>128770084</v>
      </c>
      <c r="F7" s="27">
        <v>128770084</v>
      </c>
      <c r="G7" s="27">
        <v>305844247</v>
      </c>
      <c r="H7" s="27">
        <v>33256987</v>
      </c>
      <c r="I7" s="27">
        <v>26830688</v>
      </c>
      <c r="J7" s="27">
        <v>365931922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365931922</v>
      </c>
      <c r="X7" s="27">
        <v>46106185</v>
      </c>
      <c r="Y7" s="27">
        <v>319825737</v>
      </c>
      <c r="Z7" s="7">
        <v>693.67</v>
      </c>
      <c r="AA7" s="25">
        <v>128770084</v>
      </c>
    </row>
    <row r="8" spans="1:27" ht="12.75">
      <c r="A8" s="5" t="s">
        <v>35</v>
      </c>
      <c r="B8" s="3"/>
      <c r="C8" s="22"/>
      <c r="D8" s="22"/>
      <c r="E8" s="23">
        <v>87525139</v>
      </c>
      <c r="F8" s="24">
        <v>87525139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32641383</v>
      </c>
      <c r="Y8" s="24">
        <v>-32641383</v>
      </c>
      <c r="Z8" s="6">
        <v>-100</v>
      </c>
      <c r="AA8" s="22">
        <v>87525139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61717761</v>
      </c>
      <c r="F9" s="21">
        <f t="shared" si="1"/>
        <v>61717761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22012731</v>
      </c>
      <c r="Y9" s="21">
        <f t="shared" si="1"/>
        <v>-22012731</v>
      </c>
      <c r="Z9" s="4">
        <f>+IF(X9&lt;&gt;0,+(Y9/X9)*100,0)</f>
        <v>-100</v>
      </c>
      <c r="AA9" s="19">
        <f>SUM(AA10:AA14)</f>
        <v>61717761</v>
      </c>
    </row>
    <row r="10" spans="1:27" ht="12.75">
      <c r="A10" s="5" t="s">
        <v>37</v>
      </c>
      <c r="B10" s="3"/>
      <c r="C10" s="22"/>
      <c r="D10" s="22"/>
      <c r="E10" s="23">
        <v>12425264</v>
      </c>
      <c r="F10" s="24">
        <v>12425264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4484746</v>
      </c>
      <c r="Y10" s="24">
        <v>-4484746</v>
      </c>
      <c r="Z10" s="6">
        <v>-100</v>
      </c>
      <c r="AA10" s="22">
        <v>12425264</v>
      </c>
    </row>
    <row r="11" spans="1:27" ht="12.75">
      <c r="A11" s="5" t="s">
        <v>38</v>
      </c>
      <c r="B11" s="3"/>
      <c r="C11" s="22"/>
      <c r="D11" s="22"/>
      <c r="E11" s="23">
        <v>4285174</v>
      </c>
      <c r="F11" s="24">
        <v>4285174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1600738</v>
      </c>
      <c r="Y11" s="24">
        <v>-1600738</v>
      </c>
      <c r="Z11" s="6">
        <v>-100</v>
      </c>
      <c r="AA11" s="22">
        <v>4285174</v>
      </c>
    </row>
    <row r="12" spans="1:27" ht="12.75">
      <c r="A12" s="5" t="s">
        <v>39</v>
      </c>
      <c r="B12" s="3"/>
      <c r="C12" s="22"/>
      <c r="D12" s="22"/>
      <c r="E12" s="23">
        <v>24965437</v>
      </c>
      <c r="F12" s="24">
        <v>24965437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9383025</v>
      </c>
      <c r="Y12" s="24">
        <v>-9383025</v>
      </c>
      <c r="Z12" s="6">
        <v>-100</v>
      </c>
      <c r="AA12" s="22">
        <v>24965437</v>
      </c>
    </row>
    <row r="13" spans="1:27" ht="12.75">
      <c r="A13" s="5" t="s">
        <v>40</v>
      </c>
      <c r="B13" s="3"/>
      <c r="C13" s="22"/>
      <c r="D13" s="22"/>
      <c r="E13" s="23">
        <v>12917402</v>
      </c>
      <c r="F13" s="24">
        <v>12917402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4238981</v>
      </c>
      <c r="Y13" s="24">
        <v>-4238981</v>
      </c>
      <c r="Z13" s="6">
        <v>-100</v>
      </c>
      <c r="AA13" s="22">
        <v>12917402</v>
      </c>
    </row>
    <row r="14" spans="1:27" ht="12.75">
      <c r="A14" s="5" t="s">
        <v>41</v>
      </c>
      <c r="B14" s="3"/>
      <c r="C14" s="25"/>
      <c r="D14" s="25"/>
      <c r="E14" s="26">
        <v>7124484</v>
      </c>
      <c r="F14" s="27">
        <v>7124484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2305241</v>
      </c>
      <c r="Y14" s="27">
        <v>-2305241</v>
      </c>
      <c r="Z14" s="7">
        <v>-100</v>
      </c>
      <c r="AA14" s="25">
        <v>7124484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134216686</v>
      </c>
      <c r="F15" s="21">
        <f t="shared" si="2"/>
        <v>134216686</v>
      </c>
      <c r="G15" s="21">
        <f t="shared" si="2"/>
        <v>0</v>
      </c>
      <c r="H15" s="21">
        <f t="shared" si="2"/>
        <v>803000</v>
      </c>
      <c r="I15" s="21">
        <f t="shared" si="2"/>
        <v>0</v>
      </c>
      <c r="J15" s="21">
        <f t="shared" si="2"/>
        <v>803000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803000</v>
      </c>
      <c r="X15" s="21">
        <f t="shared" si="2"/>
        <v>45855429</v>
      </c>
      <c r="Y15" s="21">
        <f t="shared" si="2"/>
        <v>-45052429</v>
      </c>
      <c r="Z15" s="4">
        <f>+IF(X15&lt;&gt;0,+(Y15/X15)*100,0)</f>
        <v>-98.24884420991896</v>
      </c>
      <c r="AA15" s="19">
        <f>SUM(AA16:AA18)</f>
        <v>134216686</v>
      </c>
    </row>
    <row r="16" spans="1:27" ht="12.75">
      <c r="A16" s="5" t="s">
        <v>43</v>
      </c>
      <c r="B16" s="3"/>
      <c r="C16" s="22"/>
      <c r="D16" s="22"/>
      <c r="E16" s="23">
        <v>77439479</v>
      </c>
      <c r="F16" s="24">
        <v>77439479</v>
      </c>
      <c r="G16" s="24"/>
      <c r="H16" s="24">
        <v>803000</v>
      </c>
      <c r="I16" s="24"/>
      <c r="J16" s="24">
        <v>803000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803000</v>
      </c>
      <c r="X16" s="24">
        <v>25342646</v>
      </c>
      <c r="Y16" s="24">
        <v>-24539646</v>
      </c>
      <c r="Z16" s="6">
        <v>-96.83</v>
      </c>
      <c r="AA16" s="22">
        <v>77439479</v>
      </c>
    </row>
    <row r="17" spans="1:27" ht="12.75">
      <c r="A17" s="5" t="s">
        <v>44</v>
      </c>
      <c r="B17" s="3"/>
      <c r="C17" s="22"/>
      <c r="D17" s="22"/>
      <c r="E17" s="23">
        <v>32497633</v>
      </c>
      <c r="F17" s="24">
        <v>32497633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11037425</v>
      </c>
      <c r="Y17" s="24">
        <v>-11037425</v>
      </c>
      <c r="Z17" s="6">
        <v>-100</v>
      </c>
      <c r="AA17" s="22">
        <v>32497633</v>
      </c>
    </row>
    <row r="18" spans="1:27" ht="12.75">
      <c r="A18" s="5" t="s">
        <v>45</v>
      </c>
      <c r="B18" s="3"/>
      <c r="C18" s="22"/>
      <c r="D18" s="22"/>
      <c r="E18" s="23">
        <v>24279574</v>
      </c>
      <c r="F18" s="24">
        <v>24279574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9475358</v>
      </c>
      <c r="Y18" s="24">
        <v>-9475358</v>
      </c>
      <c r="Z18" s="6">
        <v>-100</v>
      </c>
      <c r="AA18" s="22">
        <v>24279574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1629732458</v>
      </c>
      <c r="F19" s="21">
        <f t="shared" si="3"/>
        <v>1629732458</v>
      </c>
      <c r="G19" s="21">
        <f t="shared" si="3"/>
        <v>189883000</v>
      </c>
      <c r="H19" s="21">
        <f t="shared" si="3"/>
        <v>171592000</v>
      </c>
      <c r="I19" s="21">
        <f t="shared" si="3"/>
        <v>27435000</v>
      </c>
      <c r="J19" s="21">
        <f t="shared" si="3"/>
        <v>388910000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388910000</v>
      </c>
      <c r="X19" s="21">
        <f t="shared" si="3"/>
        <v>270230158</v>
      </c>
      <c r="Y19" s="21">
        <f t="shared" si="3"/>
        <v>118679842</v>
      </c>
      <c r="Z19" s="4">
        <f>+IF(X19&lt;&gt;0,+(Y19/X19)*100,0)</f>
        <v>43.91805965639113</v>
      </c>
      <c r="AA19" s="19">
        <f>SUM(AA20:AA23)</f>
        <v>1629732458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>
        <v>1629732458</v>
      </c>
      <c r="F21" s="24">
        <v>1629732458</v>
      </c>
      <c r="G21" s="24">
        <v>189883000</v>
      </c>
      <c r="H21" s="24">
        <v>171592000</v>
      </c>
      <c r="I21" s="24">
        <v>27435000</v>
      </c>
      <c r="J21" s="24">
        <v>388910000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388910000</v>
      </c>
      <c r="X21" s="24">
        <v>270230158</v>
      </c>
      <c r="Y21" s="24">
        <v>118679842</v>
      </c>
      <c r="Z21" s="6">
        <v>43.92</v>
      </c>
      <c r="AA21" s="22">
        <v>1629732458</v>
      </c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>
        <v>2939254</v>
      </c>
      <c r="F24" s="21">
        <v>2939254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1159331</v>
      </c>
      <c r="Y24" s="21">
        <v>-1159331</v>
      </c>
      <c r="Z24" s="4">
        <v>-100</v>
      </c>
      <c r="AA24" s="19">
        <v>2939254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2211841297</v>
      </c>
      <c r="F25" s="46">
        <f t="shared" si="4"/>
        <v>2211841297</v>
      </c>
      <c r="G25" s="46">
        <f t="shared" si="4"/>
        <v>495727247</v>
      </c>
      <c r="H25" s="46">
        <f t="shared" si="4"/>
        <v>205651987</v>
      </c>
      <c r="I25" s="46">
        <f t="shared" si="4"/>
        <v>54265688</v>
      </c>
      <c r="J25" s="46">
        <f t="shared" si="4"/>
        <v>755644922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755644922</v>
      </c>
      <c r="X25" s="46">
        <f t="shared" si="4"/>
        <v>481150098</v>
      </c>
      <c r="Y25" s="46">
        <f t="shared" si="4"/>
        <v>274494824</v>
      </c>
      <c r="Z25" s="47">
        <f>+IF(X25&lt;&gt;0,+(Y25/X25)*100,0)</f>
        <v>57.049728378107915</v>
      </c>
      <c r="AA25" s="44">
        <f>+AA5+AA9+AA15+AA19+AA24</f>
        <v>2211841297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383235138</v>
      </c>
      <c r="F28" s="21">
        <f t="shared" si="5"/>
        <v>383235138</v>
      </c>
      <c r="G28" s="21">
        <f t="shared" si="5"/>
        <v>23408219</v>
      </c>
      <c r="H28" s="21">
        <f t="shared" si="5"/>
        <v>21995471</v>
      </c>
      <c r="I28" s="21">
        <f t="shared" si="5"/>
        <v>31477698</v>
      </c>
      <c r="J28" s="21">
        <f t="shared" si="5"/>
        <v>76881388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76881388</v>
      </c>
      <c r="X28" s="21">
        <f t="shared" si="5"/>
        <v>103632228</v>
      </c>
      <c r="Y28" s="21">
        <f t="shared" si="5"/>
        <v>-26750840</v>
      </c>
      <c r="Z28" s="4">
        <f>+IF(X28&lt;&gt;0,+(Y28/X28)*100,0)</f>
        <v>-25.813244119387264</v>
      </c>
      <c r="AA28" s="19">
        <f>SUM(AA29:AA31)</f>
        <v>383235138</v>
      </c>
    </row>
    <row r="29" spans="1:27" ht="12.75">
      <c r="A29" s="5" t="s">
        <v>33</v>
      </c>
      <c r="B29" s="3"/>
      <c r="C29" s="22"/>
      <c r="D29" s="22"/>
      <c r="E29" s="23">
        <v>166939915</v>
      </c>
      <c r="F29" s="24">
        <v>166939915</v>
      </c>
      <c r="G29" s="24">
        <v>7459372</v>
      </c>
      <c r="H29" s="24">
        <v>11034799</v>
      </c>
      <c r="I29" s="24">
        <v>12988774</v>
      </c>
      <c r="J29" s="24">
        <v>31482945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31482945</v>
      </c>
      <c r="X29" s="24">
        <v>43904091</v>
      </c>
      <c r="Y29" s="24">
        <v>-12421146</v>
      </c>
      <c r="Z29" s="6">
        <v>-28.29</v>
      </c>
      <c r="AA29" s="22">
        <v>166939915</v>
      </c>
    </row>
    <row r="30" spans="1:27" ht="12.75">
      <c r="A30" s="5" t="s">
        <v>34</v>
      </c>
      <c r="B30" s="3"/>
      <c r="C30" s="25"/>
      <c r="D30" s="25"/>
      <c r="E30" s="26">
        <v>128770084</v>
      </c>
      <c r="F30" s="27">
        <v>128770084</v>
      </c>
      <c r="G30" s="27">
        <v>11405744</v>
      </c>
      <c r="H30" s="27">
        <v>4683162</v>
      </c>
      <c r="I30" s="27">
        <v>7981783</v>
      </c>
      <c r="J30" s="27">
        <v>24070689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24070689</v>
      </c>
      <c r="X30" s="27">
        <v>38013943</v>
      </c>
      <c r="Y30" s="27">
        <v>-13943254</v>
      </c>
      <c r="Z30" s="7">
        <v>-36.68</v>
      </c>
      <c r="AA30" s="25">
        <v>128770084</v>
      </c>
    </row>
    <row r="31" spans="1:27" ht="12.75">
      <c r="A31" s="5" t="s">
        <v>35</v>
      </c>
      <c r="B31" s="3"/>
      <c r="C31" s="22"/>
      <c r="D31" s="22"/>
      <c r="E31" s="23">
        <v>87525139</v>
      </c>
      <c r="F31" s="24">
        <v>87525139</v>
      </c>
      <c r="G31" s="24">
        <v>4543103</v>
      </c>
      <c r="H31" s="24">
        <v>6277510</v>
      </c>
      <c r="I31" s="24">
        <v>10507141</v>
      </c>
      <c r="J31" s="24">
        <v>21327754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21327754</v>
      </c>
      <c r="X31" s="24">
        <v>21714194</v>
      </c>
      <c r="Y31" s="24">
        <v>-386440</v>
      </c>
      <c r="Z31" s="6">
        <v>-1.78</v>
      </c>
      <c r="AA31" s="22">
        <v>87525139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61717761</v>
      </c>
      <c r="F32" s="21">
        <f t="shared" si="6"/>
        <v>61717761</v>
      </c>
      <c r="G32" s="21">
        <f t="shared" si="6"/>
        <v>3758912</v>
      </c>
      <c r="H32" s="21">
        <f t="shared" si="6"/>
        <v>4818631</v>
      </c>
      <c r="I32" s="21">
        <f t="shared" si="6"/>
        <v>5028272</v>
      </c>
      <c r="J32" s="21">
        <f t="shared" si="6"/>
        <v>13605815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13605815</v>
      </c>
      <c r="X32" s="21">
        <f t="shared" si="6"/>
        <v>13925022</v>
      </c>
      <c r="Y32" s="21">
        <f t="shared" si="6"/>
        <v>-319207</v>
      </c>
      <c r="Z32" s="4">
        <f>+IF(X32&lt;&gt;0,+(Y32/X32)*100,0)</f>
        <v>-2.2923267194838184</v>
      </c>
      <c r="AA32" s="19">
        <f>SUM(AA33:AA37)</f>
        <v>61717761</v>
      </c>
    </row>
    <row r="33" spans="1:27" ht="12.75">
      <c r="A33" s="5" t="s">
        <v>37</v>
      </c>
      <c r="B33" s="3"/>
      <c r="C33" s="22"/>
      <c r="D33" s="22"/>
      <c r="E33" s="23">
        <v>12425264</v>
      </c>
      <c r="F33" s="24">
        <v>12425264</v>
      </c>
      <c r="G33" s="24">
        <v>807522</v>
      </c>
      <c r="H33" s="24">
        <v>826863</v>
      </c>
      <c r="I33" s="24">
        <v>993621</v>
      </c>
      <c r="J33" s="24">
        <v>2628006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2628006</v>
      </c>
      <c r="X33" s="24">
        <v>2372373</v>
      </c>
      <c r="Y33" s="24">
        <v>255633</v>
      </c>
      <c r="Z33" s="6">
        <v>10.78</v>
      </c>
      <c r="AA33" s="22">
        <v>12425264</v>
      </c>
    </row>
    <row r="34" spans="1:27" ht="12.75">
      <c r="A34" s="5" t="s">
        <v>38</v>
      </c>
      <c r="B34" s="3"/>
      <c r="C34" s="22"/>
      <c r="D34" s="22"/>
      <c r="E34" s="23">
        <v>4285174</v>
      </c>
      <c r="F34" s="24">
        <v>4285174</v>
      </c>
      <c r="G34" s="24">
        <v>195668</v>
      </c>
      <c r="H34" s="24">
        <v>213576</v>
      </c>
      <c r="I34" s="24">
        <v>421382</v>
      </c>
      <c r="J34" s="24">
        <v>830626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830626</v>
      </c>
      <c r="X34" s="24">
        <v>1215064</v>
      </c>
      <c r="Y34" s="24">
        <v>-384438</v>
      </c>
      <c r="Z34" s="6">
        <v>-31.64</v>
      </c>
      <c r="AA34" s="22">
        <v>4285174</v>
      </c>
    </row>
    <row r="35" spans="1:27" ht="12.75">
      <c r="A35" s="5" t="s">
        <v>39</v>
      </c>
      <c r="B35" s="3"/>
      <c r="C35" s="22"/>
      <c r="D35" s="22"/>
      <c r="E35" s="23">
        <v>24965437</v>
      </c>
      <c r="F35" s="24">
        <v>24965437</v>
      </c>
      <c r="G35" s="24">
        <v>1868184</v>
      </c>
      <c r="H35" s="24">
        <v>3022329</v>
      </c>
      <c r="I35" s="24">
        <v>2350270</v>
      </c>
      <c r="J35" s="24">
        <v>7240783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7240783</v>
      </c>
      <c r="X35" s="24">
        <v>6080683</v>
      </c>
      <c r="Y35" s="24">
        <v>1160100</v>
      </c>
      <c r="Z35" s="6">
        <v>19.08</v>
      </c>
      <c r="AA35" s="22">
        <v>24965437</v>
      </c>
    </row>
    <row r="36" spans="1:27" ht="12.75">
      <c r="A36" s="5" t="s">
        <v>40</v>
      </c>
      <c r="B36" s="3"/>
      <c r="C36" s="22"/>
      <c r="D36" s="22"/>
      <c r="E36" s="23">
        <v>12917402</v>
      </c>
      <c r="F36" s="24">
        <v>12917402</v>
      </c>
      <c r="G36" s="24">
        <v>703165</v>
      </c>
      <c r="H36" s="24">
        <v>514433</v>
      </c>
      <c r="I36" s="24">
        <v>696167</v>
      </c>
      <c r="J36" s="24">
        <v>1913765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1913765</v>
      </c>
      <c r="X36" s="24">
        <v>2804796</v>
      </c>
      <c r="Y36" s="24">
        <v>-891031</v>
      </c>
      <c r="Z36" s="6">
        <v>-31.77</v>
      </c>
      <c r="AA36" s="22">
        <v>12917402</v>
      </c>
    </row>
    <row r="37" spans="1:27" ht="12.75">
      <c r="A37" s="5" t="s">
        <v>41</v>
      </c>
      <c r="B37" s="3"/>
      <c r="C37" s="25"/>
      <c r="D37" s="25"/>
      <c r="E37" s="26">
        <v>7124484</v>
      </c>
      <c r="F37" s="27">
        <v>7124484</v>
      </c>
      <c r="G37" s="27">
        <v>184373</v>
      </c>
      <c r="H37" s="27">
        <v>241430</v>
      </c>
      <c r="I37" s="27">
        <v>566832</v>
      </c>
      <c r="J37" s="27">
        <v>992635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992635</v>
      </c>
      <c r="X37" s="27">
        <v>1452106</v>
      </c>
      <c r="Y37" s="27">
        <v>-459471</v>
      </c>
      <c r="Z37" s="7">
        <v>-31.64</v>
      </c>
      <c r="AA37" s="25">
        <v>7124484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131157313</v>
      </c>
      <c r="F38" s="21">
        <f t="shared" si="7"/>
        <v>131157313</v>
      </c>
      <c r="G38" s="21">
        <f t="shared" si="7"/>
        <v>11816285</v>
      </c>
      <c r="H38" s="21">
        <f t="shared" si="7"/>
        <v>10228761</v>
      </c>
      <c r="I38" s="21">
        <f t="shared" si="7"/>
        <v>9827616</v>
      </c>
      <c r="J38" s="21">
        <f t="shared" si="7"/>
        <v>31872662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31872662</v>
      </c>
      <c r="X38" s="21">
        <f t="shared" si="7"/>
        <v>27806716</v>
      </c>
      <c r="Y38" s="21">
        <f t="shared" si="7"/>
        <v>4065946</v>
      </c>
      <c r="Z38" s="4">
        <f>+IF(X38&lt;&gt;0,+(Y38/X38)*100,0)</f>
        <v>14.622172571547104</v>
      </c>
      <c r="AA38" s="19">
        <f>SUM(AA39:AA41)</f>
        <v>131157313</v>
      </c>
    </row>
    <row r="39" spans="1:27" ht="12.75">
      <c r="A39" s="5" t="s">
        <v>43</v>
      </c>
      <c r="B39" s="3"/>
      <c r="C39" s="22"/>
      <c r="D39" s="22"/>
      <c r="E39" s="23">
        <v>77153105</v>
      </c>
      <c r="F39" s="24">
        <v>77153105</v>
      </c>
      <c r="G39" s="24">
        <v>8957674</v>
      </c>
      <c r="H39" s="24">
        <v>8315391</v>
      </c>
      <c r="I39" s="24">
        <v>6275344</v>
      </c>
      <c r="J39" s="24">
        <v>23548409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23548409</v>
      </c>
      <c r="X39" s="24">
        <v>15965660</v>
      </c>
      <c r="Y39" s="24">
        <v>7582749</v>
      </c>
      <c r="Z39" s="6">
        <v>47.49</v>
      </c>
      <c r="AA39" s="22">
        <v>77153105</v>
      </c>
    </row>
    <row r="40" spans="1:27" ht="12.75">
      <c r="A40" s="5" t="s">
        <v>44</v>
      </c>
      <c r="B40" s="3"/>
      <c r="C40" s="22"/>
      <c r="D40" s="22"/>
      <c r="E40" s="23">
        <v>29724634</v>
      </c>
      <c r="F40" s="24">
        <v>29724634</v>
      </c>
      <c r="G40" s="24">
        <v>770874</v>
      </c>
      <c r="H40" s="24">
        <v>157499</v>
      </c>
      <c r="I40" s="24">
        <v>1767555</v>
      </c>
      <c r="J40" s="24">
        <v>2695928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2695928</v>
      </c>
      <c r="X40" s="24">
        <v>6262109</v>
      </c>
      <c r="Y40" s="24">
        <v>-3566181</v>
      </c>
      <c r="Z40" s="6">
        <v>-56.95</v>
      </c>
      <c r="AA40" s="22">
        <v>29724634</v>
      </c>
    </row>
    <row r="41" spans="1:27" ht="12.75">
      <c r="A41" s="5" t="s">
        <v>45</v>
      </c>
      <c r="B41" s="3"/>
      <c r="C41" s="22"/>
      <c r="D41" s="22"/>
      <c r="E41" s="23">
        <v>24279574</v>
      </c>
      <c r="F41" s="24">
        <v>24279574</v>
      </c>
      <c r="G41" s="24">
        <v>2087737</v>
      </c>
      <c r="H41" s="24">
        <v>1755871</v>
      </c>
      <c r="I41" s="24">
        <v>1784717</v>
      </c>
      <c r="J41" s="24">
        <v>5628325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5628325</v>
      </c>
      <c r="X41" s="24">
        <v>5578947</v>
      </c>
      <c r="Y41" s="24">
        <v>49378</v>
      </c>
      <c r="Z41" s="6">
        <v>0.89</v>
      </c>
      <c r="AA41" s="22">
        <v>24279574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555711458</v>
      </c>
      <c r="F42" s="21">
        <f t="shared" si="8"/>
        <v>555711458</v>
      </c>
      <c r="G42" s="21">
        <f t="shared" si="8"/>
        <v>17200517</v>
      </c>
      <c r="H42" s="21">
        <f t="shared" si="8"/>
        <v>21882546</v>
      </c>
      <c r="I42" s="21">
        <f t="shared" si="8"/>
        <v>29911157</v>
      </c>
      <c r="J42" s="21">
        <f t="shared" si="8"/>
        <v>68994220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68994220</v>
      </c>
      <c r="X42" s="21">
        <f t="shared" si="8"/>
        <v>134643184</v>
      </c>
      <c r="Y42" s="21">
        <f t="shared" si="8"/>
        <v>-65648964</v>
      </c>
      <c r="Z42" s="4">
        <f>+IF(X42&lt;&gt;0,+(Y42/X42)*100,0)</f>
        <v>-48.75773288308453</v>
      </c>
      <c r="AA42" s="19">
        <f>SUM(AA43:AA46)</f>
        <v>555711458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>
        <v>555711458</v>
      </c>
      <c r="F44" s="24">
        <v>555711458</v>
      </c>
      <c r="G44" s="24">
        <v>17200517</v>
      </c>
      <c r="H44" s="24">
        <v>21882546</v>
      </c>
      <c r="I44" s="24">
        <v>29911157</v>
      </c>
      <c r="J44" s="24">
        <v>68994220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68994220</v>
      </c>
      <c r="X44" s="24">
        <v>132393184</v>
      </c>
      <c r="Y44" s="24">
        <v>-63398964</v>
      </c>
      <c r="Z44" s="6">
        <v>-47.89</v>
      </c>
      <c r="AA44" s="22">
        <v>555711458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2250000</v>
      </c>
      <c r="Y45" s="27">
        <v>-2250000</v>
      </c>
      <c r="Z45" s="7">
        <v>-100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>
        <v>2939254</v>
      </c>
      <c r="F47" s="21">
        <v>2939254</v>
      </c>
      <c r="G47" s="21">
        <v>100483</v>
      </c>
      <c r="H47" s="21">
        <v>61050</v>
      </c>
      <c r="I47" s="21">
        <v>484527</v>
      </c>
      <c r="J47" s="21">
        <v>646060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646060</v>
      </c>
      <c r="X47" s="21">
        <v>1136538</v>
      </c>
      <c r="Y47" s="21">
        <v>-490478</v>
      </c>
      <c r="Z47" s="4">
        <v>-43.16</v>
      </c>
      <c r="AA47" s="19">
        <v>2939254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1134760924</v>
      </c>
      <c r="F48" s="46">
        <f t="shared" si="9"/>
        <v>1134760924</v>
      </c>
      <c r="G48" s="46">
        <f t="shared" si="9"/>
        <v>56284416</v>
      </c>
      <c r="H48" s="46">
        <f t="shared" si="9"/>
        <v>58986459</v>
      </c>
      <c r="I48" s="46">
        <f t="shared" si="9"/>
        <v>76729270</v>
      </c>
      <c r="J48" s="46">
        <f t="shared" si="9"/>
        <v>192000145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192000145</v>
      </c>
      <c r="X48" s="46">
        <f t="shared" si="9"/>
        <v>281143688</v>
      </c>
      <c r="Y48" s="46">
        <f t="shared" si="9"/>
        <v>-89143543</v>
      </c>
      <c r="Z48" s="47">
        <f>+IF(X48&lt;&gt;0,+(Y48/X48)*100,0)</f>
        <v>-31.707467321834375</v>
      </c>
      <c r="AA48" s="44">
        <f>+AA28+AA32+AA38+AA42+AA47</f>
        <v>1134760924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1077080373</v>
      </c>
      <c r="F49" s="50">
        <f t="shared" si="10"/>
        <v>1077080373</v>
      </c>
      <c r="G49" s="50">
        <f t="shared" si="10"/>
        <v>439442831</v>
      </c>
      <c r="H49" s="50">
        <f t="shared" si="10"/>
        <v>146665528</v>
      </c>
      <c r="I49" s="50">
        <f t="shared" si="10"/>
        <v>-22463582</v>
      </c>
      <c r="J49" s="50">
        <f t="shared" si="10"/>
        <v>563644777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563644777</v>
      </c>
      <c r="X49" s="50">
        <f>IF(F25=F48,0,X25-X48)</f>
        <v>200006410</v>
      </c>
      <c r="Y49" s="50">
        <f t="shared" si="10"/>
        <v>363638367</v>
      </c>
      <c r="Z49" s="51">
        <f>+IF(X49&lt;&gt;0,+(Y49/X49)*100,0)</f>
        <v>181.81335638192795</v>
      </c>
      <c r="AA49" s="48">
        <f>+AA25-AA48</f>
        <v>1077080373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200754944</v>
      </c>
      <c r="D5" s="19">
        <f>SUM(D6:D8)</f>
        <v>0</v>
      </c>
      <c r="E5" s="20">
        <f t="shared" si="0"/>
        <v>207936798</v>
      </c>
      <c r="F5" s="21">
        <f t="shared" si="0"/>
        <v>207936798</v>
      </c>
      <c r="G5" s="21">
        <f t="shared" si="0"/>
        <v>87232746</v>
      </c>
      <c r="H5" s="21">
        <f t="shared" si="0"/>
        <v>3084247</v>
      </c>
      <c r="I5" s="21">
        <f t="shared" si="0"/>
        <v>5041749</v>
      </c>
      <c r="J5" s="21">
        <f t="shared" si="0"/>
        <v>95358742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95358742</v>
      </c>
      <c r="X5" s="21">
        <f t="shared" si="0"/>
        <v>51804753</v>
      </c>
      <c r="Y5" s="21">
        <f t="shared" si="0"/>
        <v>43553989</v>
      </c>
      <c r="Z5" s="4">
        <f>+IF(X5&lt;&gt;0,+(Y5/X5)*100,0)</f>
        <v>84.07334554804267</v>
      </c>
      <c r="AA5" s="19">
        <f>SUM(AA6:AA8)</f>
        <v>207936798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>
        <v>2128837</v>
      </c>
      <c r="J6" s="24">
        <v>2128837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2128837</v>
      </c>
      <c r="X6" s="24"/>
      <c r="Y6" s="24">
        <v>2128837</v>
      </c>
      <c r="Z6" s="6">
        <v>0</v>
      </c>
      <c r="AA6" s="22"/>
    </row>
    <row r="7" spans="1:27" ht="12.75">
      <c r="A7" s="5" t="s">
        <v>34</v>
      </c>
      <c r="B7" s="3"/>
      <c r="C7" s="25">
        <v>200584162</v>
      </c>
      <c r="D7" s="25"/>
      <c r="E7" s="26">
        <v>206962672</v>
      </c>
      <c r="F7" s="27">
        <v>206962672</v>
      </c>
      <c r="G7" s="27">
        <v>87232746</v>
      </c>
      <c r="H7" s="27">
        <v>3084247</v>
      </c>
      <c r="I7" s="27">
        <v>2866931</v>
      </c>
      <c r="J7" s="27">
        <v>93183924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93183924</v>
      </c>
      <c r="X7" s="27">
        <v>51729753</v>
      </c>
      <c r="Y7" s="27">
        <v>41454171</v>
      </c>
      <c r="Z7" s="7">
        <v>80.14</v>
      </c>
      <c r="AA7" s="25">
        <v>206962672</v>
      </c>
    </row>
    <row r="8" spans="1:27" ht="12.75">
      <c r="A8" s="5" t="s">
        <v>35</v>
      </c>
      <c r="B8" s="3"/>
      <c r="C8" s="22">
        <v>170782</v>
      </c>
      <c r="D8" s="22"/>
      <c r="E8" s="23">
        <v>974126</v>
      </c>
      <c r="F8" s="24">
        <v>974126</v>
      </c>
      <c r="G8" s="24"/>
      <c r="H8" s="24"/>
      <c r="I8" s="24">
        <v>45981</v>
      </c>
      <c r="J8" s="24">
        <v>45981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45981</v>
      </c>
      <c r="X8" s="24">
        <v>75000</v>
      </c>
      <c r="Y8" s="24">
        <v>-29019</v>
      </c>
      <c r="Z8" s="6">
        <v>-38.69</v>
      </c>
      <c r="AA8" s="22">
        <v>974126</v>
      </c>
    </row>
    <row r="9" spans="1:27" ht="12.75">
      <c r="A9" s="2" t="s">
        <v>36</v>
      </c>
      <c r="B9" s="3"/>
      <c r="C9" s="19">
        <f aca="true" t="shared" si="1" ref="C9:Y9">SUM(C10:C14)</f>
        <v>21082953</v>
      </c>
      <c r="D9" s="19">
        <f>SUM(D10:D14)</f>
        <v>0</v>
      </c>
      <c r="E9" s="20">
        <f t="shared" si="1"/>
        <v>17350670</v>
      </c>
      <c r="F9" s="21">
        <f t="shared" si="1"/>
        <v>17350670</v>
      </c>
      <c r="G9" s="21">
        <f t="shared" si="1"/>
        <v>1132288</v>
      </c>
      <c r="H9" s="21">
        <f t="shared" si="1"/>
        <v>1155092</v>
      </c>
      <c r="I9" s="21">
        <f t="shared" si="1"/>
        <v>1291014</v>
      </c>
      <c r="J9" s="21">
        <f t="shared" si="1"/>
        <v>3578394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3578394</v>
      </c>
      <c r="X9" s="21">
        <f t="shared" si="1"/>
        <v>4424652</v>
      </c>
      <c r="Y9" s="21">
        <f t="shared" si="1"/>
        <v>-846258</v>
      </c>
      <c r="Z9" s="4">
        <f>+IF(X9&lt;&gt;0,+(Y9/X9)*100,0)</f>
        <v>-19.1259787210384</v>
      </c>
      <c r="AA9" s="19">
        <f>SUM(AA10:AA14)</f>
        <v>17350670</v>
      </c>
    </row>
    <row r="10" spans="1:27" ht="12.75">
      <c r="A10" s="5" t="s">
        <v>37</v>
      </c>
      <c r="B10" s="3"/>
      <c r="C10" s="22">
        <v>14702037</v>
      </c>
      <c r="D10" s="22"/>
      <c r="E10" s="23">
        <v>12573170</v>
      </c>
      <c r="F10" s="24">
        <v>12573170</v>
      </c>
      <c r="G10" s="24">
        <v>745117</v>
      </c>
      <c r="H10" s="24">
        <v>741709</v>
      </c>
      <c r="I10" s="24">
        <v>757676</v>
      </c>
      <c r="J10" s="24">
        <v>2244502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2244502</v>
      </c>
      <c r="X10" s="24">
        <v>3036669</v>
      </c>
      <c r="Y10" s="24">
        <v>-792167</v>
      </c>
      <c r="Z10" s="6">
        <v>-26.09</v>
      </c>
      <c r="AA10" s="22">
        <v>12573170</v>
      </c>
    </row>
    <row r="11" spans="1:27" ht="12.75">
      <c r="A11" s="5" t="s">
        <v>38</v>
      </c>
      <c r="B11" s="3"/>
      <c r="C11" s="22">
        <v>586188</v>
      </c>
      <c r="D11" s="22"/>
      <c r="E11" s="23"/>
      <c r="F11" s="24"/>
      <c r="G11" s="24">
        <v>36402</v>
      </c>
      <c r="H11" s="24">
        <v>49087</v>
      </c>
      <c r="I11" s="24">
        <v>49479</v>
      </c>
      <c r="J11" s="24">
        <v>134968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134968</v>
      </c>
      <c r="X11" s="24">
        <v>168609</v>
      </c>
      <c r="Y11" s="24">
        <v>-33641</v>
      </c>
      <c r="Z11" s="6">
        <v>-19.95</v>
      </c>
      <c r="AA11" s="22"/>
    </row>
    <row r="12" spans="1:27" ht="12.75">
      <c r="A12" s="5" t="s">
        <v>39</v>
      </c>
      <c r="B12" s="3"/>
      <c r="C12" s="22">
        <v>5130002</v>
      </c>
      <c r="D12" s="22"/>
      <c r="E12" s="23">
        <v>4777500</v>
      </c>
      <c r="F12" s="24">
        <v>4777500</v>
      </c>
      <c r="G12" s="24">
        <v>350769</v>
      </c>
      <c r="H12" s="24">
        <v>364296</v>
      </c>
      <c r="I12" s="24">
        <v>483859</v>
      </c>
      <c r="J12" s="24">
        <v>1198924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1198924</v>
      </c>
      <c r="X12" s="24">
        <v>1194375</v>
      </c>
      <c r="Y12" s="24">
        <v>4549</v>
      </c>
      <c r="Z12" s="6">
        <v>0.38</v>
      </c>
      <c r="AA12" s="22">
        <v>4777500</v>
      </c>
    </row>
    <row r="13" spans="1:27" ht="12.75">
      <c r="A13" s="5" t="s">
        <v>40</v>
      </c>
      <c r="B13" s="3"/>
      <c r="C13" s="22">
        <v>664726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24999</v>
      </c>
      <c r="Y13" s="24">
        <v>-24999</v>
      </c>
      <c r="Z13" s="6">
        <v>-100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1413360</v>
      </c>
      <c r="D15" s="19">
        <f>SUM(D16:D18)</f>
        <v>0</v>
      </c>
      <c r="E15" s="20">
        <f t="shared" si="2"/>
        <v>1533030</v>
      </c>
      <c r="F15" s="21">
        <f t="shared" si="2"/>
        <v>1533030</v>
      </c>
      <c r="G15" s="21">
        <f t="shared" si="2"/>
        <v>8534</v>
      </c>
      <c r="H15" s="21">
        <f t="shared" si="2"/>
        <v>32721</v>
      </c>
      <c r="I15" s="21">
        <f t="shared" si="2"/>
        <v>23455</v>
      </c>
      <c r="J15" s="21">
        <f t="shared" si="2"/>
        <v>64710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64710</v>
      </c>
      <c r="X15" s="21">
        <f t="shared" si="2"/>
        <v>364884</v>
      </c>
      <c r="Y15" s="21">
        <f t="shared" si="2"/>
        <v>-300174</v>
      </c>
      <c r="Z15" s="4">
        <f>+IF(X15&lt;&gt;0,+(Y15/X15)*100,0)</f>
        <v>-82.26559673759331</v>
      </c>
      <c r="AA15" s="19">
        <f>SUM(AA16:AA18)</f>
        <v>1533030</v>
      </c>
    </row>
    <row r="16" spans="1:27" ht="12.75">
      <c r="A16" s="5" t="s">
        <v>43</v>
      </c>
      <c r="B16" s="3"/>
      <c r="C16" s="22">
        <v>1413360</v>
      </c>
      <c r="D16" s="22"/>
      <c r="E16" s="23">
        <v>1533030</v>
      </c>
      <c r="F16" s="24">
        <v>1533030</v>
      </c>
      <c r="G16" s="24">
        <v>8534</v>
      </c>
      <c r="H16" s="24">
        <v>32721</v>
      </c>
      <c r="I16" s="24">
        <v>23455</v>
      </c>
      <c r="J16" s="24">
        <v>64710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64710</v>
      </c>
      <c r="X16" s="24">
        <v>364884</v>
      </c>
      <c r="Y16" s="24">
        <v>-300174</v>
      </c>
      <c r="Z16" s="6">
        <v>-82.27</v>
      </c>
      <c r="AA16" s="22">
        <v>1533030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137347862</v>
      </c>
      <c r="D19" s="19">
        <f>SUM(D20:D23)</f>
        <v>0</v>
      </c>
      <c r="E19" s="20">
        <f t="shared" si="3"/>
        <v>187197969</v>
      </c>
      <c r="F19" s="21">
        <f t="shared" si="3"/>
        <v>187197969</v>
      </c>
      <c r="G19" s="21">
        <f t="shared" si="3"/>
        <v>9932552</v>
      </c>
      <c r="H19" s="21">
        <f t="shared" si="3"/>
        <v>-3637000</v>
      </c>
      <c r="I19" s="21">
        <f t="shared" si="3"/>
        <v>5448276</v>
      </c>
      <c r="J19" s="21">
        <f t="shared" si="3"/>
        <v>11743828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11743828</v>
      </c>
      <c r="X19" s="21">
        <f t="shared" si="3"/>
        <v>46774491</v>
      </c>
      <c r="Y19" s="21">
        <f t="shared" si="3"/>
        <v>-35030663</v>
      </c>
      <c r="Z19" s="4">
        <f>+IF(X19&lt;&gt;0,+(Y19/X19)*100,0)</f>
        <v>-74.89266532050557</v>
      </c>
      <c r="AA19" s="19">
        <f>SUM(AA20:AA23)</f>
        <v>187197969</v>
      </c>
    </row>
    <row r="20" spans="1:27" ht="12.75">
      <c r="A20" s="5" t="s">
        <v>47</v>
      </c>
      <c r="B20" s="3"/>
      <c r="C20" s="22">
        <v>137347862</v>
      </c>
      <c r="D20" s="22"/>
      <c r="E20" s="23">
        <v>187197969</v>
      </c>
      <c r="F20" s="24">
        <v>187197969</v>
      </c>
      <c r="G20" s="24">
        <v>9932552</v>
      </c>
      <c r="H20" s="24">
        <v>-3637000</v>
      </c>
      <c r="I20" s="24">
        <v>5448276</v>
      </c>
      <c r="J20" s="24">
        <v>11743828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11743828</v>
      </c>
      <c r="X20" s="24">
        <v>46774491</v>
      </c>
      <c r="Y20" s="24">
        <v>-35030663</v>
      </c>
      <c r="Z20" s="6">
        <v>-74.89</v>
      </c>
      <c r="AA20" s="22">
        <v>187197969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360599119</v>
      </c>
      <c r="D25" s="44">
        <f>+D5+D9+D15+D19+D24</f>
        <v>0</v>
      </c>
      <c r="E25" s="45">
        <f t="shared" si="4"/>
        <v>414018467</v>
      </c>
      <c r="F25" s="46">
        <f t="shared" si="4"/>
        <v>414018467</v>
      </c>
      <c r="G25" s="46">
        <f t="shared" si="4"/>
        <v>98306120</v>
      </c>
      <c r="H25" s="46">
        <f t="shared" si="4"/>
        <v>635060</v>
      </c>
      <c r="I25" s="46">
        <f t="shared" si="4"/>
        <v>11804494</v>
      </c>
      <c r="J25" s="46">
        <f t="shared" si="4"/>
        <v>110745674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110745674</v>
      </c>
      <c r="X25" s="46">
        <f t="shared" si="4"/>
        <v>103368780</v>
      </c>
      <c r="Y25" s="46">
        <f t="shared" si="4"/>
        <v>7376894</v>
      </c>
      <c r="Z25" s="47">
        <f>+IF(X25&lt;&gt;0,+(Y25/X25)*100,0)</f>
        <v>7.1364816340098045</v>
      </c>
      <c r="AA25" s="44">
        <f>+AA5+AA9+AA15+AA19+AA24</f>
        <v>414018467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117222102</v>
      </c>
      <c r="D28" s="19">
        <f>SUM(D29:D31)</f>
        <v>0</v>
      </c>
      <c r="E28" s="20">
        <f t="shared" si="5"/>
        <v>148012263</v>
      </c>
      <c r="F28" s="21">
        <f t="shared" si="5"/>
        <v>148012263</v>
      </c>
      <c r="G28" s="21">
        <f t="shared" si="5"/>
        <v>6803780</v>
      </c>
      <c r="H28" s="21">
        <f t="shared" si="5"/>
        <v>10307075</v>
      </c>
      <c r="I28" s="21">
        <f t="shared" si="5"/>
        <v>13241106</v>
      </c>
      <c r="J28" s="21">
        <f t="shared" si="5"/>
        <v>30351961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30351961</v>
      </c>
      <c r="X28" s="21">
        <f t="shared" si="5"/>
        <v>34193445</v>
      </c>
      <c r="Y28" s="21">
        <f t="shared" si="5"/>
        <v>-3841484</v>
      </c>
      <c r="Z28" s="4">
        <f>+IF(X28&lt;&gt;0,+(Y28/X28)*100,0)</f>
        <v>-11.234562647899327</v>
      </c>
      <c r="AA28" s="19">
        <f>SUM(AA29:AA31)</f>
        <v>148012263</v>
      </c>
    </row>
    <row r="29" spans="1:27" ht="12.75">
      <c r="A29" s="5" t="s">
        <v>33</v>
      </c>
      <c r="B29" s="3"/>
      <c r="C29" s="22">
        <v>32539707</v>
      </c>
      <c r="D29" s="22"/>
      <c r="E29" s="23">
        <v>43969762</v>
      </c>
      <c r="F29" s="24">
        <v>43969762</v>
      </c>
      <c r="G29" s="24">
        <v>2305872</v>
      </c>
      <c r="H29" s="24">
        <v>3274366</v>
      </c>
      <c r="I29" s="24">
        <v>6000299</v>
      </c>
      <c r="J29" s="24">
        <v>11580537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11580537</v>
      </c>
      <c r="X29" s="24">
        <v>9042636</v>
      </c>
      <c r="Y29" s="24">
        <v>2537901</v>
      </c>
      <c r="Z29" s="6">
        <v>28.07</v>
      </c>
      <c r="AA29" s="22">
        <v>43969762</v>
      </c>
    </row>
    <row r="30" spans="1:27" ht="12.75">
      <c r="A30" s="5" t="s">
        <v>34</v>
      </c>
      <c r="B30" s="3"/>
      <c r="C30" s="25">
        <v>48164245</v>
      </c>
      <c r="D30" s="25"/>
      <c r="E30" s="26">
        <v>56345689</v>
      </c>
      <c r="F30" s="27">
        <v>56345689</v>
      </c>
      <c r="G30" s="27">
        <v>2127675</v>
      </c>
      <c r="H30" s="27">
        <v>4195964</v>
      </c>
      <c r="I30" s="27">
        <v>4327806</v>
      </c>
      <c r="J30" s="27">
        <v>10651445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10651445</v>
      </c>
      <c r="X30" s="27">
        <v>13998294</v>
      </c>
      <c r="Y30" s="27">
        <v>-3346849</v>
      </c>
      <c r="Z30" s="7">
        <v>-23.91</v>
      </c>
      <c r="AA30" s="25">
        <v>56345689</v>
      </c>
    </row>
    <row r="31" spans="1:27" ht="12.75">
      <c r="A31" s="5" t="s">
        <v>35</v>
      </c>
      <c r="B31" s="3"/>
      <c r="C31" s="22">
        <v>36518150</v>
      </c>
      <c r="D31" s="22"/>
      <c r="E31" s="23">
        <v>47696812</v>
      </c>
      <c r="F31" s="24">
        <v>47696812</v>
      </c>
      <c r="G31" s="24">
        <v>2370233</v>
      </c>
      <c r="H31" s="24">
        <v>2836745</v>
      </c>
      <c r="I31" s="24">
        <v>2913001</v>
      </c>
      <c r="J31" s="24">
        <v>8119979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8119979</v>
      </c>
      <c r="X31" s="24">
        <v>11152515</v>
      </c>
      <c r="Y31" s="24">
        <v>-3032536</v>
      </c>
      <c r="Z31" s="6">
        <v>-27.19</v>
      </c>
      <c r="AA31" s="22">
        <v>47696812</v>
      </c>
    </row>
    <row r="32" spans="1:27" ht="12.75">
      <c r="A32" s="2" t="s">
        <v>36</v>
      </c>
      <c r="B32" s="3"/>
      <c r="C32" s="19">
        <f aca="true" t="shared" si="6" ref="C32:Y32">SUM(C33:C37)</f>
        <v>46912577</v>
      </c>
      <c r="D32" s="19">
        <f>SUM(D33:D37)</f>
        <v>0</v>
      </c>
      <c r="E32" s="20">
        <f t="shared" si="6"/>
        <v>39866140</v>
      </c>
      <c r="F32" s="21">
        <f t="shared" si="6"/>
        <v>39866140</v>
      </c>
      <c r="G32" s="21">
        <f t="shared" si="6"/>
        <v>2404241</v>
      </c>
      <c r="H32" s="21">
        <f t="shared" si="6"/>
        <v>2172555</v>
      </c>
      <c r="I32" s="21">
        <f t="shared" si="6"/>
        <v>2608208</v>
      </c>
      <c r="J32" s="21">
        <f t="shared" si="6"/>
        <v>7185004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7185004</v>
      </c>
      <c r="X32" s="21">
        <f t="shared" si="6"/>
        <v>12485205</v>
      </c>
      <c r="Y32" s="21">
        <f t="shared" si="6"/>
        <v>-5300201</v>
      </c>
      <c r="Z32" s="4">
        <f>+IF(X32&lt;&gt;0,+(Y32/X32)*100,0)</f>
        <v>-42.45185401441145</v>
      </c>
      <c r="AA32" s="19">
        <f>SUM(AA33:AA37)</f>
        <v>39866140</v>
      </c>
    </row>
    <row r="33" spans="1:27" ht="12.75">
      <c r="A33" s="5" t="s">
        <v>37</v>
      </c>
      <c r="B33" s="3"/>
      <c r="C33" s="22">
        <v>22169287</v>
      </c>
      <c r="D33" s="22"/>
      <c r="E33" s="23">
        <v>22750669</v>
      </c>
      <c r="F33" s="24">
        <v>22750669</v>
      </c>
      <c r="G33" s="24">
        <v>1107511</v>
      </c>
      <c r="H33" s="24">
        <v>909485</v>
      </c>
      <c r="I33" s="24">
        <v>1015267</v>
      </c>
      <c r="J33" s="24">
        <v>3032263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3032263</v>
      </c>
      <c r="X33" s="24">
        <v>6071436</v>
      </c>
      <c r="Y33" s="24">
        <v>-3039173</v>
      </c>
      <c r="Z33" s="6">
        <v>-50.06</v>
      </c>
      <c r="AA33" s="22">
        <v>22750669</v>
      </c>
    </row>
    <row r="34" spans="1:27" ht="12.75">
      <c r="A34" s="5" t="s">
        <v>38</v>
      </c>
      <c r="B34" s="3"/>
      <c r="C34" s="22">
        <v>8473483</v>
      </c>
      <c r="D34" s="22"/>
      <c r="E34" s="23">
        <v>2041019</v>
      </c>
      <c r="F34" s="24">
        <v>2041019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1622262</v>
      </c>
      <c r="Y34" s="24">
        <v>-1622262</v>
      </c>
      <c r="Z34" s="6">
        <v>-100</v>
      </c>
      <c r="AA34" s="22">
        <v>2041019</v>
      </c>
    </row>
    <row r="35" spans="1:27" ht="12.75">
      <c r="A35" s="5" t="s">
        <v>39</v>
      </c>
      <c r="B35" s="3"/>
      <c r="C35" s="22">
        <v>13471769</v>
      </c>
      <c r="D35" s="22"/>
      <c r="E35" s="23">
        <v>15074452</v>
      </c>
      <c r="F35" s="24">
        <v>15074452</v>
      </c>
      <c r="G35" s="24">
        <v>1096215</v>
      </c>
      <c r="H35" s="24">
        <v>1024137</v>
      </c>
      <c r="I35" s="24">
        <v>1146543</v>
      </c>
      <c r="J35" s="24">
        <v>3266895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3266895</v>
      </c>
      <c r="X35" s="24">
        <v>3866979</v>
      </c>
      <c r="Y35" s="24">
        <v>-600084</v>
      </c>
      <c r="Z35" s="6">
        <v>-15.52</v>
      </c>
      <c r="AA35" s="22">
        <v>15074452</v>
      </c>
    </row>
    <row r="36" spans="1:27" ht="12.75">
      <c r="A36" s="5" t="s">
        <v>40</v>
      </c>
      <c r="B36" s="3"/>
      <c r="C36" s="22">
        <v>2798038</v>
      </c>
      <c r="D36" s="22"/>
      <c r="E36" s="23"/>
      <c r="F36" s="24"/>
      <c r="G36" s="24">
        <v>200515</v>
      </c>
      <c r="H36" s="24">
        <v>238933</v>
      </c>
      <c r="I36" s="24">
        <v>446398</v>
      </c>
      <c r="J36" s="24">
        <v>885846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885846</v>
      </c>
      <c r="X36" s="24">
        <v>924528</v>
      </c>
      <c r="Y36" s="24">
        <v>-38682</v>
      </c>
      <c r="Z36" s="6">
        <v>-4.18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16265398</v>
      </c>
      <c r="D38" s="19">
        <f>SUM(D39:D41)</f>
        <v>0</v>
      </c>
      <c r="E38" s="20">
        <f t="shared" si="7"/>
        <v>14177598</v>
      </c>
      <c r="F38" s="21">
        <f t="shared" si="7"/>
        <v>14177598</v>
      </c>
      <c r="G38" s="21">
        <f t="shared" si="7"/>
        <v>387629</v>
      </c>
      <c r="H38" s="21">
        <f t="shared" si="7"/>
        <v>493513</v>
      </c>
      <c r="I38" s="21">
        <f t="shared" si="7"/>
        <v>1460240</v>
      </c>
      <c r="J38" s="21">
        <f t="shared" si="7"/>
        <v>2341382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2341382</v>
      </c>
      <c r="X38" s="21">
        <f t="shared" si="7"/>
        <v>4462257</v>
      </c>
      <c r="Y38" s="21">
        <f t="shared" si="7"/>
        <v>-2120875</v>
      </c>
      <c r="Z38" s="4">
        <f>+IF(X38&lt;&gt;0,+(Y38/X38)*100,0)</f>
        <v>-47.52919878886402</v>
      </c>
      <c r="AA38" s="19">
        <f>SUM(AA39:AA41)</f>
        <v>14177598</v>
      </c>
    </row>
    <row r="39" spans="1:27" ht="12.75">
      <c r="A39" s="5" t="s">
        <v>43</v>
      </c>
      <c r="B39" s="3"/>
      <c r="C39" s="22">
        <v>16265398</v>
      </c>
      <c r="D39" s="22"/>
      <c r="E39" s="23">
        <v>14177598</v>
      </c>
      <c r="F39" s="24">
        <v>14177598</v>
      </c>
      <c r="G39" s="24">
        <v>387629</v>
      </c>
      <c r="H39" s="24">
        <v>493513</v>
      </c>
      <c r="I39" s="24">
        <v>1460240</v>
      </c>
      <c r="J39" s="24">
        <v>2341382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2341382</v>
      </c>
      <c r="X39" s="24">
        <v>4462257</v>
      </c>
      <c r="Y39" s="24">
        <v>-2120875</v>
      </c>
      <c r="Z39" s="6">
        <v>-47.53</v>
      </c>
      <c r="AA39" s="22">
        <v>14177598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80191901</v>
      </c>
      <c r="D42" s="19">
        <f>SUM(D43:D46)</f>
        <v>0</v>
      </c>
      <c r="E42" s="20">
        <f t="shared" si="8"/>
        <v>87294032</v>
      </c>
      <c r="F42" s="21">
        <f t="shared" si="8"/>
        <v>87294032</v>
      </c>
      <c r="G42" s="21">
        <f t="shared" si="8"/>
        <v>6200614</v>
      </c>
      <c r="H42" s="21">
        <f t="shared" si="8"/>
        <v>7865985</v>
      </c>
      <c r="I42" s="21">
        <f t="shared" si="8"/>
        <v>7558453</v>
      </c>
      <c r="J42" s="21">
        <f t="shared" si="8"/>
        <v>21625052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21625052</v>
      </c>
      <c r="X42" s="21">
        <f t="shared" si="8"/>
        <v>21018981</v>
      </c>
      <c r="Y42" s="21">
        <f t="shared" si="8"/>
        <v>606071</v>
      </c>
      <c r="Z42" s="4">
        <f>+IF(X42&lt;&gt;0,+(Y42/X42)*100,0)</f>
        <v>2.8834461575468384</v>
      </c>
      <c r="AA42" s="19">
        <f>SUM(AA43:AA46)</f>
        <v>87294032</v>
      </c>
    </row>
    <row r="43" spans="1:27" ht="12.75">
      <c r="A43" s="5" t="s">
        <v>47</v>
      </c>
      <c r="B43" s="3"/>
      <c r="C43" s="22">
        <v>80191901</v>
      </c>
      <c r="D43" s="22"/>
      <c r="E43" s="23">
        <v>87294032</v>
      </c>
      <c r="F43" s="24">
        <v>87294032</v>
      </c>
      <c r="G43" s="24">
        <v>6200614</v>
      </c>
      <c r="H43" s="24">
        <v>7865985</v>
      </c>
      <c r="I43" s="24">
        <v>7558453</v>
      </c>
      <c r="J43" s="24">
        <v>21625052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21625052</v>
      </c>
      <c r="X43" s="24">
        <v>21018981</v>
      </c>
      <c r="Y43" s="24">
        <v>606071</v>
      </c>
      <c r="Z43" s="6">
        <v>2.88</v>
      </c>
      <c r="AA43" s="22">
        <v>87294032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260591978</v>
      </c>
      <c r="D48" s="44">
        <f>+D28+D32+D38+D42+D47</f>
        <v>0</v>
      </c>
      <c r="E48" s="45">
        <f t="shared" si="9"/>
        <v>289350033</v>
      </c>
      <c r="F48" s="46">
        <f t="shared" si="9"/>
        <v>289350033</v>
      </c>
      <c r="G48" s="46">
        <f t="shared" si="9"/>
        <v>15796264</v>
      </c>
      <c r="H48" s="46">
        <f t="shared" si="9"/>
        <v>20839128</v>
      </c>
      <c r="I48" s="46">
        <f t="shared" si="9"/>
        <v>24868007</v>
      </c>
      <c r="J48" s="46">
        <f t="shared" si="9"/>
        <v>61503399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61503399</v>
      </c>
      <c r="X48" s="46">
        <f t="shared" si="9"/>
        <v>72159888</v>
      </c>
      <c r="Y48" s="46">
        <f t="shared" si="9"/>
        <v>-10656489</v>
      </c>
      <c r="Z48" s="47">
        <f>+IF(X48&lt;&gt;0,+(Y48/X48)*100,0)</f>
        <v>-14.767884617559274</v>
      </c>
      <c r="AA48" s="44">
        <f>+AA28+AA32+AA38+AA42+AA47</f>
        <v>289350033</v>
      </c>
    </row>
    <row r="49" spans="1:27" ht="12.75">
      <c r="A49" s="14" t="s">
        <v>58</v>
      </c>
      <c r="B49" s="15"/>
      <c r="C49" s="48">
        <f aca="true" t="shared" si="10" ref="C49:Y49">+C25-C48</f>
        <v>100007141</v>
      </c>
      <c r="D49" s="48">
        <f>+D25-D48</f>
        <v>0</v>
      </c>
      <c r="E49" s="49">
        <f t="shared" si="10"/>
        <v>124668434</v>
      </c>
      <c r="F49" s="50">
        <f t="shared" si="10"/>
        <v>124668434</v>
      </c>
      <c r="G49" s="50">
        <f t="shared" si="10"/>
        <v>82509856</v>
      </c>
      <c r="H49" s="50">
        <f t="shared" si="10"/>
        <v>-20204068</v>
      </c>
      <c r="I49" s="50">
        <f t="shared" si="10"/>
        <v>-13063513</v>
      </c>
      <c r="J49" s="50">
        <f t="shared" si="10"/>
        <v>49242275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49242275</v>
      </c>
      <c r="X49" s="50">
        <f>IF(F25=F48,0,X25-X48)</f>
        <v>31208892</v>
      </c>
      <c r="Y49" s="50">
        <f t="shared" si="10"/>
        <v>18033383</v>
      </c>
      <c r="Z49" s="51">
        <f>+IF(X49&lt;&gt;0,+(Y49/X49)*100,0)</f>
        <v>57.78283637881153</v>
      </c>
      <c r="AA49" s="48">
        <f>+AA25-AA48</f>
        <v>124668434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194103549</v>
      </c>
      <c r="D5" s="19">
        <f>SUM(D6:D8)</f>
        <v>0</v>
      </c>
      <c r="E5" s="20">
        <f t="shared" si="0"/>
        <v>228374046</v>
      </c>
      <c r="F5" s="21">
        <f t="shared" si="0"/>
        <v>228374046</v>
      </c>
      <c r="G5" s="21">
        <f t="shared" si="0"/>
        <v>8225004</v>
      </c>
      <c r="H5" s="21">
        <f t="shared" si="0"/>
        <v>71797234</v>
      </c>
      <c r="I5" s="21">
        <f t="shared" si="0"/>
        <v>814312</v>
      </c>
      <c r="J5" s="21">
        <f t="shared" si="0"/>
        <v>80836550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80836550</v>
      </c>
      <c r="X5" s="21">
        <f t="shared" si="0"/>
        <v>0</v>
      </c>
      <c r="Y5" s="21">
        <f t="shared" si="0"/>
        <v>80836550</v>
      </c>
      <c r="Z5" s="4">
        <f>+IF(X5&lt;&gt;0,+(Y5/X5)*100,0)</f>
        <v>0</v>
      </c>
      <c r="AA5" s="19">
        <f>SUM(AA6:AA8)</f>
        <v>228374046</v>
      </c>
    </row>
    <row r="6" spans="1:27" ht="12.75">
      <c r="A6" s="5" t="s">
        <v>33</v>
      </c>
      <c r="B6" s="3"/>
      <c r="C6" s="22">
        <v>200000</v>
      </c>
      <c r="D6" s="22"/>
      <c r="E6" s="23">
        <v>437674</v>
      </c>
      <c r="F6" s="24">
        <v>437674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437674</v>
      </c>
    </row>
    <row r="7" spans="1:27" ht="12.75">
      <c r="A7" s="5" t="s">
        <v>34</v>
      </c>
      <c r="B7" s="3"/>
      <c r="C7" s="25">
        <v>193759726</v>
      </c>
      <c r="D7" s="25"/>
      <c r="E7" s="26">
        <v>227815472</v>
      </c>
      <c r="F7" s="27">
        <v>227815472</v>
      </c>
      <c r="G7" s="27">
        <v>8225004</v>
      </c>
      <c r="H7" s="27">
        <v>71752907</v>
      </c>
      <c r="I7" s="27">
        <v>814312</v>
      </c>
      <c r="J7" s="27">
        <v>80792223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80792223</v>
      </c>
      <c r="X7" s="27"/>
      <c r="Y7" s="27">
        <v>80792223</v>
      </c>
      <c r="Z7" s="7">
        <v>0</v>
      </c>
      <c r="AA7" s="25">
        <v>227815472</v>
      </c>
    </row>
    <row r="8" spans="1:27" ht="12.75">
      <c r="A8" s="5" t="s">
        <v>35</v>
      </c>
      <c r="B8" s="3"/>
      <c r="C8" s="22">
        <v>143823</v>
      </c>
      <c r="D8" s="22"/>
      <c r="E8" s="23">
        <v>120900</v>
      </c>
      <c r="F8" s="24">
        <v>120900</v>
      </c>
      <c r="G8" s="24"/>
      <c r="H8" s="24">
        <v>44327</v>
      </c>
      <c r="I8" s="24"/>
      <c r="J8" s="24">
        <v>44327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44327</v>
      </c>
      <c r="X8" s="24"/>
      <c r="Y8" s="24">
        <v>44327</v>
      </c>
      <c r="Z8" s="6">
        <v>0</v>
      </c>
      <c r="AA8" s="22">
        <v>120900</v>
      </c>
    </row>
    <row r="9" spans="1:27" ht="12.75">
      <c r="A9" s="2" t="s">
        <v>36</v>
      </c>
      <c r="B9" s="3"/>
      <c r="C9" s="19">
        <f aca="true" t="shared" si="1" ref="C9:Y9">SUM(C10:C14)</f>
        <v>6680254</v>
      </c>
      <c r="D9" s="19">
        <f>SUM(D10:D14)</f>
        <v>0</v>
      </c>
      <c r="E9" s="20">
        <f t="shared" si="1"/>
        <v>10442020</v>
      </c>
      <c r="F9" s="21">
        <f t="shared" si="1"/>
        <v>10442020</v>
      </c>
      <c r="G9" s="21">
        <f t="shared" si="1"/>
        <v>624</v>
      </c>
      <c r="H9" s="21">
        <f t="shared" si="1"/>
        <v>937254</v>
      </c>
      <c r="I9" s="21">
        <f t="shared" si="1"/>
        <v>305017</v>
      </c>
      <c r="J9" s="21">
        <f t="shared" si="1"/>
        <v>1242895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1242895</v>
      </c>
      <c r="X9" s="21">
        <f t="shared" si="1"/>
        <v>0</v>
      </c>
      <c r="Y9" s="21">
        <f t="shared" si="1"/>
        <v>1242895</v>
      </c>
      <c r="Z9" s="4">
        <f>+IF(X9&lt;&gt;0,+(Y9/X9)*100,0)</f>
        <v>0</v>
      </c>
      <c r="AA9" s="19">
        <f>SUM(AA10:AA14)</f>
        <v>10442020</v>
      </c>
    </row>
    <row r="10" spans="1:27" ht="12.75">
      <c r="A10" s="5" t="s">
        <v>37</v>
      </c>
      <c r="B10" s="3"/>
      <c r="C10" s="22">
        <v>238424</v>
      </c>
      <c r="D10" s="22"/>
      <c r="E10" s="23">
        <v>340519</v>
      </c>
      <c r="F10" s="24">
        <v>340519</v>
      </c>
      <c r="G10" s="24">
        <v>324</v>
      </c>
      <c r="H10" s="24">
        <v>18113</v>
      </c>
      <c r="I10" s="24">
        <v>17029</v>
      </c>
      <c r="J10" s="24">
        <v>35466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35466</v>
      </c>
      <c r="X10" s="24"/>
      <c r="Y10" s="24">
        <v>35466</v>
      </c>
      <c r="Z10" s="6">
        <v>0</v>
      </c>
      <c r="AA10" s="22">
        <v>340519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6441830</v>
      </c>
      <c r="D12" s="22"/>
      <c r="E12" s="23">
        <v>10101501</v>
      </c>
      <c r="F12" s="24">
        <v>10101501</v>
      </c>
      <c r="G12" s="24">
        <v>300</v>
      </c>
      <c r="H12" s="24">
        <v>919141</v>
      </c>
      <c r="I12" s="24">
        <v>287988</v>
      </c>
      <c r="J12" s="24">
        <v>1207429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1207429</v>
      </c>
      <c r="X12" s="24"/>
      <c r="Y12" s="24">
        <v>1207429</v>
      </c>
      <c r="Z12" s="6">
        <v>0</v>
      </c>
      <c r="AA12" s="22">
        <v>10101501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83925984</v>
      </c>
      <c r="D15" s="19">
        <f>SUM(D16:D18)</f>
        <v>0</v>
      </c>
      <c r="E15" s="20">
        <f t="shared" si="2"/>
        <v>61347878</v>
      </c>
      <c r="F15" s="21">
        <f t="shared" si="2"/>
        <v>61347878</v>
      </c>
      <c r="G15" s="21">
        <f t="shared" si="2"/>
        <v>6689</v>
      </c>
      <c r="H15" s="21">
        <f t="shared" si="2"/>
        <v>12159601</v>
      </c>
      <c r="I15" s="21">
        <f t="shared" si="2"/>
        <v>60050</v>
      </c>
      <c r="J15" s="21">
        <f t="shared" si="2"/>
        <v>12226340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12226340</v>
      </c>
      <c r="X15" s="21">
        <f t="shared" si="2"/>
        <v>0</v>
      </c>
      <c r="Y15" s="21">
        <f t="shared" si="2"/>
        <v>12226340</v>
      </c>
      <c r="Z15" s="4">
        <f>+IF(X15&lt;&gt;0,+(Y15/X15)*100,0)</f>
        <v>0</v>
      </c>
      <c r="AA15" s="19">
        <f>SUM(AA16:AA18)</f>
        <v>61347878</v>
      </c>
    </row>
    <row r="16" spans="1:27" ht="12.75">
      <c r="A16" s="5" t="s">
        <v>43</v>
      </c>
      <c r="B16" s="3"/>
      <c r="C16" s="22">
        <v>1326433</v>
      </c>
      <c r="D16" s="22"/>
      <c r="E16" s="23">
        <v>714668</v>
      </c>
      <c r="F16" s="24">
        <v>714668</v>
      </c>
      <c r="G16" s="24">
        <v>896</v>
      </c>
      <c r="H16" s="24">
        <v>35381</v>
      </c>
      <c r="I16" s="24">
        <v>27182</v>
      </c>
      <c r="J16" s="24">
        <v>63459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63459</v>
      </c>
      <c r="X16" s="24"/>
      <c r="Y16" s="24">
        <v>63459</v>
      </c>
      <c r="Z16" s="6">
        <v>0</v>
      </c>
      <c r="AA16" s="22">
        <v>714668</v>
      </c>
    </row>
    <row r="17" spans="1:27" ht="12.75">
      <c r="A17" s="5" t="s">
        <v>44</v>
      </c>
      <c r="B17" s="3"/>
      <c r="C17" s="22">
        <v>82599551</v>
      </c>
      <c r="D17" s="22"/>
      <c r="E17" s="23">
        <v>60633210</v>
      </c>
      <c r="F17" s="24">
        <v>60633210</v>
      </c>
      <c r="G17" s="24">
        <v>5793</v>
      </c>
      <c r="H17" s="24">
        <v>12124220</v>
      </c>
      <c r="I17" s="24">
        <v>32868</v>
      </c>
      <c r="J17" s="24">
        <v>12162881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12162881</v>
      </c>
      <c r="X17" s="24"/>
      <c r="Y17" s="24">
        <v>12162881</v>
      </c>
      <c r="Z17" s="6">
        <v>0</v>
      </c>
      <c r="AA17" s="22">
        <v>60633210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1724538</v>
      </c>
      <c r="D19" s="19">
        <f>SUM(D20:D23)</f>
        <v>0</v>
      </c>
      <c r="E19" s="20">
        <f t="shared" si="3"/>
        <v>4011000</v>
      </c>
      <c r="F19" s="21">
        <f t="shared" si="3"/>
        <v>4011000</v>
      </c>
      <c r="G19" s="21">
        <f t="shared" si="3"/>
        <v>151874</v>
      </c>
      <c r="H19" s="21">
        <f t="shared" si="3"/>
        <v>151285</v>
      </c>
      <c r="I19" s="21">
        <f t="shared" si="3"/>
        <v>151065</v>
      </c>
      <c r="J19" s="21">
        <f t="shared" si="3"/>
        <v>454224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454224</v>
      </c>
      <c r="X19" s="21">
        <f t="shared" si="3"/>
        <v>0</v>
      </c>
      <c r="Y19" s="21">
        <f t="shared" si="3"/>
        <v>454224</v>
      </c>
      <c r="Z19" s="4">
        <f>+IF(X19&lt;&gt;0,+(Y19/X19)*100,0)</f>
        <v>0</v>
      </c>
      <c r="AA19" s="19">
        <f>SUM(AA20:AA23)</f>
        <v>4011000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1724538</v>
      </c>
      <c r="D23" s="22"/>
      <c r="E23" s="23">
        <v>4011000</v>
      </c>
      <c r="F23" s="24">
        <v>4011000</v>
      </c>
      <c r="G23" s="24">
        <v>151874</v>
      </c>
      <c r="H23" s="24">
        <v>151285</v>
      </c>
      <c r="I23" s="24">
        <v>151065</v>
      </c>
      <c r="J23" s="24">
        <v>454224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454224</v>
      </c>
      <c r="X23" s="24"/>
      <c r="Y23" s="24">
        <v>454224</v>
      </c>
      <c r="Z23" s="6">
        <v>0</v>
      </c>
      <c r="AA23" s="22">
        <v>4011000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286434325</v>
      </c>
      <c r="D25" s="44">
        <f>+D5+D9+D15+D19+D24</f>
        <v>0</v>
      </c>
      <c r="E25" s="45">
        <f t="shared" si="4"/>
        <v>304174944</v>
      </c>
      <c r="F25" s="46">
        <f t="shared" si="4"/>
        <v>304174944</v>
      </c>
      <c r="G25" s="46">
        <f t="shared" si="4"/>
        <v>8384191</v>
      </c>
      <c r="H25" s="46">
        <f t="shared" si="4"/>
        <v>85045374</v>
      </c>
      <c r="I25" s="46">
        <f t="shared" si="4"/>
        <v>1330444</v>
      </c>
      <c r="J25" s="46">
        <f t="shared" si="4"/>
        <v>94760009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94760009</v>
      </c>
      <c r="X25" s="46">
        <f t="shared" si="4"/>
        <v>0</v>
      </c>
      <c r="Y25" s="46">
        <f t="shared" si="4"/>
        <v>94760009</v>
      </c>
      <c r="Z25" s="47">
        <f>+IF(X25&lt;&gt;0,+(Y25/X25)*100,0)</f>
        <v>0</v>
      </c>
      <c r="AA25" s="44">
        <f>+AA5+AA9+AA15+AA19+AA24</f>
        <v>304174944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125281671</v>
      </c>
      <c r="D28" s="19">
        <f>SUM(D29:D31)</f>
        <v>0</v>
      </c>
      <c r="E28" s="20">
        <f t="shared" si="5"/>
        <v>160086750</v>
      </c>
      <c r="F28" s="21">
        <f t="shared" si="5"/>
        <v>160086750</v>
      </c>
      <c r="G28" s="21">
        <f t="shared" si="5"/>
        <v>885345</v>
      </c>
      <c r="H28" s="21">
        <f t="shared" si="5"/>
        <v>7183626</v>
      </c>
      <c r="I28" s="21">
        <f t="shared" si="5"/>
        <v>7261266</v>
      </c>
      <c r="J28" s="21">
        <f t="shared" si="5"/>
        <v>15330237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15330237</v>
      </c>
      <c r="X28" s="21">
        <f t="shared" si="5"/>
        <v>0</v>
      </c>
      <c r="Y28" s="21">
        <f t="shared" si="5"/>
        <v>15330237</v>
      </c>
      <c r="Z28" s="4">
        <f>+IF(X28&lt;&gt;0,+(Y28/X28)*100,0)</f>
        <v>0</v>
      </c>
      <c r="AA28" s="19">
        <f>SUM(AA29:AA31)</f>
        <v>160086750</v>
      </c>
    </row>
    <row r="29" spans="1:27" ht="12.75">
      <c r="A29" s="5" t="s">
        <v>33</v>
      </c>
      <c r="B29" s="3"/>
      <c r="C29" s="22">
        <v>45558206</v>
      </c>
      <c r="D29" s="22"/>
      <c r="E29" s="23">
        <v>50508704</v>
      </c>
      <c r="F29" s="24">
        <v>50508704</v>
      </c>
      <c r="G29" s="24">
        <v>340358</v>
      </c>
      <c r="H29" s="24">
        <v>3756762</v>
      </c>
      <c r="I29" s="24">
        <v>2593401</v>
      </c>
      <c r="J29" s="24">
        <v>6690521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6690521</v>
      </c>
      <c r="X29" s="24"/>
      <c r="Y29" s="24">
        <v>6690521</v>
      </c>
      <c r="Z29" s="6">
        <v>0</v>
      </c>
      <c r="AA29" s="22">
        <v>50508704</v>
      </c>
    </row>
    <row r="30" spans="1:27" ht="12.75">
      <c r="A30" s="5" t="s">
        <v>34</v>
      </c>
      <c r="B30" s="3"/>
      <c r="C30" s="25">
        <v>62112424</v>
      </c>
      <c r="D30" s="25"/>
      <c r="E30" s="26">
        <v>90286974</v>
      </c>
      <c r="F30" s="27">
        <v>90286974</v>
      </c>
      <c r="G30" s="27">
        <v>250276</v>
      </c>
      <c r="H30" s="27">
        <v>1797930</v>
      </c>
      <c r="I30" s="27">
        <v>3190546</v>
      </c>
      <c r="J30" s="27">
        <v>5238752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5238752</v>
      </c>
      <c r="X30" s="27"/>
      <c r="Y30" s="27">
        <v>5238752</v>
      </c>
      <c r="Z30" s="7">
        <v>0</v>
      </c>
      <c r="AA30" s="25">
        <v>90286974</v>
      </c>
    </row>
    <row r="31" spans="1:27" ht="12.75">
      <c r="A31" s="5" t="s">
        <v>35</v>
      </c>
      <c r="B31" s="3"/>
      <c r="C31" s="22">
        <v>17611041</v>
      </c>
      <c r="D31" s="22"/>
      <c r="E31" s="23">
        <v>19291072</v>
      </c>
      <c r="F31" s="24">
        <v>19291072</v>
      </c>
      <c r="G31" s="24">
        <v>294711</v>
      </c>
      <c r="H31" s="24">
        <v>1628934</v>
      </c>
      <c r="I31" s="24">
        <v>1477319</v>
      </c>
      <c r="J31" s="24">
        <v>3400964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3400964</v>
      </c>
      <c r="X31" s="24"/>
      <c r="Y31" s="24">
        <v>3400964</v>
      </c>
      <c r="Z31" s="6">
        <v>0</v>
      </c>
      <c r="AA31" s="22">
        <v>19291072</v>
      </c>
    </row>
    <row r="32" spans="1:27" ht="12.75">
      <c r="A32" s="2" t="s">
        <v>36</v>
      </c>
      <c r="B32" s="3"/>
      <c r="C32" s="19">
        <f aca="true" t="shared" si="6" ref="C32:Y32">SUM(C33:C37)</f>
        <v>19627116</v>
      </c>
      <c r="D32" s="19">
        <f>SUM(D33:D37)</f>
        <v>0</v>
      </c>
      <c r="E32" s="20">
        <f t="shared" si="6"/>
        <v>22646137</v>
      </c>
      <c r="F32" s="21">
        <f t="shared" si="6"/>
        <v>22646137</v>
      </c>
      <c r="G32" s="21">
        <f t="shared" si="6"/>
        <v>1685412</v>
      </c>
      <c r="H32" s="21">
        <f t="shared" si="6"/>
        <v>3525781</v>
      </c>
      <c r="I32" s="21">
        <f t="shared" si="6"/>
        <v>2212325</v>
      </c>
      <c r="J32" s="21">
        <f t="shared" si="6"/>
        <v>7423518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7423518</v>
      </c>
      <c r="X32" s="21">
        <f t="shared" si="6"/>
        <v>0</v>
      </c>
      <c r="Y32" s="21">
        <f t="shared" si="6"/>
        <v>7423518</v>
      </c>
      <c r="Z32" s="4">
        <f>+IF(X32&lt;&gt;0,+(Y32/X32)*100,0)</f>
        <v>0</v>
      </c>
      <c r="AA32" s="19">
        <f>SUM(AA33:AA37)</f>
        <v>22646137</v>
      </c>
    </row>
    <row r="33" spans="1:27" ht="12.75">
      <c r="A33" s="5" t="s">
        <v>37</v>
      </c>
      <c r="B33" s="3"/>
      <c r="C33" s="22">
        <v>3705650</v>
      </c>
      <c r="D33" s="22"/>
      <c r="E33" s="23">
        <v>4019332</v>
      </c>
      <c r="F33" s="24">
        <v>4019332</v>
      </c>
      <c r="G33" s="24">
        <v>139123</v>
      </c>
      <c r="H33" s="24">
        <v>1655842</v>
      </c>
      <c r="I33" s="24">
        <v>1169235</v>
      </c>
      <c r="J33" s="24">
        <v>2964200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2964200</v>
      </c>
      <c r="X33" s="24"/>
      <c r="Y33" s="24">
        <v>2964200</v>
      </c>
      <c r="Z33" s="6">
        <v>0</v>
      </c>
      <c r="AA33" s="22">
        <v>4019332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15921466</v>
      </c>
      <c r="D35" s="22"/>
      <c r="E35" s="23">
        <v>18626805</v>
      </c>
      <c r="F35" s="24">
        <v>18626805</v>
      </c>
      <c r="G35" s="24">
        <v>1546289</v>
      </c>
      <c r="H35" s="24">
        <v>1869939</v>
      </c>
      <c r="I35" s="24">
        <v>1043090</v>
      </c>
      <c r="J35" s="24">
        <v>4459318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4459318</v>
      </c>
      <c r="X35" s="24"/>
      <c r="Y35" s="24">
        <v>4459318</v>
      </c>
      <c r="Z35" s="6">
        <v>0</v>
      </c>
      <c r="AA35" s="22">
        <v>18626805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31412116</v>
      </c>
      <c r="D38" s="19">
        <f>SUM(D39:D41)</f>
        <v>0</v>
      </c>
      <c r="E38" s="20">
        <f t="shared" si="7"/>
        <v>34612598</v>
      </c>
      <c r="F38" s="21">
        <f t="shared" si="7"/>
        <v>34612598</v>
      </c>
      <c r="G38" s="21">
        <f t="shared" si="7"/>
        <v>215402</v>
      </c>
      <c r="H38" s="21">
        <f t="shared" si="7"/>
        <v>2602729</v>
      </c>
      <c r="I38" s="21">
        <f t="shared" si="7"/>
        <v>3120416</v>
      </c>
      <c r="J38" s="21">
        <f t="shared" si="7"/>
        <v>5938547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5938547</v>
      </c>
      <c r="X38" s="21">
        <f t="shared" si="7"/>
        <v>0</v>
      </c>
      <c r="Y38" s="21">
        <f t="shared" si="7"/>
        <v>5938547</v>
      </c>
      <c r="Z38" s="4">
        <f>+IF(X38&lt;&gt;0,+(Y38/X38)*100,0)</f>
        <v>0</v>
      </c>
      <c r="AA38" s="19">
        <f>SUM(AA39:AA41)</f>
        <v>34612598</v>
      </c>
    </row>
    <row r="39" spans="1:27" ht="12.75">
      <c r="A39" s="5" t="s">
        <v>43</v>
      </c>
      <c r="B39" s="3"/>
      <c r="C39" s="22">
        <v>13749154</v>
      </c>
      <c r="D39" s="22"/>
      <c r="E39" s="23">
        <v>16717921</v>
      </c>
      <c r="F39" s="24">
        <v>16717921</v>
      </c>
      <c r="G39" s="24">
        <v>61550</v>
      </c>
      <c r="H39" s="24">
        <v>534522</v>
      </c>
      <c r="I39" s="24">
        <v>527732</v>
      </c>
      <c r="J39" s="24">
        <v>1123804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1123804</v>
      </c>
      <c r="X39" s="24"/>
      <c r="Y39" s="24">
        <v>1123804</v>
      </c>
      <c r="Z39" s="6">
        <v>0</v>
      </c>
      <c r="AA39" s="22">
        <v>16717921</v>
      </c>
    </row>
    <row r="40" spans="1:27" ht="12.75">
      <c r="A40" s="5" t="s">
        <v>44</v>
      </c>
      <c r="B40" s="3"/>
      <c r="C40" s="22">
        <v>17662962</v>
      </c>
      <c r="D40" s="22"/>
      <c r="E40" s="23">
        <v>17894677</v>
      </c>
      <c r="F40" s="24">
        <v>17894677</v>
      </c>
      <c r="G40" s="24">
        <v>153852</v>
      </c>
      <c r="H40" s="24">
        <v>2068207</v>
      </c>
      <c r="I40" s="24">
        <v>2592684</v>
      </c>
      <c r="J40" s="24">
        <v>4814743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4814743</v>
      </c>
      <c r="X40" s="24"/>
      <c r="Y40" s="24">
        <v>4814743</v>
      </c>
      <c r="Z40" s="6">
        <v>0</v>
      </c>
      <c r="AA40" s="22">
        <v>17894677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13742003</v>
      </c>
      <c r="D42" s="19">
        <f>SUM(D43:D46)</f>
        <v>0</v>
      </c>
      <c r="E42" s="20">
        <f t="shared" si="8"/>
        <v>14590607</v>
      </c>
      <c r="F42" s="21">
        <f t="shared" si="8"/>
        <v>14590607</v>
      </c>
      <c r="G42" s="21">
        <f t="shared" si="8"/>
        <v>28717</v>
      </c>
      <c r="H42" s="21">
        <f t="shared" si="8"/>
        <v>2645622</v>
      </c>
      <c r="I42" s="21">
        <f t="shared" si="8"/>
        <v>1308565</v>
      </c>
      <c r="J42" s="21">
        <f t="shared" si="8"/>
        <v>3982904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3982904</v>
      </c>
      <c r="X42" s="21">
        <f t="shared" si="8"/>
        <v>0</v>
      </c>
      <c r="Y42" s="21">
        <f t="shared" si="8"/>
        <v>3982904</v>
      </c>
      <c r="Z42" s="4">
        <f>+IF(X42&lt;&gt;0,+(Y42/X42)*100,0)</f>
        <v>0</v>
      </c>
      <c r="AA42" s="19">
        <f>SUM(AA43:AA46)</f>
        <v>14590607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13742003</v>
      </c>
      <c r="D46" s="22"/>
      <c r="E46" s="23">
        <v>14590607</v>
      </c>
      <c r="F46" s="24">
        <v>14590607</v>
      </c>
      <c r="G46" s="24">
        <v>28717</v>
      </c>
      <c r="H46" s="24">
        <v>2645622</v>
      </c>
      <c r="I46" s="24">
        <v>1308565</v>
      </c>
      <c r="J46" s="24">
        <v>3982904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3982904</v>
      </c>
      <c r="X46" s="24"/>
      <c r="Y46" s="24">
        <v>3982904</v>
      </c>
      <c r="Z46" s="6">
        <v>0</v>
      </c>
      <c r="AA46" s="22">
        <v>14590607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190062906</v>
      </c>
      <c r="D48" s="44">
        <f>+D28+D32+D38+D42+D47</f>
        <v>0</v>
      </c>
      <c r="E48" s="45">
        <f t="shared" si="9"/>
        <v>231936092</v>
      </c>
      <c r="F48" s="46">
        <f t="shared" si="9"/>
        <v>231936092</v>
      </c>
      <c r="G48" s="46">
        <f t="shared" si="9"/>
        <v>2814876</v>
      </c>
      <c r="H48" s="46">
        <f t="shared" si="9"/>
        <v>15957758</v>
      </c>
      <c r="I48" s="46">
        <f t="shared" si="9"/>
        <v>13902572</v>
      </c>
      <c r="J48" s="46">
        <f t="shared" si="9"/>
        <v>32675206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32675206</v>
      </c>
      <c r="X48" s="46">
        <f t="shared" si="9"/>
        <v>0</v>
      </c>
      <c r="Y48" s="46">
        <f t="shared" si="9"/>
        <v>32675206</v>
      </c>
      <c r="Z48" s="47">
        <f>+IF(X48&lt;&gt;0,+(Y48/X48)*100,0)</f>
        <v>0</v>
      </c>
      <c r="AA48" s="44">
        <f>+AA28+AA32+AA38+AA42+AA47</f>
        <v>231936092</v>
      </c>
    </row>
    <row r="49" spans="1:27" ht="12.75">
      <c r="A49" s="14" t="s">
        <v>58</v>
      </c>
      <c r="B49" s="15"/>
      <c r="C49" s="48">
        <f aca="true" t="shared" si="10" ref="C49:Y49">+C25-C48</f>
        <v>96371419</v>
      </c>
      <c r="D49" s="48">
        <f>+D25-D48</f>
        <v>0</v>
      </c>
      <c r="E49" s="49">
        <f t="shared" si="10"/>
        <v>72238852</v>
      </c>
      <c r="F49" s="50">
        <f t="shared" si="10"/>
        <v>72238852</v>
      </c>
      <c r="G49" s="50">
        <f t="shared" si="10"/>
        <v>5569315</v>
      </c>
      <c r="H49" s="50">
        <f t="shared" si="10"/>
        <v>69087616</v>
      </c>
      <c r="I49" s="50">
        <f t="shared" si="10"/>
        <v>-12572128</v>
      </c>
      <c r="J49" s="50">
        <f t="shared" si="10"/>
        <v>62084803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62084803</v>
      </c>
      <c r="X49" s="50">
        <f>IF(F25=F48,0,X25-X48)</f>
        <v>0</v>
      </c>
      <c r="Y49" s="50">
        <f t="shared" si="10"/>
        <v>62084803</v>
      </c>
      <c r="Z49" s="51">
        <f>+IF(X49&lt;&gt;0,+(Y49/X49)*100,0)</f>
        <v>0</v>
      </c>
      <c r="AA49" s="48">
        <f>+AA25-AA48</f>
        <v>72238852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209368271</v>
      </c>
      <c r="D5" s="19">
        <f>SUM(D6:D8)</f>
        <v>0</v>
      </c>
      <c r="E5" s="20">
        <f t="shared" si="0"/>
        <v>207556448</v>
      </c>
      <c r="F5" s="21">
        <f t="shared" si="0"/>
        <v>207556448</v>
      </c>
      <c r="G5" s="21">
        <f t="shared" si="0"/>
        <v>86960002</v>
      </c>
      <c r="H5" s="21">
        <f t="shared" si="0"/>
        <v>1546762</v>
      </c>
      <c r="I5" s="21">
        <f t="shared" si="0"/>
        <v>1818417</v>
      </c>
      <c r="J5" s="21">
        <f t="shared" si="0"/>
        <v>90325181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90325181</v>
      </c>
      <c r="X5" s="21">
        <f t="shared" si="0"/>
        <v>51864111</v>
      </c>
      <c r="Y5" s="21">
        <f t="shared" si="0"/>
        <v>38461070</v>
      </c>
      <c r="Z5" s="4">
        <f>+IF(X5&lt;&gt;0,+(Y5/X5)*100,0)</f>
        <v>74.15738794790101</v>
      </c>
      <c r="AA5" s="19">
        <f>SUM(AA6:AA8)</f>
        <v>207556448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209130868</v>
      </c>
      <c r="D7" s="25"/>
      <c r="E7" s="26">
        <v>207349443</v>
      </c>
      <c r="F7" s="27">
        <v>207349443</v>
      </c>
      <c r="G7" s="27">
        <v>86960002</v>
      </c>
      <c r="H7" s="27">
        <v>1546762</v>
      </c>
      <c r="I7" s="27">
        <v>1795324</v>
      </c>
      <c r="J7" s="27">
        <v>90302088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90302088</v>
      </c>
      <c r="X7" s="27">
        <v>51812361</v>
      </c>
      <c r="Y7" s="27">
        <v>38489727</v>
      </c>
      <c r="Z7" s="7">
        <v>74.29</v>
      </c>
      <c r="AA7" s="25">
        <v>207349443</v>
      </c>
    </row>
    <row r="8" spans="1:27" ht="12.75">
      <c r="A8" s="5" t="s">
        <v>35</v>
      </c>
      <c r="B8" s="3"/>
      <c r="C8" s="22">
        <v>237403</v>
      </c>
      <c r="D8" s="22"/>
      <c r="E8" s="23">
        <v>207005</v>
      </c>
      <c r="F8" s="24">
        <v>207005</v>
      </c>
      <c r="G8" s="24"/>
      <c r="H8" s="24"/>
      <c r="I8" s="24">
        <v>23093</v>
      </c>
      <c r="J8" s="24">
        <v>23093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23093</v>
      </c>
      <c r="X8" s="24">
        <v>51750</v>
      </c>
      <c r="Y8" s="24">
        <v>-28657</v>
      </c>
      <c r="Z8" s="6">
        <v>-55.38</v>
      </c>
      <c r="AA8" s="22">
        <v>207005</v>
      </c>
    </row>
    <row r="9" spans="1:27" ht="12.75">
      <c r="A9" s="2" t="s">
        <v>36</v>
      </c>
      <c r="B9" s="3"/>
      <c r="C9" s="19">
        <f aca="true" t="shared" si="1" ref="C9:Y9">SUM(C10:C14)</f>
        <v>1771282</v>
      </c>
      <c r="D9" s="19">
        <f>SUM(D10:D14)</f>
        <v>0</v>
      </c>
      <c r="E9" s="20">
        <f t="shared" si="1"/>
        <v>775785</v>
      </c>
      <c r="F9" s="21">
        <f t="shared" si="1"/>
        <v>775785</v>
      </c>
      <c r="G9" s="21">
        <f t="shared" si="1"/>
        <v>11935</v>
      </c>
      <c r="H9" s="21">
        <f t="shared" si="1"/>
        <v>75833</v>
      </c>
      <c r="I9" s="21">
        <f t="shared" si="1"/>
        <v>62022</v>
      </c>
      <c r="J9" s="21">
        <f t="shared" si="1"/>
        <v>149790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149790</v>
      </c>
      <c r="X9" s="21">
        <f t="shared" si="1"/>
        <v>193947</v>
      </c>
      <c r="Y9" s="21">
        <f t="shared" si="1"/>
        <v>-44157</v>
      </c>
      <c r="Z9" s="4">
        <f>+IF(X9&lt;&gt;0,+(Y9/X9)*100,0)</f>
        <v>-22.767560209748027</v>
      </c>
      <c r="AA9" s="19">
        <f>SUM(AA10:AA14)</f>
        <v>775785</v>
      </c>
    </row>
    <row r="10" spans="1:27" ht="12.75">
      <c r="A10" s="5" t="s">
        <v>37</v>
      </c>
      <c r="B10" s="3"/>
      <c r="C10" s="22">
        <v>333973</v>
      </c>
      <c r="D10" s="22"/>
      <c r="E10" s="23">
        <v>333102</v>
      </c>
      <c r="F10" s="24">
        <v>333102</v>
      </c>
      <c r="G10" s="24">
        <v>7713</v>
      </c>
      <c r="H10" s="24">
        <v>59683</v>
      </c>
      <c r="I10" s="24">
        <v>1075</v>
      </c>
      <c r="J10" s="24">
        <v>68471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68471</v>
      </c>
      <c r="X10" s="24">
        <v>83277</v>
      </c>
      <c r="Y10" s="24">
        <v>-14806</v>
      </c>
      <c r="Z10" s="6">
        <v>-17.78</v>
      </c>
      <c r="AA10" s="22">
        <v>333102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447</v>
      </c>
      <c r="J11" s="24">
        <v>447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447</v>
      </c>
      <c r="X11" s="24"/>
      <c r="Y11" s="24">
        <v>447</v>
      </c>
      <c r="Z11" s="6">
        <v>0</v>
      </c>
      <c r="AA11" s="22"/>
    </row>
    <row r="12" spans="1:27" ht="12.75">
      <c r="A12" s="5" t="s">
        <v>39</v>
      </c>
      <c r="B12" s="3"/>
      <c r="C12" s="22">
        <v>1404309</v>
      </c>
      <c r="D12" s="22"/>
      <c r="E12" s="23">
        <v>442683</v>
      </c>
      <c r="F12" s="24">
        <v>442683</v>
      </c>
      <c r="G12" s="24">
        <v>2250</v>
      </c>
      <c r="H12" s="24">
        <v>16150</v>
      </c>
      <c r="I12" s="24">
        <v>60500</v>
      </c>
      <c r="J12" s="24">
        <v>78900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78900</v>
      </c>
      <c r="X12" s="24">
        <v>110670</v>
      </c>
      <c r="Y12" s="24">
        <v>-31770</v>
      </c>
      <c r="Z12" s="6">
        <v>-28.71</v>
      </c>
      <c r="AA12" s="22">
        <v>442683</v>
      </c>
    </row>
    <row r="13" spans="1:27" ht="12.75">
      <c r="A13" s="5" t="s">
        <v>40</v>
      </c>
      <c r="B13" s="3"/>
      <c r="C13" s="22">
        <v>33000</v>
      </c>
      <c r="D13" s="22"/>
      <c r="E13" s="23"/>
      <c r="F13" s="24"/>
      <c r="G13" s="24">
        <v>1972</v>
      </c>
      <c r="H13" s="24"/>
      <c r="I13" s="24"/>
      <c r="J13" s="24">
        <v>1972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1972</v>
      </c>
      <c r="X13" s="24"/>
      <c r="Y13" s="24">
        <v>1972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52782041</v>
      </c>
      <c r="D15" s="19">
        <f>SUM(D16:D18)</f>
        <v>0</v>
      </c>
      <c r="E15" s="20">
        <f t="shared" si="2"/>
        <v>50169569</v>
      </c>
      <c r="F15" s="21">
        <f t="shared" si="2"/>
        <v>50169569</v>
      </c>
      <c r="G15" s="21">
        <f t="shared" si="2"/>
        <v>5554014</v>
      </c>
      <c r="H15" s="21">
        <f t="shared" si="2"/>
        <v>3712091</v>
      </c>
      <c r="I15" s="21">
        <f t="shared" si="2"/>
        <v>3729263</v>
      </c>
      <c r="J15" s="21">
        <f t="shared" si="2"/>
        <v>12995368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12995368</v>
      </c>
      <c r="X15" s="21">
        <f t="shared" si="2"/>
        <v>12442392</v>
      </c>
      <c r="Y15" s="21">
        <f t="shared" si="2"/>
        <v>552976</v>
      </c>
      <c r="Z15" s="4">
        <f>+IF(X15&lt;&gt;0,+(Y15/X15)*100,0)</f>
        <v>4.444290133279838</v>
      </c>
      <c r="AA15" s="19">
        <f>SUM(AA16:AA18)</f>
        <v>50169569</v>
      </c>
    </row>
    <row r="16" spans="1:27" ht="12.75">
      <c r="A16" s="5" t="s">
        <v>43</v>
      </c>
      <c r="B16" s="3"/>
      <c r="C16" s="22">
        <v>166796</v>
      </c>
      <c r="D16" s="22"/>
      <c r="E16" s="23">
        <v>730293</v>
      </c>
      <c r="F16" s="24">
        <v>730293</v>
      </c>
      <c r="G16" s="24">
        <v>4611</v>
      </c>
      <c r="H16" s="24">
        <v>26638</v>
      </c>
      <c r="I16" s="24">
        <v>21359</v>
      </c>
      <c r="J16" s="24">
        <v>52608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52608</v>
      </c>
      <c r="X16" s="24">
        <v>82572</v>
      </c>
      <c r="Y16" s="24">
        <v>-29964</v>
      </c>
      <c r="Z16" s="6">
        <v>-36.29</v>
      </c>
      <c r="AA16" s="22">
        <v>730293</v>
      </c>
    </row>
    <row r="17" spans="1:27" ht="12.75">
      <c r="A17" s="5" t="s">
        <v>44</v>
      </c>
      <c r="B17" s="3"/>
      <c r="C17" s="22">
        <v>49536359</v>
      </c>
      <c r="D17" s="22"/>
      <c r="E17" s="23">
        <v>49439276</v>
      </c>
      <c r="F17" s="24">
        <v>49439276</v>
      </c>
      <c r="G17" s="24">
        <v>5549403</v>
      </c>
      <c r="H17" s="24">
        <v>3685453</v>
      </c>
      <c r="I17" s="24">
        <v>3176352</v>
      </c>
      <c r="J17" s="24">
        <v>12411208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12411208</v>
      </c>
      <c r="X17" s="24">
        <v>12359820</v>
      </c>
      <c r="Y17" s="24">
        <v>51388</v>
      </c>
      <c r="Z17" s="6">
        <v>0.42</v>
      </c>
      <c r="AA17" s="22">
        <v>49439276</v>
      </c>
    </row>
    <row r="18" spans="1:27" ht="12.75">
      <c r="A18" s="5" t="s">
        <v>45</v>
      </c>
      <c r="B18" s="3"/>
      <c r="C18" s="22">
        <v>3078886</v>
      </c>
      <c r="D18" s="22"/>
      <c r="E18" s="23"/>
      <c r="F18" s="24"/>
      <c r="G18" s="24"/>
      <c r="H18" s="24"/>
      <c r="I18" s="24">
        <v>531552</v>
      </c>
      <c r="J18" s="24">
        <v>531552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531552</v>
      </c>
      <c r="X18" s="24"/>
      <c r="Y18" s="24">
        <v>531552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48086247</v>
      </c>
      <c r="D19" s="19">
        <f>SUM(D20:D23)</f>
        <v>0</v>
      </c>
      <c r="E19" s="20">
        <f t="shared" si="3"/>
        <v>53181824</v>
      </c>
      <c r="F19" s="21">
        <f t="shared" si="3"/>
        <v>53181824</v>
      </c>
      <c r="G19" s="21">
        <f t="shared" si="3"/>
        <v>3319787</v>
      </c>
      <c r="H19" s="21">
        <f t="shared" si="3"/>
        <v>1050839</v>
      </c>
      <c r="I19" s="21">
        <f t="shared" si="3"/>
        <v>18780614</v>
      </c>
      <c r="J19" s="21">
        <f t="shared" si="3"/>
        <v>23151240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23151240</v>
      </c>
      <c r="X19" s="21">
        <f t="shared" si="3"/>
        <v>13295457</v>
      </c>
      <c r="Y19" s="21">
        <f t="shared" si="3"/>
        <v>9855783</v>
      </c>
      <c r="Z19" s="4">
        <f>+IF(X19&lt;&gt;0,+(Y19/X19)*100,0)</f>
        <v>74.12895246850108</v>
      </c>
      <c r="AA19" s="19">
        <f>SUM(AA20:AA23)</f>
        <v>53181824</v>
      </c>
    </row>
    <row r="20" spans="1:27" ht="12.75">
      <c r="A20" s="5" t="s">
        <v>47</v>
      </c>
      <c r="B20" s="3"/>
      <c r="C20" s="22">
        <v>46077786</v>
      </c>
      <c r="D20" s="22"/>
      <c r="E20" s="23">
        <v>50061061</v>
      </c>
      <c r="F20" s="24">
        <v>50061061</v>
      </c>
      <c r="G20" s="24">
        <v>3236467</v>
      </c>
      <c r="H20" s="24">
        <v>952521</v>
      </c>
      <c r="I20" s="24">
        <v>17970955</v>
      </c>
      <c r="J20" s="24">
        <v>22159943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22159943</v>
      </c>
      <c r="X20" s="24">
        <v>12515265</v>
      </c>
      <c r="Y20" s="24">
        <v>9644678</v>
      </c>
      <c r="Z20" s="6">
        <v>77.06</v>
      </c>
      <c r="AA20" s="22">
        <v>50061061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2008461</v>
      </c>
      <c r="D23" s="22"/>
      <c r="E23" s="23">
        <v>3120763</v>
      </c>
      <c r="F23" s="24">
        <v>3120763</v>
      </c>
      <c r="G23" s="24">
        <v>83320</v>
      </c>
      <c r="H23" s="24">
        <v>98318</v>
      </c>
      <c r="I23" s="24">
        <v>809659</v>
      </c>
      <c r="J23" s="24">
        <v>991297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991297</v>
      </c>
      <c r="X23" s="24">
        <v>780192</v>
      </c>
      <c r="Y23" s="24">
        <v>211105</v>
      </c>
      <c r="Z23" s="6">
        <v>27.06</v>
      </c>
      <c r="AA23" s="22">
        <v>3120763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312007841</v>
      </c>
      <c r="D25" s="44">
        <f>+D5+D9+D15+D19+D24</f>
        <v>0</v>
      </c>
      <c r="E25" s="45">
        <f t="shared" si="4"/>
        <v>311683626</v>
      </c>
      <c r="F25" s="46">
        <f t="shared" si="4"/>
        <v>311683626</v>
      </c>
      <c r="G25" s="46">
        <f t="shared" si="4"/>
        <v>95845738</v>
      </c>
      <c r="H25" s="46">
        <f t="shared" si="4"/>
        <v>6385525</v>
      </c>
      <c r="I25" s="46">
        <f t="shared" si="4"/>
        <v>24390316</v>
      </c>
      <c r="J25" s="46">
        <f t="shared" si="4"/>
        <v>126621579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126621579</v>
      </c>
      <c r="X25" s="46">
        <f t="shared" si="4"/>
        <v>77795907</v>
      </c>
      <c r="Y25" s="46">
        <f t="shared" si="4"/>
        <v>48825672</v>
      </c>
      <c r="Z25" s="47">
        <f>+IF(X25&lt;&gt;0,+(Y25/X25)*100,0)</f>
        <v>62.761234983737644</v>
      </c>
      <c r="AA25" s="44">
        <f>+AA5+AA9+AA15+AA19+AA24</f>
        <v>311683626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166193148</v>
      </c>
      <c r="D28" s="19">
        <f>SUM(D29:D31)</f>
        <v>0</v>
      </c>
      <c r="E28" s="20">
        <f t="shared" si="5"/>
        <v>166791881</v>
      </c>
      <c r="F28" s="21">
        <f t="shared" si="5"/>
        <v>166791881</v>
      </c>
      <c r="G28" s="21">
        <f t="shared" si="5"/>
        <v>6251782</v>
      </c>
      <c r="H28" s="21">
        <f t="shared" si="5"/>
        <v>8079504</v>
      </c>
      <c r="I28" s="21">
        <f t="shared" si="5"/>
        <v>8915764</v>
      </c>
      <c r="J28" s="21">
        <f t="shared" si="5"/>
        <v>23247050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23247050</v>
      </c>
      <c r="X28" s="21">
        <f t="shared" si="5"/>
        <v>42016287</v>
      </c>
      <c r="Y28" s="21">
        <f t="shared" si="5"/>
        <v>-18769237</v>
      </c>
      <c r="Z28" s="4">
        <f>+IF(X28&lt;&gt;0,+(Y28/X28)*100,0)</f>
        <v>-44.671336617631155</v>
      </c>
      <c r="AA28" s="19">
        <f>SUM(AA29:AA31)</f>
        <v>166791881</v>
      </c>
    </row>
    <row r="29" spans="1:27" ht="12.75">
      <c r="A29" s="5" t="s">
        <v>33</v>
      </c>
      <c r="B29" s="3"/>
      <c r="C29" s="22">
        <v>55781012</v>
      </c>
      <c r="D29" s="22"/>
      <c r="E29" s="23">
        <v>65130878</v>
      </c>
      <c r="F29" s="24">
        <v>65130878</v>
      </c>
      <c r="G29" s="24">
        <v>3399826</v>
      </c>
      <c r="H29" s="24">
        <v>4369087</v>
      </c>
      <c r="I29" s="24">
        <v>4644751</v>
      </c>
      <c r="J29" s="24">
        <v>12413664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12413664</v>
      </c>
      <c r="X29" s="24">
        <v>15614823</v>
      </c>
      <c r="Y29" s="24">
        <v>-3201159</v>
      </c>
      <c r="Z29" s="6">
        <v>-20.5</v>
      </c>
      <c r="AA29" s="22">
        <v>65130878</v>
      </c>
    </row>
    <row r="30" spans="1:27" ht="12.75">
      <c r="A30" s="5" t="s">
        <v>34</v>
      </c>
      <c r="B30" s="3"/>
      <c r="C30" s="25">
        <v>80444188</v>
      </c>
      <c r="D30" s="25"/>
      <c r="E30" s="26">
        <v>63438054</v>
      </c>
      <c r="F30" s="27">
        <v>63438054</v>
      </c>
      <c r="G30" s="27">
        <v>890921</v>
      </c>
      <c r="H30" s="27">
        <v>688905</v>
      </c>
      <c r="I30" s="27">
        <v>2206738</v>
      </c>
      <c r="J30" s="27">
        <v>3786564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3786564</v>
      </c>
      <c r="X30" s="27">
        <v>16845726</v>
      </c>
      <c r="Y30" s="27">
        <v>-13059162</v>
      </c>
      <c r="Z30" s="7">
        <v>-77.52</v>
      </c>
      <c r="AA30" s="25">
        <v>63438054</v>
      </c>
    </row>
    <row r="31" spans="1:27" ht="12.75">
      <c r="A31" s="5" t="s">
        <v>35</v>
      </c>
      <c r="B31" s="3"/>
      <c r="C31" s="22">
        <v>29967948</v>
      </c>
      <c r="D31" s="22"/>
      <c r="E31" s="23">
        <v>38222949</v>
      </c>
      <c r="F31" s="24">
        <v>38222949</v>
      </c>
      <c r="G31" s="24">
        <v>1961035</v>
      </c>
      <c r="H31" s="24">
        <v>3021512</v>
      </c>
      <c r="I31" s="24">
        <v>2064275</v>
      </c>
      <c r="J31" s="24">
        <v>7046822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7046822</v>
      </c>
      <c r="X31" s="24">
        <v>9555738</v>
      </c>
      <c r="Y31" s="24">
        <v>-2508916</v>
      </c>
      <c r="Z31" s="6">
        <v>-26.26</v>
      </c>
      <c r="AA31" s="22">
        <v>38222949</v>
      </c>
    </row>
    <row r="32" spans="1:27" ht="12.75">
      <c r="A32" s="2" t="s">
        <v>36</v>
      </c>
      <c r="B32" s="3"/>
      <c r="C32" s="19">
        <f aca="true" t="shared" si="6" ref="C32:Y32">SUM(C33:C37)</f>
        <v>20645915</v>
      </c>
      <c r="D32" s="19">
        <f>SUM(D33:D37)</f>
        <v>0</v>
      </c>
      <c r="E32" s="20">
        <f t="shared" si="6"/>
        <v>25366003</v>
      </c>
      <c r="F32" s="21">
        <f t="shared" si="6"/>
        <v>25366003</v>
      </c>
      <c r="G32" s="21">
        <f t="shared" si="6"/>
        <v>1583694</v>
      </c>
      <c r="H32" s="21">
        <f t="shared" si="6"/>
        <v>1670266</v>
      </c>
      <c r="I32" s="21">
        <f t="shared" si="6"/>
        <v>1458047</v>
      </c>
      <c r="J32" s="21">
        <f t="shared" si="6"/>
        <v>4712007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4712007</v>
      </c>
      <c r="X32" s="21">
        <f t="shared" si="6"/>
        <v>6341499</v>
      </c>
      <c r="Y32" s="21">
        <f t="shared" si="6"/>
        <v>-1629492</v>
      </c>
      <c r="Z32" s="4">
        <f>+IF(X32&lt;&gt;0,+(Y32/X32)*100,0)</f>
        <v>-25.695691192255964</v>
      </c>
      <c r="AA32" s="19">
        <f>SUM(AA33:AA37)</f>
        <v>25366003</v>
      </c>
    </row>
    <row r="33" spans="1:27" ht="12.75">
      <c r="A33" s="5" t="s">
        <v>37</v>
      </c>
      <c r="B33" s="3"/>
      <c r="C33" s="22">
        <v>16505295</v>
      </c>
      <c r="D33" s="22"/>
      <c r="E33" s="23">
        <v>21568892</v>
      </c>
      <c r="F33" s="24">
        <v>21568892</v>
      </c>
      <c r="G33" s="24">
        <v>1327312</v>
      </c>
      <c r="H33" s="24">
        <v>1417283</v>
      </c>
      <c r="I33" s="24">
        <v>1201320</v>
      </c>
      <c r="J33" s="24">
        <v>3945915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3945915</v>
      </c>
      <c r="X33" s="24">
        <v>5442222</v>
      </c>
      <c r="Y33" s="24">
        <v>-1496307</v>
      </c>
      <c r="Z33" s="6">
        <v>-27.49</v>
      </c>
      <c r="AA33" s="22">
        <v>21568892</v>
      </c>
    </row>
    <row r="34" spans="1:27" ht="12.75">
      <c r="A34" s="5" t="s">
        <v>38</v>
      </c>
      <c r="B34" s="3"/>
      <c r="C34" s="22">
        <v>153020</v>
      </c>
      <c r="D34" s="22"/>
      <c r="E34" s="23">
        <v>252785</v>
      </c>
      <c r="F34" s="24">
        <v>252785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63195</v>
      </c>
      <c r="Y34" s="24">
        <v>-63195</v>
      </c>
      <c r="Z34" s="6">
        <v>-100</v>
      </c>
      <c r="AA34" s="22">
        <v>252785</v>
      </c>
    </row>
    <row r="35" spans="1:27" ht="12.75">
      <c r="A35" s="5" t="s">
        <v>39</v>
      </c>
      <c r="B35" s="3"/>
      <c r="C35" s="22">
        <v>3987600</v>
      </c>
      <c r="D35" s="22"/>
      <c r="E35" s="23">
        <v>3544326</v>
      </c>
      <c r="F35" s="24">
        <v>3544326</v>
      </c>
      <c r="G35" s="24">
        <v>256382</v>
      </c>
      <c r="H35" s="24">
        <v>252983</v>
      </c>
      <c r="I35" s="24">
        <v>256727</v>
      </c>
      <c r="J35" s="24">
        <v>766092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766092</v>
      </c>
      <c r="X35" s="24">
        <v>836082</v>
      </c>
      <c r="Y35" s="24">
        <v>-69990</v>
      </c>
      <c r="Z35" s="6">
        <v>-8.37</v>
      </c>
      <c r="AA35" s="22">
        <v>3544326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28904151</v>
      </c>
      <c r="D38" s="19">
        <f>SUM(D39:D41)</f>
        <v>0</v>
      </c>
      <c r="E38" s="20">
        <f t="shared" si="7"/>
        <v>34923487</v>
      </c>
      <c r="F38" s="21">
        <f t="shared" si="7"/>
        <v>34923487</v>
      </c>
      <c r="G38" s="21">
        <f t="shared" si="7"/>
        <v>1879115</v>
      </c>
      <c r="H38" s="21">
        <f t="shared" si="7"/>
        <v>1904899</v>
      </c>
      <c r="I38" s="21">
        <f t="shared" si="7"/>
        <v>1690084</v>
      </c>
      <c r="J38" s="21">
        <f t="shared" si="7"/>
        <v>5474098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5474098</v>
      </c>
      <c r="X38" s="21">
        <f t="shared" si="7"/>
        <v>8745666</v>
      </c>
      <c r="Y38" s="21">
        <f t="shared" si="7"/>
        <v>-3271568</v>
      </c>
      <c r="Z38" s="4">
        <f>+IF(X38&lt;&gt;0,+(Y38/X38)*100,0)</f>
        <v>-37.40787722741756</v>
      </c>
      <c r="AA38" s="19">
        <f>SUM(AA39:AA41)</f>
        <v>34923487</v>
      </c>
    </row>
    <row r="39" spans="1:27" ht="12.75">
      <c r="A39" s="5" t="s">
        <v>43</v>
      </c>
      <c r="B39" s="3"/>
      <c r="C39" s="22">
        <v>12328059</v>
      </c>
      <c r="D39" s="22"/>
      <c r="E39" s="23">
        <v>15415537</v>
      </c>
      <c r="F39" s="24">
        <v>15415537</v>
      </c>
      <c r="G39" s="24">
        <v>734258</v>
      </c>
      <c r="H39" s="24">
        <v>678620</v>
      </c>
      <c r="I39" s="24">
        <v>655432</v>
      </c>
      <c r="J39" s="24">
        <v>2068310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2068310</v>
      </c>
      <c r="X39" s="24">
        <v>3751947</v>
      </c>
      <c r="Y39" s="24">
        <v>-1683637</v>
      </c>
      <c r="Z39" s="6">
        <v>-44.87</v>
      </c>
      <c r="AA39" s="22">
        <v>15415537</v>
      </c>
    </row>
    <row r="40" spans="1:27" ht="12.75">
      <c r="A40" s="5" t="s">
        <v>44</v>
      </c>
      <c r="B40" s="3"/>
      <c r="C40" s="22">
        <v>12277532</v>
      </c>
      <c r="D40" s="22"/>
      <c r="E40" s="23">
        <v>18370909</v>
      </c>
      <c r="F40" s="24">
        <v>18370909</v>
      </c>
      <c r="G40" s="24">
        <v>676326</v>
      </c>
      <c r="H40" s="24">
        <v>991926</v>
      </c>
      <c r="I40" s="24">
        <v>1120203</v>
      </c>
      <c r="J40" s="24">
        <v>2788455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2788455</v>
      </c>
      <c r="X40" s="24">
        <v>4709460</v>
      </c>
      <c r="Y40" s="24">
        <v>-1921005</v>
      </c>
      <c r="Z40" s="6">
        <v>-40.79</v>
      </c>
      <c r="AA40" s="22">
        <v>18370909</v>
      </c>
    </row>
    <row r="41" spans="1:27" ht="12.75">
      <c r="A41" s="5" t="s">
        <v>45</v>
      </c>
      <c r="B41" s="3"/>
      <c r="C41" s="22">
        <v>4298560</v>
      </c>
      <c r="D41" s="22"/>
      <c r="E41" s="23">
        <v>1137041</v>
      </c>
      <c r="F41" s="24">
        <v>1137041</v>
      </c>
      <c r="G41" s="24">
        <v>468531</v>
      </c>
      <c r="H41" s="24">
        <v>234353</v>
      </c>
      <c r="I41" s="24">
        <v>-85551</v>
      </c>
      <c r="J41" s="24">
        <v>617333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617333</v>
      </c>
      <c r="X41" s="24">
        <v>284259</v>
      </c>
      <c r="Y41" s="24">
        <v>333074</v>
      </c>
      <c r="Z41" s="6">
        <v>117.17</v>
      </c>
      <c r="AA41" s="22">
        <v>1137041</v>
      </c>
    </row>
    <row r="42" spans="1:27" ht="12.75">
      <c r="A42" s="2" t="s">
        <v>46</v>
      </c>
      <c r="B42" s="8"/>
      <c r="C42" s="19">
        <f aca="true" t="shared" si="8" ref="C42:Y42">SUM(C43:C46)</f>
        <v>114128577</v>
      </c>
      <c r="D42" s="19">
        <f>SUM(D43:D46)</f>
        <v>0</v>
      </c>
      <c r="E42" s="20">
        <f t="shared" si="8"/>
        <v>48518662</v>
      </c>
      <c r="F42" s="21">
        <f t="shared" si="8"/>
        <v>48518662</v>
      </c>
      <c r="G42" s="21">
        <f t="shared" si="8"/>
        <v>3685370</v>
      </c>
      <c r="H42" s="21">
        <f t="shared" si="8"/>
        <v>3806001</v>
      </c>
      <c r="I42" s="21">
        <f t="shared" si="8"/>
        <v>4392687</v>
      </c>
      <c r="J42" s="21">
        <f t="shared" si="8"/>
        <v>11884058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11884058</v>
      </c>
      <c r="X42" s="21">
        <f t="shared" si="8"/>
        <v>11961285</v>
      </c>
      <c r="Y42" s="21">
        <f t="shared" si="8"/>
        <v>-77227</v>
      </c>
      <c r="Z42" s="4">
        <f>+IF(X42&lt;&gt;0,+(Y42/X42)*100,0)</f>
        <v>-0.6456413336861383</v>
      </c>
      <c r="AA42" s="19">
        <f>SUM(AA43:AA46)</f>
        <v>48518662</v>
      </c>
    </row>
    <row r="43" spans="1:27" ht="12.75">
      <c r="A43" s="5" t="s">
        <v>47</v>
      </c>
      <c r="B43" s="3"/>
      <c r="C43" s="22">
        <v>104736321</v>
      </c>
      <c r="D43" s="22"/>
      <c r="E43" s="23">
        <v>36072677</v>
      </c>
      <c r="F43" s="24">
        <v>36072677</v>
      </c>
      <c r="G43" s="24">
        <v>3015040</v>
      </c>
      <c r="H43" s="24">
        <v>3233378</v>
      </c>
      <c r="I43" s="24">
        <v>3143700</v>
      </c>
      <c r="J43" s="24">
        <v>9392118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9392118</v>
      </c>
      <c r="X43" s="24">
        <v>8858289</v>
      </c>
      <c r="Y43" s="24">
        <v>533829</v>
      </c>
      <c r="Z43" s="6">
        <v>6.03</v>
      </c>
      <c r="AA43" s="22">
        <v>36072677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9392256</v>
      </c>
      <c r="D46" s="22"/>
      <c r="E46" s="23">
        <v>12445985</v>
      </c>
      <c r="F46" s="24">
        <v>12445985</v>
      </c>
      <c r="G46" s="24">
        <v>670330</v>
      </c>
      <c r="H46" s="24">
        <v>572623</v>
      </c>
      <c r="I46" s="24">
        <v>1248987</v>
      </c>
      <c r="J46" s="24">
        <v>2491940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2491940</v>
      </c>
      <c r="X46" s="24">
        <v>3102996</v>
      </c>
      <c r="Y46" s="24">
        <v>-611056</v>
      </c>
      <c r="Z46" s="6">
        <v>-19.69</v>
      </c>
      <c r="AA46" s="22">
        <v>12445985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329871791</v>
      </c>
      <c r="D48" s="44">
        <f>+D28+D32+D38+D42+D47</f>
        <v>0</v>
      </c>
      <c r="E48" s="45">
        <f t="shared" si="9"/>
        <v>275600033</v>
      </c>
      <c r="F48" s="46">
        <f t="shared" si="9"/>
        <v>275600033</v>
      </c>
      <c r="G48" s="46">
        <f t="shared" si="9"/>
        <v>13399961</v>
      </c>
      <c r="H48" s="46">
        <f t="shared" si="9"/>
        <v>15460670</v>
      </c>
      <c r="I48" s="46">
        <f t="shared" si="9"/>
        <v>16456582</v>
      </c>
      <c r="J48" s="46">
        <f t="shared" si="9"/>
        <v>45317213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45317213</v>
      </c>
      <c r="X48" s="46">
        <f t="shared" si="9"/>
        <v>69064737</v>
      </c>
      <c r="Y48" s="46">
        <f t="shared" si="9"/>
        <v>-23747524</v>
      </c>
      <c r="Z48" s="47">
        <f>+IF(X48&lt;&gt;0,+(Y48/X48)*100,0)</f>
        <v>-34.384441368393254</v>
      </c>
      <c r="AA48" s="44">
        <f>+AA28+AA32+AA38+AA42+AA47</f>
        <v>275600033</v>
      </c>
    </row>
    <row r="49" spans="1:27" ht="12.75">
      <c r="A49" s="14" t="s">
        <v>58</v>
      </c>
      <c r="B49" s="15"/>
      <c r="C49" s="48">
        <f aca="true" t="shared" si="10" ref="C49:Y49">+C25-C48</f>
        <v>-17863950</v>
      </c>
      <c r="D49" s="48">
        <f>+D25-D48</f>
        <v>0</v>
      </c>
      <c r="E49" s="49">
        <f t="shared" si="10"/>
        <v>36083593</v>
      </c>
      <c r="F49" s="50">
        <f t="shared" si="10"/>
        <v>36083593</v>
      </c>
      <c r="G49" s="50">
        <f t="shared" si="10"/>
        <v>82445777</v>
      </c>
      <c r="H49" s="50">
        <f t="shared" si="10"/>
        <v>-9075145</v>
      </c>
      <c r="I49" s="50">
        <f t="shared" si="10"/>
        <v>7933734</v>
      </c>
      <c r="J49" s="50">
        <f t="shared" si="10"/>
        <v>81304366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81304366</v>
      </c>
      <c r="X49" s="50">
        <f>IF(F25=F48,0,X25-X48)</f>
        <v>8731170</v>
      </c>
      <c r="Y49" s="50">
        <f t="shared" si="10"/>
        <v>72573196</v>
      </c>
      <c r="Z49" s="51">
        <f>+IF(X49&lt;&gt;0,+(Y49/X49)*100,0)</f>
        <v>831.1966895616509</v>
      </c>
      <c r="AA49" s="48">
        <f>+AA25-AA48</f>
        <v>36083593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185897174</v>
      </c>
      <c r="F5" s="21">
        <f t="shared" si="0"/>
        <v>185897174</v>
      </c>
      <c r="G5" s="21">
        <f t="shared" si="0"/>
        <v>94262694</v>
      </c>
      <c r="H5" s="21">
        <f t="shared" si="0"/>
        <v>690198</v>
      </c>
      <c r="I5" s="21">
        <f t="shared" si="0"/>
        <v>2105662</v>
      </c>
      <c r="J5" s="21">
        <f t="shared" si="0"/>
        <v>97058554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97058554</v>
      </c>
      <c r="X5" s="21">
        <f t="shared" si="0"/>
        <v>46474293</v>
      </c>
      <c r="Y5" s="21">
        <f t="shared" si="0"/>
        <v>50584261</v>
      </c>
      <c r="Z5" s="4">
        <f>+IF(X5&lt;&gt;0,+(Y5/X5)*100,0)</f>
        <v>108.84352990587722</v>
      </c>
      <c r="AA5" s="19">
        <f>SUM(AA6:AA8)</f>
        <v>185897174</v>
      </c>
    </row>
    <row r="6" spans="1:27" ht="12.75">
      <c r="A6" s="5" t="s">
        <v>33</v>
      </c>
      <c r="B6" s="3"/>
      <c r="C6" s="22"/>
      <c r="D6" s="22"/>
      <c r="E6" s="23">
        <v>131732342</v>
      </c>
      <c r="F6" s="24">
        <v>131732342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32933085</v>
      </c>
      <c r="Y6" s="24">
        <v>-32933085</v>
      </c>
      <c r="Z6" s="6">
        <v>-100</v>
      </c>
      <c r="AA6" s="22">
        <v>131732342</v>
      </c>
    </row>
    <row r="7" spans="1:27" ht="12.75">
      <c r="A7" s="5" t="s">
        <v>34</v>
      </c>
      <c r="B7" s="3"/>
      <c r="C7" s="25"/>
      <c r="D7" s="25"/>
      <c r="E7" s="26">
        <v>38048131</v>
      </c>
      <c r="F7" s="27">
        <v>38048131</v>
      </c>
      <c r="G7" s="27">
        <v>94262694</v>
      </c>
      <c r="H7" s="27">
        <v>690198</v>
      </c>
      <c r="I7" s="27">
        <v>2105662</v>
      </c>
      <c r="J7" s="27">
        <v>97058554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97058554</v>
      </c>
      <c r="X7" s="27">
        <v>9512034</v>
      </c>
      <c r="Y7" s="27">
        <v>87546520</v>
      </c>
      <c r="Z7" s="7">
        <v>920.38</v>
      </c>
      <c r="AA7" s="25">
        <v>38048131</v>
      </c>
    </row>
    <row r="8" spans="1:27" ht="12.75">
      <c r="A8" s="5" t="s">
        <v>35</v>
      </c>
      <c r="B8" s="3"/>
      <c r="C8" s="22"/>
      <c r="D8" s="22"/>
      <c r="E8" s="23">
        <v>16116701</v>
      </c>
      <c r="F8" s="24">
        <v>16116701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4029174</v>
      </c>
      <c r="Y8" s="24">
        <v>-4029174</v>
      </c>
      <c r="Z8" s="6">
        <v>-100</v>
      </c>
      <c r="AA8" s="22">
        <v>16116701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25457708</v>
      </c>
      <c r="F9" s="21">
        <f t="shared" si="1"/>
        <v>25457708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6364428</v>
      </c>
      <c r="Y9" s="21">
        <f t="shared" si="1"/>
        <v>-6364428</v>
      </c>
      <c r="Z9" s="4">
        <f>+IF(X9&lt;&gt;0,+(Y9/X9)*100,0)</f>
        <v>-100</v>
      </c>
      <c r="AA9" s="19">
        <f>SUM(AA10:AA14)</f>
        <v>25457708</v>
      </c>
    </row>
    <row r="10" spans="1:27" ht="12.75">
      <c r="A10" s="5" t="s">
        <v>37</v>
      </c>
      <c r="B10" s="3"/>
      <c r="C10" s="22"/>
      <c r="D10" s="22"/>
      <c r="E10" s="23">
        <v>23307708</v>
      </c>
      <c r="F10" s="24">
        <v>23307708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5826927</v>
      </c>
      <c r="Y10" s="24">
        <v>-5826927</v>
      </c>
      <c r="Z10" s="6">
        <v>-100</v>
      </c>
      <c r="AA10" s="22">
        <v>23307708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2150000</v>
      </c>
      <c r="F12" s="24">
        <v>2150000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537501</v>
      </c>
      <c r="Y12" s="24">
        <v>-537501</v>
      </c>
      <c r="Z12" s="6">
        <v>-100</v>
      </c>
      <c r="AA12" s="22">
        <v>2150000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16721344</v>
      </c>
      <c r="F15" s="21">
        <f t="shared" si="2"/>
        <v>16721344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4180338</v>
      </c>
      <c r="Y15" s="21">
        <f t="shared" si="2"/>
        <v>-4180338</v>
      </c>
      <c r="Z15" s="4">
        <f>+IF(X15&lt;&gt;0,+(Y15/X15)*100,0)</f>
        <v>-100</v>
      </c>
      <c r="AA15" s="19">
        <f>SUM(AA16:AA18)</f>
        <v>16721344</v>
      </c>
    </row>
    <row r="16" spans="1:27" ht="12.75">
      <c r="A16" s="5" t="s">
        <v>43</v>
      </c>
      <c r="B16" s="3"/>
      <c r="C16" s="22"/>
      <c r="D16" s="22"/>
      <c r="E16" s="23">
        <v>9921021</v>
      </c>
      <c r="F16" s="24">
        <v>9921021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2480256</v>
      </c>
      <c r="Y16" s="24">
        <v>-2480256</v>
      </c>
      <c r="Z16" s="6">
        <v>-100</v>
      </c>
      <c r="AA16" s="22">
        <v>9921021</v>
      </c>
    </row>
    <row r="17" spans="1:27" ht="12.75">
      <c r="A17" s="5" t="s">
        <v>44</v>
      </c>
      <c r="B17" s="3"/>
      <c r="C17" s="22"/>
      <c r="D17" s="22"/>
      <c r="E17" s="23">
        <v>6800323</v>
      </c>
      <c r="F17" s="24">
        <v>6800323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1700082</v>
      </c>
      <c r="Y17" s="24">
        <v>-1700082</v>
      </c>
      <c r="Z17" s="6">
        <v>-100</v>
      </c>
      <c r="AA17" s="22">
        <v>6800323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550000</v>
      </c>
      <c r="F19" s="21">
        <f t="shared" si="3"/>
        <v>550000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137499</v>
      </c>
      <c r="Y19" s="21">
        <f t="shared" si="3"/>
        <v>-137499</v>
      </c>
      <c r="Z19" s="4">
        <f>+IF(X19&lt;&gt;0,+(Y19/X19)*100,0)</f>
        <v>-100</v>
      </c>
      <c r="AA19" s="19">
        <f>SUM(AA20:AA23)</f>
        <v>550000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550000</v>
      </c>
      <c r="F23" s="24">
        <v>550000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137499</v>
      </c>
      <c r="Y23" s="24">
        <v>-137499</v>
      </c>
      <c r="Z23" s="6">
        <v>-100</v>
      </c>
      <c r="AA23" s="22">
        <v>550000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228626226</v>
      </c>
      <c r="F25" s="46">
        <f t="shared" si="4"/>
        <v>228626226</v>
      </c>
      <c r="G25" s="46">
        <f t="shared" si="4"/>
        <v>94262694</v>
      </c>
      <c r="H25" s="46">
        <f t="shared" si="4"/>
        <v>690198</v>
      </c>
      <c r="I25" s="46">
        <f t="shared" si="4"/>
        <v>2105662</v>
      </c>
      <c r="J25" s="46">
        <f t="shared" si="4"/>
        <v>97058554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97058554</v>
      </c>
      <c r="X25" s="46">
        <f t="shared" si="4"/>
        <v>57156558</v>
      </c>
      <c r="Y25" s="46">
        <f t="shared" si="4"/>
        <v>39901996</v>
      </c>
      <c r="Z25" s="47">
        <f>+IF(X25&lt;&gt;0,+(Y25/X25)*100,0)</f>
        <v>69.81175458466201</v>
      </c>
      <c r="AA25" s="44">
        <f>+AA5+AA9+AA15+AA19+AA24</f>
        <v>228626226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79502945</v>
      </c>
      <c r="F28" s="21">
        <f t="shared" si="5"/>
        <v>79502945</v>
      </c>
      <c r="G28" s="21">
        <f t="shared" si="5"/>
        <v>5032843</v>
      </c>
      <c r="H28" s="21">
        <f t="shared" si="5"/>
        <v>6626165</v>
      </c>
      <c r="I28" s="21">
        <f t="shared" si="5"/>
        <v>9303481</v>
      </c>
      <c r="J28" s="21">
        <f t="shared" si="5"/>
        <v>20962489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20962489</v>
      </c>
      <c r="X28" s="21">
        <f t="shared" si="5"/>
        <v>46566234</v>
      </c>
      <c r="Y28" s="21">
        <f t="shared" si="5"/>
        <v>-25603745</v>
      </c>
      <c r="Z28" s="4">
        <f>+IF(X28&lt;&gt;0,+(Y28/X28)*100,0)</f>
        <v>-54.98349941719572</v>
      </c>
      <c r="AA28" s="19">
        <f>SUM(AA29:AA31)</f>
        <v>79502945</v>
      </c>
    </row>
    <row r="29" spans="1:27" ht="12.75">
      <c r="A29" s="5" t="s">
        <v>33</v>
      </c>
      <c r="B29" s="3"/>
      <c r="C29" s="22"/>
      <c r="D29" s="22"/>
      <c r="E29" s="23">
        <v>24788113</v>
      </c>
      <c r="F29" s="24">
        <v>24788113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32887527</v>
      </c>
      <c r="Y29" s="24">
        <v>-32887527</v>
      </c>
      <c r="Z29" s="6">
        <v>-100</v>
      </c>
      <c r="AA29" s="22">
        <v>24788113</v>
      </c>
    </row>
    <row r="30" spans="1:27" ht="12.75">
      <c r="A30" s="5" t="s">
        <v>34</v>
      </c>
      <c r="B30" s="3"/>
      <c r="C30" s="25"/>
      <c r="D30" s="25"/>
      <c r="E30" s="26">
        <v>38598131</v>
      </c>
      <c r="F30" s="27">
        <v>38598131</v>
      </c>
      <c r="G30" s="27">
        <v>5032843</v>
      </c>
      <c r="H30" s="27">
        <v>6626165</v>
      </c>
      <c r="I30" s="27">
        <v>9303481</v>
      </c>
      <c r="J30" s="27">
        <v>20962489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20962489</v>
      </c>
      <c r="X30" s="27">
        <v>9649533</v>
      </c>
      <c r="Y30" s="27">
        <v>11312956</v>
      </c>
      <c r="Z30" s="7">
        <v>117.24</v>
      </c>
      <c r="AA30" s="25">
        <v>38598131</v>
      </c>
    </row>
    <row r="31" spans="1:27" ht="12.75">
      <c r="A31" s="5" t="s">
        <v>35</v>
      </c>
      <c r="B31" s="3"/>
      <c r="C31" s="22"/>
      <c r="D31" s="22"/>
      <c r="E31" s="23">
        <v>16116701</v>
      </c>
      <c r="F31" s="24">
        <v>16116701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4029174</v>
      </c>
      <c r="Y31" s="24">
        <v>-4029174</v>
      </c>
      <c r="Z31" s="6">
        <v>-100</v>
      </c>
      <c r="AA31" s="22">
        <v>16116701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24689947</v>
      </c>
      <c r="F32" s="21">
        <f t="shared" si="6"/>
        <v>24689947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6172488</v>
      </c>
      <c r="Y32" s="21">
        <f t="shared" si="6"/>
        <v>-6172488</v>
      </c>
      <c r="Z32" s="4">
        <f>+IF(X32&lt;&gt;0,+(Y32/X32)*100,0)</f>
        <v>-100</v>
      </c>
      <c r="AA32" s="19">
        <f>SUM(AA33:AA37)</f>
        <v>24689947</v>
      </c>
    </row>
    <row r="33" spans="1:27" ht="12.75">
      <c r="A33" s="5" t="s">
        <v>37</v>
      </c>
      <c r="B33" s="3"/>
      <c r="C33" s="22"/>
      <c r="D33" s="22"/>
      <c r="E33" s="23">
        <v>22539947</v>
      </c>
      <c r="F33" s="24">
        <v>22539947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5634987</v>
      </c>
      <c r="Y33" s="24">
        <v>-5634987</v>
      </c>
      <c r="Z33" s="6">
        <v>-100</v>
      </c>
      <c r="AA33" s="22">
        <v>22539947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2150000</v>
      </c>
      <c r="F35" s="24">
        <v>2150000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>
        <v>2150000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537501</v>
      </c>
      <c r="Y37" s="27">
        <v>-537501</v>
      </c>
      <c r="Z37" s="7">
        <v>-100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17221344</v>
      </c>
      <c r="F38" s="21">
        <f t="shared" si="7"/>
        <v>17221344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4305336</v>
      </c>
      <c r="Y38" s="21">
        <f t="shared" si="7"/>
        <v>-4305336</v>
      </c>
      <c r="Z38" s="4">
        <f>+IF(X38&lt;&gt;0,+(Y38/X38)*100,0)</f>
        <v>-100</v>
      </c>
      <c r="AA38" s="19">
        <f>SUM(AA39:AA41)</f>
        <v>17221344</v>
      </c>
    </row>
    <row r="39" spans="1:27" ht="12.75">
      <c r="A39" s="5" t="s">
        <v>43</v>
      </c>
      <c r="B39" s="3"/>
      <c r="C39" s="22"/>
      <c r="D39" s="22"/>
      <c r="E39" s="23">
        <v>10421021</v>
      </c>
      <c r="F39" s="24">
        <v>10421021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2605254</v>
      </c>
      <c r="Y39" s="24">
        <v>-2605254</v>
      </c>
      <c r="Z39" s="6">
        <v>-100</v>
      </c>
      <c r="AA39" s="22">
        <v>10421021</v>
      </c>
    </row>
    <row r="40" spans="1:27" ht="12.75">
      <c r="A40" s="5" t="s">
        <v>44</v>
      </c>
      <c r="B40" s="3"/>
      <c r="C40" s="22"/>
      <c r="D40" s="22"/>
      <c r="E40" s="23">
        <v>6800323</v>
      </c>
      <c r="F40" s="24">
        <v>6800323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1700082</v>
      </c>
      <c r="Y40" s="24">
        <v>-1700082</v>
      </c>
      <c r="Z40" s="6">
        <v>-100</v>
      </c>
      <c r="AA40" s="22">
        <v>6800323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450000</v>
      </c>
      <c r="F42" s="21">
        <f t="shared" si="8"/>
        <v>450000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112500</v>
      </c>
      <c r="Y42" s="21">
        <f t="shared" si="8"/>
        <v>-112500</v>
      </c>
      <c r="Z42" s="4">
        <f>+IF(X42&lt;&gt;0,+(Y42/X42)*100,0)</f>
        <v>-100</v>
      </c>
      <c r="AA42" s="19">
        <f>SUM(AA43:AA46)</f>
        <v>450000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450000</v>
      </c>
      <c r="F46" s="24">
        <v>450000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112500</v>
      </c>
      <c r="Y46" s="24">
        <v>-112500</v>
      </c>
      <c r="Z46" s="6">
        <v>-100</v>
      </c>
      <c r="AA46" s="22">
        <v>450000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121864236</v>
      </c>
      <c r="F48" s="46">
        <f t="shared" si="9"/>
        <v>121864236</v>
      </c>
      <c r="G48" s="46">
        <f t="shared" si="9"/>
        <v>5032843</v>
      </c>
      <c r="H48" s="46">
        <f t="shared" si="9"/>
        <v>6626165</v>
      </c>
      <c r="I48" s="46">
        <f t="shared" si="9"/>
        <v>9303481</v>
      </c>
      <c r="J48" s="46">
        <f t="shared" si="9"/>
        <v>20962489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20962489</v>
      </c>
      <c r="X48" s="46">
        <f t="shared" si="9"/>
        <v>57156558</v>
      </c>
      <c r="Y48" s="46">
        <f t="shared" si="9"/>
        <v>-36194069</v>
      </c>
      <c r="Z48" s="47">
        <f>+IF(X48&lt;&gt;0,+(Y48/X48)*100,0)</f>
        <v>-63.32443776617899</v>
      </c>
      <c r="AA48" s="44">
        <f>+AA28+AA32+AA38+AA42+AA47</f>
        <v>121864236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106761990</v>
      </c>
      <c r="F49" s="50">
        <f t="shared" si="10"/>
        <v>106761990</v>
      </c>
      <c r="G49" s="50">
        <f t="shared" si="10"/>
        <v>89229851</v>
      </c>
      <c r="H49" s="50">
        <f t="shared" si="10"/>
        <v>-5935967</v>
      </c>
      <c r="I49" s="50">
        <f t="shared" si="10"/>
        <v>-7197819</v>
      </c>
      <c r="J49" s="50">
        <f t="shared" si="10"/>
        <v>76096065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76096065</v>
      </c>
      <c r="X49" s="50">
        <f>IF(F25=F48,0,X25-X48)</f>
        <v>0</v>
      </c>
      <c r="Y49" s="50">
        <f t="shared" si="10"/>
        <v>76096065</v>
      </c>
      <c r="Z49" s="51">
        <f>+IF(X49&lt;&gt;0,+(Y49/X49)*100,0)</f>
        <v>0</v>
      </c>
      <c r="AA49" s="48">
        <f>+AA25-AA48</f>
        <v>106761990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914948510</v>
      </c>
      <c r="D5" s="19">
        <f>SUM(D6:D8)</f>
        <v>0</v>
      </c>
      <c r="E5" s="20">
        <f t="shared" si="0"/>
        <v>2114527920</v>
      </c>
      <c r="F5" s="21">
        <f t="shared" si="0"/>
        <v>2114527920</v>
      </c>
      <c r="G5" s="21">
        <f t="shared" si="0"/>
        <v>162395184</v>
      </c>
      <c r="H5" s="21">
        <f t="shared" si="0"/>
        <v>1694289</v>
      </c>
      <c r="I5" s="21">
        <f t="shared" si="0"/>
        <v>6814028</v>
      </c>
      <c r="J5" s="21">
        <f t="shared" si="0"/>
        <v>170903501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170903501</v>
      </c>
      <c r="X5" s="21">
        <f t="shared" si="0"/>
        <v>535759248</v>
      </c>
      <c r="Y5" s="21">
        <f t="shared" si="0"/>
        <v>-364855747</v>
      </c>
      <c r="Z5" s="4">
        <f>+IF(X5&lt;&gt;0,+(Y5/X5)*100,0)</f>
        <v>-68.10069044295807</v>
      </c>
      <c r="AA5" s="19">
        <f>SUM(AA6:AA8)</f>
        <v>2114527920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914948510</v>
      </c>
      <c r="D7" s="25"/>
      <c r="E7" s="26">
        <v>2114527920</v>
      </c>
      <c r="F7" s="27">
        <v>2114527920</v>
      </c>
      <c r="G7" s="27">
        <v>162395184</v>
      </c>
      <c r="H7" s="27">
        <v>1694289</v>
      </c>
      <c r="I7" s="27">
        <v>6814028</v>
      </c>
      <c r="J7" s="27">
        <v>170903501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170903501</v>
      </c>
      <c r="X7" s="27">
        <v>535759248</v>
      </c>
      <c r="Y7" s="27">
        <v>-364855747</v>
      </c>
      <c r="Z7" s="7">
        <v>-68.1</v>
      </c>
      <c r="AA7" s="25">
        <v>2114527920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25677220</v>
      </c>
      <c r="D19" s="19">
        <f>SUM(D20:D23)</f>
        <v>0</v>
      </c>
      <c r="E19" s="20">
        <f t="shared" si="3"/>
        <v>28509000</v>
      </c>
      <c r="F19" s="21">
        <f t="shared" si="3"/>
        <v>28509000</v>
      </c>
      <c r="G19" s="21">
        <f t="shared" si="3"/>
        <v>0</v>
      </c>
      <c r="H19" s="21">
        <f t="shared" si="3"/>
        <v>3959019</v>
      </c>
      <c r="I19" s="21">
        <f t="shared" si="3"/>
        <v>2495744</v>
      </c>
      <c r="J19" s="21">
        <f t="shared" si="3"/>
        <v>6454763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6454763</v>
      </c>
      <c r="X19" s="21">
        <f t="shared" si="3"/>
        <v>0</v>
      </c>
      <c r="Y19" s="21">
        <f t="shared" si="3"/>
        <v>6454763</v>
      </c>
      <c r="Z19" s="4">
        <f>+IF(X19&lt;&gt;0,+(Y19/X19)*100,0)</f>
        <v>0</v>
      </c>
      <c r="AA19" s="19">
        <f>SUM(AA20:AA23)</f>
        <v>28509000</v>
      </c>
    </row>
    <row r="20" spans="1:27" ht="12.75">
      <c r="A20" s="5" t="s">
        <v>47</v>
      </c>
      <c r="B20" s="3"/>
      <c r="C20" s="22">
        <v>25677220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>
        <v>28509000</v>
      </c>
      <c r="F21" s="24">
        <v>28509000</v>
      </c>
      <c r="G21" s="24"/>
      <c r="H21" s="24">
        <v>3959019</v>
      </c>
      <c r="I21" s="24">
        <v>2495744</v>
      </c>
      <c r="J21" s="24">
        <v>6454763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6454763</v>
      </c>
      <c r="X21" s="24"/>
      <c r="Y21" s="24">
        <v>6454763</v>
      </c>
      <c r="Z21" s="6">
        <v>0</v>
      </c>
      <c r="AA21" s="22">
        <v>28509000</v>
      </c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940625730</v>
      </c>
      <c r="D25" s="44">
        <f>+D5+D9+D15+D19+D24</f>
        <v>0</v>
      </c>
      <c r="E25" s="45">
        <f t="shared" si="4"/>
        <v>2143036920</v>
      </c>
      <c r="F25" s="46">
        <f t="shared" si="4"/>
        <v>2143036920</v>
      </c>
      <c r="G25" s="46">
        <f t="shared" si="4"/>
        <v>162395184</v>
      </c>
      <c r="H25" s="46">
        <f t="shared" si="4"/>
        <v>5653308</v>
      </c>
      <c r="I25" s="46">
        <f t="shared" si="4"/>
        <v>9309772</v>
      </c>
      <c r="J25" s="46">
        <f t="shared" si="4"/>
        <v>177358264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177358264</v>
      </c>
      <c r="X25" s="46">
        <f t="shared" si="4"/>
        <v>535759248</v>
      </c>
      <c r="Y25" s="46">
        <f t="shared" si="4"/>
        <v>-358400984</v>
      </c>
      <c r="Z25" s="47">
        <f>+IF(X25&lt;&gt;0,+(Y25/X25)*100,0)</f>
        <v>-66.89590246699764</v>
      </c>
      <c r="AA25" s="44">
        <f>+AA5+AA9+AA15+AA19+AA24</f>
        <v>2143036920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548518959</v>
      </c>
      <c r="D28" s="19">
        <f>SUM(D29:D31)</f>
        <v>0</v>
      </c>
      <c r="E28" s="20">
        <f t="shared" si="5"/>
        <v>281594272</v>
      </c>
      <c r="F28" s="21">
        <f t="shared" si="5"/>
        <v>281594272</v>
      </c>
      <c r="G28" s="21">
        <f t="shared" si="5"/>
        <v>10907992</v>
      </c>
      <c r="H28" s="21">
        <f t="shared" si="5"/>
        <v>18310640</v>
      </c>
      <c r="I28" s="21">
        <f t="shared" si="5"/>
        <v>14045840</v>
      </c>
      <c r="J28" s="21">
        <f t="shared" si="5"/>
        <v>43264472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43264472</v>
      </c>
      <c r="X28" s="21">
        <f t="shared" si="5"/>
        <v>73515747</v>
      </c>
      <c r="Y28" s="21">
        <f t="shared" si="5"/>
        <v>-30251275</v>
      </c>
      <c r="Z28" s="4">
        <f>+IF(X28&lt;&gt;0,+(Y28/X28)*100,0)</f>
        <v>-41.14938123392802</v>
      </c>
      <c r="AA28" s="19">
        <f>SUM(AA29:AA31)</f>
        <v>281594272</v>
      </c>
    </row>
    <row r="29" spans="1:27" ht="12.75">
      <c r="A29" s="5" t="s">
        <v>33</v>
      </c>
      <c r="B29" s="3"/>
      <c r="C29" s="22">
        <v>8687645</v>
      </c>
      <c r="D29" s="22"/>
      <c r="E29" s="23">
        <v>76795995</v>
      </c>
      <c r="F29" s="24">
        <v>76795995</v>
      </c>
      <c r="G29" s="24">
        <v>3086464</v>
      </c>
      <c r="H29" s="24">
        <v>5024703</v>
      </c>
      <c r="I29" s="24">
        <v>7456591</v>
      </c>
      <c r="J29" s="24">
        <v>15567758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15567758</v>
      </c>
      <c r="X29" s="24">
        <v>18765999</v>
      </c>
      <c r="Y29" s="24">
        <v>-3198241</v>
      </c>
      <c r="Z29" s="6">
        <v>-17.04</v>
      </c>
      <c r="AA29" s="22">
        <v>76795995</v>
      </c>
    </row>
    <row r="30" spans="1:27" ht="12.75">
      <c r="A30" s="5" t="s">
        <v>34</v>
      </c>
      <c r="B30" s="3"/>
      <c r="C30" s="25">
        <v>539831314</v>
      </c>
      <c r="D30" s="25"/>
      <c r="E30" s="26">
        <v>140245783</v>
      </c>
      <c r="F30" s="27">
        <v>140245783</v>
      </c>
      <c r="G30" s="27">
        <v>5501259</v>
      </c>
      <c r="H30" s="27">
        <v>9670967</v>
      </c>
      <c r="I30" s="27">
        <v>3186875</v>
      </c>
      <c r="J30" s="27">
        <v>18359101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18359101</v>
      </c>
      <c r="X30" s="27">
        <v>38100999</v>
      </c>
      <c r="Y30" s="27">
        <v>-19741898</v>
      </c>
      <c r="Z30" s="7">
        <v>-51.81</v>
      </c>
      <c r="AA30" s="25">
        <v>140245783</v>
      </c>
    </row>
    <row r="31" spans="1:27" ht="12.75">
      <c r="A31" s="5" t="s">
        <v>35</v>
      </c>
      <c r="B31" s="3"/>
      <c r="C31" s="22"/>
      <c r="D31" s="22"/>
      <c r="E31" s="23">
        <v>64552494</v>
      </c>
      <c r="F31" s="24">
        <v>64552494</v>
      </c>
      <c r="G31" s="24">
        <v>2320269</v>
      </c>
      <c r="H31" s="24">
        <v>3614970</v>
      </c>
      <c r="I31" s="24">
        <v>3402374</v>
      </c>
      <c r="J31" s="24">
        <v>9337613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9337613</v>
      </c>
      <c r="X31" s="24">
        <v>16648749</v>
      </c>
      <c r="Y31" s="24">
        <v>-7311136</v>
      </c>
      <c r="Z31" s="6">
        <v>-43.91</v>
      </c>
      <c r="AA31" s="22">
        <v>64552494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73167682</v>
      </c>
      <c r="F32" s="21">
        <f t="shared" si="6"/>
        <v>73167682</v>
      </c>
      <c r="G32" s="21">
        <f t="shared" si="6"/>
        <v>4821928</v>
      </c>
      <c r="H32" s="21">
        <f t="shared" si="6"/>
        <v>4797406</v>
      </c>
      <c r="I32" s="21">
        <f t="shared" si="6"/>
        <v>5001264</v>
      </c>
      <c r="J32" s="21">
        <f t="shared" si="6"/>
        <v>14620598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14620598</v>
      </c>
      <c r="X32" s="21">
        <f t="shared" si="6"/>
        <v>17843748</v>
      </c>
      <c r="Y32" s="21">
        <f t="shared" si="6"/>
        <v>-3223150</v>
      </c>
      <c r="Z32" s="4">
        <f>+IF(X32&lt;&gt;0,+(Y32/X32)*100,0)</f>
        <v>-18.06318941513857</v>
      </c>
      <c r="AA32" s="19">
        <f>SUM(AA33:AA37)</f>
        <v>73167682</v>
      </c>
    </row>
    <row r="33" spans="1:27" ht="12.75">
      <c r="A33" s="5" t="s">
        <v>37</v>
      </c>
      <c r="B33" s="3"/>
      <c r="C33" s="22"/>
      <c r="D33" s="22"/>
      <c r="E33" s="23">
        <v>73167682</v>
      </c>
      <c r="F33" s="24">
        <v>73167682</v>
      </c>
      <c r="G33" s="24">
        <v>4821928</v>
      </c>
      <c r="H33" s="24">
        <v>4797406</v>
      </c>
      <c r="I33" s="24">
        <v>5001264</v>
      </c>
      <c r="J33" s="24">
        <v>14620598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14620598</v>
      </c>
      <c r="X33" s="24">
        <v>17843748</v>
      </c>
      <c r="Y33" s="24">
        <v>-3223150</v>
      </c>
      <c r="Z33" s="6">
        <v>-18.06</v>
      </c>
      <c r="AA33" s="22">
        <v>73167682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46792749</v>
      </c>
      <c r="F38" s="21">
        <f t="shared" si="7"/>
        <v>46792749</v>
      </c>
      <c r="G38" s="21">
        <f t="shared" si="7"/>
        <v>586293</v>
      </c>
      <c r="H38" s="21">
        <f t="shared" si="7"/>
        <v>789439</v>
      </c>
      <c r="I38" s="21">
        <f t="shared" si="7"/>
        <v>756787</v>
      </c>
      <c r="J38" s="21">
        <f t="shared" si="7"/>
        <v>2132519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2132519</v>
      </c>
      <c r="X38" s="21">
        <f t="shared" si="7"/>
        <v>6226998</v>
      </c>
      <c r="Y38" s="21">
        <f t="shared" si="7"/>
        <v>-4094479</v>
      </c>
      <c r="Z38" s="4">
        <f>+IF(X38&lt;&gt;0,+(Y38/X38)*100,0)</f>
        <v>-65.75365850446715</v>
      </c>
      <c r="AA38" s="19">
        <f>SUM(AA39:AA41)</f>
        <v>46792749</v>
      </c>
    </row>
    <row r="39" spans="1:27" ht="12.75">
      <c r="A39" s="5" t="s">
        <v>43</v>
      </c>
      <c r="B39" s="3"/>
      <c r="C39" s="22"/>
      <c r="D39" s="22"/>
      <c r="E39" s="23">
        <v>46792749</v>
      </c>
      <c r="F39" s="24">
        <v>46792749</v>
      </c>
      <c r="G39" s="24">
        <v>586293</v>
      </c>
      <c r="H39" s="24">
        <v>789439</v>
      </c>
      <c r="I39" s="24">
        <v>756787</v>
      </c>
      <c r="J39" s="24">
        <v>2132519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2132519</v>
      </c>
      <c r="X39" s="24">
        <v>6226998</v>
      </c>
      <c r="Y39" s="24">
        <v>-4094479</v>
      </c>
      <c r="Z39" s="6">
        <v>-65.75</v>
      </c>
      <c r="AA39" s="22">
        <v>46792749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277088322</v>
      </c>
      <c r="F42" s="21">
        <f t="shared" si="8"/>
        <v>277088322</v>
      </c>
      <c r="G42" s="21">
        <f t="shared" si="8"/>
        <v>6478642</v>
      </c>
      <c r="H42" s="21">
        <f t="shared" si="8"/>
        <v>14768704</v>
      </c>
      <c r="I42" s="21">
        <f t="shared" si="8"/>
        <v>26688863</v>
      </c>
      <c r="J42" s="21">
        <f t="shared" si="8"/>
        <v>47936209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47936209</v>
      </c>
      <c r="X42" s="21">
        <f t="shared" si="8"/>
        <v>64176999</v>
      </c>
      <c r="Y42" s="21">
        <f t="shared" si="8"/>
        <v>-16240790</v>
      </c>
      <c r="Z42" s="4">
        <f>+IF(X42&lt;&gt;0,+(Y42/X42)*100,0)</f>
        <v>-25.3062471805514</v>
      </c>
      <c r="AA42" s="19">
        <f>SUM(AA43:AA46)</f>
        <v>277088322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>
        <v>6478642</v>
      </c>
      <c r="H44" s="24">
        <v>14768704</v>
      </c>
      <c r="I44" s="24">
        <v>26688863</v>
      </c>
      <c r="J44" s="24">
        <v>47936209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47936209</v>
      </c>
      <c r="X44" s="24">
        <v>64176999</v>
      </c>
      <c r="Y44" s="24">
        <v>-16240790</v>
      </c>
      <c r="Z44" s="6">
        <v>-25.31</v>
      </c>
      <c r="AA44" s="22"/>
    </row>
    <row r="45" spans="1:27" ht="12.75">
      <c r="A45" s="5" t="s">
        <v>49</v>
      </c>
      <c r="B45" s="3"/>
      <c r="C45" s="25"/>
      <c r="D45" s="25"/>
      <c r="E45" s="26">
        <v>277088322</v>
      </c>
      <c r="F45" s="27">
        <v>277088322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>
        <v>277088322</v>
      </c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548518959</v>
      </c>
      <c r="D48" s="44">
        <f>+D28+D32+D38+D42+D47</f>
        <v>0</v>
      </c>
      <c r="E48" s="45">
        <f t="shared" si="9"/>
        <v>678643025</v>
      </c>
      <c r="F48" s="46">
        <f t="shared" si="9"/>
        <v>678643025</v>
      </c>
      <c r="G48" s="46">
        <f t="shared" si="9"/>
        <v>22794855</v>
      </c>
      <c r="H48" s="46">
        <f t="shared" si="9"/>
        <v>38666189</v>
      </c>
      <c r="I48" s="46">
        <f t="shared" si="9"/>
        <v>46492754</v>
      </c>
      <c r="J48" s="46">
        <f t="shared" si="9"/>
        <v>107953798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107953798</v>
      </c>
      <c r="X48" s="46">
        <f t="shared" si="9"/>
        <v>161763492</v>
      </c>
      <c r="Y48" s="46">
        <f t="shared" si="9"/>
        <v>-53809694</v>
      </c>
      <c r="Z48" s="47">
        <f>+IF(X48&lt;&gt;0,+(Y48/X48)*100,0)</f>
        <v>-33.26442408896564</v>
      </c>
      <c r="AA48" s="44">
        <f>+AA28+AA32+AA38+AA42+AA47</f>
        <v>678643025</v>
      </c>
    </row>
    <row r="49" spans="1:27" ht="12.75">
      <c r="A49" s="14" t="s">
        <v>58</v>
      </c>
      <c r="B49" s="15"/>
      <c r="C49" s="48">
        <f aca="true" t="shared" si="10" ref="C49:Y49">+C25-C48</f>
        <v>392106771</v>
      </c>
      <c r="D49" s="48">
        <f>+D25-D48</f>
        <v>0</v>
      </c>
      <c r="E49" s="49">
        <f t="shared" si="10"/>
        <v>1464393895</v>
      </c>
      <c r="F49" s="50">
        <f t="shared" si="10"/>
        <v>1464393895</v>
      </c>
      <c r="G49" s="50">
        <f t="shared" si="10"/>
        <v>139600329</v>
      </c>
      <c r="H49" s="50">
        <f t="shared" si="10"/>
        <v>-33012881</v>
      </c>
      <c r="I49" s="50">
        <f t="shared" si="10"/>
        <v>-37182982</v>
      </c>
      <c r="J49" s="50">
        <f t="shared" si="10"/>
        <v>69404466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69404466</v>
      </c>
      <c r="X49" s="50">
        <f>IF(F25=F48,0,X25-X48)</f>
        <v>373995756</v>
      </c>
      <c r="Y49" s="50">
        <f t="shared" si="10"/>
        <v>-304591290</v>
      </c>
      <c r="Z49" s="51">
        <f>+IF(X49&lt;&gt;0,+(Y49/X49)*100,0)</f>
        <v>-81.44244556614701</v>
      </c>
      <c r="AA49" s="48">
        <f>+AA25-AA48</f>
        <v>1464393895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66610570</v>
      </c>
      <c r="D5" s="19">
        <f>SUM(D6:D8)</f>
        <v>0</v>
      </c>
      <c r="E5" s="20">
        <f t="shared" si="0"/>
        <v>41624210</v>
      </c>
      <c r="F5" s="21">
        <f t="shared" si="0"/>
        <v>41624210</v>
      </c>
      <c r="G5" s="21">
        <f t="shared" si="0"/>
        <v>30235895</v>
      </c>
      <c r="H5" s="21">
        <f t="shared" si="0"/>
        <v>526858</v>
      </c>
      <c r="I5" s="21">
        <f t="shared" si="0"/>
        <v>441567</v>
      </c>
      <c r="J5" s="21">
        <f t="shared" si="0"/>
        <v>31204320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31204320</v>
      </c>
      <c r="X5" s="21">
        <f t="shared" si="0"/>
        <v>22283548</v>
      </c>
      <c r="Y5" s="21">
        <f t="shared" si="0"/>
        <v>8920772</v>
      </c>
      <c r="Z5" s="4">
        <f>+IF(X5&lt;&gt;0,+(Y5/X5)*100,0)</f>
        <v>40.032996540766305</v>
      </c>
      <c r="AA5" s="19">
        <f>SUM(AA6:AA8)</f>
        <v>41624210</v>
      </c>
    </row>
    <row r="6" spans="1:27" ht="12.75">
      <c r="A6" s="5" t="s">
        <v>33</v>
      </c>
      <c r="B6" s="3"/>
      <c r="C6" s="22">
        <v>20222790</v>
      </c>
      <c r="D6" s="22"/>
      <c r="E6" s="23">
        <v>20275720</v>
      </c>
      <c r="F6" s="24">
        <v>20275720</v>
      </c>
      <c r="G6" s="24">
        <v>18664241</v>
      </c>
      <c r="H6" s="24">
        <v>12421</v>
      </c>
      <c r="I6" s="24">
        <v>55650</v>
      </c>
      <c r="J6" s="24">
        <v>18732312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18732312</v>
      </c>
      <c r="X6" s="24">
        <v>8448217</v>
      </c>
      <c r="Y6" s="24">
        <v>10284095</v>
      </c>
      <c r="Z6" s="6">
        <v>121.73</v>
      </c>
      <c r="AA6" s="22">
        <v>20275720</v>
      </c>
    </row>
    <row r="7" spans="1:27" ht="12.75">
      <c r="A7" s="5" t="s">
        <v>34</v>
      </c>
      <c r="B7" s="3"/>
      <c r="C7" s="25">
        <v>20350153</v>
      </c>
      <c r="D7" s="25"/>
      <c r="E7" s="26">
        <v>16889400</v>
      </c>
      <c r="F7" s="27">
        <v>16889400</v>
      </c>
      <c r="G7" s="27">
        <v>11474469</v>
      </c>
      <c r="H7" s="27">
        <v>398504</v>
      </c>
      <c r="I7" s="27">
        <v>300252</v>
      </c>
      <c r="J7" s="27">
        <v>12173225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12173225</v>
      </c>
      <c r="X7" s="27">
        <v>12720582</v>
      </c>
      <c r="Y7" s="27">
        <v>-547357</v>
      </c>
      <c r="Z7" s="7">
        <v>-4.3</v>
      </c>
      <c r="AA7" s="25">
        <v>16889400</v>
      </c>
    </row>
    <row r="8" spans="1:27" ht="12.75">
      <c r="A8" s="5" t="s">
        <v>35</v>
      </c>
      <c r="B8" s="3"/>
      <c r="C8" s="22">
        <v>26037627</v>
      </c>
      <c r="D8" s="22"/>
      <c r="E8" s="23">
        <v>4459090</v>
      </c>
      <c r="F8" s="24">
        <v>4459090</v>
      </c>
      <c r="G8" s="24">
        <v>97185</v>
      </c>
      <c r="H8" s="24">
        <v>115933</v>
      </c>
      <c r="I8" s="24">
        <v>85665</v>
      </c>
      <c r="J8" s="24">
        <v>298783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298783</v>
      </c>
      <c r="X8" s="24">
        <v>1114749</v>
      </c>
      <c r="Y8" s="24">
        <v>-815966</v>
      </c>
      <c r="Z8" s="6">
        <v>-73.2</v>
      </c>
      <c r="AA8" s="22">
        <v>4459090</v>
      </c>
    </row>
    <row r="9" spans="1:27" ht="12.75">
      <c r="A9" s="2" t="s">
        <v>36</v>
      </c>
      <c r="B9" s="3"/>
      <c r="C9" s="19">
        <f aca="true" t="shared" si="1" ref="C9:Y9">SUM(C10:C14)</f>
        <v>4119567</v>
      </c>
      <c r="D9" s="19">
        <f>SUM(D10:D14)</f>
        <v>0</v>
      </c>
      <c r="E9" s="20">
        <f t="shared" si="1"/>
        <v>5377840</v>
      </c>
      <c r="F9" s="21">
        <f t="shared" si="1"/>
        <v>5377840</v>
      </c>
      <c r="G9" s="21">
        <f t="shared" si="1"/>
        <v>206880</v>
      </c>
      <c r="H9" s="21">
        <f t="shared" si="1"/>
        <v>267532</v>
      </c>
      <c r="I9" s="21">
        <f t="shared" si="1"/>
        <v>272865</v>
      </c>
      <c r="J9" s="21">
        <f t="shared" si="1"/>
        <v>747277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747277</v>
      </c>
      <c r="X9" s="21">
        <f t="shared" si="1"/>
        <v>1905562</v>
      </c>
      <c r="Y9" s="21">
        <f t="shared" si="1"/>
        <v>-1158285</v>
      </c>
      <c r="Z9" s="4">
        <f>+IF(X9&lt;&gt;0,+(Y9/X9)*100,0)</f>
        <v>-60.784430000178425</v>
      </c>
      <c r="AA9" s="19">
        <f>SUM(AA10:AA14)</f>
        <v>5377840</v>
      </c>
    </row>
    <row r="10" spans="1:27" ht="12.75">
      <c r="A10" s="5" t="s">
        <v>37</v>
      </c>
      <c r="B10" s="3"/>
      <c r="C10" s="22">
        <v>3645098</v>
      </c>
      <c r="D10" s="22"/>
      <c r="E10" s="23">
        <v>2618000</v>
      </c>
      <c r="F10" s="24">
        <v>2618000</v>
      </c>
      <c r="G10" s="24">
        <v>16294</v>
      </c>
      <c r="H10" s="24">
        <v>17559</v>
      </c>
      <c r="I10" s="24">
        <v>14429</v>
      </c>
      <c r="J10" s="24">
        <v>48282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48282</v>
      </c>
      <c r="X10" s="24">
        <v>994917</v>
      </c>
      <c r="Y10" s="24">
        <v>-946635</v>
      </c>
      <c r="Z10" s="6">
        <v>-95.15</v>
      </c>
      <c r="AA10" s="22">
        <v>2618000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474469</v>
      </c>
      <c r="D12" s="22"/>
      <c r="E12" s="23">
        <v>1904290</v>
      </c>
      <c r="F12" s="24">
        <v>1904290</v>
      </c>
      <c r="G12" s="24">
        <v>154982</v>
      </c>
      <c r="H12" s="24">
        <v>169190</v>
      </c>
      <c r="I12" s="24">
        <v>199417</v>
      </c>
      <c r="J12" s="24">
        <v>523589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523589</v>
      </c>
      <c r="X12" s="24">
        <v>554666</v>
      </c>
      <c r="Y12" s="24">
        <v>-31077</v>
      </c>
      <c r="Z12" s="6">
        <v>-5.6</v>
      </c>
      <c r="AA12" s="22">
        <v>1904290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>
        <v>35544</v>
      </c>
      <c r="H13" s="24">
        <v>80424</v>
      </c>
      <c r="I13" s="24">
        <v>58900</v>
      </c>
      <c r="J13" s="24">
        <v>174868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174868</v>
      </c>
      <c r="X13" s="24"/>
      <c r="Y13" s="24">
        <v>174868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855550</v>
      </c>
      <c r="F14" s="27">
        <v>855550</v>
      </c>
      <c r="G14" s="27">
        <v>60</v>
      </c>
      <c r="H14" s="27">
        <v>359</v>
      </c>
      <c r="I14" s="27">
        <v>119</v>
      </c>
      <c r="J14" s="27">
        <v>538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538</v>
      </c>
      <c r="X14" s="27">
        <v>355979</v>
      </c>
      <c r="Y14" s="27">
        <v>-355441</v>
      </c>
      <c r="Z14" s="7">
        <v>-99.85</v>
      </c>
      <c r="AA14" s="25">
        <v>855550</v>
      </c>
    </row>
    <row r="15" spans="1:27" ht="12.75">
      <c r="A15" s="2" t="s">
        <v>42</v>
      </c>
      <c r="B15" s="8"/>
      <c r="C15" s="19">
        <f aca="true" t="shared" si="2" ref="C15:Y15">SUM(C16:C18)</f>
        <v>19338982</v>
      </c>
      <c r="D15" s="19">
        <f>SUM(D16:D18)</f>
        <v>0</v>
      </c>
      <c r="E15" s="20">
        <f t="shared" si="2"/>
        <v>21754000</v>
      </c>
      <c r="F15" s="21">
        <f t="shared" si="2"/>
        <v>21754000</v>
      </c>
      <c r="G15" s="21">
        <f t="shared" si="2"/>
        <v>881906</v>
      </c>
      <c r="H15" s="21">
        <f t="shared" si="2"/>
        <v>1158359</v>
      </c>
      <c r="I15" s="21">
        <f t="shared" si="2"/>
        <v>2009833</v>
      </c>
      <c r="J15" s="21">
        <f t="shared" si="2"/>
        <v>4050098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4050098</v>
      </c>
      <c r="X15" s="21">
        <f t="shared" si="2"/>
        <v>13134168</v>
      </c>
      <c r="Y15" s="21">
        <f t="shared" si="2"/>
        <v>-9084070</v>
      </c>
      <c r="Z15" s="4">
        <f>+IF(X15&lt;&gt;0,+(Y15/X15)*100,0)</f>
        <v>-69.16365010710994</v>
      </c>
      <c r="AA15" s="19">
        <f>SUM(AA16:AA18)</f>
        <v>21754000</v>
      </c>
    </row>
    <row r="16" spans="1:27" ht="12.75">
      <c r="A16" s="5" t="s">
        <v>43</v>
      </c>
      <c r="B16" s="3"/>
      <c r="C16" s="22">
        <v>632125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17893739</v>
      </c>
      <c r="D17" s="22"/>
      <c r="E17" s="23">
        <v>21754000</v>
      </c>
      <c r="F17" s="24">
        <v>21754000</v>
      </c>
      <c r="G17" s="24">
        <v>881906</v>
      </c>
      <c r="H17" s="24">
        <v>1158359</v>
      </c>
      <c r="I17" s="24">
        <v>2009833</v>
      </c>
      <c r="J17" s="24">
        <v>4050098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4050098</v>
      </c>
      <c r="X17" s="24">
        <v>13134168</v>
      </c>
      <c r="Y17" s="24">
        <v>-9084070</v>
      </c>
      <c r="Z17" s="6">
        <v>-69.16</v>
      </c>
      <c r="AA17" s="22">
        <v>21754000</v>
      </c>
    </row>
    <row r="18" spans="1:27" ht="12.75">
      <c r="A18" s="5" t="s">
        <v>45</v>
      </c>
      <c r="B18" s="3"/>
      <c r="C18" s="22">
        <v>813118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124951646</v>
      </c>
      <c r="D19" s="19">
        <f>SUM(D20:D23)</f>
        <v>0</v>
      </c>
      <c r="E19" s="20">
        <f t="shared" si="3"/>
        <v>138045500</v>
      </c>
      <c r="F19" s="21">
        <f t="shared" si="3"/>
        <v>138045500</v>
      </c>
      <c r="G19" s="21">
        <f t="shared" si="3"/>
        <v>7609632</v>
      </c>
      <c r="H19" s="21">
        <f t="shared" si="3"/>
        <v>9459432</v>
      </c>
      <c r="I19" s="21">
        <f t="shared" si="3"/>
        <v>9447147</v>
      </c>
      <c r="J19" s="21">
        <f t="shared" si="3"/>
        <v>26516211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26516211</v>
      </c>
      <c r="X19" s="21">
        <f t="shared" si="3"/>
        <v>39417532</v>
      </c>
      <c r="Y19" s="21">
        <f t="shared" si="3"/>
        <v>-12901321</v>
      </c>
      <c r="Z19" s="4">
        <f>+IF(X19&lt;&gt;0,+(Y19/X19)*100,0)</f>
        <v>-32.72990556587865</v>
      </c>
      <c r="AA19" s="19">
        <f>SUM(AA20:AA23)</f>
        <v>138045500</v>
      </c>
    </row>
    <row r="20" spans="1:27" ht="12.75">
      <c r="A20" s="5" t="s">
        <v>47</v>
      </c>
      <c r="B20" s="3"/>
      <c r="C20" s="22">
        <v>85056572</v>
      </c>
      <c r="D20" s="22"/>
      <c r="E20" s="23">
        <v>98318740</v>
      </c>
      <c r="F20" s="24">
        <v>98318740</v>
      </c>
      <c r="G20" s="24">
        <v>6233328</v>
      </c>
      <c r="H20" s="24">
        <v>7952060</v>
      </c>
      <c r="I20" s="24">
        <v>7995937</v>
      </c>
      <c r="J20" s="24">
        <v>22181325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22181325</v>
      </c>
      <c r="X20" s="24">
        <v>26272169</v>
      </c>
      <c r="Y20" s="24">
        <v>-4090844</v>
      </c>
      <c r="Z20" s="6">
        <v>-15.57</v>
      </c>
      <c r="AA20" s="22">
        <v>98318740</v>
      </c>
    </row>
    <row r="21" spans="1:27" ht="12.75">
      <c r="A21" s="5" t="s">
        <v>48</v>
      </c>
      <c r="B21" s="3"/>
      <c r="C21" s="22">
        <v>19949136</v>
      </c>
      <c r="D21" s="22"/>
      <c r="E21" s="23">
        <v>18380400</v>
      </c>
      <c r="F21" s="24">
        <v>18380400</v>
      </c>
      <c r="G21" s="24">
        <v>645339</v>
      </c>
      <c r="H21" s="24">
        <v>759905</v>
      </c>
      <c r="I21" s="24">
        <v>708247</v>
      </c>
      <c r="J21" s="24">
        <v>2113491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2113491</v>
      </c>
      <c r="X21" s="24">
        <v>5889821</v>
      </c>
      <c r="Y21" s="24">
        <v>-3776330</v>
      </c>
      <c r="Z21" s="6">
        <v>-64.12</v>
      </c>
      <c r="AA21" s="22">
        <v>18380400</v>
      </c>
    </row>
    <row r="22" spans="1:27" ht="12.75">
      <c r="A22" s="5" t="s">
        <v>49</v>
      </c>
      <c r="B22" s="3"/>
      <c r="C22" s="25">
        <v>10038287</v>
      </c>
      <c r="D22" s="25"/>
      <c r="E22" s="26">
        <v>10681690</v>
      </c>
      <c r="F22" s="27">
        <v>10681690</v>
      </c>
      <c r="G22" s="27">
        <v>327472</v>
      </c>
      <c r="H22" s="27">
        <v>322485</v>
      </c>
      <c r="I22" s="27">
        <v>338761</v>
      </c>
      <c r="J22" s="27">
        <v>988718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988718</v>
      </c>
      <c r="X22" s="27">
        <v>3714275</v>
      </c>
      <c r="Y22" s="27">
        <v>-2725557</v>
      </c>
      <c r="Z22" s="7">
        <v>-73.38</v>
      </c>
      <c r="AA22" s="25">
        <v>10681690</v>
      </c>
    </row>
    <row r="23" spans="1:27" ht="12.75">
      <c r="A23" s="5" t="s">
        <v>50</v>
      </c>
      <c r="B23" s="3"/>
      <c r="C23" s="22">
        <v>9907651</v>
      </c>
      <c r="D23" s="22"/>
      <c r="E23" s="23">
        <v>10664670</v>
      </c>
      <c r="F23" s="24">
        <v>10664670</v>
      </c>
      <c r="G23" s="24">
        <v>403493</v>
      </c>
      <c r="H23" s="24">
        <v>424982</v>
      </c>
      <c r="I23" s="24">
        <v>404202</v>
      </c>
      <c r="J23" s="24">
        <v>1232677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1232677</v>
      </c>
      <c r="X23" s="24">
        <v>3541267</v>
      </c>
      <c r="Y23" s="24">
        <v>-2308590</v>
      </c>
      <c r="Z23" s="6">
        <v>-65.19</v>
      </c>
      <c r="AA23" s="22">
        <v>10664670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215020765</v>
      </c>
      <c r="D25" s="44">
        <f>+D5+D9+D15+D19+D24</f>
        <v>0</v>
      </c>
      <c r="E25" s="45">
        <f t="shared" si="4"/>
        <v>206801550</v>
      </c>
      <c r="F25" s="46">
        <f t="shared" si="4"/>
        <v>206801550</v>
      </c>
      <c r="G25" s="46">
        <f t="shared" si="4"/>
        <v>38934313</v>
      </c>
      <c r="H25" s="46">
        <f t="shared" si="4"/>
        <v>11412181</v>
      </c>
      <c r="I25" s="46">
        <f t="shared" si="4"/>
        <v>12171412</v>
      </c>
      <c r="J25" s="46">
        <f t="shared" si="4"/>
        <v>62517906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62517906</v>
      </c>
      <c r="X25" s="46">
        <f t="shared" si="4"/>
        <v>76740810</v>
      </c>
      <c r="Y25" s="46">
        <f t="shared" si="4"/>
        <v>-14222904</v>
      </c>
      <c r="Z25" s="47">
        <f>+IF(X25&lt;&gt;0,+(Y25/X25)*100,0)</f>
        <v>-18.533690222972627</v>
      </c>
      <c r="AA25" s="44">
        <f>+AA5+AA9+AA15+AA19+AA24</f>
        <v>206801550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55724265</v>
      </c>
      <c r="D28" s="19">
        <f>SUM(D29:D31)</f>
        <v>0</v>
      </c>
      <c r="E28" s="20">
        <f t="shared" si="5"/>
        <v>53726040</v>
      </c>
      <c r="F28" s="21">
        <f t="shared" si="5"/>
        <v>53726040</v>
      </c>
      <c r="G28" s="21">
        <f t="shared" si="5"/>
        <v>3259410</v>
      </c>
      <c r="H28" s="21">
        <f t="shared" si="5"/>
        <v>2720157</v>
      </c>
      <c r="I28" s="21">
        <f t="shared" si="5"/>
        <v>4085262</v>
      </c>
      <c r="J28" s="21">
        <f t="shared" si="5"/>
        <v>10064829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10064829</v>
      </c>
      <c r="X28" s="21">
        <f t="shared" si="5"/>
        <v>12339246</v>
      </c>
      <c r="Y28" s="21">
        <f t="shared" si="5"/>
        <v>-2274417</v>
      </c>
      <c r="Z28" s="4">
        <f>+IF(X28&lt;&gt;0,+(Y28/X28)*100,0)</f>
        <v>-18.43238233519293</v>
      </c>
      <c r="AA28" s="19">
        <f>SUM(AA29:AA31)</f>
        <v>53726040</v>
      </c>
    </row>
    <row r="29" spans="1:27" ht="12.75">
      <c r="A29" s="5" t="s">
        <v>33</v>
      </c>
      <c r="B29" s="3"/>
      <c r="C29" s="22">
        <v>10291957</v>
      </c>
      <c r="D29" s="22"/>
      <c r="E29" s="23">
        <v>10758220</v>
      </c>
      <c r="F29" s="24">
        <v>10758220</v>
      </c>
      <c r="G29" s="24">
        <v>897406</v>
      </c>
      <c r="H29" s="24">
        <v>856610</v>
      </c>
      <c r="I29" s="24">
        <v>1285166</v>
      </c>
      <c r="J29" s="24">
        <v>3039182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3039182</v>
      </c>
      <c r="X29" s="24">
        <v>2601999</v>
      </c>
      <c r="Y29" s="24">
        <v>437183</v>
      </c>
      <c r="Z29" s="6">
        <v>16.8</v>
      </c>
      <c r="AA29" s="22">
        <v>10758220</v>
      </c>
    </row>
    <row r="30" spans="1:27" ht="12.75">
      <c r="A30" s="5" t="s">
        <v>34</v>
      </c>
      <c r="B30" s="3"/>
      <c r="C30" s="25">
        <v>28458199</v>
      </c>
      <c r="D30" s="25"/>
      <c r="E30" s="26">
        <v>27779760</v>
      </c>
      <c r="F30" s="27">
        <v>27779760</v>
      </c>
      <c r="G30" s="27">
        <v>1903971</v>
      </c>
      <c r="H30" s="27">
        <v>1215913</v>
      </c>
      <c r="I30" s="27">
        <v>1999541</v>
      </c>
      <c r="J30" s="27">
        <v>5119425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5119425</v>
      </c>
      <c r="X30" s="27">
        <v>5977749</v>
      </c>
      <c r="Y30" s="27">
        <v>-858324</v>
      </c>
      <c r="Z30" s="7">
        <v>-14.36</v>
      </c>
      <c r="AA30" s="25">
        <v>27779760</v>
      </c>
    </row>
    <row r="31" spans="1:27" ht="12.75">
      <c r="A31" s="5" t="s">
        <v>35</v>
      </c>
      <c r="B31" s="3"/>
      <c r="C31" s="22">
        <v>16974109</v>
      </c>
      <c r="D31" s="22"/>
      <c r="E31" s="23">
        <v>15188060</v>
      </c>
      <c r="F31" s="24">
        <v>15188060</v>
      </c>
      <c r="G31" s="24">
        <v>458033</v>
      </c>
      <c r="H31" s="24">
        <v>647634</v>
      </c>
      <c r="I31" s="24">
        <v>800555</v>
      </c>
      <c r="J31" s="24">
        <v>1906222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1906222</v>
      </c>
      <c r="X31" s="24">
        <v>3759498</v>
      </c>
      <c r="Y31" s="24">
        <v>-1853276</v>
      </c>
      <c r="Z31" s="6">
        <v>-49.3</v>
      </c>
      <c r="AA31" s="22">
        <v>15188060</v>
      </c>
    </row>
    <row r="32" spans="1:27" ht="12.75">
      <c r="A32" s="2" t="s">
        <v>36</v>
      </c>
      <c r="B32" s="3"/>
      <c r="C32" s="19">
        <f aca="true" t="shared" si="6" ref="C32:Y32">SUM(C33:C37)</f>
        <v>8617446</v>
      </c>
      <c r="D32" s="19">
        <f>SUM(D33:D37)</f>
        <v>0</v>
      </c>
      <c r="E32" s="20">
        <f t="shared" si="6"/>
        <v>17917010</v>
      </c>
      <c r="F32" s="21">
        <f t="shared" si="6"/>
        <v>17917010</v>
      </c>
      <c r="G32" s="21">
        <f t="shared" si="6"/>
        <v>1818085</v>
      </c>
      <c r="H32" s="21">
        <f t="shared" si="6"/>
        <v>2121720</v>
      </c>
      <c r="I32" s="21">
        <f t="shared" si="6"/>
        <v>2017385</v>
      </c>
      <c r="J32" s="21">
        <f t="shared" si="6"/>
        <v>5957190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5957190</v>
      </c>
      <c r="X32" s="21">
        <f t="shared" si="6"/>
        <v>4453248</v>
      </c>
      <c r="Y32" s="21">
        <f t="shared" si="6"/>
        <v>1503942</v>
      </c>
      <c r="Z32" s="4">
        <f>+IF(X32&lt;&gt;0,+(Y32/X32)*100,0)</f>
        <v>33.77179981891869</v>
      </c>
      <c r="AA32" s="19">
        <f>SUM(AA33:AA37)</f>
        <v>17917010</v>
      </c>
    </row>
    <row r="33" spans="1:27" ht="12.75">
      <c r="A33" s="5" t="s">
        <v>37</v>
      </c>
      <c r="B33" s="3"/>
      <c r="C33" s="22">
        <v>7027269</v>
      </c>
      <c r="D33" s="22"/>
      <c r="E33" s="23">
        <v>10847100</v>
      </c>
      <c r="F33" s="24">
        <v>10847100</v>
      </c>
      <c r="G33" s="24">
        <v>760481</v>
      </c>
      <c r="H33" s="24">
        <v>795300</v>
      </c>
      <c r="I33" s="24">
        <v>804616</v>
      </c>
      <c r="J33" s="24">
        <v>2360397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2360397</v>
      </c>
      <c r="X33" s="24">
        <v>2685999</v>
      </c>
      <c r="Y33" s="24">
        <v>-325602</v>
      </c>
      <c r="Z33" s="6">
        <v>-12.12</v>
      </c>
      <c r="AA33" s="22">
        <v>10847100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1590177</v>
      </c>
      <c r="D35" s="22"/>
      <c r="E35" s="23">
        <v>6025460</v>
      </c>
      <c r="F35" s="24">
        <v>6025460</v>
      </c>
      <c r="G35" s="24">
        <v>346065</v>
      </c>
      <c r="H35" s="24">
        <v>441239</v>
      </c>
      <c r="I35" s="24">
        <v>397185</v>
      </c>
      <c r="J35" s="24">
        <v>1184489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1184489</v>
      </c>
      <c r="X35" s="24">
        <v>1506249</v>
      </c>
      <c r="Y35" s="24">
        <v>-321760</v>
      </c>
      <c r="Z35" s="6">
        <v>-21.36</v>
      </c>
      <c r="AA35" s="22">
        <v>6025460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>
        <v>650919</v>
      </c>
      <c r="H36" s="24">
        <v>808913</v>
      </c>
      <c r="I36" s="24">
        <v>736630</v>
      </c>
      <c r="J36" s="24">
        <v>2196462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2196462</v>
      </c>
      <c r="X36" s="24"/>
      <c r="Y36" s="24">
        <v>2196462</v>
      </c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1044450</v>
      </c>
      <c r="F37" s="27">
        <v>1044450</v>
      </c>
      <c r="G37" s="27">
        <v>60620</v>
      </c>
      <c r="H37" s="27">
        <v>76268</v>
      </c>
      <c r="I37" s="27">
        <v>78954</v>
      </c>
      <c r="J37" s="27">
        <v>215842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215842</v>
      </c>
      <c r="X37" s="27">
        <v>261000</v>
      </c>
      <c r="Y37" s="27">
        <v>-45158</v>
      </c>
      <c r="Z37" s="7">
        <v>-17.3</v>
      </c>
      <c r="AA37" s="25">
        <v>1044450</v>
      </c>
    </row>
    <row r="38" spans="1:27" ht="12.75">
      <c r="A38" s="2" t="s">
        <v>42</v>
      </c>
      <c r="B38" s="8"/>
      <c r="C38" s="19">
        <f aca="true" t="shared" si="7" ref="C38:Y38">SUM(C39:C41)</f>
        <v>28138424</v>
      </c>
      <c r="D38" s="19">
        <f>SUM(D39:D41)</f>
        <v>0</v>
      </c>
      <c r="E38" s="20">
        <f t="shared" si="7"/>
        <v>21137480</v>
      </c>
      <c r="F38" s="21">
        <f t="shared" si="7"/>
        <v>21137480</v>
      </c>
      <c r="G38" s="21">
        <f t="shared" si="7"/>
        <v>1441209</v>
      </c>
      <c r="H38" s="21">
        <f t="shared" si="7"/>
        <v>1682536</v>
      </c>
      <c r="I38" s="21">
        <f t="shared" si="7"/>
        <v>1764334</v>
      </c>
      <c r="J38" s="21">
        <f t="shared" si="7"/>
        <v>4888079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4888079</v>
      </c>
      <c r="X38" s="21">
        <f t="shared" si="7"/>
        <v>4802748</v>
      </c>
      <c r="Y38" s="21">
        <f t="shared" si="7"/>
        <v>85331</v>
      </c>
      <c r="Z38" s="4">
        <f>+IF(X38&lt;&gt;0,+(Y38/X38)*100,0)</f>
        <v>1.7767119990472122</v>
      </c>
      <c r="AA38" s="19">
        <f>SUM(AA39:AA41)</f>
        <v>21137480</v>
      </c>
    </row>
    <row r="39" spans="1:27" ht="12.75">
      <c r="A39" s="5" t="s">
        <v>43</v>
      </c>
      <c r="B39" s="3"/>
      <c r="C39" s="22">
        <v>4362153</v>
      </c>
      <c r="D39" s="22"/>
      <c r="E39" s="23">
        <v>3014580</v>
      </c>
      <c r="F39" s="24">
        <v>3014580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753750</v>
      </c>
      <c r="Y39" s="24">
        <v>-753750</v>
      </c>
      <c r="Z39" s="6">
        <v>-100</v>
      </c>
      <c r="AA39" s="22">
        <v>3014580</v>
      </c>
    </row>
    <row r="40" spans="1:27" ht="12.75">
      <c r="A40" s="5" t="s">
        <v>44</v>
      </c>
      <c r="B40" s="3"/>
      <c r="C40" s="22">
        <v>22842881</v>
      </c>
      <c r="D40" s="22"/>
      <c r="E40" s="23">
        <v>18122900</v>
      </c>
      <c r="F40" s="24">
        <v>18122900</v>
      </c>
      <c r="G40" s="24">
        <v>1441209</v>
      </c>
      <c r="H40" s="24">
        <v>1682536</v>
      </c>
      <c r="I40" s="24">
        <v>1764334</v>
      </c>
      <c r="J40" s="24">
        <v>4888079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4888079</v>
      </c>
      <c r="X40" s="24">
        <v>4048998</v>
      </c>
      <c r="Y40" s="24">
        <v>839081</v>
      </c>
      <c r="Z40" s="6">
        <v>20.72</v>
      </c>
      <c r="AA40" s="22">
        <v>18122900</v>
      </c>
    </row>
    <row r="41" spans="1:27" ht="12.75">
      <c r="A41" s="5" t="s">
        <v>45</v>
      </c>
      <c r="B41" s="3"/>
      <c r="C41" s="22">
        <v>933390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128381559</v>
      </c>
      <c r="D42" s="19">
        <f>SUM(D43:D46)</f>
        <v>0</v>
      </c>
      <c r="E42" s="20">
        <f t="shared" si="8"/>
        <v>124795590</v>
      </c>
      <c r="F42" s="21">
        <f t="shared" si="8"/>
        <v>124795590</v>
      </c>
      <c r="G42" s="21">
        <f t="shared" si="8"/>
        <v>4524396</v>
      </c>
      <c r="H42" s="21">
        <f t="shared" si="8"/>
        <v>13921706</v>
      </c>
      <c r="I42" s="21">
        <f t="shared" si="8"/>
        <v>13807376</v>
      </c>
      <c r="J42" s="21">
        <f t="shared" si="8"/>
        <v>32253478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32253478</v>
      </c>
      <c r="X42" s="21">
        <f t="shared" si="8"/>
        <v>30866493</v>
      </c>
      <c r="Y42" s="21">
        <f t="shared" si="8"/>
        <v>1386985</v>
      </c>
      <c r="Z42" s="4">
        <f>+IF(X42&lt;&gt;0,+(Y42/X42)*100,0)</f>
        <v>4.49349720423373</v>
      </c>
      <c r="AA42" s="19">
        <f>SUM(AA43:AA46)</f>
        <v>124795590</v>
      </c>
    </row>
    <row r="43" spans="1:27" ht="12.75">
      <c r="A43" s="5" t="s">
        <v>47</v>
      </c>
      <c r="B43" s="3"/>
      <c r="C43" s="22">
        <v>85602104</v>
      </c>
      <c r="D43" s="22"/>
      <c r="E43" s="23">
        <v>86442000</v>
      </c>
      <c r="F43" s="24">
        <v>86442000</v>
      </c>
      <c r="G43" s="24">
        <v>1701527</v>
      </c>
      <c r="H43" s="24">
        <v>10851697</v>
      </c>
      <c r="I43" s="24">
        <v>10744159</v>
      </c>
      <c r="J43" s="24">
        <v>23297383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23297383</v>
      </c>
      <c r="X43" s="24">
        <v>21435498</v>
      </c>
      <c r="Y43" s="24">
        <v>1861885</v>
      </c>
      <c r="Z43" s="6">
        <v>8.69</v>
      </c>
      <c r="AA43" s="22">
        <v>86442000</v>
      </c>
    </row>
    <row r="44" spans="1:27" ht="12.75">
      <c r="A44" s="5" t="s">
        <v>48</v>
      </c>
      <c r="B44" s="3"/>
      <c r="C44" s="22">
        <v>14775469</v>
      </c>
      <c r="D44" s="22"/>
      <c r="E44" s="23">
        <v>14449060</v>
      </c>
      <c r="F44" s="24">
        <v>14449060</v>
      </c>
      <c r="G44" s="24">
        <v>1110532</v>
      </c>
      <c r="H44" s="24">
        <v>1245885</v>
      </c>
      <c r="I44" s="24">
        <v>1324199</v>
      </c>
      <c r="J44" s="24">
        <v>3680616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3680616</v>
      </c>
      <c r="X44" s="24">
        <v>3562248</v>
      </c>
      <c r="Y44" s="24">
        <v>118368</v>
      </c>
      <c r="Z44" s="6">
        <v>3.32</v>
      </c>
      <c r="AA44" s="22">
        <v>14449060</v>
      </c>
    </row>
    <row r="45" spans="1:27" ht="12.75">
      <c r="A45" s="5" t="s">
        <v>49</v>
      </c>
      <c r="B45" s="3"/>
      <c r="C45" s="25">
        <v>11527046</v>
      </c>
      <c r="D45" s="25"/>
      <c r="E45" s="26">
        <v>10885580</v>
      </c>
      <c r="F45" s="27">
        <v>10885580</v>
      </c>
      <c r="G45" s="27">
        <v>821482</v>
      </c>
      <c r="H45" s="27">
        <v>818218</v>
      </c>
      <c r="I45" s="27">
        <v>828869</v>
      </c>
      <c r="J45" s="27">
        <v>2468569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2468569</v>
      </c>
      <c r="X45" s="27">
        <v>2683998</v>
      </c>
      <c r="Y45" s="27">
        <v>-215429</v>
      </c>
      <c r="Z45" s="7">
        <v>-8.03</v>
      </c>
      <c r="AA45" s="25">
        <v>10885580</v>
      </c>
    </row>
    <row r="46" spans="1:27" ht="12.75">
      <c r="A46" s="5" t="s">
        <v>50</v>
      </c>
      <c r="B46" s="3"/>
      <c r="C46" s="22">
        <v>16476940</v>
      </c>
      <c r="D46" s="22"/>
      <c r="E46" s="23">
        <v>13018950</v>
      </c>
      <c r="F46" s="24">
        <v>13018950</v>
      </c>
      <c r="G46" s="24">
        <v>890855</v>
      </c>
      <c r="H46" s="24">
        <v>1005906</v>
      </c>
      <c r="I46" s="24">
        <v>910149</v>
      </c>
      <c r="J46" s="24">
        <v>2806910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2806910</v>
      </c>
      <c r="X46" s="24">
        <v>3184749</v>
      </c>
      <c r="Y46" s="24">
        <v>-377839</v>
      </c>
      <c r="Z46" s="6">
        <v>-11.86</v>
      </c>
      <c r="AA46" s="22">
        <v>13018950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220861694</v>
      </c>
      <c r="D48" s="44">
        <f>+D28+D32+D38+D42+D47</f>
        <v>0</v>
      </c>
      <c r="E48" s="45">
        <f t="shared" si="9"/>
        <v>217576120</v>
      </c>
      <c r="F48" s="46">
        <f t="shared" si="9"/>
        <v>217576120</v>
      </c>
      <c r="G48" s="46">
        <f t="shared" si="9"/>
        <v>11043100</v>
      </c>
      <c r="H48" s="46">
        <f t="shared" si="9"/>
        <v>20446119</v>
      </c>
      <c r="I48" s="46">
        <f t="shared" si="9"/>
        <v>21674357</v>
      </c>
      <c r="J48" s="46">
        <f t="shared" si="9"/>
        <v>53163576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53163576</v>
      </c>
      <c r="X48" s="46">
        <f t="shared" si="9"/>
        <v>52461735</v>
      </c>
      <c r="Y48" s="46">
        <f t="shared" si="9"/>
        <v>701841</v>
      </c>
      <c r="Z48" s="47">
        <f>+IF(X48&lt;&gt;0,+(Y48/X48)*100,0)</f>
        <v>1.3378150760740184</v>
      </c>
      <c r="AA48" s="44">
        <f>+AA28+AA32+AA38+AA42+AA47</f>
        <v>217576120</v>
      </c>
    </row>
    <row r="49" spans="1:27" ht="12.75">
      <c r="A49" s="14" t="s">
        <v>58</v>
      </c>
      <c r="B49" s="15"/>
      <c r="C49" s="48">
        <f aca="true" t="shared" si="10" ref="C49:Y49">+C25-C48</f>
        <v>-5840929</v>
      </c>
      <c r="D49" s="48">
        <f>+D25-D48</f>
        <v>0</v>
      </c>
      <c r="E49" s="49">
        <f t="shared" si="10"/>
        <v>-10774570</v>
      </c>
      <c r="F49" s="50">
        <f t="shared" si="10"/>
        <v>-10774570</v>
      </c>
      <c r="G49" s="50">
        <f t="shared" si="10"/>
        <v>27891213</v>
      </c>
      <c r="H49" s="50">
        <f t="shared" si="10"/>
        <v>-9033938</v>
      </c>
      <c r="I49" s="50">
        <f t="shared" si="10"/>
        <v>-9502945</v>
      </c>
      <c r="J49" s="50">
        <f t="shared" si="10"/>
        <v>9354330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9354330</v>
      </c>
      <c r="X49" s="50">
        <f>IF(F25=F48,0,X25-X48)</f>
        <v>24279075</v>
      </c>
      <c r="Y49" s="50">
        <f t="shared" si="10"/>
        <v>-14924745</v>
      </c>
      <c r="Z49" s="51">
        <f>+IF(X49&lt;&gt;0,+(Y49/X49)*100,0)</f>
        <v>-61.4716376138712</v>
      </c>
      <c r="AA49" s="48">
        <f>+AA25-AA48</f>
        <v>-10774570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10969587708</v>
      </c>
      <c r="D5" s="19">
        <f>SUM(D6:D8)</f>
        <v>0</v>
      </c>
      <c r="E5" s="20">
        <f t="shared" si="0"/>
        <v>14182454898</v>
      </c>
      <c r="F5" s="21">
        <f t="shared" si="0"/>
        <v>14180554708</v>
      </c>
      <c r="G5" s="21">
        <f t="shared" si="0"/>
        <v>3235908473</v>
      </c>
      <c r="H5" s="21">
        <f t="shared" si="0"/>
        <v>633928362</v>
      </c>
      <c r="I5" s="21">
        <f t="shared" si="0"/>
        <v>552722033</v>
      </c>
      <c r="J5" s="21">
        <f t="shared" si="0"/>
        <v>4422558868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4422558868</v>
      </c>
      <c r="X5" s="21">
        <f t="shared" si="0"/>
        <v>4154532606</v>
      </c>
      <c r="Y5" s="21">
        <f t="shared" si="0"/>
        <v>268026262</v>
      </c>
      <c r="Z5" s="4">
        <f>+IF(X5&lt;&gt;0,+(Y5/X5)*100,0)</f>
        <v>6.451417943210144</v>
      </c>
      <c r="AA5" s="19">
        <f>SUM(AA6:AA8)</f>
        <v>14180554708</v>
      </c>
    </row>
    <row r="6" spans="1:27" ht="12.75">
      <c r="A6" s="5" t="s">
        <v>33</v>
      </c>
      <c r="B6" s="3"/>
      <c r="C6" s="22">
        <v>1569425553</v>
      </c>
      <c r="D6" s="22"/>
      <c r="E6" s="23">
        <v>1739035390</v>
      </c>
      <c r="F6" s="24">
        <v>1739035390</v>
      </c>
      <c r="G6" s="24">
        <v>122979815</v>
      </c>
      <c r="H6" s="24">
        <v>2818448</v>
      </c>
      <c r="I6" s="24">
        <v>160697703</v>
      </c>
      <c r="J6" s="24">
        <v>286495966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286495966</v>
      </c>
      <c r="X6" s="24">
        <v>574312230</v>
      </c>
      <c r="Y6" s="24">
        <v>-287816264</v>
      </c>
      <c r="Z6" s="6">
        <v>-50.11</v>
      </c>
      <c r="AA6" s="22">
        <v>1739035390</v>
      </c>
    </row>
    <row r="7" spans="1:27" ht="12.75">
      <c r="A7" s="5" t="s">
        <v>34</v>
      </c>
      <c r="B7" s="3"/>
      <c r="C7" s="25">
        <v>9090007499</v>
      </c>
      <c r="D7" s="25"/>
      <c r="E7" s="26">
        <v>12041324428</v>
      </c>
      <c r="F7" s="27">
        <v>12039424238</v>
      </c>
      <c r="G7" s="27">
        <v>3091329455</v>
      </c>
      <c r="H7" s="27">
        <v>626106925</v>
      </c>
      <c r="I7" s="27">
        <v>386639697</v>
      </c>
      <c r="J7" s="27">
        <v>4104076077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4104076077</v>
      </c>
      <c r="X7" s="27">
        <v>3467379053</v>
      </c>
      <c r="Y7" s="27">
        <v>636697024</v>
      </c>
      <c r="Z7" s="7">
        <v>18.36</v>
      </c>
      <c r="AA7" s="25">
        <v>12039424238</v>
      </c>
    </row>
    <row r="8" spans="1:27" ht="12.75">
      <c r="A8" s="5" t="s">
        <v>35</v>
      </c>
      <c r="B8" s="3"/>
      <c r="C8" s="22">
        <v>310154656</v>
      </c>
      <c r="D8" s="22"/>
      <c r="E8" s="23">
        <v>402095080</v>
      </c>
      <c r="F8" s="24">
        <v>402095080</v>
      </c>
      <c r="G8" s="24">
        <v>21599203</v>
      </c>
      <c r="H8" s="24">
        <v>5002989</v>
      </c>
      <c r="I8" s="24">
        <v>5384633</v>
      </c>
      <c r="J8" s="24">
        <v>31986825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31986825</v>
      </c>
      <c r="X8" s="24">
        <v>112841323</v>
      </c>
      <c r="Y8" s="24">
        <v>-80854498</v>
      </c>
      <c r="Z8" s="6">
        <v>-71.65</v>
      </c>
      <c r="AA8" s="22">
        <v>402095080</v>
      </c>
    </row>
    <row r="9" spans="1:27" ht="12.75">
      <c r="A9" s="2" t="s">
        <v>36</v>
      </c>
      <c r="B9" s="3"/>
      <c r="C9" s="19">
        <f aca="true" t="shared" si="1" ref="C9:Y9">SUM(C10:C14)</f>
        <v>1392037124</v>
      </c>
      <c r="D9" s="19">
        <f>SUM(D10:D14)</f>
        <v>0</v>
      </c>
      <c r="E9" s="20">
        <f t="shared" si="1"/>
        <v>1440811799</v>
      </c>
      <c r="F9" s="21">
        <f t="shared" si="1"/>
        <v>1440811799</v>
      </c>
      <c r="G9" s="21">
        <f t="shared" si="1"/>
        <v>62325490</v>
      </c>
      <c r="H9" s="21">
        <f t="shared" si="1"/>
        <v>84459882</v>
      </c>
      <c r="I9" s="21">
        <f t="shared" si="1"/>
        <v>71297881</v>
      </c>
      <c r="J9" s="21">
        <f t="shared" si="1"/>
        <v>218083253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218083253</v>
      </c>
      <c r="X9" s="21">
        <f t="shared" si="1"/>
        <v>342807199</v>
      </c>
      <c r="Y9" s="21">
        <f t="shared" si="1"/>
        <v>-124723946</v>
      </c>
      <c r="Z9" s="4">
        <f>+IF(X9&lt;&gt;0,+(Y9/X9)*100,0)</f>
        <v>-36.38311749689947</v>
      </c>
      <c r="AA9" s="19">
        <f>SUM(AA10:AA14)</f>
        <v>1440811799</v>
      </c>
    </row>
    <row r="10" spans="1:27" ht="12.75">
      <c r="A10" s="5" t="s">
        <v>37</v>
      </c>
      <c r="B10" s="3"/>
      <c r="C10" s="22">
        <v>150869405</v>
      </c>
      <c r="D10" s="22"/>
      <c r="E10" s="23">
        <v>215035660</v>
      </c>
      <c r="F10" s="24">
        <v>215035660</v>
      </c>
      <c r="G10" s="24">
        <v>7323335</v>
      </c>
      <c r="H10" s="24">
        <v>7975340</v>
      </c>
      <c r="I10" s="24">
        <v>5717646</v>
      </c>
      <c r="J10" s="24">
        <v>21016321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21016321</v>
      </c>
      <c r="X10" s="24">
        <v>52720092</v>
      </c>
      <c r="Y10" s="24">
        <v>-31703771</v>
      </c>
      <c r="Z10" s="6">
        <v>-60.14</v>
      </c>
      <c r="AA10" s="22">
        <v>215035660</v>
      </c>
    </row>
    <row r="11" spans="1:27" ht="12.75">
      <c r="A11" s="5" t="s">
        <v>38</v>
      </c>
      <c r="B11" s="3"/>
      <c r="C11" s="22">
        <v>26401651</v>
      </c>
      <c r="D11" s="22"/>
      <c r="E11" s="23">
        <v>69709808</v>
      </c>
      <c r="F11" s="24">
        <v>69709808</v>
      </c>
      <c r="G11" s="24">
        <v>422380</v>
      </c>
      <c r="H11" s="24">
        <v>8089823</v>
      </c>
      <c r="I11" s="24">
        <v>632341</v>
      </c>
      <c r="J11" s="24">
        <v>9144544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9144544</v>
      </c>
      <c r="X11" s="24">
        <v>17947186</v>
      </c>
      <c r="Y11" s="24">
        <v>-8802642</v>
      </c>
      <c r="Z11" s="6">
        <v>-49.05</v>
      </c>
      <c r="AA11" s="22">
        <v>69709808</v>
      </c>
    </row>
    <row r="12" spans="1:27" ht="12.75">
      <c r="A12" s="5" t="s">
        <v>39</v>
      </c>
      <c r="B12" s="3"/>
      <c r="C12" s="22">
        <v>420125258</v>
      </c>
      <c r="D12" s="22"/>
      <c r="E12" s="23">
        <v>516338725</v>
      </c>
      <c r="F12" s="24">
        <v>516338725</v>
      </c>
      <c r="G12" s="24">
        <v>33923526</v>
      </c>
      <c r="H12" s="24">
        <v>18775485</v>
      </c>
      <c r="I12" s="24">
        <v>20989466</v>
      </c>
      <c r="J12" s="24">
        <v>73688477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73688477</v>
      </c>
      <c r="X12" s="24">
        <v>120197851</v>
      </c>
      <c r="Y12" s="24">
        <v>-46509374</v>
      </c>
      <c r="Z12" s="6">
        <v>-38.69</v>
      </c>
      <c r="AA12" s="22">
        <v>516338725</v>
      </c>
    </row>
    <row r="13" spans="1:27" ht="12.75">
      <c r="A13" s="5" t="s">
        <v>40</v>
      </c>
      <c r="B13" s="3"/>
      <c r="C13" s="22">
        <v>691850886</v>
      </c>
      <c r="D13" s="22"/>
      <c r="E13" s="23">
        <v>592943588</v>
      </c>
      <c r="F13" s="24">
        <v>592943588</v>
      </c>
      <c r="G13" s="24">
        <v>20607798</v>
      </c>
      <c r="H13" s="24">
        <v>49599740</v>
      </c>
      <c r="I13" s="24">
        <v>41701628</v>
      </c>
      <c r="J13" s="24">
        <v>111909166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111909166</v>
      </c>
      <c r="X13" s="24">
        <v>116288779</v>
      </c>
      <c r="Y13" s="24">
        <v>-4379613</v>
      </c>
      <c r="Z13" s="6">
        <v>-3.77</v>
      </c>
      <c r="AA13" s="22">
        <v>592943588</v>
      </c>
    </row>
    <row r="14" spans="1:27" ht="12.75">
      <c r="A14" s="5" t="s">
        <v>41</v>
      </c>
      <c r="B14" s="3"/>
      <c r="C14" s="25">
        <v>102789924</v>
      </c>
      <c r="D14" s="25"/>
      <c r="E14" s="26">
        <v>46784018</v>
      </c>
      <c r="F14" s="27">
        <v>46784018</v>
      </c>
      <c r="G14" s="27">
        <v>48451</v>
      </c>
      <c r="H14" s="27">
        <v>19494</v>
      </c>
      <c r="I14" s="27">
        <v>2256800</v>
      </c>
      <c r="J14" s="27">
        <v>2324745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2324745</v>
      </c>
      <c r="X14" s="27">
        <v>35653291</v>
      </c>
      <c r="Y14" s="27">
        <v>-33328546</v>
      </c>
      <c r="Z14" s="7">
        <v>-93.48</v>
      </c>
      <c r="AA14" s="25">
        <v>46784018</v>
      </c>
    </row>
    <row r="15" spans="1:27" ht="12.75">
      <c r="A15" s="2" t="s">
        <v>42</v>
      </c>
      <c r="B15" s="8"/>
      <c r="C15" s="19">
        <f aca="true" t="shared" si="2" ref="C15:Y15">SUM(C16:C18)</f>
        <v>1403927976</v>
      </c>
      <c r="D15" s="19">
        <f>SUM(D16:D18)</f>
        <v>0</v>
      </c>
      <c r="E15" s="20">
        <f t="shared" si="2"/>
        <v>2470497337</v>
      </c>
      <c r="F15" s="21">
        <f t="shared" si="2"/>
        <v>2470497337</v>
      </c>
      <c r="G15" s="21">
        <f t="shared" si="2"/>
        <v>62583142</v>
      </c>
      <c r="H15" s="21">
        <f t="shared" si="2"/>
        <v>116674783</v>
      </c>
      <c r="I15" s="21">
        <f t="shared" si="2"/>
        <v>82727341</v>
      </c>
      <c r="J15" s="21">
        <f t="shared" si="2"/>
        <v>261985266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261985266</v>
      </c>
      <c r="X15" s="21">
        <f t="shared" si="2"/>
        <v>614685522</v>
      </c>
      <c r="Y15" s="21">
        <f t="shared" si="2"/>
        <v>-352700256</v>
      </c>
      <c r="Z15" s="4">
        <f>+IF(X15&lt;&gt;0,+(Y15/X15)*100,0)</f>
        <v>-57.37897565122739</v>
      </c>
      <c r="AA15" s="19">
        <f>SUM(AA16:AA18)</f>
        <v>2470497337</v>
      </c>
    </row>
    <row r="16" spans="1:27" ht="12.75">
      <c r="A16" s="5" t="s">
        <v>43</v>
      </c>
      <c r="B16" s="3"/>
      <c r="C16" s="22">
        <v>444103463</v>
      </c>
      <c r="D16" s="22"/>
      <c r="E16" s="23">
        <v>769486643</v>
      </c>
      <c r="F16" s="24">
        <v>769486643</v>
      </c>
      <c r="G16" s="24">
        <v>19425432</v>
      </c>
      <c r="H16" s="24">
        <v>52461360</v>
      </c>
      <c r="I16" s="24">
        <v>29759332</v>
      </c>
      <c r="J16" s="24">
        <v>101646124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101646124</v>
      </c>
      <c r="X16" s="24">
        <v>157003654</v>
      </c>
      <c r="Y16" s="24">
        <v>-55357530</v>
      </c>
      <c r="Z16" s="6">
        <v>-35.26</v>
      </c>
      <c r="AA16" s="22">
        <v>769486643</v>
      </c>
    </row>
    <row r="17" spans="1:27" ht="12.75">
      <c r="A17" s="5" t="s">
        <v>44</v>
      </c>
      <c r="B17" s="3"/>
      <c r="C17" s="22">
        <v>980056181</v>
      </c>
      <c r="D17" s="22"/>
      <c r="E17" s="23">
        <v>1640970206</v>
      </c>
      <c r="F17" s="24">
        <v>1640970206</v>
      </c>
      <c r="G17" s="24">
        <v>39808829</v>
      </c>
      <c r="H17" s="24">
        <v>62312857</v>
      </c>
      <c r="I17" s="24">
        <v>50744417</v>
      </c>
      <c r="J17" s="24">
        <v>152866103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152866103</v>
      </c>
      <c r="X17" s="24">
        <v>438531010</v>
      </c>
      <c r="Y17" s="24">
        <v>-285664907</v>
      </c>
      <c r="Z17" s="6">
        <v>-65.14</v>
      </c>
      <c r="AA17" s="22">
        <v>1640970206</v>
      </c>
    </row>
    <row r="18" spans="1:27" ht="12.75">
      <c r="A18" s="5" t="s">
        <v>45</v>
      </c>
      <c r="B18" s="3"/>
      <c r="C18" s="22">
        <v>-20231668</v>
      </c>
      <c r="D18" s="22"/>
      <c r="E18" s="23">
        <v>60040488</v>
      </c>
      <c r="F18" s="24">
        <v>60040488</v>
      </c>
      <c r="G18" s="24">
        <v>3348881</v>
      </c>
      <c r="H18" s="24">
        <v>1900566</v>
      </c>
      <c r="I18" s="24">
        <v>2223592</v>
      </c>
      <c r="J18" s="24">
        <v>7473039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7473039</v>
      </c>
      <c r="X18" s="24">
        <v>19150858</v>
      </c>
      <c r="Y18" s="24">
        <v>-11677819</v>
      </c>
      <c r="Z18" s="6">
        <v>-60.98</v>
      </c>
      <c r="AA18" s="22">
        <v>60040488</v>
      </c>
    </row>
    <row r="19" spans="1:27" ht="12.75">
      <c r="A19" s="2" t="s">
        <v>46</v>
      </c>
      <c r="B19" s="8"/>
      <c r="C19" s="19">
        <f aca="true" t="shared" si="3" ref="C19:Y19">SUM(C20:C23)</f>
        <v>11659461352</v>
      </c>
      <c r="D19" s="19">
        <f>SUM(D20:D23)</f>
        <v>0</v>
      </c>
      <c r="E19" s="20">
        <f t="shared" si="3"/>
        <v>16122397509</v>
      </c>
      <c r="F19" s="21">
        <f t="shared" si="3"/>
        <v>16122397509</v>
      </c>
      <c r="G19" s="21">
        <f t="shared" si="3"/>
        <v>1402301872</v>
      </c>
      <c r="H19" s="21">
        <f t="shared" si="3"/>
        <v>917258058</v>
      </c>
      <c r="I19" s="21">
        <f t="shared" si="3"/>
        <v>1194236913</v>
      </c>
      <c r="J19" s="21">
        <f t="shared" si="3"/>
        <v>3513796843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3513796843</v>
      </c>
      <c r="X19" s="21">
        <f t="shared" si="3"/>
        <v>3719885573</v>
      </c>
      <c r="Y19" s="21">
        <f t="shared" si="3"/>
        <v>-206088730</v>
      </c>
      <c r="Z19" s="4">
        <f>+IF(X19&lt;&gt;0,+(Y19/X19)*100,0)</f>
        <v>-5.540190039603673</v>
      </c>
      <c r="AA19" s="19">
        <f>SUM(AA20:AA23)</f>
        <v>16122397509</v>
      </c>
    </row>
    <row r="20" spans="1:27" ht="12.75">
      <c r="A20" s="5" t="s">
        <v>47</v>
      </c>
      <c r="B20" s="3"/>
      <c r="C20" s="22">
        <v>6615674260</v>
      </c>
      <c r="D20" s="22"/>
      <c r="E20" s="23">
        <v>7728914127</v>
      </c>
      <c r="F20" s="24">
        <v>7728914127</v>
      </c>
      <c r="G20" s="24">
        <v>675209197</v>
      </c>
      <c r="H20" s="24">
        <v>353823678</v>
      </c>
      <c r="I20" s="24">
        <v>860073303</v>
      </c>
      <c r="J20" s="24">
        <v>1889106178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1889106178</v>
      </c>
      <c r="X20" s="24">
        <v>1947747543</v>
      </c>
      <c r="Y20" s="24">
        <v>-58641365</v>
      </c>
      <c r="Z20" s="6">
        <v>-3.01</v>
      </c>
      <c r="AA20" s="22">
        <v>7728914127</v>
      </c>
    </row>
    <row r="21" spans="1:27" ht="12.75">
      <c r="A21" s="5" t="s">
        <v>48</v>
      </c>
      <c r="B21" s="3"/>
      <c r="C21" s="22">
        <v>2871700505</v>
      </c>
      <c r="D21" s="22"/>
      <c r="E21" s="23">
        <v>5271224798</v>
      </c>
      <c r="F21" s="24">
        <v>5271224798</v>
      </c>
      <c r="G21" s="24">
        <v>404021966</v>
      </c>
      <c r="H21" s="24">
        <v>357428733</v>
      </c>
      <c r="I21" s="24">
        <v>162277124</v>
      </c>
      <c r="J21" s="24">
        <v>923727823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923727823</v>
      </c>
      <c r="X21" s="24">
        <v>1075978664</v>
      </c>
      <c r="Y21" s="24">
        <v>-152250841</v>
      </c>
      <c r="Z21" s="6">
        <v>-14.15</v>
      </c>
      <c r="AA21" s="22">
        <v>5271224798</v>
      </c>
    </row>
    <row r="22" spans="1:27" ht="12.75">
      <c r="A22" s="5" t="s">
        <v>49</v>
      </c>
      <c r="B22" s="3"/>
      <c r="C22" s="25">
        <v>1332863441</v>
      </c>
      <c r="D22" s="25"/>
      <c r="E22" s="26">
        <v>1978442969</v>
      </c>
      <c r="F22" s="27">
        <v>1978442969</v>
      </c>
      <c r="G22" s="27">
        <v>159633594</v>
      </c>
      <c r="H22" s="27">
        <v>120576717</v>
      </c>
      <c r="I22" s="27">
        <v>111848764</v>
      </c>
      <c r="J22" s="27">
        <v>392059075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392059075</v>
      </c>
      <c r="X22" s="27">
        <v>423548153</v>
      </c>
      <c r="Y22" s="27">
        <v>-31489078</v>
      </c>
      <c r="Z22" s="7">
        <v>-7.43</v>
      </c>
      <c r="AA22" s="25">
        <v>1978442969</v>
      </c>
    </row>
    <row r="23" spans="1:27" ht="12.75">
      <c r="A23" s="5" t="s">
        <v>50</v>
      </c>
      <c r="B23" s="3"/>
      <c r="C23" s="22">
        <v>839223146</v>
      </c>
      <c r="D23" s="22"/>
      <c r="E23" s="23">
        <v>1143815615</v>
      </c>
      <c r="F23" s="24">
        <v>1143815615</v>
      </c>
      <c r="G23" s="24">
        <v>163437115</v>
      </c>
      <c r="H23" s="24">
        <v>85428930</v>
      </c>
      <c r="I23" s="24">
        <v>60037722</v>
      </c>
      <c r="J23" s="24">
        <v>308903767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308903767</v>
      </c>
      <c r="X23" s="24">
        <v>272611213</v>
      </c>
      <c r="Y23" s="24">
        <v>36292554</v>
      </c>
      <c r="Z23" s="6">
        <v>13.31</v>
      </c>
      <c r="AA23" s="22">
        <v>1143815615</v>
      </c>
    </row>
    <row r="24" spans="1:27" ht="12.75">
      <c r="A24" s="2" t="s">
        <v>51</v>
      </c>
      <c r="B24" s="8" t="s">
        <v>52</v>
      </c>
      <c r="C24" s="19">
        <v>751934414</v>
      </c>
      <c r="D24" s="19"/>
      <c r="E24" s="20">
        <v>898562106</v>
      </c>
      <c r="F24" s="21">
        <v>898562106</v>
      </c>
      <c r="G24" s="21">
        <v>4943713</v>
      </c>
      <c r="H24" s="21">
        <v>287220</v>
      </c>
      <c r="I24" s="21">
        <v>7586420</v>
      </c>
      <c r="J24" s="21">
        <v>12817353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12817353</v>
      </c>
      <c r="X24" s="21">
        <v>87685820</v>
      </c>
      <c r="Y24" s="21">
        <v>-74868467</v>
      </c>
      <c r="Z24" s="4">
        <v>-85.38</v>
      </c>
      <c r="AA24" s="19">
        <v>898562106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26176948574</v>
      </c>
      <c r="D25" s="44">
        <f>+D5+D9+D15+D19+D24</f>
        <v>0</v>
      </c>
      <c r="E25" s="45">
        <f t="shared" si="4"/>
        <v>35114723649</v>
      </c>
      <c r="F25" s="46">
        <f t="shared" si="4"/>
        <v>35112823459</v>
      </c>
      <c r="G25" s="46">
        <f t="shared" si="4"/>
        <v>4768062690</v>
      </c>
      <c r="H25" s="46">
        <f t="shared" si="4"/>
        <v>1752608305</v>
      </c>
      <c r="I25" s="46">
        <f t="shared" si="4"/>
        <v>1908570588</v>
      </c>
      <c r="J25" s="46">
        <f t="shared" si="4"/>
        <v>8429241583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8429241583</v>
      </c>
      <c r="X25" s="46">
        <f t="shared" si="4"/>
        <v>8919596720</v>
      </c>
      <c r="Y25" s="46">
        <f t="shared" si="4"/>
        <v>-490355137</v>
      </c>
      <c r="Z25" s="47">
        <f>+IF(X25&lt;&gt;0,+(Y25/X25)*100,0)</f>
        <v>-5.497503445424829</v>
      </c>
      <c r="AA25" s="44">
        <f>+AA5+AA9+AA15+AA19+AA24</f>
        <v>35112823459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6563152523</v>
      </c>
      <c r="D28" s="19">
        <f>SUM(D29:D31)</f>
        <v>0</v>
      </c>
      <c r="E28" s="20">
        <f t="shared" si="5"/>
        <v>7963783722</v>
      </c>
      <c r="F28" s="21">
        <f t="shared" si="5"/>
        <v>7964135245</v>
      </c>
      <c r="G28" s="21">
        <f t="shared" si="5"/>
        <v>438945613</v>
      </c>
      <c r="H28" s="21">
        <f t="shared" si="5"/>
        <v>608759096</v>
      </c>
      <c r="I28" s="21">
        <f t="shared" si="5"/>
        <v>481825418</v>
      </c>
      <c r="J28" s="21">
        <f t="shared" si="5"/>
        <v>1529530127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1529530127</v>
      </c>
      <c r="X28" s="21">
        <f t="shared" si="5"/>
        <v>1881129105</v>
      </c>
      <c r="Y28" s="21">
        <f t="shared" si="5"/>
        <v>-351598978</v>
      </c>
      <c r="Z28" s="4">
        <f>+IF(X28&lt;&gt;0,+(Y28/X28)*100,0)</f>
        <v>-18.690847803346276</v>
      </c>
      <c r="AA28" s="19">
        <f>SUM(AA29:AA31)</f>
        <v>7964135245</v>
      </c>
    </row>
    <row r="29" spans="1:27" ht="12.75">
      <c r="A29" s="5" t="s">
        <v>33</v>
      </c>
      <c r="B29" s="3"/>
      <c r="C29" s="22">
        <v>1422023271</v>
      </c>
      <c r="D29" s="22"/>
      <c r="E29" s="23">
        <v>2118093366</v>
      </c>
      <c r="F29" s="24">
        <v>2118444789</v>
      </c>
      <c r="G29" s="24">
        <v>126448081</v>
      </c>
      <c r="H29" s="24">
        <v>157376441</v>
      </c>
      <c r="I29" s="24">
        <v>160054549</v>
      </c>
      <c r="J29" s="24">
        <v>443879071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443879071</v>
      </c>
      <c r="X29" s="24">
        <v>560563552</v>
      </c>
      <c r="Y29" s="24">
        <v>-116684481</v>
      </c>
      <c r="Z29" s="6">
        <v>-20.82</v>
      </c>
      <c r="AA29" s="22">
        <v>2118444789</v>
      </c>
    </row>
    <row r="30" spans="1:27" ht="12.75">
      <c r="A30" s="5" t="s">
        <v>34</v>
      </c>
      <c r="B30" s="3"/>
      <c r="C30" s="25">
        <v>3746278175</v>
      </c>
      <c r="D30" s="25"/>
      <c r="E30" s="26">
        <v>3561988138</v>
      </c>
      <c r="F30" s="27">
        <v>3561988238</v>
      </c>
      <c r="G30" s="27">
        <v>215824753</v>
      </c>
      <c r="H30" s="27">
        <v>324155977</v>
      </c>
      <c r="I30" s="27">
        <v>167149357</v>
      </c>
      <c r="J30" s="27">
        <v>707130087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707130087</v>
      </c>
      <c r="X30" s="27">
        <v>807225179</v>
      </c>
      <c r="Y30" s="27">
        <v>-100095092</v>
      </c>
      <c r="Z30" s="7">
        <v>-12.4</v>
      </c>
      <c r="AA30" s="25">
        <v>3561988238</v>
      </c>
    </row>
    <row r="31" spans="1:27" ht="12.75">
      <c r="A31" s="5" t="s">
        <v>35</v>
      </c>
      <c r="B31" s="3"/>
      <c r="C31" s="22">
        <v>1394851077</v>
      </c>
      <c r="D31" s="22"/>
      <c r="E31" s="23">
        <v>2283702218</v>
      </c>
      <c r="F31" s="24">
        <v>2283702218</v>
      </c>
      <c r="G31" s="24">
        <v>96672779</v>
      </c>
      <c r="H31" s="24">
        <v>127226678</v>
      </c>
      <c r="I31" s="24">
        <v>154621512</v>
      </c>
      <c r="J31" s="24">
        <v>378520969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378520969</v>
      </c>
      <c r="X31" s="24">
        <v>513340374</v>
      </c>
      <c r="Y31" s="24">
        <v>-134819405</v>
      </c>
      <c r="Z31" s="6">
        <v>-26.26</v>
      </c>
      <c r="AA31" s="22">
        <v>2283702218</v>
      </c>
    </row>
    <row r="32" spans="1:27" ht="12.75">
      <c r="A32" s="2" t="s">
        <v>36</v>
      </c>
      <c r="B32" s="3"/>
      <c r="C32" s="19">
        <f aca="true" t="shared" si="6" ref="C32:Y32">SUM(C33:C37)</f>
        <v>3010378965</v>
      </c>
      <c r="D32" s="19">
        <f>SUM(D33:D37)</f>
        <v>0</v>
      </c>
      <c r="E32" s="20">
        <f t="shared" si="6"/>
        <v>3911884536</v>
      </c>
      <c r="F32" s="21">
        <f t="shared" si="6"/>
        <v>3912901823</v>
      </c>
      <c r="G32" s="21">
        <f t="shared" si="6"/>
        <v>206170928</v>
      </c>
      <c r="H32" s="21">
        <f t="shared" si="6"/>
        <v>266226038</v>
      </c>
      <c r="I32" s="21">
        <f t="shared" si="6"/>
        <v>208967769</v>
      </c>
      <c r="J32" s="21">
        <f t="shared" si="6"/>
        <v>681364735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681364735</v>
      </c>
      <c r="X32" s="21">
        <f t="shared" si="6"/>
        <v>909962265</v>
      </c>
      <c r="Y32" s="21">
        <f t="shared" si="6"/>
        <v>-228597530</v>
      </c>
      <c r="Z32" s="4">
        <f>+IF(X32&lt;&gt;0,+(Y32/X32)*100,0)</f>
        <v>-25.121649412572072</v>
      </c>
      <c r="AA32" s="19">
        <f>SUM(AA33:AA37)</f>
        <v>3912901823</v>
      </c>
    </row>
    <row r="33" spans="1:27" ht="12.75">
      <c r="A33" s="5" t="s">
        <v>37</v>
      </c>
      <c r="B33" s="3"/>
      <c r="C33" s="22">
        <v>532850434</v>
      </c>
      <c r="D33" s="22"/>
      <c r="E33" s="23">
        <v>960771125</v>
      </c>
      <c r="F33" s="24">
        <v>960771125</v>
      </c>
      <c r="G33" s="24">
        <v>50803677</v>
      </c>
      <c r="H33" s="24">
        <v>50742987</v>
      </c>
      <c r="I33" s="24">
        <v>55560089</v>
      </c>
      <c r="J33" s="24">
        <v>157106753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157106753</v>
      </c>
      <c r="X33" s="24">
        <v>233068723</v>
      </c>
      <c r="Y33" s="24">
        <v>-75961970</v>
      </c>
      <c r="Z33" s="6">
        <v>-32.59</v>
      </c>
      <c r="AA33" s="22">
        <v>960771125</v>
      </c>
    </row>
    <row r="34" spans="1:27" ht="12.75">
      <c r="A34" s="5" t="s">
        <v>38</v>
      </c>
      <c r="B34" s="3"/>
      <c r="C34" s="22">
        <v>312060727</v>
      </c>
      <c r="D34" s="22"/>
      <c r="E34" s="23">
        <v>359605628</v>
      </c>
      <c r="F34" s="24">
        <v>359605628</v>
      </c>
      <c r="G34" s="24">
        <v>37379268</v>
      </c>
      <c r="H34" s="24">
        <v>43264829</v>
      </c>
      <c r="I34" s="24">
        <v>29351994</v>
      </c>
      <c r="J34" s="24">
        <v>109996091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109996091</v>
      </c>
      <c r="X34" s="24">
        <v>87259874</v>
      </c>
      <c r="Y34" s="24">
        <v>22736217</v>
      </c>
      <c r="Z34" s="6">
        <v>26.06</v>
      </c>
      <c r="AA34" s="22">
        <v>359605628</v>
      </c>
    </row>
    <row r="35" spans="1:27" ht="12.75">
      <c r="A35" s="5" t="s">
        <v>39</v>
      </c>
      <c r="B35" s="3"/>
      <c r="C35" s="22">
        <v>1186840560</v>
      </c>
      <c r="D35" s="22"/>
      <c r="E35" s="23">
        <v>1345982714</v>
      </c>
      <c r="F35" s="24">
        <v>1345982714</v>
      </c>
      <c r="G35" s="24">
        <v>86802728</v>
      </c>
      <c r="H35" s="24">
        <v>122093513</v>
      </c>
      <c r="I35" s="24">
        <v>83249647</v>
      </c>
      <c r="J35" s="24">
        <v>292145888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292145888</v>
      </c>
      <c r="X35" s="24">
        <v>330123231</v>
      </c>
      <c r="Y35" s="24">
        <v>-37977343</v>
      </c>
      <c r="Z35" s="6">
        <v>-11.5</v>
      </c>
      <c r="AA35" s="22">
        <v>1345982714</v>
      </c>
    </row>
    <row r="36" spans="1:27" ht="12.75">
      <c r="A36" s="5" t="s">
        <v>40</v>
      </c>
      <c r="B36" s="3"/>
      <c r="C36" s="22">
        <v>682725111</v>
      </c>
      <c r="D36" s="22"/>
      <c r="E36" s="23">
        <v>910168832</v>
      </c>
      <c r="F36" s="24">
        <v>911186119</v>
      </c>
      <c r="G36" s="24">
        <v>13128058</v>
      </c>
      <c r="H36" s="24">
        <v>35184162</v>
      </c>
      <c r="I36" s="24">
        <v>19228831</v>
      </c>
      <c r="J36" s="24">
        <v>67541051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67541051</v>
      </c>
      <c r="X36" s="24">
        <v>177453642</v>
      </c>
      <c r="Y36" s="24">
        <v>-109912591</v>
      </c>
      <c r="Z36" s="6">
        <v>-61.94</v>
      </c>
      <c r="AA36" s="22">
        <v>911186119</v>
      </c>
    </row>
    <row r="37" spans="1:27" ht="12.75">
      <c r="A37" s="5" t="s">
        <v>41</v>
      </c>
      <c r="B37" s="3"/>
      <c r="C37" s="25">
        <v>295902133</v>
      </c>
      <c r="D37" s="25"/>
      <c r="E37" s="26">
        <v>335356237</v>
      </c>
      <c r="F37" s="27">
        <v>335356237</v>
      </c>
      <c r="G37" s="27">
        <v>18057197</v>
      </c>
      <c r="H37" s="27">
        <v>14940547</v>
      </c>
      <c r="I37" s="27">
        <v>21577208</v>
      </c>
      <c r="J37" s="27">
        <v>54574952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54574952</v>
      </c>
      <c r="X37" s="27">
        <v>82056795</v>
      </c>
      <c r="Y37" s="27">
        <v>-27481843</v>
      </c>
      <c r="Z37" s="7">
        <v>-33.49</v>
      </c>
      <c r="AA37" s="25">
        <v>335356237</v>
      </c>
    </row>
    <row r="38" spans="1:27" ht="12.75">
      <c r="A38" s="2" t="s">
        <v>42</v>
      </c>
      <c r="B38" s="8"/>
      <c r="C38" s="19">
        <f aca="true" t="shared" si="7" ref="C38:Y38">SUM(C39:C41)</f>
        <v>2959230583</v>
      </c>
      <c r="D38" s="19">
        <f>SUM(D39:D41)</f>
        <v>0</v>
      </c>
      <c r="E38" s="20">
        <f t="shared" si="7"/>
        <v>4061907191</v>
      </c>
      <c r="F38" s="21">
        <f t="shared" si="7"/>
        <v>4058638425</v>
      </c>
      <c r="G38" s="21">
        <f t="shared" si="7"/>
        <v>206758919</v>
      </c>
      <c r="H38" s="21">
        <f t="shared" si="7"/>
        <v>260855028</v>
      </c>
      <c r="I38" s="21">
        <f t="shared" si="7"/>
        <v>263122282</v>
      </c>
      <c r="J38" s="21">
        <f t="shared" si="7"/>
        <v>730736229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730736229</v>
      </c>
      <c r="X38" s="21">
        <f t="shared" si="7"/>
        <v>933233169</v>
      </c>
      <c r="Y38" s="21">
        <f t="shared" si="7"/>
        <v>-202496940</v>
      </c>
      <c r="Z38" s="4">
        <f>+IF(X38&lt;&gt;0,+(Y38/X38)*100,0)</f>
        <v>-21.698429366477008</v>
      </c>
      <c r="AA38" s="19">
        <f>SUM(AA39:AA41)</f>
        <v>4058638425</v>
      </c>
    </row>
    <row r="39" spans="1:27" ht="12.75">
      <c r="A39" s="5" t="s">
        <v>43</v>
      </c>
      <c r="B39" s="3"/>
      <c r="C39" s="22">
        <v>1112782201</v>
      </c>
      <c r="D39" s="22"/>
      <c r="E39" s="23">
        <v>1524331264</v>
      </c>
      <c r="F39" s="24">
        <v>1521062498</v>
      </c>
      <c r="G39" s="24">
        <v>80579364</v>
      </c>
      <c r="H39" s="24">
        <v>98557669</v>
      </c>
      <c r="I39" s="24">
        <v>96956468</v>
      </c>
      <c r="J39" s="24">
        <v>276093501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276093501</v>
      </c>
      <c r="X39" s="24">
        <v>337876686</v>
      </c>
      <c r="Y39" s="24">
        <v>-61783185</v>
      </c>
      <c r="Z39" s="6">
        <v>-18.29</v>
      </c>
      <c r="AA39" s="22">
        <v>1521062498</v>
      </c>
    </row>
    <row r="40" spans="1:27" ht="12.75">
      <c r="A40" s="5" t="s">
        <v>44</v>
      </c>
      <c r="B40" s="3"/>
      <c r="C40" s="22">
        <v>1569053971</v>
      </c>
      <c r="D40" s="22"/>
      <c r="E40" s="23">
        <v>2189596528</v>
      </c>
      <c r="F40" s="24">
        <v>2189596528</v>
      </c>
      <c r="G40" s="24">
        <v>106411040</v>
      </c>
      <c r="H40" s="24">
        <v>139815354</v>
      </c>
      <c r="I40" s="24">
        <v>144604360</v>
      </c>
      <c r="J40" s="24">
        <v>390830754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390830754</v>
      </c>
      <c r="X40" s="24">
        <v>514345454</v>
      </c>
      <c r="Y40" s="24">
        <v>-123514700</v>
      </c>
      <c r="Z40" s="6">
        <v>-24.01</v>
      </c>
      <c r="AA40" s="22">
        <v>2189596528</v>
      </c>
    </row>
    <row r="41" spans="1:27" ht="12.75">
      <c r="A41" s="5" t="s">
        <v>45</v>
      </c>
      <c r="B41" s="3"/>
      <c r="C41" s="22">
        <v>277394411</v>
      </c>
      <c r="D41" s="22"/>
      <c r="E41" s="23">
        <v>347979399</v>
      </c>
      <c r="F41" s="24">
        <v>347979399</v>
      </c>
      <c r="G41" s="24">
        <v>19768515</v>
      </c>
      <c r="H41" s="24">
        <v>22482005</v>
      </c>
      <c r="I41" s="24">
        <v>21561454</v>
      </c>
      <c r="J41" s="24">
        <v>63811974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63811974</v>
      </c>
      <c r="X41" s="24">
        <v>81011029</v>
      </c>
      <c r="Y41" s="24">
        <v>-17199055</v>
      </c>
      <c r="Z41" s="6">
        <v>-21.23</v>
      </c>
      <c r="AA41" s="22">
        <v>347979399</v>
      </c>
    </row>
    <row r="42" spans="1:27" ht="12.75">
      <c r="A42" s="2" t="s">
        <v>46</v>
      </c>
      <c r="B42" s="8"/>
      <c r="C42" s="19">
        <f aca="true" t="shared" si="8" ref="C42:Y42">SUM(C43:C46)</f>
        <v>10481013473</v>
      </c>
      <c r="D42" s="19">
        <f>SUM(D43:D46)</f>
        <v>0</v>
      </c>
      <c r="E42" s="20">
        <f t="shared" si="8"/>
        <v>13164467054</v>
      </c>
      <c r="F42" s="21">
        <f t="shared" si="8"/>
        <v>13164467054</v>
      </c>
      <c r="G42" s="21">
        <f t="shared" si="8"/>
        <v>943843664</v>
      </c>
      <c r="H42" s="21">
        <f t="shared" si="8"/>
        <v>1251891396</v>
      </c>
      <c r="I42" s="21">
        <f t="shared" si="8"/>
        <v>893676216</v>
      </c>
      <c r="J42" s="21">
        <f t="shared" si="8"/>
        <v>3089411276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3089411276</v>
      </c>
      <c r="X42" s="21">
        <f t="shared" si="8"/>
        <v>3515145497</v>
      </c>
      <c r="Y42" s="21">
        <f t="shared" si="8"/>
        <v>-425734221</v>
      </c>
      <c r="Z42" s="4">
        <f>+IF(X42&lt;&gt;0,+(Y42/X42)*100,0)</f>
        <v>-12.111425298422008</v>
      </c>
      <c r="AA42" s="19">
        <f>SUM(AA43:AA46)</f>
        <v>13164467054</v>
      </c>
    </row>
    <row r="43" spans="1:27" ht="12.75">
      <c r="A43" s="5" t="s">
        <v>47</v>
      </c>
      <c r="B43" s="3"/>
      <c r="C43" s="22">
        <v>5986936598</v>
      </c>
      <c r="D43" s="22"/>
      <c r="E43" s="23">
        <v>6916377062</v>
      </c>
      <c r="F43" s="24">
        <v>6916377062</v>
      </c>
      <c r="G43" s="24">
        <v>665801252</v>
      </c>
      <c r="H43" s="24">
        <v>739394809</v>
      </c>
      <c r="I43" s="24">
        <v>459349783</v>
      </c>
      <c r="J43" s="24">
        <v>1864545844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1864545844</v>
      </c>
      <c r="X43" s="24">
        <v>1924714567</v>
      </c>
      <c r="Y43" s="24">
        <v>-60168723</v>
      </c>
      <c r="Z43" s="6">
        <v>-3.13</v>
      </c>
      <c r="AA43" s="22">
        <v>6916377062</v>
      </c>
    </row>
    <row r="44" spans="1:27" ht="12.75">
      <c r="A44" s="5" t="s">
        <v>48</v>
      </c>
      <c r="B44" s="3"/>
      <c r="C44" s="22">
        <v>2592015802</v>
      </c>
      <c r="D44" s="22"/>
      <c r="E44" s="23">
        <v>3579302490</v>
      </c>
      <c r="F44" s="24">
        <v>3579302490</v>
      </c>
      <c r="G44" s="24">
        <v>141979858</v>
      </c>
      <c r="H44" s="24">
        <v>290687794</v>
      </c>
      <c r="I44" s="24">
        <v>240972286</v>
      </c>
      <c r="J44" s="24">
        <v>673639938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673639938</v>
      </c>
      <c r="X44" s="24">
        <v>1027273368</v>
      </c>
      <c r="Y44" s="24">
        <v>-353633430</v>
      </c>
      <c r="Z44" s="6">
        <v>-34.42</v>
      </c>
      <c r="AA44" s="22">
        <v>3579302490</v>
      </c>
    </row>
    <row r="45" spans="1:27" ht="12.75">
      <c r="A45" s="5" t="s">
        <v>49</v>
      </c>
      <c r="B45" s="3"/>
      <c r="C45" s="25">
        <v>1091712849</v>
      </c>
      <c r="D45" s="25"/>
      <c r="E45" s="26">
        <v>1652716119</v>
      </c>
      <c r="F45" s="27">
        <v>1652716119</v>
      </c>
      <c r="G45" s="27">
        <v>75539766</v>
      </c>
      <c r="H45" s="27">
        <v>106838280</v>
      </c>
      <c r="I45" s="27">
        <v>106910572</v>
      </c>
      <c r="J45" s="27">
        <v>289288618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289288618</v>
      </c>
      <c r="X45" s="27">
        <v>310589312</v>
      </c>
      <c r="Y45" s="27">
        <v>-21300694</v>
      </c>
      <c r="Z45" s="7">
        <v>-6.86</v>
      </c>
      <c r="AA45" s="25">
        <v>1652716119</v>
      </c>
    </row>
    <row r="46" spans="1:27" ht="12.75">
      <c r="A46" s="5" t="s">
        <v>50</v>
      </c>
      <c r="B46" s="3"/>
      <c r="C46" s="22">
        <v>810348224</v>
      </c>
      <c r="D46" s="22"/>
      <c r="E46" s="23">
        <v>1016071383</v>
      </c>
      <c r="F46" s="24">
        <v>1016071383</v>
      </c>
      <c r="G46" s="24">
        <v>60522788</v>
      </c>
      <c r="H46" s="24">
        <v>114970513</v>
      </c>
      <c r="I46" s="24">
        <v>86443575</v>
      </c>
      <c r="J46" s="24">
        <v>261936876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261936876</v>
      </c>
      <c r="X46" s="24">
        <v>252568250</v>
      </c>
      <c r="Y46" s="24">
        <v>9368626</v>
      </c>
      <c r="Z46" s="6">
        <v>3.71</v>
      </c>
      <c r="AA46" s="22">
        <v>1016071383</v>
      </c>
    </row>
    <row r="47" spans="1:27" ht="12.75">
      <c r="A47" s="2" t="s">
        <v>51</v>
      </c>
      <c r="B47" s="8" t="s">
        <v>52</v>
      </c>
      <c r="C47" s="19">
        <v>38139296</v>
      </c>
      <c r="D47" s="19"/>
      <c r="E47" s="20">
        <v>51211417</v>
      </c>
      <c r="F47" s="21">
        <v>51211417</v>
      </c>
      <c r="G47" s="21">
        <v>2636389</v>
      </c>
      <c r="H47" s="21">
        <v>2672976</v>
      </c>
      <c r="I47" s="21">
        <v>4995695</v>
      </c>
      <c r="J47" s="21">
        <v>10305060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10305060</v>
      </c>
      <c r="X47" s="21">
        <v>10021373</v>
      </c>
      <c r="Y47" s="21">
        <v>283687</v>
      </c>
      <c r="Z47" s="4">
        <v>2.83</v>
      </c>
      <c r="AA47" s="19">
        <v>51211417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23051914840</v>
      </c>
      <c r="D48" s="44">
        <f>+D28+D32+D38+D42+D47</f>
        <v>0</v>
      </c>
      <c r="E48" s="45">
        <f t="shared" si="9"/>
        <v>29153253920</v>
      </c>
      <c r="F48" s="46">
        <f t="shared" si="9"/>
        <v>29151353964</v>
      </c>
      <c r="G48" s="46">
        <f t="shared" si="9"/>
        <v>1798355513</v>
      </c>
      <c r="H48" s="46">
        <f t="shared" si="9"/>
        <v>2390404534</v>
      </c>
      <c r="I48" s="46">
        <f t="shared" si="9"/>
        <v>1852587380</v>
      </c>
      <c r="J48" s="46">
        <f t="shared" si="9"/>
        <v>6041347427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6041347427</v>
      </c>
      <c r="X48" s="46">
        <f t="shared" si="9"/>
        <v>7249491409</v>
      </c>
      <c r="Y48" s="46">
        <f t="shared" si="9"/>
        <v>-1208143982</v>
      </c>
      <c r="Z48" s="47">
        <f>+IF(X48&lt;&gt;0,+(Y48/X48)*100,0)</f>
        <v>-16.665223997646645</v>
      </c>
      <c r="AA48" s="44">
        <f>+AA28+AA32+AA38+AA42+AA47</f>
        <v>29151353964</v>
      </c>
    </row>
    <row r="49" spans="1:27" ht="12.75">
      <c r="A49" s="14" t="s">
        <v>58</v>
      </c>
      <c r="B49" s="15"/>
      <c r="C49" s="48">
        <f aca="true" t="shared" si="10" ref="C49:Y49">+C25-C48</f>
        <v>3125033734</v>
      </c>
      <c r="D49" s="48">
        <f>+D25-D48</f>
        <v>0</v>
      </c>
      <c r="E49" s="49">
        <f t="shared" si="10"/>
        <v>5961469729</v>
      </c>
      <c r="F49" s="50">
        <f t="shared" si="10"/>
        <v>5961469495</v>
      </c>
      <c r="G49" s="50">
        <f t="shared" si="10"/>
        <v>2969707177</v>
      </c>
      <c r="H49" s="50">
        <f t="shared" si="10"/>
        <v>-637796229</v>
      </c>
      <c r="I49" s="50">
        <f t="shared" si="10"/>
        <v>55983208</v>
      </c>
      <c r="J49" s="50">
        <f t="shared" si="10"/>
        <v>2387894156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2387894156</v>
      </c>
      <c r="X49" s="50">
        <f>IF(F25=F48,0,X25-X48)</f>
        <v>1670105311</v>
      </c>
      <c r="Y49" s="50">
        <f t="shared" si="10"/>
        <v>717788845</v>
      </c>
      <c r="Z49" s="51">
        <f>+IF(X49&lt;&gt;0,+(Y49/X49)*100,0)</f>
        <v>42.978657709328125</v>
      </c>
      <c r="AA49" s="48">
        <f>+AA25-AA48</f>
        <v>5961469495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143583273</v>
      </c>
      <c r="F5" s="21">
        <f t="shared" si="0"/>
        <v>143583273</v>
      </c>
      <c r="G5" s="21">
        <f t="shared" si="0"/>
        <v>40117766</v>
      </c>
      <c r="H5" s="21">
        <f t="shared" si="0"/>
        <v>10383494</v>
      </c>
      <c r="I5" s="21">
        <f t="shared" si="0"/>
        <v>0</v>
      </c>
      <c r="J5" s="21">
        <f t="shared" si="0"/>
        <v>50501260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50501260</v>
      </c>
      <c r="X5" s="21">
        <f t="shared" si="0"/>
        <v>30993249</v>
      </c>
      <c r="Y5" s="21">
        <f t="shared" si="0"/>
        <v>19508011</v>
      </c>
      <c r="Z5" s="4">
        <f>+IF(X5&lt;&gt;0,+(Y5/X5)*100,0)</f>
        <v>62.942775054012564</v>
      </c>
      <c r="AA5" s="19">
        <f>SUM(AA6:AA8)</f>
        <v>143583273</v>
      </c>
    </row>
    <row r="6" spans="1:27" ht="12.75">
      <c r="A6" s="5" t="s">
        <v>33</v>
      </c>
      <c r="B6" s="3"/>
      <c r="C6" s="22"/>
      <c r="D6" s="22"/>
      <c r="E6" s="23">
        <v>7659500</v>
      </c>
      <c r="F6" s="24">
        <v>7659500</v>
      </c>
      <c r="G6" s="24">
        <v>2145164</v>
      </c>
      <c r="H6" s="24"/>
      <c r="I6" s="24"/>
      <c r="J6" s="24">
        <v>2145164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2145164</v>
      </c>
      <c r="X6" s="24">
        <v>1665000</v>
      </c>
      <c r="Y6" s="24">
        <v>480164</v>
      </c>
      <c r="Z6" s="6">
        <v>28.84</v>
      </c>
      <c r="AA6" s="22">
        <v>7659500</v>
      </c>
    </row>
    <row r="7" spans="1:27" ht="12.75">
      <c r="A7" s="5" t="s">
        <v>34</v>
      </c>
      <c r="B7" s="3"/>
      <c r="C7" s="25"/>
      <c r="D7" s="25"/>
      <c r="E7" s="26">
        <v>126199773</v>
      </c>
      <c r="F7" s="27">
        <v>126199773</v>
      </c>
      <c r="G7" s="27">
        <v>37968086</v>
      </c>
      <c r="H7" s="27">
        <v>10363736</v>
      </c>
      <c r="I7" s="27"/>
      <c r="J7" s="27">
        <v>48331822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48331822</v>
      </c>
      <c r="X7" s="27">
        <v>28509750</v>
      </c>
      <c r="Y7" s="27">
        <v>19822072</v>
      </c>
      <c r="Z7" s="7">
        <v>69.53</v>
      </c>
      <c r="AA7" s="25">
        <v>126199773</v>
      </c>
    </row>
    <row r="8" spans="1:27" ht="12.75">
      <c r="A8" s="5" t="s">
        <v>35</v>
      </c>
      <c r="B8" s="3"/>
      <c r="C8" s="22"/>
      <c r="D8" s="22"/>
      <c r="E8" s="23">
        <v>9724000</v>
      </c>
      <c r="F8" s="24">
        <v>9724000</v>
      </c>
      <c r="G8" s="24">
        <v>4516</v>
      </c>
      <c r="H8" s="24">
        <v>19758</v>
      </c>
      <c r="I8" s="24"/>
      <c r="J8" s="24">
        <v>24274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24274</v>
      </c>
      <c r="X8" s="24">
        <v>818499</v>
      </c>
      <c r="Y8" s="24">
        <v>-794225</v>
      </c>
      <c r="Z8" s="6">
        <v>-97.03</v>
      </c>
      <c r="AA8" s="22">
        <v>9724000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25371041</v>
      </c>
      <c r="F9" s="21">
        <f t="shared" si="1"/>
        <v>25371041</v>
      </c>
      <c r="G9" s="21">
        <f t="shared" si="1"/>
        <v>57476</v>
      </c>
      <c r="H9" s="21">
        <f t="shared" si="1"/>
        <v>81406</v>
      </c>
      <c r="I9" s="21">
        <f t="shared" si="1"/>
        <v>0</v>
      </c>
      <c r="J9" s="21">
        <f t="shared" si="1"/>
        <v>138882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138882</v>
      </c>
      <c r="X9" s="21">
        <f t="shared" si="1"/>
        <v>1694499</v>
      </c>
      <c r="Y9" s="21">
        <f t="shared" si="1"/>
        <v>-1555617</v>
      </c>
      <c r="Z9" s="4">
        <f>+IF(X9&lt;&gt;0,+(Y9/X9)*100,0)</f>
        <v>-91.80394913186728</v>
      </c>
      <c r="AA9" s="19">
        <f>SUM(AA10:AA14)</f>
        <v>25371041</v>
      </c>
    </row>
    <row r="10" spans="1:27" ht="12.75">
      <c r="A10" s="5" t="s">
        <v>37</v>
      </c>
      <c r="B10" s="3"/>
      <c r="C10" s="22"/>
      <c r="D10" s="22"/>
      <c r="E10" s="23">
        <v>4796368</v>
      </c>
      <c r="F10" s="24">
        <v>4796368</v>
      </c>
      <c r="G10" s="24">
        <v>30520</v>
      </c>
      <c r="H10" s="24">
        <v>47435</v>
      </c>
      <c r="I10" s="24"/>
      <c r="J10" s="24">
        <v>77955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77955</v>
      </c>
      <c r="X10" s="24">
        <v>936750</v>
      </c>
      <c r="Y10" s="24">
        <v>-858795</v>
      </c>
      <c r="Z10" s="6">
        <v>-91.68</v>
      </c>
      <c r="AA10" s="22">
        <v>4796368</v>
      </c>
    </row>
    <row r="11" spans="1:27" ht="12.75">
      <c r="A11" s="5" t="s">
        <v>38</v>
      </c>
      <c r="B11" s="3"/>
      <c r="C11" s="22"/>
      <c r="D11" s="22"/>
      <c r="E11" s="23">
        <v>16802569</v>
      </c>
      <c r="F11" s="24">
        <v>16802569</v>
      </c>
      <c r="G11" s="24">
        <v>4733</v>
      </c>
      <c r="H11" s="24">
        <v>19190</v>
      </c>
      <c r="I11" s="24"/>
      <c r="J11" s="24">
        <v>23923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23923</v>
      </c>
      <c r="X11" s="24">
        <v>2250</v>
      </c>
      <c r="Y11" s="24">
        <v>21673</v>
      </c>
      <c r="Z11" s="6">
        <v>963.24</v>
      </c>
      <c r="AA11" s="22">
        <v>16802569</v>
      </c>
    </row>
    <row r="12" spans="1:27" ht="12.75">
      <c r="A12" s="5" t="s">
        <v>39</v>
      </c>
      <c r="B12" s="3"/>
      <c r="C12" s="22"/>
      <c r="D12" s="22"/>
      <c r="E12" s="23">
        <v>1851000</v>
      </c>
      <c r="F12" s="24">
        <v>1851000</v>
      </c>
      <c r="G12" s="24">
        <v>22223</v>
      </c>
      <c r="H12" s="24">
        <v>14546</v>
      </c>
      <c r="I12" s="24"/>
      <c r="J12" s="24">
        <v>36769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36769</v>
      </c>
      <c r="X12" s="24">
        <v>275250</v>
      </c>
      <c r="Y12" s="24">
        <v>-238481</v>
      </c>
      <c r="Z12" s="6">
        <v>-86.64</v>
      </c>
      <c r="AA12" s="22">
        <v>1851000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1921104</v>
      </c>
      <c r="F14" s="27">
        <v>1921104</v>
      </c>
      <c r="G14" s="27"/>
      <c r="H14" s="27">
        <v>235</v>
      </c>
      <c r="I14" s="27"/>
      <c r="J14" s="27">
        <v>235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235</v>
      </c>
      <c r="X14" s="27">
        <v>480249</v>
      </c>
      <c r="Y14" s="27">
        <v>-480014</v>
      </c>
      <c r="Z14" s="7">
        <v>-99.95</v>
      </c>
      <c r="AA14" s="25">
        <v>1921104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3918195</v>
      </c>
      <c r="F15" s="21">
        <f t="shared" si="2"/>
        <v>3918195</v>
      </c>
      <c r="G15" s="21">
        <f t="shared" si="2"/>
        <v>62979</v>
      </c>
      <c r="H15" s="21">
        <f t="shared" si="2"/>
        <v>1051437</v>
      </c>
      <c r="I15" s="21">
        <f t="shared" si="2"/>
        <v>0</v>
      </c>
      <c r="J15" s="21">
        <f t="shared" si="2"/>
        <v>1114416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1114416</v>
      </c>
      <c r="X15" s="21">
        <f t="shared" si="2"/>
        <v>666501</v>
      </c>
      <c r="Y15" s="21">
        <f t="shared" si="2"/>
        <v>447915</v>
      </c>
      <c r="Z15" s="4">
        <f>+IF(X15&lt;&gt;0,+(Y15/X15)*100,0)</f>
        <v>67.20395018162013</v>
      </c>
      <c r="AA15" s="19">
        <f>SUM(AA16:AA18)</f>
        <v>3918195</v>
      </c>
    </row>
    <row r="16" spans="1:27" ht="12.75">
      <c r="A16" s="5" t="s">
        <v>43</v>
      </c>
      <c r="B16" s="3"/>
      <c r="C16" s="22"/>
      <c r="D16" s="22"/>
      <c r="E16" s="23">
        <v>230000</v>
      </c>
      <c r="F16" s="24">
        <v>230000</v>
      </c>
      <c r="G16" s="24">
        <v>20391</v>
      </c>
      <c r="H16" s="24">
        <v>24172</v>
      </c>
      <c r="I16" s="24"/>
      <c r="J16" s="24">
        <v>44563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44563</v>
      </c>
      <c r="X16" s="24">
        <v>57501</v>
      </c>
      <c r="Y16" s="24">
        <v>-12938</v>
      </c>
      <c r="Z16" s="6">
        <v>-22.5</v>
      </c>
      <c r="AA16" s="22">
        <v>230000</v>
      </c>
    </row>
    <row r="17" spans="1:27" ht="12.75">
      <c r="A17" s="5" t="s">
        <v>44</v>
      </c>
      <c r="B17" s="3"/>
      <c r="C17" s="22"/>
      <c r="D17" s="22"/>
      <c r="E17" s="23">
        <v>3663170</v>
      </c>
      <c r="F17" s="24">
        <v>3663170</v>
      </c>
      <c r="G17" s="24">
        <v>40454</v>
      </c>
      <c r="H17" s="24">
        <v>1025131</v>
      </c>
      <c r="I17" s="24"/>
      <c r="J17" s="24">
        <v>1065585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1065585</v>
      </c>
      <c r="X17" s="24">
        <v>602751</v>
      </c>
      <c r="Y17" s="24">
        <v>462834</v>
      </c>
      <c r="Z17" s="6">
        <v>76.79</v>
      </c>
      <c r="AA17" s="22">
        <v>3663170</v>
      </c>
    </row>
    <row r="18" spans="1:27" ht="12.75">
      <c r="A18" s="5" t="s">
        <v>45</v>
      </c>
      <c r="B18" s="3"/>
      <c r="C18" s="22"/>
      <c r="D18" s="22"/>
      <c r="E18" s="23">
        <v>25025</v>
      </c>
      <c r="F18" s="24">
        <v>25025</v>
      </c>
      <c r="G18" s="24">
        <v>2134</v>
      </c>
      <c r="H18" s="24">
        <v>2134</v>
      </c>
      <c r="I18" s="24"/>
      <c r="J18" s="24">
        <v>4268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4268</v>
      </c>
      <c r="X18" s="24">
        <v>6249</v>
      </c>
      <c r="Y18" s="24">
        <v>-1981</v>
      </c>
      <c r="Z18" s="6">
        <v>-31.7</v>
      </c>
      <c r="AA18" s="22">
        <v>25025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483351854</v>
      </c>
      <c r="F19" s="21">
        <f t="shared" si="3"/>
        <v>483351854</v>
      </c>
      <c r="G19" s="21">
        <f t="shared" si="3"/>
        <v>45937842</v>
      </c>
      <c r="H19" s="21">
        <f t="shared" si="3"/>
        <v>21735680</v>
      </c>
      <c r="I19" s="21">
        <f t="shared" si="3"/>
        <v>0</v>
      </c>
      <c r="J19" s="21">
        <f t="shared" si="3"/>
        <v>67673522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67673522</v>
      </c>
      <c r="X19" s="21">
        <f t="shared" si="3"/>
        <v>85084749</v>
      </c>
      <c r="Y19" s="21">
        <f t="shared" si="3"/>
        <v>-17411227</v>
      </c>
      <c r="Z19" s="4">
        <f>+IF(X19&lt;&gt;0,+(Y19/X19)*100,0)</f>
        <v>-20.463393504281242</v>
      </c>
      <c r="AA19" s="19">
        <f>SUM(AA20:AA23)</f>
        <v>483351854</v>
      </c>
    </row>
    <row r="20" spans="1:27" ht="12.75">
      <c r="A20" s="5" t="s">
        <v>47</v>
      </c>
      <c r="B20" s="3"/>
      <c r="C20" s="22"/>
      <c r="D20" s="22"/>
      <c r="E20" s="23">
        <v>204540000</v>
      </c>
      <c r="F20" s="24">
        <v>204540000</v>
      </c>
      <c r="G20" s="24">
        <v>13400969</v>
      </c>
      <c r="H20" s="24">
        <v>10241671</v>
      </c>
      <c r="I20" s="24"/>
      <c r="J20" s="24">
        <v>23642640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23642640</v>
      </c>
      <c r="X20" s="24">
        <v>49252749</v>
      </c>
      <c r="Y20" s="24">
        <v>-25610109</v>
      </c>
      <c r="Z20" s="6">
        <v>-52</v>
      </c>
      <c r="AA20" s="22">
        <v>204540000</v>
      </c>
    </row>
    <row r="21" spans="1:27" ht="12.75">
      <c r="A21" s="5" t="s">
        <v>48</v>
      </c>
      <c r="B21" s="3"/>
      <c r="C21" s="22"/>
      <c r="D21" s="22"/>
      <c r="E21" s="23">
        <v>116645000</v>
      </c>
      <c r="F21" s="24">
        <v>116645000</v>
      </c>
      <c r="G21" s="24">
        <v>16147187</v>
      </c>
      <c r="H21" s="24">
        <v>7980433</v>
      </c>
      <c r="I21" s="24"/>
      <c r="J21" s="24">
        <v>24127620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24127620</v>
      </c>
      <c r="X21" s="24">
        <v>18911250</v>
      </c>
      <c r="Y21" s="24">
        <v>5216370</v>
      </c>
      <c r="Z21" s="6">
        <v>27.58</v>
      </c>
      <c r="AA21" s="22">
        <v>116645000</v>
      </c>
    </row>
    <row r="22" spans="1:27" ht="12.75">
      <c r="A22" s="5" t="s">
        <v>49</v>
      </c>
      <c r="B22" s="3"/>
      <c r="C22" s="25"/>
      <c r="D22" s="25"/>
      <c r="E22" s="26">
        <v>146402942</v>
      </c>
      <c r="F22" s="27">
        <v>146402942</v>
      </c>
      <c r="G22" s="27">
        <v>13158670</v>
      </c>
      <c r="H22" s="27">
        <v>2566325</v>
      </c>
      <c r="I22" s="27"/>
      <c r="J22" s="27">
        <v>15724995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15724995</v>
      </c>
      <c r="X22" s="27">
        <v>12979749</v>
      </c>
      <c r="Y22" s="27">
        <v>2745246</v>
      </c>
      <c r="Z22" s="7">
        <v>21.15</v>
      </c>
      <c r="AA22" s="25">
        <v>146402942</v>
      </c>
    </row>
    <row r="23" spans="1:27" ht="12.75">
      <c r="A23" s="5" t="s">
        <v>50</v>
      </c>
      <c r="B23" s="3"/>
      <c r="C23" s="22"/>
      <c r="D23" s="22"/>
      <c r="E23" s="23">
        <v>15763912</v>
      </c>
      <c r="F23" s="24">
        <v>15763912</v>
      </c>
      <c r="G23" s="24">
        <v>3231016</v>
      </c>
      <c r="H23" s="24">
        <v>947251</v>
      </c>
      <c r="I23" s="24"/>
      <c r="J23" s="24">
        <v>4178267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4178267</v>
      </c>
      <c r="X23" s="24">
        <v>3941001</v>
      </c>
      <c r="Y23" s="24">
        <v>237266</v>
      </c>
      <c r="Z23" s="6">
        <v>6.02</v>
      </c>
      <c r="AA23" s="22">
        <v>15763912</v>
      </c>
    </row>
    <row r="24" spans="1:27" ht="12.75">
      <c r="A24" s="2" t="s">
        <v>51</v>
      </c>
      <c r="B24" s="8" t="s">
        <v>52</v>
      </c>
      <c r="C24" s="19"/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2499</v>
      </c>
      <c r="Y24" s="21">
        <v>-2499</v>
      </c>
      <c r="Z24" s="4">
        <v>-100</v>
      </c>
      <c r="AA24" s="19">
        <v>10000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656234363</v>
      </c>
      <c r="F25" s="46">
        <f t="shared" si="4"/>
        <v>656234363</v>
      </c>
      <c r="G25" s="46">
        <f t="shared" si="4"/>
        <v>86176063</v>
      </c>
      <c r="H25" s="46">
        <f t="shared" si="4"/>
        <v>33252017</v>
      </c>
      <c r="I25" s="46">
        <f t="shared" si="4"/>
        <v>0</v>
      </c>
      <c r="J25" s="46">
        <f t="shared" si="4"/>
        <v>119428080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119428080</v>
      </c>
      <c r="X25" s="46">
        <f t="shared" si="4"/>
        <v>118441497</v>
      </c>
      <c r="Y25" s="46">
        <f t="shared" si="4"/>
        <v>986583</v>
      </c>
      <c r="Z25" s="47">
        <f>+IF(X25&lt;&gt;0,+(Y25/X25)*100,0)</f>
        <v>0.8329707281561969</v>
      </c>
      <c r="AA25" s="44">
        <f>+AA5+AA9+AA15+AA19+AA24</f>
        <v>656234363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158999418</v>
      </c>
      <c r="F28" s="21">
        <f t="shared" si="5"/>
        <v>158999418</v>
      </c>
      <c r="G28" s="21">
        <f t="shared" si="5"/>
        <v>5523989</v>
      </c>
      <c r="H28" s="21">
        <f t="shared" si="5"/>
        <v>5263137</v>
      </c>
      <c r="I28" s="21">
        <f t="shared" si="5"/>
        <v>0</v>
      </c>
      <c r="J28" s="21">
        <f t="shared" si="5"/>
        <v>10787126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10787126</v>
      </c>
      <c r="X28" s="21">
        <f t="shared" si="5"/>
        <v>32254749</v>
      </c>
      <c r="Y28" s="21">
        <f t="shared" si="5"/>
        <v>-21467623</v>
      </c>
      <c r="Z28" s="4">
        <f>+IF(X28&lt;&gt;0,+(Y28/X28)*100,0)</f>
        <v>-66.55647204075282</v>
      </c>
      <c r="AA28" s="19">
        <f>SUM(AA29:AA31)</f>
        <v>158999418</v>
      </c>
    </row>
    <row r="29" spans="1:27" ht="12.75">
      <c r="A29" s="5" t="s">
        <v>33</v>
      </c>
      <c r="B29" s="3"/>
      <c r="C29" s="22"/>
      <c r="D29" s="22"/>
      <c r="E29" s="23">
        <v>31862000</v>
      </c>
      <c r="F29" s="24">
        <v>31862000</v>
      </c>
      <c r="G29" s="24">
        <v>1346095</v>
      </c>
      <c r="H29" s="24">
        <v>916553</v>
      </c>
      <c r="I29" s="24"/>
      <c r="J29" s="24">
        <v>2262648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2262648</v>
      </c>
      <c r="X29" s="24">
        <v>4623999</v>
      </c>
      <c r="Y29" s="24">
        <v>-2361351</v>
      </c>
      <c r="Z29" s="6">
        <v>-51.07</v>
      </c>
      <c r="AA29" s="22">
        <v>31862000</v>
      </c>
    </row>
    <row r="30" spans="1:27" ht="12.75">
      <c r="A30" s="5" t="s">
        <v>34</v>
      </c>
      <c r="B30" s="3"/>
      <c r="C30" s="25"/>
      <c r="D30" s="25"/>
      <c r="E30" s="26">
        <v>79443000</v>
      </c>
      <c r="F30" s="27">
        <v>79443000</v>
      </c>
      <c r="G30" s="27">
        <v>1543936</v>
      </c>
      <c r="H30" s="27">
        <v>2495861</v>
      </c>
      <c r="I30" s="27"/>
      <c r="J30" s="27">
        <v>4039797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4039797</v>
      </c>
      <c r="X30" s="27">
        <v>15456249</v>
      </c>
      <c r="Y30" s="27">
        <v>-11416452</v>
      </c>
      <c r="Z30" s="7">
        <v>-73.86</v>
      </c>
      <c r="AA30" s="25">
        <v>79443000</v>
      </c>
    </row>
    <row r="31" spans="1:27" ht="12.75">
      <c r="A31" s="5" t="s">
        <v>35</v>
      </c>
      <c r="B31" s="3"/>
      <c r="C31" s="22"/>
      <c r="D31" s="22"/>
      <c r="E31" s="23">
        <v>47694418</v>
      </c>
      <c r="F31" s="24">
        <v>47694418</v>
      </c>
      <c r="G31" s="24">
        <v>2633958</v>
      </c>
      <c r="H31" s="24">
        <v>1850723</v>
      </c>
      <c r="I31" s="24"/>
      <c r="J31" s="24">
        <v>4484681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4484681</v>
      </c>
      <c r="X31" s="24">
        <v>12174501</v>
      </c>
      <c r="Y31" s="24">
        <v>-7689820</v>
      </c>
      <c r="Z31" s="6">
        <v>-63.16</v>
      </c>
      <c r="AA31" s="22">
        <v>47694418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50119200</v>
      </c>
      <c r="F32" s="21">
        <f t="shared" si="6"/>
        <v>50119200</v>
      </c>
      <c r="G32" s="21">
        <f t="shared" si="6"/>
        <v>3671508</v>
      </c>
      <c r="H32" s="21">
        <f t="shared" si="6"/>
        <v>3856405</v>
      </c>
      <c r="I32" s="21">
        <f t="shared" si="6"/>
        <v>0</v>
      </c>
      <c r="J32" s="21">
        <f t="shared" si="6"/>
        <v>7527913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7527913</v>
      </c>
      <c r="X32" s="21">
        <f t="shared" si="6"/>
        <v>12402504</v>
      </c>
      <c r="Y32" s="21">
        <f t="shared" si="6"/>
        <v>-4874591</v>
      </c>
      <c r="Z32" s="4">
        <f>+IF(X32&lt;&gt;0,+(Y32/X32)*100,0)</f>
        <v>-39.30328101486603</v>
      </c>
      <c r="AA32" s="19">
        <f>SUM(AA33:AA37)</f>
        <v>50119200</v>
      </c>
    </row>
    <row r="33" spans="1:27" ht="12.75">
      <c r="A33" s="5" t="s">
        <v>37</v>
      </c>
      <c r="B33" s="3"/>
      <c r="C33" s="22"/>
      <c r="D33" s="22"/>
      <c r="E33" s="23">
        <v>25506000</v>
      </c>
      <c r="F33" s="24">
        <v>25506000</v>
      </c>
      <c r="G33" s="24">
        <v>883096</v>
      </c>
      <c r="H33" s="24">
        <v>980584</v>
      </c>
      <c r="I33" s="24"/>
      <c r="J33" s="24">
        <v>1863680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1863680</v>
      </c>
      <c r="X33" s="24">
        <v>6236001</v>
      </c>
      <c r="Y33" s="24">
        <v>-4372321</v>
      </c>
      <c r="Z33" s="6">
        <v>-70.11</v>
      </c>
      <c r="AA33" s="22">
        <v>25506000</v>
      </c>
    </row>
    <row r="34" spans="1:27" ht="12.75">
      <c r="A34" s="5" t="s">
        <v>38</v>
      </c>
      <c r="B34" s="3"/>
      <c r="C34" s="22"/>
      <c r="D34" s="22"/>
      <c r="E34" s="23">
        <v>2914000</v>
      </c>
      <c r="F34" s="24">
        <v>2914000</v>
      </c>
      <c r="G34" s="24">
        <v>917375</v>
      </c>
      <c r="H34" s="24">
        <v>936811</v>
      </c>
      <c r="I34" s="24"/>
      <c r="J34" s="24">
        <v>1854186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1854186</v>
      </c>
      <c r="X34" s="24">
        <v>598500</v>
      </c>
      <c r="Y34" s="24">
        <v>1255686</v>
      </c>
      <c r="Z34" s="6">
        <v>209.81</v>
      </c>
      <c r="AA34" s="22">
        <v>2914000</v>
      </c>
    </row>
    <row r="35" spans="1:27" ht="12.75">
      <c r="A35" s="5" t="s">
        <v>39</v>
      </c>
      <c r="B35" s="3"/>
      <c r="C35" s="22"/>
      <c r="D35" s="22"/>
      <c r="E35" s="23">
        <v>18822000</v>
      </c>
      <c r="F35" s="24">
        <v>18822000</v>
      </c>
      <c r="G35" s="24">
        <v>1671389</v>
      </c>
      <c r="H35" s="24">
        <v>1741448</v>
      </c>
      <c r="I35" s="24"/>
      <c r="J35" s="24">
        <v>3412837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3412837</v>
      </c>
      <c r="X35" s="24">
        <v>4862001</v>
      </c>
      <c r="Y35" s="24">
        <v>-1449164</v>
      </c>
      <c r="Z35" s="6">
        <v>-29.81</v>
      </c>
      <c r="AA35" s="22">
        <v>18822000</v>
      </c>
    </row>
    <row r="36" spans="1:27" ht="12.75">
      <c r="A36" s="5" t="s">
        <v>40</v>
      </c>
      <c r="B36" s="3"/>
      <c r="C36" s="22"/>
      <c r="D36" s="22"/>
      <c r="E36" s="23">
        <v>56200</v>
      </c>
      <c r="F36" s="24">
        <v>56200</v>
      </c>
      <c r="G36" s="24">
        <v>1581</v>
      </c>
      <c r="H36" s="24">
        <v>3048</v>
      </c>
      <c r="I36" s="24"/>
      <c r="J36" s="24">
        <v>4629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4629</v>
      </c>
      <c r="X36" s="24">
        <v>14001</v>
      </c>
      <c r="Y36" s="24">
        <v>-9372</v>
      </c>
      <c r="Z36" s="6">
        <v>-66.94</v>
      </c>
      <c r="AA36" s="22">
        <v>56200</v>
      </c>
    </row>
    <row r="37" spans="1:27" ht="12.75">
      <c r="A37" s="5" t="s">
        <v>41</v>
      </c>
      <c r="B37" s="3"/>
      <c r="C37" s="25"/>
      <c r="D37" s="25"/>
      <c r="E37" s="26">
        <v>2821000</v>
      </c>
      <c r="F37" s="27">
        <v>2821000</v>
      </c>
      <c r="G37" s="27">
        <v>198067</v>
      </c>
      <c r="H37" s="27">
        <v>194514</v>
      </c>
      <c r="I37" s="27"/>
      <c r="J37" s="27">
        <v>392581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392581</v>
      </c>
      <c r="X37" s="27">
        <v>692001</v>
      </c>
      <c r="Y37" s="27">
        <v>-299420</v>
      </c>
      <c r="Z37" s="7">
        <v>-43.27</v>
      </c>
      <c r="AA37" s="25">
        <v>2821000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35789982</v>
      </c>
      <c r="F38" s="21">
        <f t="shared" si="7"/>
        <v>35789982</v>
      </c>
      <c r="G38" s="21">
        <f t="shared" si="7"/>
        <v>1841919</v>
      </c>
      <c r="H38" s="21">
        <f t="shared" si="7"/>
        <v>1510636</v>
      </c>
      <c r="I38" s="21">
        <f t="shared" si="7"/>
        <v>0</v>
      </c>
      <c r="J38" s="21">
        <f t="shared" si="7"/>
        <v>3352555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3352555</v>
      </c>
      <c r="X38" s="21">
        <f t="shared" si="7"/>
        <v>10558248</v>
      </c>
      <c r="Y38" s="21">
        <f t="shared" si="7"/>
        <v>-7205693</v>
      </c>
      <c r="Z38" s="4">
        <f>+IF(X38&lt;&gt;0,+(Y38/X38)*100,0)</f>
        <v>-68.24705197301674</v>
      </c>
      <c r="AA38" s="19">
        <f>SUM(AA39:AA41)</f>
        <v>35789982</v>
      </c>
    </row>
    <row r="39" spans="1:27" ht="12.75">
      <c r="A39" s="5" t="s">
        <v>43</v>
      </c>
      <c r="B39" s="3"/>
      <c r="C39" s="22"/>
      <c r="D39" s="22"/>
      <c r="E39" s="23">
        <v>11862000</v>
      </c>
      <c r="F39" s="24">
        <v>11862000</v>
      </c>
      <c r="G39" s="24">
        <v>691346</v>
      </c>
      <c r="H39" s="24">
        <v>268586</v>
      </c>
      <c r="I39" s="24"/>
      <c r="J39" s="24">
        <v>959932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959932</v>
      </c>
      <c r="X39" s="24">
        <v>4041999</v>
      </c>
      <c r="Y39" s="24">
        <v>-3082067</v>
      </c>
      <c r="Z39" s="6">
        <v>-76.25</v>
      </c>
      <c r="AA39" s="22">
        <v>11862000</v>
      </c>
    </row>
    <row r="40" spans="1:27" ht="12.75">
      <c r="A40" s="5" t="s">
        <v>44</v>
      </c>
      <c r="B40" s="3"/>
      <c r="C40" s="22"/>
      <c r="D40" s="22"/>
      <c r="E40" s="23">
        <v>20391982</v>
      </c>
      <c r="F40" s="24">
        <v>20391982</v>
      </c>
      <c r="G40" s="24">
        <v>872188</v>
      </c>
      <c r="H40" s="24">
        <v>944319</v>
      </c>
      <c r="I40" s="24"/>
      <c r="J40" s="24">
        <v>1816507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1816507</v>
      </c>
      <c r="X40" s="24">
        <v>3789750</v>
      </c>
      <c r="Y40" s="24">
        <v>-1973243</v>
      </c>
      <c r="Z40" s="6">
        <v>-52.07</v>
      </c>
      <c r="AA40" s="22">
        <v>20391982</v>
      </c>
    </row>
    <row r="41" spans="1:27" ht="12.75">
      <c r="A41" s="5" t="s">
        <v>45</v>
      </c>
      <c r="B41" s="3"/>
      <c r="C41" s="22"/>
      <c r="D41" s="22"/>
      <c r="E41" s="23">
        <v>3536000</v>
      </c>
      <c r="F41" s="24">
        <v>3536000</v>
      </c>
      <c r="G41" s="24">
        <v>278385</v>
      </c>
      <c r="H41" s="24">
        <v>297731</v>
      </c>
      <c r="I41" s="24"/>
      <c r="J41" s="24">
        <v>576116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576116</v>
      </c>
      <c r="X41" s="24">
        <v>2726499</v>
      </c>
      <c r="Y41" s="24">
        <v>-2150383</v>
      </c>
      <c r="Z41" s="6">
        <v>-78.87</v>
      </c>
      <c r="AA41" s="22">
        <v>3536000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241113000</v>
      </c>
      <c r="F42" s="21">
        <f t="shared" si="8"/>
        <v>241113000</v>
      </c>
      <c r="G42" s="21">
        <f t="shared" si="8"/>
        <v>7145229</v>
      </c>
      <c r="H42" s="21">
        <f t="shared" si="8"/>
        <v>12498387</v>
      </c>
      <c r="I42" s="21">
        <f t="shared" si="8"/>
        <v>0</v>
      </c>
      <c r="J42" s="21">
        <f t="shared" si="8"/>
        <v>19643616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19643616</v>
      </c>
      <c r="X42" s="21">
        <f t="shared" si="8"/>
        <v>63183753</v>
      </c>
      <c r="Y42" s="21">
        <f t="shared" si="8"/>
        <v>-43540137</v>
      </c>
      <c r="Z42" s="4">
        <f>+IF(X42&lt;&gt;0,+(Y42/X42)*100,0)</f>
        <v>-68.91033680762838</v>
      </c>
      <c r="AA42" s="19">
        <f>SUM(AA43:AA46)</f>
        <v>241113000</v>
      </c>
    </row>
    <row r="43" spans="1:27" ht="12.75">
      <c r="A43" s="5" t="s">
        <v>47</v>
      </c>
      <c r="B43" s="3"/>
      <c r="C43" s="22"/>
      <c r="D43" s="22"/>
      <c r="E43" s="23">
        <v>129734000</v>
      </c>
      <c r="F43" s="24">
        <v>129734000</v>
      </c>
      <c r="G43" s="24">
        <v>1852822</v>
      </c>
      <c r="H43" s="24">
        <v>7100235</v>
      </c>
      <c r="I43" s="24"/>
      <c r="J43" s="24">
        <v>8953057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8953057</v>
      </c>
      <c r="X43" s="24">
        <v>36557001</v>
      </c>
      <c r="Y43" s="24">
        <v>-27603944</v>
      </c>
      <c r="Z43" s="6">
        <v>-75.51</v>
      </c>
      <c r="AA43" s="22">
        <v>129734000</v>
      </c>
    </row>
    <row r="44" spans="1:27" ht="12.75">
      <c r="A44" s="5" t="s">
        <v>48</v>
      </c>
      <c r="B44" s="3"/>
      <c r="C44" s="22"/>
      <c r="D44" s="22"/>
      <c r="E44" s="23">
        <v>56891000</v>
      </c>
      <c r="F44" s="24">
        <v>56891000</v>
      </c>
      <c r="G44" s="24">
        <v>2696714</v>
      </c>
      <c r="H44" s="24">
        <v>2706658</v>
      </c>
      <c r="I44" s="24"/>
      <c r="J44" s="24">
        <v>5403372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5403372</v>
      </c>
      <c r="X44" s="24">
        <v>15258000</v>
      </c>
      <c r="Y44" s="24">
        <v>-9854628</v>
      </c>
      <c r="Z44" s="6">
        <v>-64.59</v>
      </c>
      <c r="AA44" s="22">
        <v>56891000</v>
      </c>
    </row>
    <row r="45" spans="1:27" ht="12.75">
      <c r="A45" s="5" t="s">
        <v>49</v>
      </c>
      <c r="B45" s="3"/>
      <c r="C45" s="25"/>
      <c r="D45" s="25"/>
      <c r="E45" s="26">
        <v>32966000</v>
      </c>
      <c r="F45" s="27">
        <v>32966000</v>
      </c>
      <c r="G45" s="27">
        <v>1592000</v>
      </c>
      <c r="H45" s="27">
        <v>1611923</v>
      </c>
      <c r="I45" s="27"/>
      <c r="J45" s="27">
        <v>3203923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3203923</v>
      </c>
      <c r="X45" s="27">
        <v>8244501</v>
      </c>
      <c r="Y45" s="27">
        <v>-5040578</v>
      </c>
      <c r="Z45" s="7">
        <v>-61.14</v>
      </c>
      <c r="AA45" s="25">
        <v>32966000</v>
      </c>
    </row>
    <row r="46" spans="1:27" ht="12.75">
      <c r="A46" s="5" t="s">
        <v>50</v>
      </c>
      <c r="B46" s="3"/>
      <c r="C46" s="22"/>
      <c r="D46" s="22"/>
      <c r="E46" s="23">
        <v>21522000</v>
      </c>
      <c r="F46" s="24">
        <v>21522000</v>
      </c>
      <c r="G46" s="24">
        <v>1003693</v>
      </c>
      <c r="H46" s="24">
        <v>1079571</v>
      </c>
      <c r="I46" s="24"/>
      <c r="J46" s="24">
        <v>2083264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2083264</v>
      </c>
      <c r="X46" s="24">
        <v>3124251</v>
      </c>
      <c r="Y46" s="24">
        <v>-1040987</v>
      </c>
      <c r="Z46" s="6">
        <v>-33.32</v>
      </c>
      <c r="AA46" s="22">
        <v>21522000</v>
      </c>
    </row>
    <row r="47" spans="1:27" ht="12.75">
      <c r="A47" s="2" t="s">
        <v>51</v>
      </c>
      <c r="B47" s="8" t="s">
        <v>52</v>
      </c>
      <c r="C47" s="19"/>
      <c r="D47" s="19"/>
      <c r="E47" s="20">
        <v>169000</v>
      </c>
      <c r="F47" s="21">
        <v>169000</v>
      </c>
      <c r="G47" s="21">
        <v>12195</v>
      </c>
      <c r="H47" s="21"/>
      <c r="I47" s="21"/>
      <c r="J47" s="21">
        <v>12195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12195</v>
      </c>
      <c r="X47" s="21">
        <v>42249</v>
      </c>
      <c r="Y47" s="21">
        <v>-30054</v>
      </c>
      <c r="Z47" s="4">
        <v>-71.14</v>
      </c>
      <c r="AA47" s="19">
        <v>169000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486190600</v>
      </c>
      <c r="F48" s="46">
        <f t="shared" si="9"/>
        <v>486190600</v>
      </c>
      <c r="G48" s="46">
        <f t="shared" si="9"/>
        <v>18194840</v>
      </c>
      <c r="H48" s="46">
        <f t="shared" si="9"/>
        <v>23128565</v>
      </c>
      <c r="I48" s="46">
        <f t="shared" si="9"/>
        <v>0</v>
      </c>
      <c r="J48" s="46">
        <f t="shared" si="9"/>
        <v>41323405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41323405</v>
      </c>
      <c r="X48" s="46">
        <f t="shared" si="9"/>
        <v>118441503</v>
      </c>
      <c r="Y48" s="46">
        <f t="shared" si="9"/>
        <v>-77118098</v>
      </c>
      <c r="Z48" s="47">
        <f>+IF(X48&lt;&gt;0,+(Y48/X48)*100,0)</f>
        <v>-65.11070532429835</v>
      </c>
      <c r="AA48" s="44">
        <f>+AA28+AA32+AA38+AA42+AA47</f>
        <v>486190600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170043763</v>
      </c>
      <c r="F49" s="50">
        <f t="shared" si="10"/>
        <v>170043763</v>
      </c>
      <c r="G49" s="50">
        <f t="shared" si="10"/>
        <v>67981223</v>
      </c>
      <c r="H49" s="50">
        <f t="shared" si="10"/>
        <v>10123452</v>
      </c>
      <c r="I49" s="50">
        <f t="shared" si="10"/>
        <v>0</v>
      </c>
      <c r="J49" s="50">
        <f t="shared" si="10"/>
        <v>78104675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78104675</v>
      </c>
      <c r="X49" s="50">
        <f>IF(F25=F48,0,X25-X48)</f>
        <v>-6</v>
      </c>
      <c r="Y49" s="50">
        <f t="shared" si="10"/>
        <v>78104681</v>
      </c>
      <c r="Z49" s="51">
        <f>+IF(X49&lt;&gt;0,+(Y49/X49)*100,0)</f>
        <v>-1301744683.3333335</v>
      </c>
      <c r="AA49" s="48">
        <f>+AA25-AA48</f>
        <v>170043763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181887177</v>
      </c>
      <c r="F5" s="21">
        <f t="shared" si="0"/>
        <v>181887177</v>
      </c>
      <c r="G5" s="21">
        <f t="shared" si="0"/>
        <v>38454040</v>
      </c>
      <c r="H5" s="21">
        <f t="shared" si="0"/>
        <v>8362222</v>
      </c>
      <c r="I5" s="21">
        <f t="shared" si="0"/>
        <v>8852525</v>
      </c>
      <c r="J5" s="21">
        <f t="shared" si="0"/>
        <v>55668787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55668787</v>
      </c>
      <c r="X5" s="21">
        <f t="shared" si="0"/>
        <v>38616324</v>
      </c>
      <c r="Y5" s="21">
        <f t="shared" si="0"/>
        <v>17052463</v>
      </c>
      <c r="Z5" s="4">
        <f>+IF(X5&lt;&gt;0,+(Y5/X5)*100,0)</f>
        <v>44.1586905061186</v>
      </c>
      <c r="AA5" s="19">
        <f>SUM(AA6:AA8)</f>
        <v>181887177</v>
      </c>
    </row>
    <row r="6" spans="1:27" ht="12.75">
      <c r="A6" s="5" t="s">
        <v>33</v>
      </c>
      <c r="B6" s="3"/>
      <c r="C6" s="22"/>
      <c r="D6" s="22"/>
      <c r="E6" s="23">
        <v>6578700</v>
      </c>
      <c r="F6" s="24">
        <v>6578700</v>
      </c>
      <c r="G6" s="24">
        <v>136991</v>
      </c>
      <c r="H6" s="24">
        <v>634317</v>
      </c>
      <c r="I6" s="24">
        <v>1199675</v>
      </c>
      <c r="J6" s="24">
        <v>1970983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1970983</v>
      </c>
      <c r="X6" s="24">
        <v>1381433</v>
      </c>
      <c r="Y6" s="24">
        <v>589550</v>
      </c>
      <c r="Z6" s="6">
        <v>42.68</v>
      </c>
      <c r="AA6" s="22">
        <v>6578700</v>
      </c>
    </row>
    <row r="7" spans="1:27" ht="12.75">
      <c r="A7" s="5" t="s">
        <v>34</v>
      </c>
      <c r="B7" s="3"/>
      <c r="C7" s="25"/>
      <c r="D7" s="25"/>
      <c r="E7" s="26">
        <v>175158477</v>
      </c>
      <c r="F7" s="27">
        <v>175158477</v>
      </c>
      <c r="G7" s="27">
        <v>38307763</v>
      </c>
      <c r="H7" s="27">
        <v>7718177</v>
      </c>
      <c r="I7" s="27">
        <v>7643376</v>
      </c>
      <c r="J7" s="27">
        <v>53669316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53669316</v>
      </c>
      <c r="X7" s="27">
        <v>37203432</v>
      </c>
      <c r="Y7" s="27">
        <v>16465884</v>
      </c>
      <c r="Z7" s="7">
        <v>44.26</v>
      </c>
      <c r="AA7" s="25">
        <v>175158477</v>
      </c>
    </row>
    <row r="8" spans="1:27" ht="12.75">
      <c r="A8" s="5" t="s">
        <v>35</v>
      </c>
      <c r="B8" s="3"/>
      <c r="C8" s="22"/>
      <c r="D8" s="22"/>
      <c r="E8" s="23">
        <v>150000</v>
      </c>
      <c r="F8" s="24">
        <v>150000</v>
      </c>
      <c r="G8" s="24">
        <v>9286</v>
      </c>
      <c r="H8" s="24">
        <v>9728</v>
      </c>
      <c r="I8" s="24">
        <v>9474</v>
      </c>
      <c r="J8" s="24">
        <v>28488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28488</v>
      </c>
      <c r="X8" s="24">
        <v>31459</v>
      </c>
      <c r="Y8" s="24">
        <v>-2971</v>
      </c>
      <c r="Z8" s="6">
        <v>-9.44</v>
      </c>
      <c r="AA8" s="22">
        <v>150000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12878983</v>
      </c>
      <c r="F9" s="21">
        <f t="shared" si="1"/>
        <v>12878983</v>
      </c>
      <c r="G9" s="21">
        <f t="shared" si="1"/>
        <v>588667</v>
      </c>
      <c r="H9" s="21">
        <f t="shared" si="1"/>
        <v>435913</v>
      </c>
      <c r="I9" s="21">
        <f t="shared" si="1"/>
        <v>741502</v>
      </c>
      <c r="J9" s="21">
        <f t="shared" si="1"/>
        <v>1766082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1766082</v>
      </c>
      <c r="X9" s="21">
        <f t="shared" si="1"/>
        <v>2704705</v>
      </c>
      <c r="Y9" s="21">
        <f t="shared" si="1"/>
        <v>-938623</v>
      </c>
      <c r="Z9" s="4">
        <f>+IF(X9&lt;&gt;0,+(Y9/X9)*100,0)</f>
        <v>-34.703341029798075</v>
      </c>
      <c r="AA9" s="19">
        <f>SUM(AA10:AA14)</f>
        <v>12878983</v>
      </c>
    </row>
    <row r="10" spans="1:27" ht="12.75">
      <c r="A10" s="5" t="s">
        <v>37</v>
      </c>
      <c r="B10" s="3"/>
      <c r="C10" s="22"/>
      <c r="D10" s="22"/>
      <c r="E10" s="23">
        <v>5671358</v>
      </c>
      <c r="F10" s="24">
        <v>5671358</v>
      </c>
      <c r="G10" s="24">
        <v>49176</v>
      </c>
      <c r="H10" s="24">
        <v>178570</v>
      </c>
      <c r="I10" s="24">
        <v>277349</v>
      </c>
      <c r="J10" s="24">
        <v>505095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505095</v>
      </c>
      <c r="X10" s="24">
        <v>1191008</v>
      </c>
      <c r="Y10" s="24">
        <v>-685913</v>
      </c>
      <c r="Z10" s="6">
        <v>-57.59</v>
      </c>
      <c r="AA10" s="22">
        <v>5671358</v>
      </c>
    </row>
    <row r="11" spans="1:27" ht="12.75">
      <c r="A11" s="5" t="s">
        <v>38</v>
      </c>
      <c r="B11" s="3"/>
      <c r="C11" s="22"/>
      <c r="D11" s="22"/>
      <c r="E11" s="23">
        <v>137000</v>
      </c>
      <c r="F11" s="24">
        <v>137000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28788</v>
      </c>
      <c r="Y11" s="24">
        <v>-28788</v>
      </c>
      <c r="Z11" s="6">
        <v>-100</v>
      </c>
      <c r="AA11" s="22">
        <v>137000</v>
      </c>
    </row>
    <row r="12" spans="1:27" ht="12.75">
      <c r="A12" s="5" t="s">
        <v>39</v>
      </c>
      <c r="B12" s="3"/>
      <c r="C12" s="22"/>
      <c r="D12" s="22"/>
      <c r="E12" s="23">
        <v>1306595</v>
      </c>
      <c r="F12" s="24">
        <v>1306595</v>
      </c>
      <c r="G12" s="24">
        <v>180627</v>
      </c>
      <c r="H12" s="24">
        <v>143844</v>
      </c>
      <c r="I12" s="24">
        <v>123542</v>
      </c>
      <c r="J12" s="24">
        <v>448013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448013</v>
      </c>
      <c r="X12" s="24">
        <v>274411</v>
      </c>
      <c r="Y12" s="24">
        <v>173602</v>
      </c>
      <c r="Z12" s="6">
        <v>63.26</v>
      </c>
      <c r="AA12" s="22">
        <v>1306595</v>
      </c>
    </row>
    <row r="13" spans="1:27" ht="12.75">
      <c r="A13" s="5" t="s">
        <v>40</v>
      </c>
      <c r="B13" s="3"/>
      <c r="C13" s="22"/>
      <c r="D13" s="22"/>
      <c r="E13" s="23">
        <v>3982230</v>
      </c>
      <c r="F13" s="24">
        <v>3982230</v>
      </c>
      <c r="G13" s="24">
        <v>334798</v>
      </c>
      <c r="H13" s="24">
        <v>99240</v>
      </c>
      <c r="I13" s="24">
        <v>327422</v>
      </c>
      <c r="J13" s="24">
        <v>761460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761460</v>
      </c>
      <c r="X13" s="24">
        <v>836296</v>
      </c>
      <c r="Y13" s="24">
        <v>-74836</v>
      </c>
      <c r="Z13" s="6">
        <v>-8.95</v>
      </c>
      <c r="AA13" s="22">
        <v>3982230</v>
      </c>
    </row>
    <row r="14" spans="1:27" ht="12.75">
      <c r="A14" s="5" t="s">
        <v>41</v>
      </c>
      <c r="B14" s="3"/>
      <c r="C14" s="25"/>
      <c r="D14" s="25"/>
      <c r="E14" s="26">
        <v>1781800</v>
      </c>
      <c r="F14" s="27">
        <v>1781800</v>
      </c>
      <c r="G14" s="27">
        <v>24066</v>
      </c>
      <c r="H14" s="27">
        <v>14259</v>
      </c>
      <c r="I14" s="27">
        <v>13189</v>
      </c>
      <c r="J14" s="27">
        <v>51514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51514</v>
      </c>
      <c r="X14" s="27">
        <v>374202</v>
      </c>
      <c r="Y14" s="27">
        <v>-322688</v>
      </c>
      <c r="Z14" s="7">
        <v>-86.23</v>
      </c>
      <c r="AA14" s="25">
        <v>1781800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29044417</v>
      </c>
      <c r="F15" s="21">
        <f t="shared" si="2"/>
        <v>29044417</v>
      </c>
      <c r="G15" s="21">
        <f t="shared" si="2"/>
        <v>688782</v>
      </c>
      <c r="H15" s="21">
        <f t="shared" si="2"/>
        <v>833607</v>
      </c>
      <c r="I15" s="21">
        <f t="shared" si="2"/>
        <v>1520302</v>
      </c>
      <c r="J15" s="21">
        <f t="shared" si="2"/>
        <v>3042691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3042691</v>
      </c>
      <c r="X15" s="21">
        <f t="shared" si="2"/>
        <v>5544254</v>
      </c>
      <c r="Y15" s="21">
        <f t="shared" si="2"/>
        <v>-2501563</v>
      </c>
      <c r="Z15" s="4">
        <f>+IF(X15&lt;&gt;0,+(Y15/X15)*100,0)</f>
        <v>-45.11992055198048</v>
      </c>
      <c r="AA15" s="19">
        <f>SUM(AA16:AA18)</f>
        <v>29044417</v>
      </c>
    </row>
    <row r="16" spans="1:27" ht="12.75">
      <c r="A16" s="5" t="s">
        <v>43</v>
      </c>
      <c r="B16" s="3"/>
      <c r="C16" s="22"/>
      <c r="D16" s="22"/>
      <c r="E16" s="23">
        <v>4156988</v>
      </c>
      <c r="F16" s="24">
        <v>4156988</v>
      </c>
      <c r="G16" s="24">
        <v>132634</v>
      </c>
      <c r="H16" s="24">
        <v>714169</v>
      </c>
      <c r="I16" s="24">
        <v>419620</v>
      </c>
      <c r="J16" s="24">
        <v>1266423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1266423</v>
      </c>
      <c r="X16" s="24">
        <v>317887</v>
      </c>
      <c r="Y16" s="24">
        <v>948536</v>
      </c>
      <c r="Z16" s="6">
        <v>298.39</v>
      </c>
      <c r="AA16" s="22">
        <v>4156988</v>
      </c>
    </row>
    <row r="17" spans="1:27" ht="12.75">
      <c r="A17" s="5" t="s">
        <v>44</v>
      </c>
      <c r="B17" s="3"/>
      <c r="C17" s="22"/>
      <c r="D17" s="22"/>
      <c r="E17" s="23">
        <v>23734044</v>
      </c>
      <c r="F17" s="24">
        <v>23734044</v>
      </c>
      <c r="G17" s="24">
        <v>483213</v>
      </c>
      <c r="H17" s="24">
        <v>69594</v>
      </c>
      <c r="I17" s="24">
        <v>1061274</v>
      </c>
      <c r="J17" s="24">
        <v>1614081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1614081</v>
      </c>
      <c r="X17" s="24">
        <v>4984224</v>
      </c>
      <c r="Y17" s="24">
        <v>-3370143</v>
      </c>
      <c r="Z17" s="6">
        <v>-67.62</v>
      </c>
      <c r="AA17" s="22">
        <v>23734044</v>
      </c>
    </row>
    <row r="18" spans="1:27" ht="12.75">
      <c r="A18" s="5" t="s">
        <v>45</v>
      </c>
      <c r="B18" s="3"/>
      <c r="C18" s="22"/>
      <c r="D18" s="22"/>
      <c r="E18" s="23">
        <v>1153385</v>
      </c>
      <c r="F18" s="24">
        <v>1153385</v>
      </c>
      <c r="G18" s="24">
        <v>72935</v>
      </c>
      <c r="H18" s="24">
        <v>49844</v>
      </c>
      <c r="I18" s="24">
        <v>39408</v>
      </c>
      <c r="J18" s="24">
        <v>162187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162187</v>
      </c>
      <c r="X18" s="24">
        <v>242143</v>
      </c>
      <c r="Y18" s="24">
        <v>-79956</v>
      </c>
      <c r="Z18" s="6">
        <v>-33.02</v>
      </c>
      <c r="AA18" s="22">
        <v>1153385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182471928</v>
      </c>
      <c r="F19" s="21">
        <f t="shared" si="3"/>
        <v>182471928</v>
      </c>
      <c r="G19" s="21">
        <f t="shared" si="3"/>
        <v>10718893</v>
      </c>
      <c r="H19" s="21">
        <f t="shared" si="3"/>
        <v>12332916</v>
      </c>
      <c r="I19" s="21">
        <f t="shared" si="3"/>
        <v>13200540</v>
      </c>
      <c r="J19" s="21">
        <f t="shared" si="3"/>
        <v>36252349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36252349</v>
      </c>
      <c r="X19" s="21">
        <f t="shared" si="3"/>
        <v>38319061</v>
      </c>
      <c r="Y19" s="21">
        <f t="shared" si="3"/>
        <v>-2066712</v>
      </c>
      <c r="Z19" s="4">
        <f>+IF(X19&lt;&gt;0,+(Y19/X19)*100,0)</f>
        <v>-5.393430700193828</v>
      </c>
      <c r="AA19" s="19">
        <f>SUM(AA20:AA23)</f>
        <v>182471928</v>
      </c>
    </row>
    <row r="20" spans="1:27" ht="12.75">
      <c r="A20" s="5" t="s">
        <v>47</v>
      </c>
      <c r="B20" s="3"/>
      <c r="C20" s="22"/>
      <c r="D20" s="22"/>
      <c r="E20" s="23">
        <v>67982533</v>
      </c>
      <c r="F20" s="24">
        <v>67982533</v>
      </c>
      <c r="G20" s="24">
        <v>4151143</v>
      </c>
      <c r="H20" s="24">
        <v>5962595</v>
      </c>
      <c r="I20" s="24">
        <v>5628945</v>
      </c>
      <c r="J20" s="24">
        <v>15742683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15742683</v>
      </c>
      <c r="X20" s="24">
        <v>14276416</v>
      </c>
      <c r="Y20" s="24">
        <v>1466267</v>
      </c>
      <c r="Z20" s="6">
        <v>10.27</v>
      </c>
      <c r="AA20" s="22">
        <v>67982533</v>
      </c>
    </row>
    <row r="21" spans="1:27" ht="12.75">
      <c r="A21" s="5" t="s">
        <v>48</v>
      </c>
      <c r="B21" s="3"/>
      <c r="C21" s="22"/>
      <c r="D21" s="22"/>
      <c r="E21" s="23">
        <v>64616739</v>
      </c>
      <c r="F21" s="24">
        <v>64616739</v>
      </c>
      <c r="G21" s="24">
        <v>2758168</v>
      </c>
      <c r="H21" s="24">
        <v>4509164</v>
      </c>
      <c r="I21" s="24">
        <v>4011177</v>
      </c>
      <c r="J21" s="24">
        <v>11278509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11278509</v>
      </c>
      <c r="X21" s="24">
        <v>13569525</v>
      </c>
      <c r="Y21" s="24">
        <v>-2291016</v>
      </c>
      <c r="Z21" s="6">
        <v>-16.88</v>
      </c>
      <c r="AA21" s="22">
        <v>64616739</v>
      </c>
    </row>
    <row r="22" spans="1:27" ht="12.75">
      <c r="A22" s="5" t="s">
        <v>49</v>
      </c>
      <c r="B22" s="3"/>
      <c r="C22" s="25"/>
      <c r="D22" s="25"/>
      <c r="E22" s="26">
        <v>21551368</v>
      </c>
      <c r="F22" s="27">
        <v>21551368</v>
      </c>
      <c r="G22" s="27">
        <v>1696801</v>
      </c>
      <c r="H22" s="27">
        <v>662521</v>
      </c>
      <c r="I22" s="27">
        <v>1637786</v>
      </c>
      <c r="J22" s="27">
        <v>3997108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3997108</v>
      </c>
      <c r="X22" s="27">
        <v>4525763</v>
      </c>
      <c r="Y22" s="27">
        <v>-528655</v>
      </c>
      <c r="Z22" s="7">
        <v>-11.68</v>
      </c>
      <c r="AA22" s="25">
        <v>21551368</v>
      </c>
    </row>
    <row r="23" spans="1:27" ht="12.75">
      <c r="A23" s="5" t="s">
        <v>50</v>
      </c>
      <c r="B23" s="3"/>
      <c r="C23" s="22"/>
      <c r="D23" s="22"/>
      <c r="E23" s="23">
        <v>28321288</v>
      </c>
      <c r="F23" s="24">
        <v>28321288</v>
      </c>
      <c r="G23" s="24">
        <v>2112781</v>
      </c>
      <c r="H23" s="24">
        <v>1198636</v>
      </c>
      <c r="I23" s="24">
        <v>1922632</v>
      </c>
      <c r="J23" s="24">
        <v>5234049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5234049</v>
      </c>
      <c r="X23" s="24">
        <v>5947357</v>
      </c>
      <c r="Y23" s="24">
        <v>-713308</v>
      </c>
      <c r="Z23" s="6">
        <v>-11.99</v>
      </c>
      <c r="AA23" s="22">
        <v>28321288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406282505</v>
      </c>
      <c r="F25" s="46">
        <f t="shared" si="4"/>
        <v>406282505</v>
      </c>
      <c r="G25" s="46">
        <f t="shared" si="4"/>
        <v>50450382</v>
      </c>
      <c r="H25" s="46">
        <f t="shared" si="4"/>
        <v>21964658</v>
      </c>
      <c r="I25" s="46">
        <f t="shared" si="4"/>
        <v>24314869</v>
      </c>
      <c r="J25" s="46">
        <f t="shared" si="4"/>
        <v>96729909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96729909</v>
      </c>
      <c r="X25" s="46">
        <f t="shared" si="4"/>
        <v>85184344</v>
      </c>
      <c r="Y25" s="46">
        <f t="shared" si="4"/>
        <v>11545565</v>
      </c>
      <c r="Z25" s="47">
        <f>+IF(X25&lt;&gt;0,+(Y25/X25)*100,0)</f>
        <v>13.553623186908617</v>
      </c>
      <c r="AA25" s="44">
        <f>+AA5+AA9+AA15+AA19+AA24</f>
        <v>406282505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83244783</v>
      </c>
      <c r="F28" s="21">
        <f t="shared" si="5"/>
        <v>83244783</v>
      </c>
      <c r="G28" s="21">
        <f t="shared" si="5"/>
        <v>7110897</v>
      </c>
      <c r="H28" s="21">
        <f t="shared" si="5"/>
        <v>5733636</v>
      </c>
      <c r="I28" s="21">
        <f t="shared" si="5"/>
        <v>7084660</v>
      </c>
      <c r="J28" s="21">
        <f t="shared" si="5"/>
        <v>19929193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19929193</v>
      </c>
      <c r="X28" s="21">
        <f t="shared" si="5"/>
        <v>17481579</v>
      </c>
      <c r="Y28" s="21">
        <f t="shared" si="5"/>
        <v>2447614</v>
      </c>
      <c r="Z28" s="4">
        <f>+IF(X28&lt;&gt;0,+(Y28/X28)*100,0)</f>
        <v>14.001103676046656</v>
      </c>
      <c r="AA28" s="19">
        <f>SUM(AA29:AA31)</f>
        <v>83244783</v>
      </c>
    </row>
    <row r="29" spans="1:27" ht="12.75">
      <c r="A29" s="5" t="s">
        <v>33</v>
      </c>
      <c r="B29" s="3"/>
      <c r="C29" s="22"/>
      <c r="D29" s="22"/>
      <c r="E29" s="23">
        <v>40850263</v>
      </c>
      <c r="F29" s="24">
        <v>40850263</v>
      </c>
      <c r="G29" s="24">
        <v>2509780</v>
      </c>
      <c r="H29" s="24">
        <v>1856121</v>
      </c>
      <c r="I29" s="24">
        <v>2350417</v>
      </c>
      <c r="J29" s="24">
        <v>6716318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6716318</v>
      </c>
      <c r="X29" s="24">
        <v>8578552</v>
      </c>
      <c r="Y29" s="24">
        <v>-1862234</v>
      </c>
      <c r="Z29" s="6">
        <v>-21.71</v>
      </c>
      <c r="AA29" s="22">
        <v>40850263</v>
      </c>
    </row>
    <row r="30" spans="1:27" ht="12.75">
      <c r="A30" s="5" t="s">
        <v>34</v>
      </c>
      <c r="B30" s="3"/>
      <c r="C30" s="25"/>
      <c r="D30" s="25"/>
      <c r="E30" s="26">
        <v>29479634</v>
      </c>
      <c r="F30" s="27">
        <v>29479634</v>
      </c>
      <c r="G30" s="27">
        <v>3621499</v>
      </c>
      <c r="H30" s="27">
        <v>3222106</v>
      </c>
      <c r="I30" s="27">
        <v>3814611</v>
      </c>
      <c r="J30" s="27">
        <v>10658216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10658216</v>
      </c>
      <c r="X30" s="27">
        <v>6190785</v>
      </c>
      <c r="Y30" s="27">
        <v>4467431</v>
      </c>
      <c r="Z30" s="7">
        <v>72.16</v>
      </c>
      <c r="AA30" s="25">
        <v>29479634</v>
      </c>
    </row>
    <row r="31" spans="1:27" ht="12.75">
      <c r="A31" s="5" t="s">
        <v>35</v>
      </c>
      <c r="B31" s="3"/>
      <c r="C31" s="22"/>
      <c r="D31" s="22"/>
      <c r="E31" s="23">
        <v>12914886</v>
      </c>
      <c r="F31" s="24">
        <v>12914886</v>
      </c>
      <c r="G31" s="24">
        <v>979618</v>
      </c>
      <c r="H31" s="24">
        <v>655409</v>
      </c>
      <c r="I31" s="24">
        <v>919632</v>
      </c>
      <c r="J31" s="24">
        <v>2554659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2554659</v>
      </c>
      <c r="X31" s="24">
        <v>2712242</v>
      </c>
      <c r="Y31" s="24">
        <v>-157583</v>
      </c>
      <c r="Z31" s="6">
        <v>-5.81</v>
      </c>
      <c r="AA31" s="22">
        <v>12914886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46184435</v>
      </c>
      <c r="F32" s="21">
        <f t="shared" si="6"/>
        <v>46184435</v>
      </c>
      <c r="G32" s="21">
        <f t="shared" si="6"/>
        <v>2607045</v>
      </c>
      <c r="H32" s="21">
        <f t="shared" si="6"/>
        <v>2987470</v>
      </c>
      <c r="I32" s="21">
        <f t="shared" si="6"/>
        <v>3163433</v>
      </c>
      <c r="J32" s="21">
        <f t="shared" si="6"/>
        <v>8757948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8757948</v>
      </c>
      <c r="X32" s="21">
        <f t="shared" si="6"/>
        <v>9698620</v>
      </c>
      <c r="Y32" s="21">
        <f t="shared" si="6"/>
        <v>-940672</v>
      </c>
      <c r="Z32" s="4">
        <f>+IF(X32&lt;&gt;0,+(Y32/X32)*100,0)</f>
        <v>-9.699029346443103</v>
      </c>
      <c r="AA32" s="19">
        <f>SUM(AA33:AA37)</f>
        <v>46184435</v>
      </c>
    </row>
    <row r="33" spans="1:27" ht="12.75">
      <c r="A33" s="5" t="s">
        <v>37</v>
      </c>
      <c r="B33" s="3"/>
      <c r="C33" s="22"/>
      <c r="D33" s="22"/>
      <c r="E33" s="23">
        <v>20113192</v>
      </c>
      <c r="F33" s="24">
        <v>20113192</v>
      </c>
      <c r="G33" s="24">
        <v>1394354</v>
      </c>
      <c r="H33" s="24">
        <v>1413229</v>
      </c>
      <c r="I33" s="24">
        <v>1337732</v>
      </c>
      <c r="J33" s="24">
        <v>4145315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4145315</v>
      </c>
      <c r="X33" s="24">
        <v>4223685</v>
      </c>
      <c r="Y33" s="24">
        <v>-78370</v>
      </c>
      <c r="Z33" s="6">
        <v>-1.86</v>
      </c>
      <c r="AA33" s="22">
        <v>20113192</v>
      </c>
    </row>
    <row r="34" spans="1:27" ht="12.75">
      <c r="A34" s="5" t="s">
        <v>38</v>
      </c>
      <c r="B34" s="3"/>
      <c r="C34" s="22"/>
      <c r="D34" s="22"/>
      <c r="E34" s="23">
        <v>2096209</v>
      </c>
      <c r="F34" s="24">
        <v>2096209</v>
      </c>
      <c r="G34" s="24">
        <v>48914</v>
      </c>
      <c r="H34" s="24">
        <v>81196</v>
      </c>
      <c r="I34" s="24">
        <v>138718</v>
      </c>
      <c r="J34" s="24">
        <v>268828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268828</v>
      </c>
      <c r="X34" s="24">
        <v>440205</v>
      </c>
      <c r="Y34" s="24">
        <v>-171377</v>
      </c>
      <c r="Z34" s="6">
        <v>-38.93</v>
      </c>
      <c r="AA34" s="22">
        <v>2096209</v>
      </c>
    </row>
    <row r="35" spans="1:27" ht="12.75">
      <c r="A35" s="5" t="s">
        <v>39</v>
      </c>
      <c r="B35" s="3"/>
      <c r="C35" s="22"/>
      <c r="D35" s="22"/>
      <c r="E35" s="23">
        <v>17976827</v>
      </c>
      <c r="F35" s="24">
        <v>17976827</v>
      </c>
      <c r="G35" s="24">
        <v>908641</v>
      </c>
      <c r="H35" s="24">
        <v>1232531</v>
      </c>
      <c r="I35" s="24">
        <v>1390852</v>
      </c>
      <c r="J35" s="24">
        <v>3532024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3532024</v>
      </c>
      <c r="X35" s="24">
        <v>3775142</v>
      </c>
      <c r="Y35" s="24">
        <v>-243118</v>
      </c>
      <c r="Z35" s="6">
        <v>-6.44</v>
      </c>
      <c r="AA35" s="22">
        <v>17976827</v>
      </c>
    </row>
    <row r="36" spans="1:27" ht="12.75">
      <c r="A36" s="5" t="s">
        <v>40</v>
      </c>
      <c r="B36" s="3"/>
      <c r="C36" s="22"/>
      <c r="D36" s="22"/>
      <c r="E36" s="23">
        <v>3042963</v>
      </c>
      <c r="F36" s="24">
        <v>3042963</v>
      </c>
      <c r="G36" s="24">
        <v>111457</v>
      </c>
      <c r="H36" s="24">
        <v>114999</v>
      </c>
      <c r="I36" s="24">
        <v>125446</v>
      </c>
      <c r="J36" s="24">
        <v>351902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351902</v>
      </c>
      <c r="X36" s="24">
        <v>638985</v>
      </c>
      <c r="Y36" s="24">
        <v>-287083</v>
      </c>
      <c r="Z36" s="6">
        <v>-44.93</v>
      </c>
      <c r="AA36" s="22">
        <v>3042963</v>
      </c>
    </row>
    <row r="37" spans="1:27" ht="12.75">
      <c r="A37" s="5" t="s">
        <v>41</v>
      </c>
      <c r="B37" s="3"/>
      <c r="C37" s="25"/>
      <c r="D37" s="25"/>
      <c r="E37" s="26">
        <v>2955244</v>
      </c>
      <c r="F37" s="27">
        <v>2955244</v>
      </c>
      <c r="G37" s="27">
        <v>143679</v>
      </c>
      <c r="H37" s="27">
        <v>145515</v>
      </c>
      <c r="I37" s="27">
        <v>170685</v>
      </c>
      <c r="J37" s="27">
        <v>459879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459879</v>
      </c>
      <c r="X37" s="27">
        <v>620603</v>
      </c>
      <c r="Y37" s="27">
        <v>-160724</v>
      </c>
      <c r="Z37" s="7">
        <v>-25.9</v>
      </c>
      <c r="AA37" s="25">
        <v>2955244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57387299</v>
      </c>
      <c r="F38" s="21">
        <f t="shared" si="7"/>
        <v>57387299</v>
      </c>
      <c r="G38" s="21">
        <f t="shared" si="7"/>
        <v>3578754</v>
      </c>
      <c r="H38" s="21">
        <f t="shared" si="7"/>
        <v>3672823</v>
      </c>
      <c r="I38" s="21">
        <f t="shared" si="7"/>
        <v>4376685</v>
      </c>
      <c r="J38" s="21">
        <f t="shared" si="7"/>
        <v>11628262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11628262</v>
      </c>
      <c r="X38" s="21">
        <f t="shared" si="7"/>
        <v>12156231</v>
      </c>
      <c r="Y38" s="21">
        <f t="shared" si="7"/>
        <v>-527969</v>
      </c>
      <c r="Z38" s="4">
        <f>+IF(X38&lt;&gt;0,+(Y38/X38)*100,0)</f>
        <v>-4.343196505561633</v>
      </c>
      <c r="AA38" s="19">
        <f>SUM(AA39:AA41)</f>
        <v>57387299</v>
      </c>
    </row>
    <row r="39" spans="1:27" ht="12.75">
      <c r="A39" s="5" t="s">
        <v>43</v>
      </c>
      <c r="B39" s="3"/>
      <c r="C39" s="22"/>
      <c r="D39" s="22"/>
      <c r="E39" s="23">
        <v>35603835</v>
      </c>
      <c r="F39" s="24">
        <v>35603835</v>
      </c>
      <c r="G39" s="24">
        <v>1467435</v>
      </c>
      <c r="H39" s="24">
        <v>1584491</v>
      </c>
      <c r="I39" s="24">
        <v>1792906</v>
      </c>
      <c r="J39" s="24">
        <v>4844832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4844832</v>
      </c>
      <c r="X39" s="24">
        <v>7539598</v>
      </c>
      <c r="Y39" s="24">
        <v>-2694766</v>
      </c>
      <c r="Z39" s="6">
        <v>-35.74</v>
      </c>
      <c r="AA39" s="22">
        <v>35603835</v>
      </c>
    </row>
    <row r="40" spans="1:27" ht="12.75">
      <c r="A40" s="5" t="s">
        <v>44</v>
      </c>
      <c r="B40" s="3"/>
      <c r="C40" s="22"/>
      <c r="D40" s="22"/>
      <c r="E40" s="23">
        <v>17923935</v>
      </c>
      <c r="F40" s="24">
        <v>17923935</v>
      </c>
      <c r="G40" s="24">
        <v>1956180</v>
      </c>
      <c r="H40" s="24">
        <v>1918952</v>
      </c>
      <c r="I40" s="24">
        <v>2360114</v>
      </c>
      <c r="J40" s="24">
        <v>6235246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6235246</v>
      </c>
      <c r="X40" s="24">
        <v>3806134</v>
      </c>
      <c r="Y40" s="24">
        <v>2429112</v>
      </c>
      <c r="Z40" s="6">
        <v>63.82</v>
      </c>
      <c r="AA40" s="22">
        <v>17923935</v>
      </c>
    </row>
    <row r="41" spans="1:27" ht="12.75">
      <c r="A41" s="5" t="s">
        <v>45</v>
      </c>
      <c r="B41" s="3"/>
      <c r="C41" s="22"/>
      <c r="D41" s="22"/>
      <c r="E41" s="23">
        <v>3859529</v>
      </c>
      <c r="F41" s="24">
        <v>3859529</v>
      </c>
      <c r="G41" s="24">
        <v>155139</v>
      </c>
      <c r="H41" s="24">
        <v>169380</v>
      </c>
      <c r="I41" s="24">
        <v>223665</v>
      </c>
      <c r="J41" s="24">
        <v>548184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548184</v>
      </c>
      <c r="X41" s="24">
        <v>810499</v>
      </c>
      <c r="Y41" s="24">
        <v>-262315</v>
      </c>
      <c r="Z41" s="6">
        <v>-32.36</v>
      </c>
      <c r="AA41" s="22">
        <v>3859529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187181430</v>
      </c>
      <c r="F42" s="21">
        <f t="shared" si="8"/>
        <v>187181430</v>
      </c>
      <c r="G42" s="21">
        <f t="shared" si="8"/>
        <v>5566140</v>
      </c>
      <c r="H42" s="21">
        <f t="shared" si="8"/>
        <v>12840652</v>
      </c>
      <c r="I42" s="21">
        <f t="shared" si="8"/>
        <v>12728997</v>
      </c>
      <c r="J42" s="21">
        <f t="shared" si="8"/>
        <v>31135789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31135789</v>
      </c>
      <c r="X42" s="21">
        <f t="shared" si="8"/>
        <v>39476312</v>
      </c>
      <c r="Y42" s="21">
        <f t="shared" si="8"/>
        <v>-8340523</v>
      </c>
      <c r="Z42" s="4">
        <f>+IF(X42&lt;&gt;0,+(Y42/X42)*100,0)</f>
        <v>-21.12791843371792</v>
      </c>
      <c r="AA42" s="19">
        <f>SUM(AA43:AA46)</f>
        <v>187181430</v>
      </c>
    </row>
    <row r="43" spans="1:27" ht="12.75">
      <c r="A43" s="5" t="s">
        <v>47</v>
      </c>
      <c r="B43" s="3"/>
      <c r="C43" s="22"/>
      <c r="D43" s="22"/>
      <c r="E43" s="23">
        <v>66430550</v>
      </c>
      <c r="F43" s="24">
        <v>66430550</v>
      </c>
      <c r="G43" s="24">
        <v>418068</v>
      </c>
      <c r="H43" s="24">
        <v>7780258</v>
      </c>
      <c r="I43" s="24">
        <v>4658838</v>
      </c>
      <c r="J43" s="24">
        <v>12857164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12857164</v>
      </c>
      <c r="X43" s="24">
        <v>13950377</v>
      </c>
      <c r="Y43" s="24">
        <v>-1093213</v>
      </c>
      <c r="Z43" s="6">
        <v>-7.84</v>
      </c>
      <c r="AA43" s="22">
        <v>66430550</v>
      </c>
    </row>
    <row r="44" spans="1:27" ht="12.75">
      <c r="A44" s="5" t="s">
        <v>48</v>
      </c>
      <c r="B44" s="3"/>
      <c r="C44" s="22"/>
      <c r="D44" s="22"/>
      <c r="E44" s="23">
        <v>60184810</v>
      </c>
      <c r="F44" s="24">
        <v>60184810</v>
      </c>
      <c r="G44" s="24">
        <v>1694041</v>
      </c>
      <c r="H44" s="24">
        <v>2893990</v>
      </c>
      <c r="I44" s="24">
        <v>4354557</v>
      </c>
      <c r="J44" s="24">
        <v>8942588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8942588</v>
      </c>
      <c r="X44" s="24">
        <v>12701846</v>
      </c>
      <c r="Y44" s="24">
        <v>-3759258</v>
      </c>
      <c r="Z44" s="6">
        <v>-29.6</v>
      </c>
      <c r="AA44" s="22">
        <v>60184810</v>
      </c>
    </row>
    <row r="45" spans="1:27" ht="12.75">
      <c r="A45" s="5" t="s">
        <v>49</v>
      </c>
      <c r="B45" s="3"/>
      <c r="C45" s="25"/>
      <c r="D45" s="25"/>
      <c r="E45" s="26">
        <v>30426917</v>
      </c>
      <c r="F45" s="27">
        <v>30426917</v>
      </c>
      <c r="G45" s="27">
        <v>1880860</v>
      </c>
      <c r="H45" s="27">
        <v>1254453</v>
      </c>
      <c r="I45" s="27">
        <v>1853559</v>
      </c>
      <c r="J45" s="27">
        <v>4988872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4988872</v>
      </c>
      <c r="X45" s="27">
        <v>6494825</v>
      </c>
      <c r="Y45" s="27">
        <v>-1505953</v>
      </c>
      <c r="Z45" s="7">
        <v>-23.19</v>
      </c>
      <c r="AA45" s="25">
        <v>30426917</v>
      </c>
    </row>
    <row r="46" spans="1:27" ht="12.75">
      <c r="A46" s="5" t="s">
        <v>50</v>
      </c>
      <c r="B46" s="3"/>
      <c r="C46" s="22"/>
      <c r="D46" s="22"/>
      <c r="E46" s="23">
        <v>30139153</v>
      </c>
      <c r="F46" s="24">
        <v>30139153</v>
      </c>
      <c r="G46" s="24">
        <v>1573171</v>
      </c>
      <c r="H46" s="24">
        <v>911951</v>
      </c>
      <c r="I46" s="24">
        <v>1862043</v>
      </c>
      <c r="J46" s="24">
        <v>4347165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4347165</v>
      </c>
      <c r="X46" s="24">
        <v>6329264</v>
      </c>
      <c r="Y46" s="24">
        <v>-1982099</v>
      </c>
      <c r="Z46" s="6">
        <v>-31.32</v>
      </c>
      <c r="AA46" s="22">
        <v>30139153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373997947</v>
      </c>
      <c r="F48" s="46">
        <f t="shared" si="9"/>
        <v>373997947</v>
      </c>
      <c r="G48" s="46">
        <f t="shared" si="9"/>
        <v>18862836</v>
      </c>
      <c r="H48" s="46">
        <f t="shared" si="9"/>
        <v>25234581</v>
      </c>
      <c r="I48" s="46">
        <f t="shared" si="9"/>
        <v>27353775</v>
      </c>
      <c r="J48" s="46">
        <f t="shared" si="9"/>
        <v>71451192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71451192</v>
      </c>
      <c r="X48" s="46">
        <f t="shared" si="9"/>
        <v>78812742</v>
      </c>
      <c r="Y48" s="46">
        <f t="shared" si="9"/>
        <v>-7361550</v>
      </c>
      <c r="Z48" s="47">
        <f>+IF(X48&lt;&gt;0,+(Y48/X48)*100,0)</f>
        <v>-9.34055815492373</v>
      </c>
      <c r="AA48" s="44">
        <f>+AA28+AA32+AA38+AA42+AA47</f>
        <v>373997947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32284558</v>
      </c>
      <c r="F49" s="50">
        <f t="shared" si="10"/>
        <v>32284558</v>
      </c>
      <c r="G49" s="50">
        <f t="shared" si="10"/>
        <v>31587546</v>
      </c>
      <c r="H49" s="50">
        <f t="shared" si="10"/>
        <v>-3269923</v>
      </c>
      <c r="I49" s="50">
        <f t="shared" si="10"/>
        <v>-3038906</v>
      </c>
      <c r="J49" s="50">
        <f t="shared" si="10"/>
        <v>25278717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25278717</v>
      </c>
      <c r="X49" s="50">
        <f>IF(F25=F48,0,X25-X48)</f>
        <v>6371602</v>
      </c>
      <c r="Y49" s="50">
        <f t="shared" si="10"/>
        <v>18907115</v>
      </c>
      <c r="Z49" s="51">
        <f>+IF(X49&lt;&gt;0,+(Y49/X49)*100,0)</f>
        <v>296.7403645111543</v>
      </c>
      <c r="AA49" s="48">
        <f>+AA25-AA48</f>
        <v>32284558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58063738</v>
      </c>
      <c r="D5" s="19">
        <f>SUM(D6:D8)</f>
        <v>0</v>
      </c>
      <c r="E5" s="20">
        <f t="shared" si="0"/>
        <v>71731672</v>
      </c>
      <c r="F5" s="21">
        <f t="shared" si="0"/>
        <v>71731672</v>
      </c>
      <c r="G5" s="21">
        <f t="shared" si="0"/>
        <v>33870599</v>
      </c>
      <c r="H5" s="21">
        <f t="shared" si="0"/>
        <v>3488982</v>
      </c>
      <c r="I5" s="21">
        <f t="shared" si="0"/>
        <v>3329267</v>
      </c>
      <c r="J5" s="21">
        <f t="shared" si="0"/>
        <v>40688848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40688848</v>
      </c>
      <c r="X5" s="21">
        <f t="shared" si="0"/>
        <v>0</v>
      </c>
      <c r="Y5" s="21">
        <f t="shared" si="0"/>
        <v>40688848</v>
      </c>
      <c r="Z5" s="4">
        <f>+IF(X5&lt;&gt;0,+(Y5/X5)*100,0)</f>
        <v>0</v>
      </c>
      <c r="AA5" s="19">
        <f>SUM(AA6:AA8)</f>
        <v>71731672</v>
      </c>
    </row>
    <row r="6" spans="1:27" ht="12.75">
      <c r="A6" s="5" t="s">
        <v>33</v>
      </c>
      <c r="B6" s="3"/>
      <c r="C6" s="22">
        <v>7040601</v>
      </c>
      <c r="D6" s="22"/>
      <c r="E6" s="23">
        <v>10376660</v>
      </c>
      <c r="F6" s="24">
        <v>10376660</v>
      </c>
      <c r="G6" s="24">
        <v>6547079</v>
      </c>
      <c r="H6" s="24"/>
      <c r="I6" s="24"/>
      <c r="J6" s="24">
        <v>6547079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6547079</v>
      </c>
      <c r="X6" s="24"/>
      <c r="Y6" s="24">
        <v>6547079</v>
      </c>
      <c r="Z6" s="6">
        <v>0</v>
      </c>
      <c r="AA6" s="22">
        <v>10376660</v>
      </c>
    </row>
    <row r="7" spans="1:27" ht="12.75">
      <c r="A7" s="5" t="s">
        <v>34</v>
      </c>
      <c r="B7" s="3"/>
      <c r="C7" s="25">
        <v>50933718</v>
      </c>
      <c r="D7" s="25"/>
      <c r="E7" s="26">
        <v>54176082</v>
      </c>
      <c r="F7" s="27">
        <v>54176082</v>
      </c>
      <c r="G7" s="27">
        <v>27323520</v>
      </c>
      <c r="H7" s="27">
        <v>3488982</v>
      </c>
      <c r="I7" s="27">
        <v>692831</v>
      </c>
      <c r="J7" s="27">
        <v>31505333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31505333</v>
      </c>
      <c r="X7" s="27"/>
      <c r="Y7" s="27">
        <v>31505333</v>
      </c>
      <c r="Z7" s="7">
        <v>0</v>
      </c>
      <c r="AA7" s="25">
        <v>54176082</v>
      </c>
    </row>
    <row r="8" spans="1:27" ht="12.75">
      <c r="A8" s="5" t="s">
        <v>35</v>
      </c>
      <c r="B8" s="3"/>
      <c r="C8" s="22">
        <v>89419</v>
      </c>
      <c r="D8" s="22"/>
      <c r="E8" s="23">
        <v>7178930</v>
      </c>
      <c r="F8" s="24">
        <v>7178930</v>
      </c>
      <c r="G8" s="24"/>
      <c r="H8" s="24"/>
      <c r="I8" s="24">
        <v>2636436</v>
      </c>
      <c r="J8" s="24">
        <v>2636436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2636436</v>
      </c>
      <c r="X8" s="24"/>
      <c r="Y8" s="24">
        <v>2636436</v>
      </c>
      <c r="Z8" s="6">
        <v>0</v>
      </c>
      <c r="AA8" s="22">
        <v>7178930</v>
      </c>
    </row>
    <row r="9" spans="1:27" ht="12.75">
      <c r="A9" s="2" t="s">
        <v>36</v>
      </c>
      <c r="B9" s="3"/>
      <c r="C9" s="19">
        <f aca="true" t="shared" si="1" ref="C9:Y9">SUM(C10:C14)</f>
        <v>15932255</v>
      </c>
      <c r="D9" s="19">
        <f>SUM(D10:D14)</f>
        <v>0</v>
      </c>
      <c r="E9" s="20">
        <f t="shared" si="1"/>
        <v>16871112</v>
      </c>
      <c r="F9" s="21">
        <f t="shared" si="1"/>
        <v>16871112</v>
      </c>
      <c r="G9" s="21">
        <f t="shared" si="1"/>
        <v>3371065</v>
      </c>
      <c r="H9" s="21">
        <f t="shared" si="1"/>
        <v>385396</v>
      </c>
      <c r="I9" s="21">
        <f t="shared" si="1"/>
        <v>444438</v>
      </c>
      <c r="J9" s="21">
        <f t="shared" si="1"/>
        <v>4200899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4200899</v>
      </c>
      <c r="X9" s="21">
        <f t="shared" si="1"/>
        <v>0</v>
      </c>
      <c r="Y9" s="21">
        <f t="shared" si="1"/>
        <v>4200899</v>
      </c>
      <c r="Z9" s="4">
        <f>+IF(X9&lt;&gt;0,+(Y9/X9)*100,0)</f>
        <v>0</v>
      </c>
      <c r="AA9" s="19">
        <f>SUM(AA10:AA14)</f>
        <v>16871112</v>
      </c>
    </row>
    <row r="10" spans="1:27" ht="12.75">
      <c r="A10" s="5" t="s">
        <v>37</v>
      </c>
      <c r="B10" s="3"/>
      <c r="C10" s="22">
        <v>8717136</v>
      </c>
      <c r="D10" s="22"/>
      <c r="E10" s="23">
        <v>8886935</v>
      </c>
      <c r="F10" s="24">
        <v>8886935</v>
      </c>
      <c r="G10" s="24">
        <v>2934600</v>
      </c>
      <c r="H10" s="24">
        <v>5786</v>
      </c>
      <c r="I10" s="24">
        <v>8217</v>
      </c>
      <c r="J10" s="24">
        <v>2948603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2948603</v>
      </c>
      <c r="X10" s="24"/>
      <c r="Y10" s="24">
        <v>2948603</v>
      </c>
      <c r="Z10" s="6">
        <v>0</v>
      </c>
      <c r="AA10" s="22">
        <v>8886935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7215119</v>
      </c>
      <c r="D12" s="22"/>
      <c r="E12" s="23">
        <v>7984177</v>
      </c>
      <c r="F12" s="24">
        <v>7984177</v>
      </c>
      <c r="G12" s="24">
        <v>436465</v>
      </c>
      <c r="H12" s="24">
        <v>379610</v>
      </c>
      <c r="I12" s="24">
        <v>436221</v>
      </c>
      <c r="J12" s="24">
        <v>1252296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1252296</v>
      </c>
      <c r="X12" s="24"/>
      <c r="Y12" s="24">
        <v>1252296</v>
      </c>
      <c r="Z12" s="6">
        <v>0</v>
      </c>
      <c r="AA12" s="22">
        <v>7984177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33072980</v>
      </c>
      <c r="D15" s="19">
        <f>SUM(D16:D18)</f>
        <v>0</v>
      </c>
      <c r="E15" s="20">
        <f t="shared" si="2"/>
        <v>32296533</v>
      </c>
      <c r="F15" s="21">
        <f t="shared" si="2"/>
        <v>32296533</v>
      </c>
      <c r="G15" s="21">
        <f t="shared" si="2"/>
        <v>919254</v>
      </c>
      <c r="H15" s="21">
        <f t="shared" si="2"/>
        <v>1575114</v>
      </c>
      <c r="I15" s="21">
        <f t="shared" si="2"/>
        <v>176120</v>
      </c>
      <c r="J15" s="21">
        <f t="shared" si="2"/>
        <v>2670488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2670488</v>
      </c>
      <c r="X15" s="21">
        <f t="shared" si="2"/>
        <v>0</v>
      </c>
      <c r="Y15" s="21">
        <f t="shared" si="2"/>
        <v>2670488</v>
      </c>
      <c r="Z15" s="4">
        <f>+IF(X15&lt;&gt;0,+(Y15/X15)*100,0)</f>
        <v>0</v>
      </c>
      <c r="AA15" s="19">
        <f>SUM(AA16:AA18)</f>
        <v>32296533</v>
      </c>
    </row>
    <row r="16" spans="1:27" ht="12.75">
      <c r="A16" s="5" t="s">
        <v>43</v>
      </c>
      <c r="B16" s="3"/>
      <c r="C16" s="22">
        <v>33072980</v>
      </c>
      <c r="D16" s="22"/>
      <c r="E16" s="23">
        <v>32296533</v>
      </c>
      <c r="F16" s="24">
        <v>32296533</v>
      </c>
      <c r="G16" s="24">
        <v>919254</v>
      </c>
      <c r="H16" s="24">
        <v>1575114</v>
      </c>
      <c r="I16" s="24">
        <v>176120</v>
      </c>
      <c r="J16" s="24">
        <v>2670488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2670488</v>
      </c>
      <c r="X16" s="24"/>
      <c r="Y16" s="24">
        <v>2670488</v>
      </c>
      <c r="Z16" s="6">
        <v>0</v>
      </c>
      <c r="AA16" s="22">
        <v>32296533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79104513</v>
      </c>
      <c r="D19" s="19">
        <f>SUM(D20:D23)</f>
        <v>0</v>
      </c>
      <c r="E19" s="20">
        <f t="shared" si="3"/>
        <v>83294639</v>
      </c>
      <c r="F19" s="21">
        <f t="shared" si="3"/>
        <v>83294639</v>
      </c>
      <c r="G19" s="21">
        <f t="shared" si="3"/>
        <v>20847128</v>
      </c>
      <c r="H19" s="21">
        <f t="shared" si="3"/>
        <v>4298518</v>
      </c>
      <c r="I19" s="21">
        <f t="shared" si="3"/>
        <v>5031618</v>
      </c>
      <c r="J19" s="21">
        <f t="shared" si="3"/>
        <v>30177264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30177264</v>
      </c>
      <c r="X19" s="21">
        <f t="shared" si="3"/>
        <v>0</v>
      </c>
      <c r="Y19" s="21">
        <f t="shared" si="3"/>
        <v>30177264</v>
      </c>
      <c r="Z19" s="4">
        <f>+IF(X19&lt;&gt;0,+(Y19/X19)*100,0)</f>
        <v>0</v>
      </c>
      <c r="AA19" s="19">
        <f>SUM(AA20:AA23)</f>
        <v>83294639</v>
      </c>
    </row>
    <row r="20" spans="1:27" ht="12.75">
      <c r="A20" s="5" t="s">
        <v>47</v>
      </c>
      <c r="B20" s="3"/>
      <c r="C20" s="22">
        <v>29078277</v>
      </c>
      <c r="D20" s="22"/>
      <c r="E20" s="23">
        <v>37052979</v>
      </c>
      <c r="F20" s="24">
        <v>37052979</v>
      </c>
      <c r="G20" s="24">
        <v>13850487</v>
      </c>
      <c r="H20" s="24">
        <v>2247011</v>
      </c>
      <c r="I20" s="24">
        <v>2946820</v>
      </c>
      <c r="J20" s="24">
        <v>19044318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19044318</v>
      </c>
      <c r="X20" s="24"/>
      <c r="Y20" s="24">
        <v>19044318</v>
      </c>
      <c r="Z20" s="6">
        <v>0</v>
      </c>
      <c r="AA20" s="22">
        <v>37052979</v>
      </c>
    </row>
    <row r="21" spans="1:27" ht="12.75">
      <c r="A21" s="5" t="s">
        <v>48</v>
      </c>
      <c r="B21" s="3"/>
      <c r="C21" s="22">
        <v>22492325</v>
      </c>
      <c r="D21" s="22"/>
      <c r="E21" s="23">
        <v>25083849</v>
      </c>
      <c r="F21" s="24">
        <v>25083849</v>
      </c>
      <c r="G21" s="24">
        <v>3831980</v>
      </c>
      <c r="H21" s="24">
        <v>1037170</v>
      </c>
      <c r="I21" s="24">
        <v>1069729</v>
      </c>
      <c r="J21" s="24">
        <v>5938879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5938879</v>
      </c>
      <c r="X21" s="24"/>
      <c r="Y21" s="24">
        <v>5938879</v>
      </c>
      <c r="Z21" s="6">
        <v>0</v>
      </c>
      <c r="AA21" s="22">
        <v>25083849</v>
      </c>
    </row>
    <row r="22" spans="1:27" ht="12.75">
      <c r="A22" s="5" t="s">
        <v>49</v>
      </c>
      <c r="B22" s="3"/>
      <c r="C22" s="25">
        <v>13126598</v>
      </c>
      <c r="D22" s="25"/>
      <c r="E22" s="26">
        <v>9434775</v>
      </c>
      <c r="F22" s="27">
        <v>9434775</v>
      </c>
      <c r="G22" s="27">
        <v>2507714</v>
      </c>
      <c r="H22" s="27">
        <v>354778</v>
      </c>
      <c r="I22" s="27">
        <v>355588</v>
      </c>
      <c r="J22" s="27">
        <v>3218080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3218080</v>
      </c>
      <c r="X22" s="27"/>
      <c r="Y22" s="27">
        <v>3218080</v>
      </c>
      <c r="Z22" s="7">
        <v>0</v>
      </c>
      <c r="AA22" s="25">
        <v>9434775</v>
      </c>
    </row>
    <row r="23" spans="1:27" ht="12.75">
      <c r="A23" s="5" t="s">
        <v>50</v>
      </c>
      <c r="B23" s="3"/>
      <c r="C23" s="22">
        <v>14407313</v>
      </c>
      <c r="D23" s="22"/>
      <c r="E23" s="23">
        <v>11723036</v>
      </c>
      <c r="F23" s="24">
        <v>11723036</v>
      </c>
      <c r="G23" s="24">
        <v>656947</v>
      </c>
      <c r="H23" s="24">
        <v>659559</v>
      </c>
      <c r="I23" s="24">
        <v>659481</v>
      </c>
      <c r="J23" s="24">
        <v>1975987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1975987</v>
      </c>
      <c r="X23" s="24"/>
      <c r="Y23" s="24">
        <v>1975987</v>
      </c>
      <c r="Z23" s="6">
        <v>0</v>
      </c>
      <c r="AA23" s="22">
        <v>11723036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186173486</v>
      </c>
      <c r="D25" s="44">
        <f>+D5+D9+D15+D19+D24</f>
        <v>0</v>
      </c>
      <c r="E25" s="45">
        <f t="shared" si="4"/>
        <v>204193956</v>
      </c>
      <c r="F25" s="46">
        <f t="shared" si="4"/>
        <v>204193956</v>
      </c>
      <c r="G25" s="46">
        <f t="shared" si="4"/>
        <v>59008046</v>
      </c>
      <c r="H25" s="46">
        <f t="shared" si="4"/>
        <v>9748010</v>
      </c>
      <c r="I25" s="46">
        <f t="shared" si="4"/>
        <v>8981443</v>
      </c>
      <c r="J25" s="46">
        <f t="shared" si="4"/>
        <v>77737499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77737499</v>
      </c>
      <c r="X25" s="46">
        <f t="shared" si="4"/>
        <v>0</v>
      </c>
      <c r="Y25" s="46">
        <f t="shared" si="4"/>
        <v>77737499</v>
      </c>
      <c r="Z25" s="47">
        <f>+IF(X25&lt;&gt;0,+(Y25/X25)*100,0)</f>
        <v>0</v>
      </c>
      <c r="AA25" s="44">
        <f>+AA5+AA9+AA15+AA19+AA24</f>
        <v>204193956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94891640</v>
      </c>
      <c r="D28" s="19">
        <f>SUM(D29:D31)</f>
        <v>0</v>
      </c>
      <c r="E28" s="20">
        <f t="shared" si="5"/>
        <v>76443013</v>
      </c>
      <c r="F28" s="21">
        <f t="shared" si="5"/>
        <v>76443013</v>
      </c>
      <c r="G28" s="21">
        <f t="shared" si="5"/>
        <v>11260268</v>
      </c>
      <c r="H28" s="21">
        <f t="shared" si="5"/>
        <v>5095304</v>
      </c>
      <c r="I28" s="21">
        <f t="shared" si="5"/>
        <v>4168486</v>
      </c>
      <c r="J28" s="21">
        <f t="shared" si="5"/>
        <v>20524058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20524058</v>
      </c>
      <c r="X28" s="21">
        <f t="shared" si="5"/>
        <v>0</v>
      </c>
      <c r="Y28" s="21">
        <f t="shared" si="5"/>
        <v>20524058</v>
      </c>
      <c r="Z28" s="4">
        <f>+IF(X28&lt;&gt;0,+(Y28/X28)*100,0)</f>
        <v>0</v>
      </c>
      <c r="AA28" s="19">
        <f>SUM(AA29:AA31)</f>
        <v>76443013</v>
      </c>
    </row>
    <row r="29" spans="1:27" ht="12.75">
      <c r="A29" s="5" t="s">
        <v>33</v>
      </c>
      <c r="B29" s="3"/>
      <c r="C29" s="22">
        <v>15251023</v>
      </c>
      <c r="D29" s="22"/>
      <c r="E29" s="23">
        <v>20953965</v>
      </c>
      <c r="F29" s="24">
        <v>20953965</v>
      </c>
      <c r="G29" s="24">
        <v>971743</v>
      </c>
      <c r="H29" s="24">
        <v>1199953</v>
      </c>
      <c r="I29" s="24">
        <v>1274656</v>
      </c>
      <c r="J29" s="24">
        <v>3446352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3446352</v>
      </c>
      <c r="X29" s="24"/>
      <c r="Y29" s="24">
        <v>3446352</v>
      </c>
      <c r="Z29" s="6">
        <v>0</v>
      </c>
      <c r="AA29" s="22">
        <v>20953965</v>
      </c>
    </row>
    <row r="30" spans="1:27" ht="12.75">
      <c r="A30" s="5" t="s">
        <v>34</v>
      </c>
      <c r="B30" s="3"/>
      <c r="C30" s="25">
        <v>69628876</v>
      </c>
      <c r="D30" s="25"/>
      <c r="E30" s="26">
        <v>43330343</v>
      </c>
      <c r="F30" s="27">
        <v>43330343</v>
      </c>
      <c r="G30" s="27">
        <v>9519022</v>
      </c>
      <c r="H30" s="27">
        <v>2727884</v>
      </c>
      <c r="I30" s="27">
        <v>2249268</v>
      </c>
      <c r="J30" s="27">
        <v>14496174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14496174</v>
      </c>
      <c r="X30" s="27"/>
      <c r="Y30" s="27">
        <v>14496174</v>
      </c>
      <c r="Z30" s="7">
        <v>0</v>
      </c>
      <c r="AA30" s="25">
        <v>43330343</v>
      </c>
    </row>
    <row r="31" spans="1:27" ht="12.75">
      <c r="A31" s="5" t="s">
        <v>35</v>
      </c>
      <c r="B31" s="3"/>
      <c r="C31" s="22">
        <v>10011741</v>
      </c>
      <c r="D31" s="22"/>
      <c r="E31" s="23">
        <v>12158705</v>
      </c>
      <c r="F31" s="24">
        <v>12158705</v>
      </c>
      <c r="G31" s="24">
        <v>769503</v>
      </c>
      <c r="H31" s="24">
        <v>1167467</v>
      </c>
      <c r="I31" s="24">
        <v>644562</v>
      </c>
      <c r="J31" s="24">
        <v>2581532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2581532</v>
      </c>
      <c r="X31" s="24"/>
      <c r="Y31" s="24">
        <v>2581532</v>
      </c>
      <c r="Z31" s="6">
        <v>0</v>
      </c>
      <c r="AA31" s="22">
        <v>12158705</v>
      </c>
    </row>
    <row r="32" spans="1:27" ht="12.75">
      <c r="A32" s="2" t="s">
        <v>36</v>
      </c>
      <c r="B32" s="3"/>
      <c r="C32" s="19">
        <f aca="true" t="shared" si="6" ref="C32:Y32">SUM(C33:C37)</f>
        <v>16381577</v>
      </c>
      <c r="D32" s="19">
        <f>SUM(D33:D37)</f>
        <v>0</v>
      </c>
      <c r="E32" s="20">
        <f t="shared" si="6"/>
        <v>19595922</v>
      </c>
      <c r="F32" s="21">
        <f t="shared" si="6"/>
        <v>19595922</v>
      </c>
      <c r="G32" s="21">
        <f t="shared" si="6"/>
        <v>1229307</v>
      </c>
      <c r="H32" s="21">
        <f t="shared" si="6"/>
        <v>1488002</v>
      </c>
      <c r="I32" s="21">
        <f t="shared" si="6"/>
        <v>1558463</v>
      </c>
      <c r="J32" s="21">
        <f t="shared" si="6"/>
        <v>4275772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4275772</v>
      </c>
      <c r="X32" s="21">
        <f t="shared" si="6"/>
        <v>0</v>
      </c>
      <c r="Y32" s="21">
        <f t="shared" si="6"/>
        <v>4275772</v>
      </c>
      <c r="Z32" s="4">
        <f>+IF(X32&lt;&gt;0,+(Y32/X32)*100,0)</f>
        <v>0</v>
      </c>
      <c r="AA32" s="19">
        <f>SUM(AA33:AA37)</f>
        <v>19595922</v>
      </c>
    </row>
    <row r="33" spans="1:27" ht="12.75">
      <c r="A33" s="5" t="s">
        <v>37</v>
      </c>
      <c r="B33" s="3"/>
      <c r="C33" s="22">
        <v>6511575</v>
      </c>
      <c r="D33" s="22"/>
      <c r="E33" s="23">
        <v>9466730</v>
      </c>
      <c r="F33" s="24">
        <v>9466730</v>
      </c>
      <c r="G33" s="24">
        <v>398393</v>
      </c>
      <c r="H33" s="24">
        <v>653231</v>
      </c>
      <c r="I33" s="24">
        <v>541468</v>
      </c>
      <c r="J33" s="24">
        <v>1593092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1593092</v>
      </c>
      <c r="X33" s="24"/>
      <c r="Y33" s="24">
        <v>1593092</v>
      </c>
      <c r="Z33" s="6">
        <v>0</v>
      </c>
      <c r="AA33" s="22">
        <v>9466730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9870002</v>
      </c>
      <c r="D35" s="22"/>
      <c r="E35" s="23">
        <v>10129192</v>
      </c>
      <c r="F35" s="24">
        <v>10129192</v>
      </c>
      <c r="G35" s="24">
        <v>830914</v>
      </c>
      <c r="H35" s="24">
        <v>834771</v>
      </c>
      <c r="I35" s="24">
        <v>1016995</v>
      </c>
      <c r="J35" s="24">
        <v>2682680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2682680</v>
      </c>
      <c r="X35" s="24"/>
      <c r="Y35" s="24">
        <v>2682680</v>
      </c>
      <c r="Z35" s="6">
        <v>0</v>
      </c>
      <c r="AA35" s="22">
        <v>10129192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9505427</v>
      </c>
      <c r="D38" s="19">
        <f>SUM(D39:D41)</f>
        <v>0</v>
      </c>
      <c r="E38" s="20">
        <f t="shared" si="7"/>
        <v>19524790</v>
      </c>
      <c r="F38" s="21">
        <f t="shared" si="7"/>
        <v>19524790</v>
      </c>
      <c r="G38" s="21">
        <f t="shared" si="7"/>
        <v>695914</v>
      </c>
      <c r="H38" s="21">
        <f t="shared" si="7"/>
        <v>1566553</v>
      </c>
      <c r="I38" s="21">
        <f t="shared" si="7"/>
        <v>700276</v>
      </c>
      <c r="J38" s="21">
        <f t="shared" si="7"/>
        <v>2962743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2962743</v>
      </c>
      <c r="X38" s="21">
        <f t="shared" si="7"/>
        <v>0</v>
      </c>
      <c r="Y38" s="21">
        <f t="shared" si="7"/>
        <v>2962743</v>
      </c>
      <c r="Z38" s="4">
        <f>+IF(X38&lt;&gt;0,+(Y38/X38)*100,0)</f>
        <v>0</v>
      </c>
      <c r="AA38" s="19">
        <f>SUM(AA39:AA41)</f>
        <v>19524790</v>
      </c>
    </row>
    <row r="39" spans="1:27" ht="12.75">
      <c r="A39" s="5" t="s">
        <v>43</v>
      </c>
      <c r="B39" s="3"/>
      <c r="C39" s="22">
        <v>9505427</v>
      </c>
      <c r="D39" s="22"/>
      <c r="E39" s="23">
        <v>19524790</v>
      </c>
      <c r="F39" s="24">
        <v>19524790</v>
      </c>
      <c r="G39" s="24">
        <v>695914</v>
      </c>
      <c r="H39" s="24">
        <v>1566553</v>
      </c>
      <c r="I39" s="24">
        <v>700276</v>
      </c>
      <c r="J39" s="24">
        <v>2962743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2962743</v>
      </c>
      <c r="X39" s="24"/>
      <c r="Y39" s="24">
        <v>2962743</v>
      </c>
      <c r="Z39" s="6">
        <v>0</v>
      </c>
      <c r="AA39" s="22">
        <v>19524790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43017894</v>
      </c>
      <c r="D42" s="19">
        <f>SUM(D43:D46)</f>
        <v>0</v>
      </c>
      <c r="E42" s="20">
        <f t="shared" si="8"/>
        <v>101539443</v>
      </c>
      <c r="F42" s="21">
        <f t="shared" si="8"/>
        <v>101539443</v>
      </c>
      <c r="G42" s="21">
        <f t="shared" si="8"/>
        <v>2181388</v>
      </c>
      <c r="H42" s="21">
        <f t="shared" si="8"/>
        <v>6192734</v>
      </c>
      <c r="I42" s="21">
        <f t="shared" si="8"/>
        <v>4571799</v>
      </c>
      <c r="J42" s="21">
        <f t="shared" si="8"/>
        <v>12945921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12945921</v>
      </c>
      <c r="X42" s="21">
        <f t="shared" si="8"/>
        <v>0</v>
      </c>
      <c r="Y42" s="21">
        <f t="shared" si="8"/>
        <v>12945921</v>
      </c>
      <c r="Z42" s="4">
        <f>+IF(X42&lt;&gt;0,+(Y42/X42)*100,0)</f>
        <v>0</v>
      </c>
      <c r="AA42" s="19">
        <f>SUM(AA43:AA46)</f>
        <v>101539443</v>
      </c>
    </row>
    <row r="43" spans="1:27" ht="12.75">
      <c r="A43" s="5" t="s">
        <v>47</v>
      </c>
      <c r="B43" s="3"/>
      <c r="C43" s="22">
        <v>21678184</v>
      </c>
      <c r="D43" s="22"/>
      <c r="E43" s="23">
        <v>27839113</v>
      </c>
      <c r="F43" s="24">
        <v>27839113</v>
      </c>
      <c r="G43" s="24">
        <v>165392</v>
      </c>
      <c r="H43" s="24">
        <v>3767007</v>
      </c>
      <c r="I43" s="24">
        <v>2259844</v>
      </c>
      <c r="J43" s="24">
        <v>6192243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6192243</v>
      </c>
      <c r="X43" s="24"/>
      <c r="Y43" s="24">
        <v>6192243</v>
      </c>
      <c r="Z43" s="6">
        <v>0</v>
      </c>
      <c r="AA43" s="22">
        <v>27839113</v>
      </c>
    </row>
    <row r="44" spans="1:27" ht="12.75">
      <c r="A44" s="5" t="s">
        <v>48</v>
      </c>
      <c r="B44" s="3"/>
      <c r="C44" s="22">
        <v>11463186</v>
      </c>
      <c r="D44" s="22"/>
      <c r="E44" s="23">
        <v>39980008</v>
      </c>
      <c r="F44" s="24">
        <v>39980008</v>
      </c>
      <c r="G44" s="24">
        <v>750930</v>
      </c>
      <c r="H44" s="24">
        <v>1158043</v>
      </c>
      <c r="I44" s="24">
        <v>1094048</v>
      </c>
      <c r="J44" s="24">
        <v>3003021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3003021</v>
      </c>
      <c r="X44" s="24"/>
      <c r="Y44" s="24">
        <v>3003021</v>
      </c>
      <c r="Z44" s="6">
        <v>0</v>
      </c>
      <c r="AA44" s="22">
        <v>39980008</v>
      </c>
    </row>
    <row r="45" spans="1:27" ht="12.75">
      <c r="A45" s="5" t="s">
        <v>49</v>
      </c>
      <c r="B45" s="3"/>
      <c r="C45" s="25">
        <v>5817010</v>
      </c>
      <c r="D45" s="25"/>
      <c r="E45" s="26">
        <v>17491455</v>
      </c>
      <c r="F45" s="27">
        <v>17491455</v>
      </c>
      <c r="G45" s="27">
        <v>804032</v>
      </c>
      <c r="H45" s="27">
        <v>803186</v>
      </c>
      <c r="I45" s="27">
        <v>688143</v>
      </c>
      <c r="J45" s="27">
        <v>2295361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2295361</v>
      </c>
      <c r="X45" s="27"/>
      <c r="Y45" s="27">
        <v>2295361</v>
      </c>
      <c r="Z45" s="7">
        <v>0</v>
      </c>
      <c r="AA45" s="25">
        <v>17491455</v>
      </c>
    </row>
    <row r="46" spans="1:27" ht="12.75">
      <c r="A46" s="5" t="s">
        <v>50</v>
      </c>
      <c r="B46" s="3"/>
      <c r="C46" s="22">
        <v>4059514</v>
      </c>
      <c r="D46" s="22"/>
      <c r="E46" s="23">
        <v>16228867</v>
      </c>
      <c r="F46" s="24">
        <v>16228867</v>
      </c>
      <c r="G46" s="24">
        <v>461034</v>
      </c>
      <c r="H46" s="24">
        <v>464498</v>
      </c>
      <c r="I46" s="24">
        <v>529764</v>
      </c>
      <c r="J46" s="24">
        <v>1455296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1455296</v>
      </c>
      <c r="X46" s="24"/>
      <c r="Y46" s="24">
        <v>1455296</v>
      </c>
      <c r="Z46" s="6">
        <v>0</v>
      </c>
      <c r="AA46" s="22">
        <v>16228867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163796538</v>
      </c>
      <c r="D48" s="44">
        <f>+D28+D32+D38+D42+D47</f>
        <v>0</v>
      </c>
      <c r="E48" s="45">
        <f t="shared" si="9"/>
        <v>217103168</v>
      </c>
      <c r="F48" s="46">
        <f t="shared" si="9"/>
        <v>217103168</v>
      </c>
      <c r="G48" s="46">
        <f t="shared" si="9"/>
        <v>15366877</v>
      </c>
      <c r="H48" s="46">
        <f t="shared" si="9"/>
        <v>14342593</v>
      </c>
      <c r="I48" s="46">
        <f t="shared" si="9"/>
        <v>10999024</v>
      </c>
      <c r="J48" s="46">
        <f t="shared" si="9"/>
        <v>40708494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40708494</v>
      </c>
      <c r="X48" s="46">
        <f t="shared" si="9"/>
        <v>0</v>
      </c>
      <c r="Y48" s="46">
        <f t="shared" si="9"/>
        <v>40708494</v>
      </c>
      <c r="Z48" s="47">
        <f>+IF(X48&lt;&gt;0,+(Y48/X48)*100,0)</f>
        <v>0</v>
      </c>
      <c r="AA48" s="44">
        <f>+AA28+AA32+AA38+AA42+AA47</f>
        <v>217103168</v>
      </c>
    </row>
    <row r="49" spans="1:27" ht="12.75">
      <c r="A49" s="14" t="s">
        <v>58</v>
      </c>
      <c r="B49" s="15"/>
      <c r="C49" s="48">
        <f aca="true" t="shared" si="10" ref="C49:Y49">+C25-C48</f>
        <v>22376948</v>
      </c>
      <c r="D49" s="48">
        <f>+D25-D48</f>
        <v>0</v>
      </c>
      <c r="E49" s="49">
        <f t="shared" si="10"/>
        <v>-12909212</v>
      </c>
      <c r="F49" s="50">
        <f t="shared" si="10"/>
        <v>-12909212</v>
      </c>
      <c r="G49" s="50">
        <f t="shared" si="10"/>
        <v>43641169</v>
      </c>
      <c r="H49" s="50">
        <f t="shared" si="10"/>
        <v>-4594583</v>
      </c>
      <c r="I49" s="50">
        <f t="shared" si="10"/>
        <v>-2017581</v>
      </c>
      <c r="J49" s="50">
        <f t="shared" si="10"/>
        <v>37029005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37029005</v>
      </c>
      <c r="X49" s="50">
        <f>IF(F25=F48,0,X25-X48)</f>
        <v>0</v>
      </c>
      <c r="Y49" s="50">
        <f t="shared" si="10"/>
        <v>37029005</v>
      </c>
      <c r="Z49" s="51">
        <f>+IF(X49&lt;&gt;0,+(Y49/X49)*100,0)</f>
        <v>0</v>
      </c>
      <c r="AA49" s="48">
        <f>+AA25-AA48</f>
        <v>-12909212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228031851</v>
      </c>
      <c r="D5" s="19">
        <f>SUM(D6:D8)</f>
        <v>0</v>
      </c>
      <c r="E5" s="20">
        <f t="shared" si="0"/>
        <v>247403192</v>
      </c>
      <c r="F5" s="21">
        <f t="shared" si="0"/>
        <v>247403192</v>
      </c>
      <c r="G5" s="21">
        <f t="shared" si="0"/>
        <v>99928138</v>
      </c>
      <c r="H5" s="21">
        <f t="shared" si="0"/>
        <v>8428681</v>
      </c>
      <c r="I5" s="21">
        <f t="shared" si="0"/>
        <v>9348555</v>
      </c>
      <c r="J5" s="21">
        <f t="shared" si="0"/>
        <v>117705374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117705374</v>
      </c>
      <c r="X5" s="21">
        <f t="shared" si="0"/>
        <v>76694990</v>
      </c>
      <c r="Y5" s="21">
        <f t="shared" si="0"/>
        <v>41010384</v>
      </c>
      <c r="Z5" s="4">
        <f>+IF(X5&lt;&gt;0,+(Y5/X5)*100,0)</f>
        <v>53.472050781935046</v>
      </c>
      <c r="AA5" s="19">
        <f>SUM(AA6:AA8)</f>
        <v>247403192</v>
      </c>
    </row>
    <row r="6" spans="1:27" ht="12.75">
      <c r="A6" s="5" t="s">
        <v>33</v>
      </c>
      <c r="B6" s="3"/>
      <c r="C6" s="22">
        <v>34110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227364533</v>
      </c>
      <c r="D7" s="25"/>
      <c r="E7" s="26">
        <v>246307523</v>
      </c>
      <c r="F7" s="27">
        <v>246307523</v>
      </c>
      <c r="G7" s="27">
        <v>99803622</v>
      </c>
      <c r="H7" s="27">
        <v>8396247</v>
      </c>
      <c r="I7" s="27">
        <v>9303457</v>
      </c>
      <c r="J7" s="27">
        <v>117503326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117503326</v>
      </c>
      <c r="X7" s="27">
        <v>76355332</v>
      </c>
      <c r="Y7" s="27">
        <v>41147994</v>
      </c>
      <c r="Z7" s="7">
        <v>53.89</v>
      </c>
      <c r="AA7" s="25">
        <v>246307523</v>
      </c>
    </row>
    <row r="8" spans="1:27" ht="12.75">
      <c r="A8" s="5" t="s">
        <v>35</v>
      </c>
      <c r="B8" s="3"/>
      <c r="C8" s="22">
        <v>633208</v>
      </c>
      <c r="D8" s="22"/>
      <c r="E8" s="23">
        <v>1095669</v>
      </c>
      <c r="F8" s="24">
        <v>1095669</v>
      </c>
      <c r="G8" s="24">
        <v>124516</v>
      </c>
      <c r="H8" s="24">
        <v>32434</v>
      </c>
      <c r="I8" s="24">
        <v>45098</v>
      </c>
      <c r="J8" s="24">
        <v>202048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202048</v>
      </c>
      <c r="X8" s="24">
        <v>339658</v>
      </c>
      <c r="Y8" s="24">
        <v>-137610</v>
      </c>
      <c r="Z8" s="6">
        <v>-40.51</v>
      </c>
      <c r="AA8" s="22">
        <v>1095669</v>
      </c>
    </row>
    <row r="9" spans="1:27" ht="12.75">
      <c r="A9" s="2" t="s">
        <v>36</v>
      </c>
      <c r="B9" s="3"/>
      <c r="C9" s="19">
        <f aca="true" t="shared" si="1" ref="C9:Y9">SUM(C10:C14)</f>
        <v>23638423</v>
      </c>
      <c r="D9" s="19">
        <f>SUM(D10:D14)</f>
        <v>0</v>
      </c>
      <c r="E9" s="20">
        <f t="shared" si="1"/>
        <v>24181197</v>
      </c>
      <c r="F9" s="21">
        <f t="shared" si="1"/>
        <v>24181197</v>
      </c>
      <c r="G9" s="21">
        <f t="shared" si="1"/>
        <v>1744489</v>
      </c>
      <c r="H9" s="21">
        <f t="shared" si="1"/>
        <v>1463544</v>
      </c>
      <c r="I9" s="21">
        <f t="shared" si="1"/>
        <v>1606863</v>
      </c>
      <c r="J9" s="21">
        <f t="shared" si="1"/>
        <v>4814896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4814896</v>
      </c>
      <c r="X9" s="21">
        <f t="shared" si="1"/>
        <v>7496171</v>
      </c>
      <c r="Y9" s="21">
        <f t="shared" si="1"/>
        <v>-2681275</v>
      </c>
      <c r="Z9" s="4">
        <f>+IF(X9&lt;&gt;0,+(Y9/X9)*100,0)</f>
        <v>-35.76859439305747</v>
      </c>
      <c r="AA9" s="19">
        <f>SUM(AA10:AA14)</f>
        <v>24181197</v>
      </c>
    </row>
    <row r="10" spans="1:27" ht="12.75">
      <c r="A10" s="5" t="s">
        <v>37</v>
      </c>
      <c r="B10" s="3"/>
      <c r="C10" s="22">
        <v>6753708</v>
      </c>
      <c r="D10" s="22"/>
      <c r="E10" s="23">
        <v>8612972</v>
      </c>
      <c r="F10" s="24">
        <v>8612972</v>
      </c>
      <c r="G10" s="24">
        <v>798677</v>
      </c>
      <c r="H10" s="24">
        <v>376396</v>
      </c>
      <c r="I10" s="24">
        <v>639860</v>
      </c>
      <c r="J10" s="24">
        <v>1814933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1814933</v>
      </c>
      <c r="X10" s="24">
        <v>2670021</v>
      </c>
      <c r="Y10" s="24">
        <v>-855088</v>
      </c>
      <c r="Z10" s="6">
        <v>-32.03</v>
      </c>
      <c r="AA10" s="22">
        <v>8612972</v>
      </c>
    </row>
    <row r="11" spans="1:27" ht="12.75">
      <c r="A11" s="5" t="s">
        <v>38</v>
      </c>
      <c r="B11" s="3"/>
      <c r="C11" s="22">
        <v>2958</v>
      </c>
      <c r="D11" s="22"/>
      <c r="E11" s="23">
        <v>4321455</v>
      </c>
      <c r="F11" s="24">
        <v>4321455</v>
      </c>
      <c r="G11" s="24"/>
      <c r="H11" s="24">
        <v>180</v>
      </c>
      <c r="I11" s="24">
        <v>831</v>
      </c>
      <c r="J11" s="24">
        <v>1011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1011</v>
      </c>
      <c r="X11" s="24">
        <v>1339651</v>
      </c>
      <c r="Y11" s="24">
        <v>-1338640</v>
      </c>
      <c r="Z11" s="6">
        <v>-99.92</v>
      </c>
      <c r="AA11" s="22">
        <v>4321455</v>
      </c>
    </row>
    <row r="12" spans="1:27" ht="12.75">
      <c r="A12" s="5" t="s">
        <v>39</v>
      </c>
      <c r="B12" s="3"/>
      <c r="C12" s="22">
        <v>16881757</v>
      </c>
      <c r="D12" s="22"/>
      <c r="E12" s="23">
        <v>11246770</v>
      </c>
      <c r="F12" s="24">
        <v>11246770</v>
      </c>
      <c r="G12" s="24">
        <v>945812</v>
      </c>
      <c r="H12" s="24">
        <v>1086968</v>
      </c>
      <c r="I12" s="24">
        <v>966172</v>
      </c>
      <c r="J12" s="24">
        <v>2998952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2998952</v>
      </c>
      <c r="X12" s="24">
        <v>3486499</v>
      </c>
      <c r="Y12" s="24">
        <v>-487547</v>
      </c>
      <c r="Z12" s="6">
        <v>-13.98</v>
      </c>
      <c r="AA12" s="22">
        <v>11246770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-25133171</v>
      </c>
      <c r="D15" s="19">
        <f>SUM(D16:D18)</f>
        <v>0</v>
      </c>
      <c r="E15" s="20">
        <f t="shared" si="2"/>
        <v>21847607</v>
      </c>
      <c r="F15" s="21">
        <f t="shared" si="2"/>
        <v>21847607</v>
      </c>
      <c r="G15" s="21">
        <f t="shared" si="2"/>
        <v>3142460</v>
      </c>
      <c r="H15" s="21">
        <f t="shared" si="2"/>
        <v>1655771</v>
      </c>
      <c r="I15" s="21">
        <f t="shared" si="2"/>
        <v>1415032</v>
      </c>
      <c r="J15" s="21">
        <f t="shared" si="2"/>
        <v>6213263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6213263</v>
      </c>
      <c r="X15" s="21">
        <f t="shared" si="2"/>
        <v>6772759</v>
      </c>
      <c r="Y15" s="21">
        <f t="shared" si="2"/>
        <v>-559496</v>
      </c>
      <c r="Z15" s="4">
        <f>+IF(X15&lt;&gt;0,+(Y15/X15)*100,0)</f>
        <v>-8.260976066031583</v>
      </c>
      <c r="AA15" s="19">
        <f>SUM(AA16:AA18)</f>
        <v>21847607</v>
      </c>
    </row>
    <row r="16" spans="1:27" ht="12.75">
      <c r="A16" s="5" t="s">
        <v>43</v>
      </c>
      <c r="B16" s="3"/>
      <c r="C16" s="22">
        <v>6231514</v>
      </c>
      <c r="D16" s="22"/>
      <c r="E16" s="23">
        <v>5880610</v>
      </c>
      <c r="F16" s="24">
        <v>5880610</v>
      </c>
      <c r="G16" s="24">
        <v>196824</v>
      </c>
      <c r="H16" s="24">
        <v>496758</v>
      </c>
      <c r="I16" s="24">
        <v>250802</v>
      </c>
      <c r="J16" s="24">
        <v>944384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944384</v>
      </c>
      <c r="X16" s="24">
        <v>1822989</v>
      </c>
      <c r="Y16" s="24">
        <v>-878605</v>
      </c>
      <c r="Z16" s="6">
        <v>-48.2</v>
      </c>
      <c r="AA16" s="22">
        <v>5880610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>
        <v>-31364685</v>
      </c>
      <c r="D18" s="22"/>
      <c r="E18" s="23">
        <v>15966997</v>
      </c>
      <c r="F18" s="24">
        <v>15966997</v>
      </c>
      <c r="G18" s="24">
        <v>2945636</v>
      </c>
      <c r="H18" s="24">
        <v>1159013</v>
      </c>
      <c r="I18" s="24">
        <v>1164230</v>
      </c>
      <c r="J18" s="24">
        <v>5268879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5268879</v>
      </c>
      <c r="X18" s="24">
        <v>4949770</v>
      </c>
      <c r="Y18" s="24">
        <v>319109</v>
      </c>
      <c r="Z18" s="6">
        <v>6.45</v>
      </c>
      <c r="AA18" s="22">
        <v>15966997</v>
      </c>
    </row>
    <row r="19" spans="1:27" ht="12.75">
      <c r="A19" s="2" t="s">
        <v>46</v>
      </c>
      <c r="B19" s="8"/>
      <c r="C19" s="19">
        <f aca="true" t="shared" si="3" ref="C19:Y19">SUM(C20:C23)</f>
        <v>439298699</v>
      </c>
      <c r="D19" s="19">
        <f>SUM(D20:D23)</f>
        <v>0</v>
      </c>
      <c r="E19" s="20">
        <f t="shared" si="3"/>
        <v>382125599</v>
      </c>
      <c r="F19" s="21">
        <f t="shared" si="3"/>
        <v>382125599</v>
      </c>
      <c r="G19" s="21">
        <f t="shared" si="3"/>
        <v>37752735</v>
      </c>
      <c r="H19" s="21">
        <f t="shared" si="3"/>
        <v>31959908</v>
      </c>
      <c r="I19" s="21">
        <f t="shared" si="3"/>
        <v>37685358</v>
      </c>
      <c r="J19" s="21">
        <f t="shared" si="3"/>
        <v>107398001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107398001</v>
      </c>
      <c r="X19" s="21">
        <f t="shared" si="3"/>
        <v>118458935</v>
      </c>
      <c r="Y19" s="21">
        <f t="shared" si="3"/>
        <v>-11060934</v>
      </c>
      <c r="Z19" s="4">
        <f>+IF(X19&lt;&gt;0,+(Y19/X19)*100,0)</f>
        <v>-9.33735728756974</v>
      </c>
      <c r="AA19" s="19">
        <f>SUM(AA20:AA23)</f>
        <v>382125599</v>
      </c>
    </row>
    <row r="20" spans="1:27" ht="12.75">
      <c r="A20" s="5" t="s">
        <v>47</v>
      </c>
      <c r="B20" s="3"/>
      <c r="C20" s="22">
        <v>238876653</v>
      </c>
      <c r="D20" s="22"/>
      <c r="E20" s="23">
        <v>237720786</v>
      </c>
      <c r="F20" s="24">
        <v>237720786</v>
      </c>
      <c r="G20" s="24">
        <v>21855893</v>
      </c>
      <c r="H20" s="24">
        <v>20598001</v>
      </c>
      <c r="I20" s="24">
        <v>20769869</v>
      </c>
      <c r="J20" s="24">
        <v>63223763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63223763</v>
      </c>
      <c r="X20" s="24">
        <v>73693444</v>
      </c>
      <c r="Y20" s="24">
        <v>-10469681</v>
      </c>
      <c r="Z20" s="6">
        <v>-14.21</v>
      </c>
      <c r="AA20" s="22">
        <v>237720786</v>
      </c>
    </row>
    <row r="21" spans="1:27" ht="12.75">
      <c r="A21" s="5" t="s">
        <v>48</v>
      </c>
      <c r="B21" s="3"/>
      <c r="C21" s="22">
        <v>80287502</v>
      </c>
      <c r="D21" s="22"/>
      <c r="E21" s="23">
        <v>55532501</v>
      </c>
      <c r="F21" s="24">
        <v>55532501</v>
      </c>
      <c r="G21" s="24">
        <v>7677455</v>
      </c>
      <c r="H21" s="24">
        <v>4682213</v>
      </c>
      <c r="I21" s="24">
        <v>4973136</v>
      </c>
      <c r="J21" s="24">
        <v>17332804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17332804</v>
      </c>
      <c r="X21" s="24">
        <v>17215075</v>
      </c>
      <c r="Y21" s="24">
        <v>117729</v>
      </c>
      <c r="Z21" s="6">
        <v>0.68</v>
      </c>
      <c r="AA21" s="22">
        <v>55532501</v>
      </c>
    </row>
    <row r="22" spans="1:27" ht="12.75">
      <c r="A22" s="5" t="s">
        <v>49</v>
      </c>
      <c r="B22" s="3"/>
      <c r="C22" s="25">
        <v>79589128</v>
      </c>
      <c r="D22" s="25"/>
      <c r="E22" s="26">
        <v>63878072</v>
      </c>
      <c r="F22" s="27">
        <v>63878072</v>
      </c>
      <c r="G22" s="27">
        <v>5058871</v>
      </c>
      <c r="H22" s="27">
        <v>3518003</v>
      </c>
      <c r="I22" s="27">
        <v>8782754</v>
      </c>
      <c r="J22" s="27">
        <v>17359628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17359628</v>
      </c>
      <c r="X22" s="27">
        <v>19802202</v>
      </c>
      <c r="Y22" s="27">
        <v>-2442574</v>
      </c>
      <c r="Z22" s="7">
        <v>-12.33</v>
      </c>
      <c r="AA22" s="25">
        <v>63878072</v>
      </c>
    </row>
    <row r="23" spans="1:27" ht="12.75">
      <c r="A23" s="5" t="s">
        <v>50</v>
      </c>
      <c r="B23" s="3"/>
      <c r="C23" s="22">
        <v>40545416</v>
      </c>
      <c r="D23" s="22"/>
      <c r="E23" s="23">
        <v>24994240</v>
      </c>
      <c r="F23" s="24">
        <v>24994240</v>
      </c>
      <c r="G23" s="24">
        <v>3160516</v>
      </c>
      <c r="H23" s="24">
        <v>3161691</v>
      </c>
      <c r="I23" s="24">
        <v>3159599</v>
      </c>
      <c r="J23" s="24">
        <v>9481806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9481806</v>
      </c>
      <c r="X23" s="24">
        <v>7748214</v>
      </c>
      <c r="Y23" s="24">
        <v>1733592</v>
      </c>
      <c r="Z23" s="6">
        <v>22.37</v>
      </c>
      <c r="AA23" s="22">
        <v>24994240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665835802</v>
      </c>
      <c r="D25" s="44">
        <f>+D5+D9+D15+D19+D24</f>
        <v>0</v>
      </c>
      <c r="E25" s="45">
        <f t="shared" si="4"/>
        <v>675557595</v>
      </c>
      <c r="F25" s="46">
        <f t="shared" si="4"/>
        <v>675557595</v>
      </c>
      <c r="G25" s="46">
        <f t="shared" si="4"/>
        <v>142567822</v>
      </c>
      <c r="H25" s="46">
        <f t="shared" si="4"/>
        <v>43507904</v>
      </c>
      <c r="I25" s="46">
        <f t="shared" si="4"/>
        <v>50055808</v>
      </c>
      <c r="J25" s="46">
        <f t="shared" si="4"/>
        <v>236131534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236131534</v>
      </c>
      <c r="X25" s="46">
        <f t="shared" si="4"/>
        <v>209422855</v>
      </c>
      <c r="Y25" s="46">
        <f t="shared" si="4"/>
        <v>26708679</v>
      </c>
      <c r="Z25" s="47">
        <f>+IF(X25&lt;&gt;0,+(Y25/X25)*100,0)</f>
        <v>12.753469051885476</v>
      </c>
      <c r="AA25" s="44">
        <f>+AA5+AA9+AA15+AA19+AA24</f>
        <v>675557595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130090035</v>
      </c>
      <c r="D28" s="19">
        <f>SUM(D29:D31)</f>
        <v>0</v>
      </c>
      <c r="E28" s="20">
        <f t="shared" si="5"/>
        <v>131744686</v>
      </c>
      <c r="F28" s="21">
        <f t="shared" si="5"/>
        <v>131744686</v>
      </c>
      <c r="G28" s="21">
        <f t="shared" si="5"/>
        <v>7602954</v>
      </c>
      <c r="H28" s="21">
        <f t="shared" si="5"/>
        <v>7294072</v>
      </c>
      <c r="I28" s="21">
        <f t="shared" si="5"/>
        <v>6543308</v>
      </c>
      <c r="J28" s="21">
        <f t="shared" si="5"/>
        <v>21440334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21440334</v>
      </c>
      <c r="X28" s="21">
        <f t="shared" si="5"/>
        <v>40840853</v>
      </c>
      <c r="Y28" s="21">
        <f t="shared" si="5"/>
        <v>-19400519</v>
      </c>
      <c r="Z28" s="4">
        <f>+IF(X28&lt;&gt;0,+(Y28/X28)*100,0)</f>
        <v>-47.50272723246011</v>
      </c>
      <c r="AA28" s="19">
        <f>SUM(AA29:AA31)</f>
        <v>131744686</v>
      </c>
    </row>
    <row r="29" spans="1:27" ht="12.75">
      <c r="A29" s="5" t="s">
        <v>33</v>
      </c>
      <c r="B29" s="3"/>
      <c r="C29" s="22">
        <v>23083445</v>
      </c>
      <c r="D29" s="22"/>
      <c r="E29" s="23">
        <v>31358290</v>
      </c>
      <c r="F29" s="24">
        <v>31358290</v>
      </c>
      <c r="G29" s="24">
        <v>3081226</v>
      </c>
      <c r="H29" s="24">
        <v>2049764</v>
      </c>
      <c r="I29" s="24">
        <v>1902110</v>
      </c>
      <c r="J29" s="24">
        <v>7033100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7033100</v>
      </c>
      <c r="X29" s="24">
        <v>9721070</v>
      </c>
      <c r="Y29" s="24">
        <v>-2687970</v>
      </c>
      <c r="Z29" s="6">
        <v>-27.65</v>
      </c>
      <c r="AA29" s="22">
        <v>31358290</v>
      </c>
    </row>
    <row r="30" spans="1:27" ht="12.75">
      <c r="A30" s="5" t="s">
        <v>34</v>
      </c>
      <c r="B30" s="3"/>
      <c r="C30" s="25">
        <v>63401083</v>
      </c>
      <c r="D30" s="25"/>
      <c r="E30" s="26">
        <v>52808068</v>
      </c>
      <c r="F30" s="27">
        <v>52808068</v>
      </c>
      <c r="G30" s="27">
        <v>2163319</v>
      </c>
      <c r="H30" s="27">
        <v>1922552</v>
      </c>
      <c r="I30" s="27">
        <v>2273174</v>
      </c>
      <c r="J30" s="27">
        <v>6359045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6359045</v>
      </c>
      <c r="X30" s="27">
        <v>16370501</v>
      </c>
      <c r="Y30" s="27">
        <v>-10011456</v>
      </c>
      <c r="Z30" s="7">
        <v>-61.16</v>
      </c>
      <c r="AA30" s="25">
        <v>52808068</v>
      </c>
    </row>
    <row r="31" spans="1:27" ht="12.75">
      <c r="A31" s="5" t="s">
        <v>35</v>
      </c>
      <c r="B31" s="3"/>
      <c r="C31" s="22">
        <v>43605507</v>
      </c>
      <c r="D31" s="22"/>
      <c r="E31" s="23">
        <v>47578328</v>
      </c>
      <c r="F31" s="24">
        <v>47578328</v>
      </c>
      <c r="G31" s="24">
        <v>2358409</v>
      </c>
      <c r="H31" s="24">
        <v>3321756</v>
      </c>
      <c r="I31" s="24">
        <v>2368024</v>
      </c>
      <c r="J31" s="24">
        <v>8048189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8048189</v>
      </c>
      <c r="X31" s="24">
        <v>14749282</v>
      </c>
      <c r="Y31" s="24">
        <v>-6701093</v>
      </c>
      <c r="Z31" s="6">
        <v>-45.43</v>
      </c>
      <c r="AA31" s="22">
        <v>47578328</v>
      </c>
    </row>
    <row r="32" spans="1:27" ht="12.75">
      <c r="A32" s="2" t="s">
        <v>36</v>
      </c>
      <c r="B32" s="3"/>
      <c r="C32" s="19">
        <f aca="true" t="shared" si="6" ref="C32:Y32">SUM(C33:C37)</f>
        <v>88953047</v>
      </c>
      <c r="D32" s="19">
        <f>SUM(D33:D37)</f>
        <v>0</v>
      </c>
      <c r="E32" s="20">
        <f t="shared" si="6"/>
        <v>89446421</v>
      </c>
      <c r="F32" s="21">
        <f t="shared" si="6"/>
        <v>89446421</v>
      </c>
      <c r="G32" s="21">
        <f t="shared" si="6"/>
        <v>5424501</v>
      </c>
      <c r="H32" s="21">
        <f t="shared" si="6"/>
        <v>6226681</v>
      </c>
      <c r="I32" s="21">
        <f t="shared" si="6"/>
        <v>6104541</v>
      </c>
      <c r="J32" s="21">
        <f t="shared" si="6"/>
        <v>17755723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17755723</v>
      </c>
      <c r="X32" s="21">
        <f t="shared" si="6"/>
        <v>27728393</v>
      </c>
      <c r="Y32" s="21">
        <f t="shared" si="6"/>
        <v>-9972670</v>
      </c>
      <c r="Z32" s="4">
        <f>+IF(X32&lt;&gt;0,+(Y32/X32)*100,0)</f>
        <v>-35.965553431098584</v>
      </c>
      <c r="AA32" s="19">
        <f>SUM(AA33:AA37)</f>
        <v>89446421</v>
      </c>
    </row>
    <row r="33" spans="1:27" ht="12.75">
      <c r="A33" s="5" t="s">
        <v>37</v>
      </c>
      <c r="B33" s="3"/>
      <c r="C33" s="22">
        <v>52332826</v>
      </c>
      <c r="D33" s="22"/>
      <c r="E33" s="23">
        <v>47341096</v>
      </c>
      <c r="F33" s="24">
        <v>47341096</v>
      </c>
      <c r="G33" s="24">
        <v>3072206</v>
      </c>
      <c r="H33" s="24">
        <v>3280618</v>
      </c>
      <c r="I33" s="24">
        <v>3318579</v>
      </c>
      <c r="J33" s="24">
        <v>9671403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9671403</v>
      </c>
      <c r="X33" s="24">
        <v>14675741</v>
      </c>
      <c r="Y33" s="24">
        <v>-5004338</v>
      </c>
      <c r="Z33" s="6">
        <v>-34.1</v>
      </c>
      <c r="AA33" s="22">
        <v>47341096</v>
      </c>
    </row>
    <row r="34" spans="1:27" ht="12.75">
      <c r="A34" s="5" t="s">
        <v>38</v>
      </c>
      <c r="B34" s="3"/>
      <c r="C34" s="22">
        <v>549896</v>
      </c>
      <c r="D34" s="22"/>
      <c r="E34" s="23">
        <v>665657</v>
      </c>
      <c r="F34" s="24">
        <v>665657</v>
      </c>
      <c r="G34" s="24">
        <v>60573</v>
      </c>
      <c r="H34" s="24">
        <v>59263</v>
      </c>
      <c r="I34" s="24">
        <v>111335</v>
      </c>
      <c r="J34" s="24">
        <v>231171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231171</v>
      </c>
      <c r="X34" s="24">
        <v>206355</v>
      </c>
      <c r="Y34" s="24">
        <v>24816</v>
      </c>
      <c r="Z34" s="6">
        <v>12.03</v>
      </c>
      <c r="AA34" s="22">
        <v>665657</v>
      </c>
    </row>
    <row r="35" spans="1:27" ht="12.75">
      <c r="A35" s="5" t="s">
        <v>39</v>
      </c>
      <c r="B35" s="3"/>
      <c r="C35" s="22">
        <v>33209680</v>
      </c>
      <c r="D35" s="22"/>
      <c r="E35" s="23">
        <v>37717932</v>
      </c>
      <c r="F35" s="24">
        <v>37717932</v>
      </c>
      <c r="G35" s="24">
        <v>2092460</v>
      </c>
      <c r="H35" s="24">
        <v>2432551</v>
      </c>
      <c r="I35" s="24">
        <v>2447379</v>
      </c>
      <c r="J35" s="24">
        <v>6972390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6972390</v>
      </c>
      <c r="X35" s="24">
        <v>11692558</v>
      </c>
      <c r="Y35" s="24">
        <v>-4720168</v>
      </c>
      <c r="Z35" s="6">
        <v>-40.37</v>
      </c>
      <c r="AA35" s="22">
        <v>37717932</v>
      </c>
    </row>
    <row r="36" spans="1:27" ht="12.75">
      <c r="A36" s="5" t="s">
        <v>40</v>
      </c>
      <c r="B36" s="3"/>
      <c r="C36" s="22">
        <v>2860645</v>
      </c>
      <c r="D36" s="22"/>
      <c r="E36" s="23">
        <v>3721736</v>
      </c>
      <c r="F36" s="24">
        <v>3721736</v>
      </c>
      <c r="G36" s="24">
        <v>199262</v>
      </c>
      <c r="H36" s="24">
        <v>454249</v>
      </c>
      <c r="I36" s="24">
        <v>227248</v>
      </c>
      <c r="J36" s="24">
        <v>880759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880759</v>
      </c>
      <c r="X36" s="24">
        <v>1153739</v>
      </c>
      <c r="Y36" s="24">
        <v>-272980</v>
      </c>
      <c r="Z36" s="6">
        <v>-23.66</v>
      </c>
      <c r="AA36" s="22">
        <v>3721736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99206695</v>
      </c>
      <c r="D38" s="19">
        <f>SUM(D39:D41)</f>
        <v>0</v>
      </c>
      <c r="E38" s="20">
        <f t="shared" si="7"/>
        <v>107064421</v>
      </c>
      <c r="F38" s="21">
        <f t="shared" si="7"/>
        <v>107064421</v>
      </c>
      <c r="G38" s="21">
        <f t="shared" si="7"/>
        <v>3221141</v>
      </c>
      <c r="H38" s="21">
        <f t="shared" si="7"/>
        <v>3859088</v>
      </c>
      <c r="I38" s="21">
        <f t="shared" si="7"/>
        <v>3922501</v>
      </c>
      <c r="J38" s="21">
        <f t="shared" si="7"/>
        <v>11002730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11002730</v>
      </c>
      <c r="X38" s="21">
        <f t="shared" si="7"/>
        <v>33189970</v>
      </c>
      <c r="Y38" s="21">
        <f t="shared" si="7"/>
        <v>-22187240</v>
      </c>
      <c r="Z38" s="4">
        <f>+IF(X38&lt;&gt;0,+(Y38/X38)*100,0)</f>
        <v>-66.84923186131232</v>
      </c>
      <c r="AA38" s="19">
        <f>SUM(AA39:AA41)</f>
        <v>107064421</v>
      </c>
    </row>
    <row r="39" spans="1:27" ht="12.75">
      <c r="A39" s="5" t="s">
        <v>43</v>
      </c>
      <c r="B39" s="3"/>
      <c r="C39" s="22">
        <v>90841836</v>
      </c>
      <c r="D39" s="22"/>
      <c r="E39" s="23">
        <v>96294632</v>
      </c>
      <c r="F39" s="24">
        <v>96294632</v>
      </c>
      <c r="G39" s="24">
        <v>2410554</v>
      </c>
      <c r="H39" s="24">
        <v>3009304</v>
      </c>
      <c r="I39" s="24">
        <v>3109009</v>
      </c>
      <c r="J39" s="24">
        <v>8528867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8528867</v>
      </c>
      <c r="X39" s="24">
        <v>29851336</v>
      </c>
      <c r="Y39" s="24">
        <v>-21322469</v>
      </c>
      <c r="Z39" s="6">
        <v>-71.43</v>
      </c>
      <c r="AA39" s="22">
        <v>96294632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>
        <v>8364859</v>
      </c>
      <c r="D41" s="22"/>
      <c r="E41" s="23">
        <v>10769789</v>
      </c>
      <c r="F41" s="24">
        <v>10769789</v>
      </c>
      <c r="G41" s="24">
        <v>810587</v>
      </c>
      <c r="H41" s="24">
        <v>849784</v>
      </c>
      <c r="I41" s="24">
        <v>813492</v>
      </c>
      <c r="J41" s="24">
        <v>2473863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2473863</v>
      </c>
      <c r="X41" s="24">
        <v>3338634</v>
      </c>
      <c r="Y41" s="24">
        <v>-864771</v>
      </c>
      <c r="Z41" s="6">
        <v>-25.9</v>
      </c>
      <c r="AA41" s="22">
        <v>10769789</v>
      </c>
    </row>
    <row r="42" spans="1:27" ht="12.75">
      <c r="A42" s="2" t="s">
        <v>46</v>
      </c>
      <c r="B42" s="8"/>
      <c r="C42" s="19">
        <f aca="true" t="shared" si="8" ref="C42:Y42">SUM(C43:C46)</f>
        <v>315072327</v>
      </c>
      <c r="D42" s="19">
        <f>SUM(D43:D46)</f>
        <v>0</v>
      </c>
      <c r="E42" s="20">
        <f t="shared" si="8"/>
        <v>358100996</v>
      </c>
      <c r="F42" s="21">
        <f t="shared" si="8"/>
        <v>358100996</v>
      </c>
      <c r="G42" s="21">
        <f t="shared" si="8"/>
        <v>10913893</v>
      </c>
      <c r="H42" s="21">
        <f t="shared" si="8"/>
        <v>54129575</v>
      </c>
      <c r="I42" s="21">
        <f t="shared" si="8"/>
        <v>19274452</v>
      </c>
      <c r="J42" s="21">
        <f t="shared" si="8"/>
        <v>84317920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84317920</v>
      </c>
      <c r="X42" s="21">
        <f t="shared" si="8"/>
        <v>111011309</v>
      </c>
      <c r="Y42" s="21">
        <f t="shared" si="8"/>
        <v>-26693389</v>
      </c>
      <c r="Z42" s="4">
        <f>+IF(X42&lt;&gt;0,+(Y42/X42)*100,0)</f>
        <v>-24.045648358222675</v>
      </c>
      <c r="AA42" s="19">
        <f>SUM(AA43:AA46)</f>
        <v>358100996</v>
      </c>
    </row>
    <row r="43" spans="1:27" ht="12.75">
      <c r="A43" s="5" t="s">
        <v>47</v>
      </c>
      <c r="B43" s="3"/>
      <c r="C43" s="22">
        <v>198935269</v>
      </c>
      <c r="D43" s="22"/>
      <c r="E43" s="23">
        <v>229593530</v>
      </c>
      <c r="F43" s="24">
        <v>229593530</v>
      </c>
      <c r="G43" s="24">
        <v>4007846</v>
      </c>
      <c r="H43" s="24">
        <v>42508782</v>
      </c>
      <c r="I43" s="24">
        <v>7489976</v>
      </c>
      <c r="J43" s="24">
        <v>54006604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54006604</v>
      </c>
      <c r="X43" s="24">
        <v>71173994</v>
      </c>
      <c r="Y43" s="24">
        <v>-17167390</v>
      </c>
      <c r="Z43" s="6">
        <v>-24.12</v>
      </c>
      <c r="AA43" s="22">
        <v>229593530</v>
      </c>
    </row>
    <row r="44" spans="1:27" ht="12.75">
      <c r="A44" s="5" t="s">
        <v>48</v>
      </c>
      <c r="B44" s="3"/>
      <c r="C44" s="22">
        <v>53981915</v>
      </c>
      <c r="D44" s="22"/>
      <c r="E44" s="23">
        <v>55826236</v>
      </c>
      <c r="F44" s="24">
        <v>55826236</v>
      </c>
      <c r="G44" s="24">
        <v>2399917</v>
      </c>
      <c r="H44" s="24">
        <v>5777566</v>
      </c>
      <c r="I44" s="24">
        <v>6233700</v>
      </c>
      <c r="J44" s="24">
        <v>14411183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14411183</v>
      </c>
      <c r="X44" s="24">
        <v>17306134</v>
      </c>
      <c r="Y44" s="24">
        <v>-2894951</v>
      </c>
      <c r="Z44" s="6">
        <v>-16.73</v>
      </c>
      <c r="AA44" s="22">
        <v>55826236</v>
      </c>
    </row>
    <row r="45" spans="1:27" ht="12.75">
      <c r="A45" s="5" t="s">
        <v>49</v>
      </c>
      <c r="B45" s="3"/>
      <c r="C45" s="25">
        <v>35845181</v>
      </c>
      <c r="D45" s="25"/>
      <c r="E45" s="26">
        <v>41421316</v>
      </c>
      <c r="F45" s="27">
        <v>41421316</v>
      </c>
      <c r="G45" s="27">
        <v>1706887</v>
      </c>
      <c r="H45" s="27">
        <v>2910134</v>
      </c>
      <c r="I45" s="27">
        <v>2518383</v>
      </c>
      <c r="J45" s="27">
        <v>7135404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7135404</v>
      </c>
      <c r="X45" s="27">
        <v>12840608</v>
      </c>
      <c r="Y45" s="27">
        <v>-5705204</v>
      </c>
      <c r="Z45" s="7">
        <v>-44.43</v>
      </c>
      <c r="AA45" s="25">
        <v>41421316</v>
      </c>
    </row>
    <row r="46" spans="1:27" ht="12.75">
      <c r="A46" s="5" t="s">
        <v>50</v>
      </c>
      <c r="B46" s="3"/>
      <c r="C46" s="22">
        <v>26309962</v>
      </c>
      <c r="D46" s="22"/>
      <c r="E46" s="23">
        <v>31259914</v>
      </c>
      <c r="F46" s="24">
        <v>31259914</v>
      </c>
      <c r="G46" s="24">
        <v>2799243</v>
      </c>
      <c r="H46" s="24">
        <v>2933093</v>
      </c>
      <c r="I46" s="24">
        <v>3032393</v>
      </c>
      <c r="J46" s="24">
        <v>8764729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8764729</v>
      </c>
      <c r="X46" s="24">
        <v>9690573</v>
      </c>
      <c r="Y46" s="24">
        <v>-925844</v>
      </c>
      <c r="Z46" s="6">
        <v>-9.55</v>
      </c>
      <c r="AA46" s="22">
        <v>31259914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633322104</v>
      </c>
      <c r="D48" s="44">
        <f>+D28+D32+D38+D42+D47</f>
        <v>0</v>
      </c>
      <c r="E48" s="45">
        <f t="shared" si="9"/>
        <v>686356524</v>
      </c>
      <c r="F48" s="46">
        <f t="shared" si="9"/>
        <v>686356524</v>
      </c>
      <c r="G48" s="46">
        <f t="shared" si="9"/>
        <v>27162489</v>
      </c>
      <c r="H48" s="46">
        <f t="shared" si="9"/>
        <v>71509416</v>
      </c>
      <c r="I48" s="46">
        <f t="shared" si="9"/>
        <v>35844802</v>
      </c>
      <c r="J48" s="46">
        <f t="shared" si="9"/>
        <v>134516707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134516707</v>
      </c>
      <c r="X48" s="46">
        <f t="shared" si="9"/>
        <v>212770525</v>
      </c>
      <c r="Y48" s="46">
        <f t="shared" si="9"/>
        <v>-78253818</v>
      </c>
      <c r="Z48" s="47">
        <f>+IF(X48&lt;&gt;0,+(Y48/X48)*100,0)</f>
        <v>-36.77850491744569</v>
      </c>
      <c r="AA48" s="44">
        <f>+AA28+AA32+AA38+AA42+AA47</f>
        <v>686356524</v>
      </c>
    </row>
    <row r="49" spans="1:27" ht="12.75">
      <c r="A49" s="14" t="s">
        <v>58</v>
      </c>
      <c r="B49" s="15"/>
      <c r="C49" s="48">
        <f aca="true" t="shared" si="10" ref="C49:Y49">+C25-C48</f>
        <v>32513698</v>
      </c>
      <c r="D49" s="48">
        <f>+D25-D48</f>
        <v>0</v>
      </c>
      <c r="E49" s="49">
        <f t="shared" si="10"/>
        <v>-10798929</v>
      </c>
      <c r="F49" s="50">
        <f t="shared" si="10"/>
        <v>-10798929</v>
      </c>
      <c r="G49" s="50">
        <f t="shared" si="10"/>
        <v>115405333</v>
      </c>
      <c r="H49" s="50">
        <f t="shared" si="10"/>
        <v>-28001512</v>
      </c>
      <c r="I49" s="50">
        <f t="shared" si="10"/>
        <v>14211006</v>
      </c>
      <c r="J49" s="50">
        <f t="shared" si="10"/>
        <v>101614827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101614827</v>
      </c>
      <c r="X49" s="50">
        <f>IF(F25=F48,0,X25-X48)</f>
        <v>-3347670</v>
      </c>
      <c r="Y49" s="50">
        <f t="shared" si="10"/>
        <v>104962497</v>
      </c>
      <c r="Z49" s="51">
        <f>+IF(X49&lt;&gt;0,+(Y49/X49)*100,0)</f>
        <v>-3135.3895993332676</v>
      </c>
      <c r="AA49" s="48">
        <f>+AA25-AA48</f>
        <v>-10798929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59553862</v>
      </c>
      <c r="D5" s="19">
        <f>SUM(D6:D8)</f>
        <v>0</v>
      </c>
      <c r="E5" s="20">
        <f t="shared" si="0"/>
        <v>75576330</v>
      </c>
      <c r="F5" s="21">
        <f t="shared" si="0"/>
        <v>75576330</v>
      </c>
      <c r="G5" s="21">
        <f t="shared" si="0"/>
        <v>51893561</v>
      </c>
      <c r="H5" s="21">
        <f t="shared" si="0"/>
        <v>-16741229</v>
      </c>
      <c r="I5" s="21">
        <f t="shared" si="0"/>
        <v>0</v>
      </c>
      <c r="J5" s="21">
        <f t="shared" si="0"/>
        <v>35152332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35152332</v>
      </c>
      <c r="X5" s="21">
        <f t="shared" si="0"/>
        <v>18894081</v>
      </c>
      <c r="Y5" s="21">
        <f t="shared" si="0"/>
        <v>16258251</v>
      </c>
      <c r="Z5" s="4">
        <f>+IF(X5&lt;&gt;0,+(Y5/X5)*100,0)</f>
        <v>86.04944056289374</v>
      </c>
      <c r="AA5" s="19">
        <f>SUM(AA6:AA8)</f>
        <v>75576330</v>
      </c>
    </row>
    <row r="6" spans="1:27" ht="12.75">
      <c r="A6" s="5" t="s">
        <v>33</v>
      </c>
      <c r="B6" s="3"/>
      <c r="C6" s="22">
        <v>28834391</v>
      </c>
      <c r="D6" s="22"/>
      <c r="E6" s="23">
        <v>28242461</v>
      </c>
      <c r="F6" s="24">
        <v>28242461</v>
      </c>
      <c r="G6" s="24">
        <v>16573018</v>
      </c>
      <c r="H6" s="24"/>
      <c r="I6" s="24"/>
      <c r="J6" s="24">
        <v>16573018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16573018</v>
      </c>
      <c r="X6" s="24">
        <v>7060614</v>
      </c>
      <c r="Y6" s="24">
        <v>9512404</v>
      </c>
      <c r="Z6" s="6">
        <v>134.72</v>
      </c>
      <c r="AA6" s="22">
        <v>28242461</v>
      </c>
    </row>
    <row r="7" spans="1:27" ht="12.75">
      <c r="A7" s="5" t="s">
        <v>34</v>
      </c>
      <c r="B7" s="3"/>
      <c r="C7" s="25">
        <v>30423101</v>
      </c>
      <c r="D7" s="25"/>
      <c r="E7" s="26">
        <v>47333224</v>
      </c>
      <c r="F7" s="27">
        <v>47333224</v>
      </c>
      <c r="G7" s="27">
        <v>35301094</v>
      </c>
      <c r="H7" s="27">
        <v>-16760888</v>
      </c>
      <c r="I7" s="27"/>
      <c r="J7" s="27">
        <v>18540206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18540206</v>
      </c>
      <c r="X7" s="27">
        <v>11833305</v>
      </c>
      <c r="Y7" s="27">
        <v>6706901</v>
      </c>
      <c r="Z7" s="7">
        <v>56.68</v>
      </c>
      <c r="AA7" s="25">
        <v>47333224</v>
      </c>
    </row>
    <row r="8" spans="1:27" ht="12.75">
      <c r="A8" s="5" t="s">
        <v>35</v>
      </c>
      <c r="B8" s="3"/>
      <c r="C8" s="22">
        <v>296370</v>
      </c>
      <c r="D8" s="22"/>
      <c r="E8" s="23">
        <v>645</v>
      </c>
      <c r="F8" s="24">
        <v>645</v>
      </c>
      <c r="G8" s="24">
        <v>19449</v>
      </c>
      <c r="H8" s="24">
        <v>19659</v>
      </c>
      <c r="I8" s="24"/>
      <c r="J8" s="24">
        <v>39108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39108</v>
      </c>
      <c r="X8" s="24">
        <v>162</v>
      </c>
      <c r="Y8" s="24">
        <v>38946</v>
      </c>
      <c r="Z8" s="6">
        <v>24040.74</v>
      </c>
      <c r="AA8" s="22">
        <v>645</v>
      </c>
    </row>
    <row r="9" spans="1:27" ht="12.75">
      <c r="A9" s="2" t="s">
        <v>36</v>
      </c>
      <c r="B9" s="3"/>
      <c r="C9" s="19">
        <f aca="true" t="shared" si="1" ref="C9:Y9">SUM(C10:C14)</f>
        <v>6612909</v>
      </c>
      <c r="D9" s="19">
        <f>SUM(D10:D14)</f>
        <v>0</v>
      </c>
      <c r="E9" s="20">
        <f t="shared" si="1"/>
        <v>6903122</v>
      </c>
      <c r="F9" s="21">
        <f t="shared" si="1"/>
        <v>6903122</v>
      </c>
      <c r="G9" s="21">
        <f t="shared" si="1"/>
        <v>138936</v>
      </c>
      <c r="H9" s="21">
        <f t="shared" si="1"/>
        <v>399395</v>
      </c>
      <c r="I9" s="21">
        <f t="shared" si="1"/>
        <v>0</v>
      </c>
      <c r="J9" s="21">
        <f t="shared" si="1"/>
        <v>538331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538331</v>
      </c>
      <c r="X9" s="21">
        <f t="shared" si="1"/>
        <v>1725783</v>
      </c>
      <c r="Y9" s="21">
        <f t="shared" si="1"/>
        <v>-1187452</v>
      </c>
      <c r="Z9" s="4">
        <f>+IF(X9&lt;&gt;0,+(Y9/X9)*100,0)</f>
        <v>-68.80656490416234</v>
      </c>
      <c r="AA9" s="19">
        <f>SUM(AA10:AA14)</f>
        <v>6903122</v>
      </c>
    </row>
    <row r="10" spans="1:27" ht="12.75">
      <c r="A10" s="5" t="s">
        <v>37</v>
      </c>
      <c r="B10" s="3"/>
      <c r="C10" s="22">
        <v>2288944</v>
      </c>
      <c r="D10" s="22"/>
      <c r="E10" s="23">
        <v>2128196</v>
      </c>
      <c r="F10" s="24">
        <v>2128196</v>
      </c>
      <c r="G10" s="24">
        <v>15936</v>
      </c>
      <c r="H10" s="24">
        <v>273349</v>
      </c>
      <c r="I10" s="24"/>
      <c r="J10" s="24">
        <v>289285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289285</v>
      </c>
      <c r="X10" s="24">
        <v>532050</v>
      </c>
      <c r="Y10" s="24">
        <v>-242765</v>
      </c>
      <c r="Z10" s="6">
        <v>-45.63</v>
      </c>
      <c r="AA10" s="22">
        <v>2128196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2736882</v>
      </c>
      <c r="D12" s="22"/>
      <c r="E12" s="23">
        <v>3812000</v>
      </c>
      <c r="F12" s="24">
        <v>3812000</v>
      </c>
      <c r="G12" s="24">
        <v>123000</v>
      </c>
      <c r="H12" s="24">
        <v>126046</v>
      </c>
      <c r="I12" s="24"/>
      <c r="J12" s="24">
        <v>249046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249046</v>
      </c>
      <c r="X12" s="24">
        <v>953001</v>
      </c>
      <c r="Y12" s="24">
        <v>-703955</v>
      </c>
      <c r="Z12" s="6">
        <v>-73.87</v>
      </c>
      <c r="AA12" s="22">
        <v>3812000</v>
      </c>
    </row>
    <row r="13" spans="1:27" ht="12.75">
      <c r="A13" s="5" t="s">
        <v>40</v>
      </c>
      <c r="B13" s="3"/>
      <c r="C13" s="22">
        <v>435660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1151423</v>
      </c>
      <c r="D14" s="25"/>
      <c r="E14" s="26">
        <v>962926</v>
      </c>
      <c r="F14" s="27">
        <v>962926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240732</v>
      </c>
      <c r="Y14" s="27">
        <v>-240732</v>
      </c>
      <c r="Z14" s="7">
        <v>-100</v>
      </c>
      <c r="AA14" s="25">
        <v>962926</v>
      </c>
    </row>
    <row r="15" spans="1:27" ht="12.75">
      <c r="A15" s="2" t="s">
        <v>42</v>
      </c>
      <c r="B15" s="8"/>
      <c r="C15" s="19">
        <f aca="true" t="shared" si="2" ref="C15:Y15">SUM(C16:C18)</f>
        <v>2179318</v>
      </c>
      <c r="D15" s="19">
        <f>SUM(D16:D18)</f>
        <v>0</v>
      </c>
      <c r="E15" s="20">
        <f t="shared" si="2"/>
        <v>3382999</v>
      </c>
      <c r="F15" s="21">
        <f t="shared" si="2"/>
        <v>3382999</v>
      </c>
      <c r="G15" s="21">
        <f t="shared" si="2"/>
        <v>299464</v>
      </c>
      <c r="H15" s="21">
        <f t="shared" si="2"/>
        <v>463490</v>
      </c>
      <c r="I15" s="21">
        <f t="shared" si="2"/>
        <v>0</v>
      </c>
      <c r="J15" s="21">
        <f t="shared" si="2"/>
        <v>762954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762954</v>
      </c>
      <c r="X15" s="21">
        <f t="shared" si="2"/>
        <v>845751</v>
      </c>
      <c r="Y15" s="21">
        <f t="shared" si="2"/>
        <v>-82797</v>
      </c>
      <c r="Z15" s="4">
        <f>+IF(X15&lt;&gt;0,+(Y15/X15)*100,0)</f>
        <v>-9.789760816126734</v>
      </c>
      <c r="AA15" s="19">
        <f>SUM(AA16:AA18)</f>
        <v>3382999</v>
      </c>
    </row>
    <row r="16" spans="1:27" ht="12.75">
      <c r="A16" s="5" t="s">
        <v>43</v>
      </c>
      <c r="B16" s="3"/>
      <c r="C16" s="22">
        <v>353119</v>
      </c>
      <c r="D16" s="22"/>
      <c r="E16" s="23">
        <v>211896</v>
      </c>
      <c r="F16" s="24">
        <v>211896</v>
      </c>
      <c r="G16" s="24">
        <v>138</v>
      </c>
      <c r="H16" s="24">
        <v>2527</v>
      </c>
      <c r="I16" s="24"/>
      <c r="J16" s="24">
        <v>2665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2665</v>
      </c>
      <c r="X16" s="24">
        <v>52974</v>
      </c>
      <c r="Y16" s="24">
        <v>-50309</v>
      </c>
      <c r="Z16" s="6">
        <v>-94.97</v>
      </c>
      <c r="AA16" s="22">
        <v>211896</v>
      </c>
    </row>
    <row r="17" spans="1:27" ht="12.75">
      <c r="A17" s="5" t="s">
        <v>44</v>
      </c>
      <c r="B17" s="3"/>
      <c r="C17" s="22">
        <v>1826199</v>
      </c>
      <c r="D17" s="22"/>
      <c r="E17" s="23">
        <v>3171103</v>
      </c>
      <c r="F17" s="24">
        <v>3171103</v>
      </c>
      <c r="G17" s="24">
        <v>299326</v>
      </c>
      <c r="H17" s="24">
        <v>460963</v>
      </c>
      <c r="I17" s="24"/>
      <c r="J17" s="24">
        <v>760289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760289</v>
      </c>
      <c r="X17" s="24">
        <v>792777</v>
      </c>
      <c r="Y17" s="24">
        <v>-32488</v>
      </c>
      <c r="Z17" s="6">
        <v>-4.1</v>
      </c>
      <c r="AA17" s="22">
        <v>3171103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54913758</v>
      </c>
      <c r="D19" s="19">
        <f>SUM(D20:D23)</f>
        <v>0</v>
      </c>
      <c r="E19" s="20">
        <f t="shared" si="3"/>
        <v>54596837</v>
      </c>
      <c r="F19" s="21">
        <f t="shared" si="3"/>
        <v>54596837</v>
      </c>
      <c r="G19" s="21">
        <f t="shared" si="3"/>
        <v>2648955</v>
      </c>
      <c r="H19" s="21">
        <f t="shared" si="3"/>
        <v>2126725</v>
      </c>
      <c r="I19" s="21">
        <f t="shared" si="3"/>
        <v>0</v>
      </c>
      <c r="J19" s="21">
        <f t="shared" si="3"/>
        <v>4775680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4775680</v>
      </c>
      <c r="X19" s="21">
        <f t="shared" si="3"/>
        <v>13649211</v>
      </c>
      <c r="Y19" s="21">
        <f t="shared" si="3"/>
        <v>-8873531</v>
      </c>
      <c r="Z19" s="4">
        <f>+IF(X19&lt;&gt;0,+(Y19/X19)*100,0)</f>
        <v>-65.01131091020572</v>
      </c>
      <c r="AA19" s="19">
        <f>SUM(AA20:AA23)</f>
        <v>54596837</v>
      </c>
    </row>
    <row r="20" spans="1:27" ht="12.75">
      <c r="A20" s="5" t="s">
        <v>47</v>
      </c>
      <c r="B20" s="3"/>
      <c r="C20" s="22">
        <v>7232335</v>
      </c>
      <c r="D20" s="22"/>
      <c r="E20" s="23">
        <v>3012993</v>
      </c>
      <c r="F20" s="24">
        <v>3012993</v>
      </c>
      <c r="G20" s="24">
        <v>259507</v>
      </c>
      <c r="H20" s="24">
        <v>54820</v>
      </c>
      <c r="I20" s="24"/>
      <c r="J20" s="24">
        <v>314327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314327</v>
      </c>
      <c r="X20" s="24">
        <v>753249</v>
      </c>
      <c r="Y20" s="24">
        <v>-438922</v>
      </c>
      <c r="Z20" s="6">
        <v>-58.27</v>
      </c>
      <c r="AA20" s="22">
        <v>3012993</v>
      </c>
    </row>
    <row r="21" spans="1:27" ht="12.75">
      <c r="A21" s="5" t="s">
        <v>48</v>
      </c>
      <c r="B21" s="3"/>
      <c r="C21" s="22">
        <v>34002817</v>
      </c>
      <c r="D21" s="22"/>
      <c r="E21" s="23">
        <v>34417206</v>
      </c>
      <c r="F21" s="24">
        <v>34417206</v>
      </c>
      <c r="G21" s="24">
        <v>1286741</v>
      </c>
      <c r="H21" s="24">
        <v>1019239</v>
      </c>
      <c r="I21" s="24"/>
      <c r="J21" s="24">
        <v>2305980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2305980</v>
      </c>
      <c r="X21" s="24">
        <v>8604303</v>
      </c>
      <c r="Y21" s="24">
        <v>-6298323</v>
      </c>
      <c r="Z21" s="6">
        <v>-73.2</v>
      </c>
      <c r="AA21" s="22">
        <v>34417206</v>
      </c>
    </row>
    <row r="22" spans="1:27" ht="12.75">
      <c r="A22" s="5" t="s">
        <v>49</v>
      </c>
      <c r="B22" s="3"/>
      <c r="C22" s="25">
        <v>9258012</v>
      </c>
      <c r="D22" s="25"/>
      <c r="E22" s="26">
        <v>11385365</v>
      </c>
      <c r="F22" s="27">
        <v>11385365</v>
      </c>
      <c r="G22" s="27">
        <v>723167</v>
      </c>
      <c r="H22" s="27">
        <v>713448</v>
      </c>
      <c r="I22" s="27"/>
      <c r="J22" s="27">
        <v>1436615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1436615</v>
      </c>
      <c r="X22" s="27">
        <v>2846340</v>
      </c>
      <c r="Y22" s="27">
        <v>-1409725</v>
      </c>
      <c r="Z22" s="7">
        <v>-49.53</v>
      </c>
      <c r="AA22" s="25">
        <v>11385365</v>
      </c>
    </row>
    <row r="23" spans="1:27" ht="12.75">
      <c r="A23" s="5" t="s">
        <v>50</v>
      </c>
      <c r="B23" s="3"/>
      <c r="C23" s="22">
        <v>4420594</v>
      </c>
      <c r="D23" s="22"/>
      <c r="E23" s="23">
        <v>5781273</v>
      </c>
      <c r="F23" s="24">
        <v>5781273</v>
      </c>
      <c r="G23" s="24">
        <v>379540</v>
      </c>
      <c r="H23" s="24">
        <v>339218</v>
      </c>
      <c r="I23" s="24"/>
      <c r="J23" s="24">
        <v>718758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718758</v>
      </c>
      <c r="X23" s="24">
        <v>1445319</v>
      </c>
      <c r="Y23" s="24">
        <v>-726561</v>
      </c>
      <c r="Z23" s="6">
        <v>-50.27</v>
      </c>
      <c r="AA23" s="22">
        <v>5781273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123259847</v>
      </c>
      <c r="D25" s="44">
        <f>+D5+D9+D15+D19+D24</f>
        <v>0</v>
      </c>
      <c r="E25" s="45">
        <f t="shared" si="4"/>
        <v>140459288</v>
      </c>
      <c r="F25" s="46">
        <f t="shared" si="4"/>
        <v>140459288</v>
      </c>
      <c r="G25" s="46">
        <f t="shared" si="4"/>
        <v>54980916</v>
      </c>
      <c r="H25" s="46">
        <f t="shared" si="4"/>
        <v>-13751619</v>
      </c>
      <c r="I25" s="46">
        <f t="shared" si="4"/>
        <v>0</v>
      </c>
      <c r="J25" s="46">
        <f t="shared" si="4"/>
        <v>41229297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41229297</v>
      </c>
      <c r="X25" s="46">
        <f t="shared" si="4"/>
        <v>35114826</v>
      </c>
      <c r="Y25" s="46">
        <f t="shared" si="4"/>
        <v>6114471</v>
      </c>
      <c r="Z25" s="47">
        <f>+IF(X25&lt;&gt;0,+(Y25/X25)*100,0)</f>
        <v>17.41279025560315</v>
      </c>
      <c r="AA25" s="44">
        <f>+AA5+AA9+AA15+AA19+AA24</f>
        <v>140459288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45980975</v>
      </c>
      <c r="D28" s="19">
        <f>SUM(D29:D31)</f>
        <v>0</v>
      </c>
      <c r="E28" s="20">
        <f t="shared" si="5"/>
        <v>48638324</v>
      </c>
      <c r="F28" s="21">
        <f t="shared" si="5"/>
        <v>48638324</v>
      </c>
      <c r="G28" s="21">
        <f t="shared" si="5"/>
        <v>8507163</v>
      </c>
      <c r="H28" s="21">
        <f t="shared" si="5"/>
        <v>-1597177</v>
      </c>
      <c r="I28" s="21">
        <f t="shared" si="5"/>
        <v>0</v>
      </c>
      <c r="J28" s="21">
        <f t="shared" si="5"/>
        <v>6909986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6909986</v>
      </c>
      <c r="X28" s="21">
        <f t="shared" si="5"/>
        <v>12159582</v>
      </c>
      <c r="Y28" s="21">
        <f t="shared" si="5"/>
        <v>-5249596</v>
      </c>
      <c r="Z28" s="4">
        <f>+IF(X28&lt;&gt;0,+(Y28/X28)*100,0)</f>
        <v>-43.17250379165994</v>
      </c>
      <c r="AA28" s="19">
        <f>SUM(AA29:AA31)</f>
        <v>48638324</v>
      </c>
    </row>
    <row r="29" spans="1:27" ht="12.75">
      <c r="A29" s="5" t="s">
        <v>33</v>
      </c>
      <c r="B29" s="3"/>
      <c r="C29" s="22">
        <v>10528947</v>
      </c>
      <c r="D29" s="22"/>
      <c r="E29" s="23">
        <v>13575442</v>
      </c>
      <c r="F29" s="24">
        <v>13575442</v>
      </c>
      <c r="G29" s="24">
        <v>5848038</v>
      </c>
      <c r="H29" s="24">
        <v>-2097941</v>
      </c>
      <c r="I29" s="24"/>
      <c r="J29" s="24">
        <v>3750097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3750097</v>
      </c>
      <c r="X29" s="24">
        <v>3393861</v>
      </c>
      <c r="Y29" s="24">
        <v>356236</v>
      </c>
      <c r="Z29" s="6">
        <v>10.5</v>
      </c>
      <c r="AA29" s="22">
        <v>13575442</v>
      </c>
    </row>
    <row r="30" spans="1:27" ht="12.75">
      <c r="A30" s="5" t="s">
        <v>34</v>
      </c>
      <c r="B30" s="3"/>
      <c r="C30" s="25">
        <v>20849636</v>
      </c>
      <c r="D30" s="25"/>
      <c r="E30" s="26">
        <v>20389358</v>
      </c>
      <c r="F30" s="27">
        <v>20389358</v>
      </c>
      <c r="G30" s="27">
        <v>2140719</v>
      </c>
      <c r="H30" s="27">
        <v>-391363</v>
      </c>
      <c r="I30" s="27"/>
      <c r="J30" s="27">
        <v>1749356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1749356</v>
      </c>
      <c r="X30" s="27">
        <v>5097339</v>
      </c>
      <c r="Y30" s="27">
        <v>-3347983</v>
      </c>
      <c r="Z30" s="7">
        <v>-65.68</v>
      </c>
      <c r="AA30" s="25">
        <v>20389358</v>
      </c>
    </row>
    <row r="31" spans="1:27" ht="12.75">
      <c r="A31" s="5" t="s">
        <v>35</v>
      </c>
      <c r="B31" s="3"/>
      <c r="C31" s="22">
        <v>14602392</v>
      </c>
      <c r="D31" s="22"/>
      <c r="E31" s="23">
        <v>14673524</v>
      </c>
      <c r="F31" s="24">
        <v>14673524</v>
      </c>
      <c r="G31" s="24">
        <v>518406</v>
      </c>
      <c r="H31" s="24">
        <v>892127</v>
      </c>
      <c r="I31" s="24"/>
      <c r="J31" s="24">
        <v>1410533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1410533</v>
      </c>
      <c r="X31" s="24">
        <v>3668382</v>
      </c>
      <c r="Y31" s="24">
        <v>-2257849</v>
      </c>
      <c r="Z31" s="6">
        <v>-61.55</v>
      </c>
      <c r="AA31" s="22">
        <v>14673524</v>
      </c>
    </row>
    <row r="32" spans="1:27" ht="12.75">
      <c r="A32" s="2" t="s">
        <v>36</v>
      </c>
      <c r="B32" s="3"/>
      <c r="C32" s="19">
        <f aca="true" t="shared" si="6" ref="C32:Y32">SUM(C33:C37)</f>
        <v>13169296</v>
      </c>
      <c r="D32" s="19">
        <f>SUM(D33:D37)</f>
        <v>0</v>
      </c>
      <c r="E32" s="20">
        <f t="shared" si="6"/>
        <v>15451911</v>
      </c>
      <c r="F32" s="21">
        <f t="shared" si="6"/>
        <v>15451911</v>
      </c>
      <c r="G32" s="21">
        <f t="shared" si="6"/>
        <v>783528</v>
      </c>
      <c r="H32" s="21">
        <f t="shared" si="6"/>
        <v>841243</v>
      </c>
      <c r="I32" s="21">
        <f t="shared" si="6"/>
        <v>0</v>
      </c>
      <c r="J32" s="21">
        <f t="shared" si="6"/>
        <v>1624771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1624771</v>
      </c>
      <c r="X32" s="21">
        <f t="shared" si="6"/>
        <v>3862974</v>
      </c>
      <c r="Y32" s="21">
        <f t="shared" si="6"/>
        <v>-2238203</v>
      </c>
      <c r="Z32" s="4">
        <f>+IF(X32&lt;&gt;0,+(Y32/X32)*100,0)</f>
        <v>-57.939892942587754</v>
      </c>
      <c r="AA32" s="19">
        <f>SUM(AA33:AA37)</f>
        <v>15451911</v>
      </c>
    </row>
    <row r="33" spans="1:27" ht="12.75">
      <c r="A33" s="5" t="s">
        <v>37</v>
      </c>
      <c r="B33" s="3"/>
      <c r="C33" s="22">
        <v>5328916</v>
      </c>
      <c r="D33" s="22"/>
      <c r="E33" s="23">
        <v>8076642</v>
      </c>
      <c r="F33" s="24">
        <v>8076642</v>
      </c>
      <c r="G33" s="24">
        <v>329093</v>
      </c>
      <c r="H33" s="24">
        <v>320489</v>
      </c>
      <c r="I33" s="24"/>
      <c r="J33" s="24">
        <v>649582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649582</v>
      </c>
      <c r="X33" s="24">
        <v>2019159</v>
      </c>
      <c r="Y33" s="24">
        <v>-1369577</v>
      </c>
      <c r="Z33" s="6">
        <v>-67.83</v>
      </c>
      <c r="AA33" s="22">
        <v>8076642</v>
      </c>
    </row>
    <row r="34" spans="1:27" ht="12.75">
      <c r="A34" s="5" t="s">
        <v>38</v>
      </c>
      <c r="B34" s="3"/>
      <c r="C34" s="22">
        <v>459716</v>
      </c>
      <c r="D34" s="22"/>
      <c r="E34" s="23">
        <v>196000</v>
      </c>
      <c r="F34" s="24">
        <v>196000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48999</v>
      </c>
      <c r="Y34" s="24">
        <v>-48999</v>
      </c>
      <c r="Z34" s="6">
        <v>-100</v>
      </c>
      <c r="AA34" s="22">
        <v>196000</v>
      </c>
    </row>
    <row r="35" spans="1:27" ht="12.75">
      <c r="A35" s="5" t="s">
        <v>39</v>
      </c>
      <c r="B35" s="3"/>
      <c r="C35" s="22">
        <v>5516938</v>
      </c>
      <c r="D35" s="22"/>
      <c r="E35" s="23">
        <v>5784103</v>
      </c>
      <c r="F35" s="24">
        <v>5784103</v>
      </c>
      <c r="G35" s="24">
        <v>358171</v>
      </c>
      <c r="H35" s="24">
        <v>393489</v>
      </c>
      <c r="I35" s="24"/>
      <c r="J35" s="24">
        <v>751660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751660</v>
      </c>
      <c r="X35" s="24">
        <v>1446027</v>
      </c>
      <c r="Y35" s="24">
        <v>-694367</v>
      </c>
      <c r="Z35" s="6">
        <v>-48.02</v>
      </c>
      <c r="AA35" s="22">
        <v>5784103</v>
      </c>
    </row>
    <row r="36" spans="1:27" ht="12.75">
      <c r="A36" s="5" t="s">
        <v>40</v>
      </c>
      <c r="B36" s="3"/>
      <c r="C36" s="22">
        <v>809299</v>
      </c>
      <c r="D36" s="22"/>
      <c r="E36" s="23">
        <v>359884</v>
      </c>
      <c r="F36" s="24">
        <v>359884</v>
      </c>
      <c r="G36" s="24">
        <v>29167</v>
      </c>
      <c r="H36" s="24">
        <v>29168</v>
      </c>
      <c r="I36" s="24"/>
      <c r="J36" s="24">
        <v>58335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58335</v>
      </c>
      <c r="X36" s="24">
        <v>89970</v>
      </c>
      <c r="Y36" s="24">
        <v>-31635</v>
      </c>
      <c r="Z36" s="6">
        <v>-35.16</v>
      </c>
      <c r="AA36" s="22">
        <v>359884</v>
      </c>
    </row>
    <row r="37" spans="1:27" ht="12.75">
      <c r="A37" s="5" t="s">
        <v>41</v>
      </c>
      <c r="B37" s="3"/>
      <c r="C37" s="25">
        <v>1054427</v>
      </c>
      <c r="D37" s="25"/>
      <c r="E37" s="26">
        <v>1035282</v>
      </c>
      <c r="F37" s="27">
        <v>1035282</v>
      </c>
      <c r="G37" s="27">
        <v>67097</v>
      </c>
      <c r="H37" s="27">
        <v>98097</v>
      </c>
      <c r="I37" s="27"/>
      <c r="J37" s="27">
        <v>165194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165194</v>
      </c>
      <c r="X37" s="27">
        <v>258819</v>
      </c>
      <c r="Y37" s="27">
        <v>-93625</v>
      </c>
      <c r="Z37" s="7">
        <v>-36.17</v>
      </c>
      <c r="AA37" s="25">
        <v>1035282</v>
      </c>
    </row>
    <row r="38" spans="1:27" ht="12.75">
      <c r="A38" s="2" t="s">
        <v>42</v>
      </c>
      <c r="B38" s="8"/>
      <c r="C38" s="19">
        <f aca="true" t="shared" si="7" ref="C38:Y38">SUM(C39:C41)</f>
        <v>13734433</v>
      </c>
      <c r="D38" s="19">
        <f>SUM(D39:D41)</f>
        <v>0</v>
      </c>
      <c r="E38" s="20">
        <f t="shared" si="7"/>
        <v>15628767</v>
      </c>
      <c r="F38" s="21">
        <f t="shared" si="7"/>
        <v>15628767</v>
      </c>
      <c r="G38" s="21">
        <f t="shared" si="7"/>
        <v>438854</v>
      </c>
      <c r="H38" s="21">
        <f t="shared" si="7"/>
        <v>443683</v>
      </c>
      <c r="I38" s="21">
        <f t="shared" si="7"/>
        <v>0</v>
      </c>
      <c r="J38" s="21">
        <f t="shared" si="7"/>
        <v>882537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882537</v>
      </c>
      <c r="X38" s="21">
        <f t="shared" si="7"/>
        <v>3907194</v>
      </c>
      <c r="Y38" s="21">
        <f t="shared" si="7"/>
        <v>-3024657</v>
      </c>
      <c r="Z38" s="4">
        <f>+IF(X38&lt;&gt;0,+(Y38/X38)*100,0)</f>
        <v>-77.41251138284917</v>
      </c>
      <c r="AA38" s="19">
        <f>SUM(AA39:AA41)</f>
        <v>15628767</v>
      </c>
    </row>
    <row r="39" spans="1:27" ht="12.75">
      <c r="A39" s="5" t="s">
        <v>43</v>
      </c>
      <c r="B39" s="3"/>
      <c r="C39" s="22">
        <v>2268808</v>
      </c>
      <c r="D39" s="22"/>
      <c r="E39" s="23">
        <v>3041889</v>
      </c>
      <c r="F39" s="24">
        <v>3041889</v>
      </c>
      <c r="G39" s="24">
        <v>180609</v>
      </c>
      <c r="H39" s="24">
        <v>169740</v>
      </c>
      <c r="I39" s="24"/>
      <c r="J39" s="24">
        <v>350349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350349</v>
      </c>
      <c r="X39" s="24">
        <v>760473</v>
      </c>
      <c r="Y39" s="24">
        <v>-410124</v>
      </c>
      <c r="Z39" s="6">
        <v>-53.93</v>
      </c>
      <c r="AA39" s="22">
        <v>3041889</v>
      </c>
    </row>
    <row r="40" spans="1:27" ht="12.75">
      <c r="A40" s="5" t="s">
        <v>44</v>
      </c>
      <c r="B40" s="3"/>
      <c r="C40" s="22">
        <v>11465625</v>
      </c>
      <c r="D40" s="22"/>
      <c r="E40" s="23">
        <v>12586878</v>
      </c>
      <c r="F40" s="24">
        <v>12586878</v>
      </c>
      <c r="G40" s="24">
        <v>258245</v>
      </c>
      <c r="H40" s="24">
        <v>273943</v>
      </c>
      <c r="I40" s="24"/>
      <c r="J40" s="24">
        <v>532188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532188</v>
      </c>
      <c r="X40" s="24">
        <v>3146721</v>
      </c>
      <c r="Y40" s="24">
        <v>-2614533</v>
      </c>
      <c r="Z40" s="6">
        <v>-83.09</v>
      </c>
      <c r="AA40" s="22">
        <v>12586878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54890450</v>
      </c>
      <c r="D42" s="19">
        <f>SUM(D43:D46)</f>
        <v>0</v>
      </c>
      <c r="E42" s="20">
        <f t="shared" si="8"/>
        <v>62638739</v>
      </c>
      <c r="F42" s="21">
        <f t="shared" si="8"/>
        <v>62638739</v>
      </c>
      <c r="G42" s="21">
        <f t="shared" si="8"/>
        <v>1527884</v>
      </c>
      <c r="H42" s="21">
        <f t="shared" si="8"/>
        <v>1719026</v>
      </c>
      <c r="I42" s="21">
        <f t="shared" si="8"/>
        <v>0</v>
      </c>
      <c r="J42" s="21">
        <f t="shared" si="8"/>
        <v>3246910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3246910</v>
      </c>
      <c r="X42" s="21">
        <f t="shared" si="8"/>
        <v>15659685</v>
      </c>
      <c r="Y42" s="21">
        <f t="shared" si="8"/>
        <v>-12412775</v>
      </c>
      <c r="Z42" s="4">
        <f>+IF(X42&lt;&gt;0,+(Y42/X42)*100,0)</f>
        <v>-79.26580260075474</v>
      </c>
      <c r="AA42" s="19">
        <f>SUM(AA43:AA46)</f>
        <v>62638739</v>
      </c>
    </row>
    <row r="43" spans="1:27" ht="12.75">
      <c r="A43" s="5" t="s">
        <v>47</v>
      </c>
      <c r="B43" s="3"/>
      <c r="C43" s="22">
        <v>6666244</v>
      </c>
      <c r="D43" s="22"/>
      <c r="E43" s="23">
        <v>7758902</v>
      </c>
      <c r="F43" s="24">
        <v>7758902</v>
      </c>
      <c r="G43" s="24">
        <v>49963</v>
      </c>
      <c r="H43" s="24">
        <v>9687</v>
      </c>
      <c r="I43" s="24"/>
      <c r="J43" s="24">
        <v>59650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59650</v>
      </c>
      <c r="X43" s="24">
        <v>1939725</v>
      </c>
      <c r="Y43" s="24">
        <v>-1880075</v>
      </c>
      <c r="Z43" s="6">
        <v>-96.92</v>
      </c>
      <c r="AA43" s="22">
        <v>7758902</v>
      </c>
    </row>
    <row r="44" spans="1:27" ht="12.75">
      <c r="A44" s="5" t="s">
        <v>48</v>
      </c>
      <c r="B44" s="3"/>
      <c r="C44" s="22">
        <v>25994922</v>
      </c>
      <c r="D44" s="22"/>
      <c r="E44" s="23">
        <v>27692474</v>
      </c>
      <c r="F44" s="24">
        <v>27692474</v>
      </c>
      <c r="G44" s="24">
        <v>681913</v>
      </c>
      <c r="H44" s="24">
        <v>769940</v>
      </c>
      <c r="I44" s="24"/>
      <c r="J44" s="24">
        <v>1451853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1451853</v>
      </c>
      <c r="X44" s="24">
        <v>6923118</v>
      </c>
      <c r="Y44" s="24">
        <v>-5471265</v>
      </c>
      <c r="Z44" s="6">
        <v>-79.03</v>
      </c>
      <c r="AA44" s="22">
        <v>27692474</v>
      </c>
    </row>
    <row r="45" spans="1:27" ht="12.75">
      <c r="A45" s="5" t="s">
        <v>49</v>
      </c>
      <c r="B45" s="3"/>
      <c r="C45" s="25">
        <v>14633706</v>
      </c>
      <c r="D45" s="25"/>
      <c r="E45" s="26">
        <v>16790171</v>
      </c>
      <c r="F45" s="27">
        <v>16790171</v>
      </c>
      <c r="G45" s="27">
        <v>455429</v>
      </c>
      <c r="H45" s="27">
        <v>534532</v>
      </c>
      <c r="I45" s="27"/>
      <c r="J45" s="27">
        <v>989961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989961</v>
      </c>
      <c r="X45" s="27">
        <v>4197543</v>
      </c>
      <c r="Y45" s="27">
        <v>-3207582</v>
      </c>
      <c r="Z45" s="7">
        <v>-76.42</v>
      </c>
      <c r="AA45" s="25">
        <v>16790171</v>
      </c>
    </row>
    <row r="46" spans="1:27" ht="12.75">
      <c r="A46" s="5" t="s">
        <v>50</v>
      </c>
      <c r="B46" s="3"/>
      <c r="C46" s="22">
        <v>7595578</v>
      </c>
      <c r="D46" s="22"/>
      <c r="E46" s="23">
        <v>10397192</v>
      </c>
      <c r="F46" s="24">
        <v>10397192</v>
      </c>
      <c r="G46" s="24">
        <v>340579</v>
      </c>
      <c r="H46" s="24">
        <v>404867</v>
      </c>
      <c r="I46" s="24"/>
      <c r="J46" s="24">
        <v>745446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745446</v>
      </c>
      <c r="X46" s="24">
        <v>2599299</v>
      </c>
      <c r="Y46" s="24">
        <v>-1853853</v>
      </c>
      <c r="Z46" s="6">
        <v>-71.32</v>
      </c>
      <c r="AA46" s="22">
        <v>10397192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127775154</v>
      </c>
      <c r="D48" s="44">
        <f>+D28+D32+D38+D42+D47</f>
        <v>0</v>
      </c>
      <c r="E48" s="45">
        <f t="shared" si="9"/>
        <v>142357741</v>
      </c>
      <c r="F48" s="46">
        <f t="shared" si="9"/>
        <v>142357741</v>
      </c>
      <c r="G48" s="46">
        <f t="shared" si="9"/>
        <v>11257429</v>
      </c>
      <c r="H48" s="46">
        <f t="shared" si="9"/>
        <v>1406775</v>
      </c>
      <c r="I48" s="46">
        <f t="shared" si="9"/>
        <v>0</v>
      </c>
      <c r="J48" s="46">
        <f t="shared" si="9"/>
        <v>12664204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12664204</v>
      </c>
      <c r="X48" s="46">
        <f t="shared" si="9"/>
        <v>35589435</v>
      </c>
      <c r="Y48" s="46">
        <f t="shared" si="9"/>
        <v>-22925231</v>
      </c>
      <c r="Z48" s="47">
        <f>+IF(X48&lt;&gt;0,+(Y48/X48)*100,0)</f>
        <v>-64.41583295716833</v>
      </c>
      <c r="AA48" s="44">
        <f>+AA28+AA32+AA38+AA42+AA47</f>
        <v>142357741</v>
      </c>
    </row>
    <row r="49" spans="1:27" ht="12.75">
      <c r="A49" s="14" t="s">
        <v>58</v>
      </c>
      <c r="B49" s="15"/>
      <c r="C49" s="48">
        <f aca="true" t="shared" si="10" ref="C49:Y49">+C25-C48</f>
        <v>-4515307</v>
      </c>
      <c r="D49" s="48">
        <f>+D25-D48</f>
        <v>0</v>
      </c>
      <c r="E49" s="49">
        <f t="shared" si="10"/>
        <v>-1898453</v>
      </c>
      <c r="F49" s="50">
        <f t="shared" si="10"/>
        <v>-1898453</v>
      </c>
      <c r="G49" s="50">
        <f t="shared" si="10"/>
        <v>43723487</v>
      </c>
      <c r="H49" s="50">
        <f t="shared" si="10"/>
        <v>-15158394</v>
      </c>
      <c r="I49" s="50">
        <f t="shared" si="10"/>
        <v>0</v>
      </c>
      <c r="J49" s="50">
        <f t="shared" si="10"/>
        <v>28565093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28565093</v>
      </c>
      <c r="X49" s="50">
        <f>IF(F25=F48,0,X25-X48)</f>
        <v>-474609</v>
      </c>
      <c r="Y49" s="50">
        <f t="shared" si="10"/>
        <v>29039702</v>
      </c>
      <c r="Z49" s="51">
        <f>+IF(X49&lt;&gt;0,+(Y49/X49)*100,0)</f>
        <v>-6118.658095400635</v>
      </c>
      <c r="AA49" s="48">
        <f>+AA25-AA48</f>
        <v>-1898453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2016-11-07T10:56:43Z</dcterms:created>
  <dcterms:modified xsi:type="dcterms:W3CDTF">2016-11-07T10:56:43Z</dcterms:modified>
  <cp:category/>
  <cp:version/>
  <cp:contentType/>
  <cp:contentStatus/>
</cp:coreProperties>
</file>