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KU" sheetId="1" r:id="rId1"/>
    <sheet name="JHB" sheetId="2" r:id="rId2"/>
    <sheet name="TSH" sheetId="3" r:id="rId3"/>
    <sheet name="GT421" sheetId="4" r:id="rId4"/>
    <sheet name="GT422" sheetId="5" r:id="rId5"/>
    <sheet name="GT423" sheetId="6" r:id="rId6"/>
    <sheet name="DC42" sheetId="7" r:id="rId7"/>
    <sheet name="GT481" sheetId="8" r:id="rId8"/>
    <sheet name="GT484" sheetId="9" r:id="rId9"/>
    <sheet name="GT485" sheetId="10" r:id="rId10"/>
    <sheet name="DC48" sheetId="11" r:id="rId11"/>
    <sheet name="Summary" sheetId="12" r:id="rId12"/>
  </sheets>
  <definedNames>
    <definedName name="_xlnm.Print_Area" localSheetId="6">'DC42'!$A$1:$AA$55</definedName>
    <definedName name="_xlnm.Print_Area" localSheetId="10">'DC48'!$A$1:$AA$55</definedName>
    <definedName name="_xlnm.Print_Area" localSheetId="0">'EKU'!$A$1:$AA$55</definedName>
    <definedName name="_xlnm.Print_Area" localSheetId="3">'GT421'!$A$1:$AA$55</definedName>
    <definedName name="_xlnm.Print_Area" localSheetId="4">'GT422'!$A$1:$AA$55</definedName>
    <definedName name="_xlnm.Print_Area" localSheetId="5">'GT423'!$A$1:$AA$55</definedName>
    <definedName name="_xlnm.Print_Area" localSheetId="7">'GT481'!$A$1:$AA$55</definedName>
    <definedName name="_xlnm.Print_Area" localSheetId="8">'GT484'!$A$1:$AA$55</definedName>
    <definedName name="_xlnm.Print_Area" localSheetId="9">'GT485'!$A$1:$AA$55</definedName>
    <definedName name="_xlnm.Print_Area" localSheetId="1">'JHB'!$A$1:$AA$55</definedName>
    <definedName name="_xlnm.Print_Area" localSheetId="11">'Summary'!$A$1:$AA$55</definedName>
    <definedName name="_xlnm.Print_Area" localSheetId="2">'TSH'!$A$1:$AA$55</definedName>
  </definedNames>
  <calcPr calcMode="manual" fullCalcOnLoad="1"/>
</workbook>
</file>

<file path=xl/sharedStrings.xml><?xml version="1.0" encoding="utf-8"?>
<sst xmlns="http://schemas.openxmlformats.org/spreadsheetml/2006/main" count="1044" uniqueCount="76">
  <si>
    <t>Gauteng: Ekurhuleni Metro(EKU) - Table C2 Quarterly Budget Statement - Financial Performance (standard classification) for 1st Quarter ended 30 September 2016 (Figures Finalised as at 2016/11/02)</t>
  </si>
  <si>
    <t>Standard Classification 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</si>
  <si>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</si>
  <si>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</si>
  <si>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</si>
  <si>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</si>
  <si>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</si>
  <si>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</si>
  <si>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</si>
  <si>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</si>
  <si>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</si>
  <si>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</si>
  <si>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</si>
  <si>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</si>
  <si>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</si>
  <si>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</si>
  <si>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</si>
  <si>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</si>
  <si>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</si>
  <si>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</si>
  <si>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</si>
  <si>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</si>
  <si>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</si>
  <si>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</si>
  <si>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</si>
  <si>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</si>
  <si>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</si>
  <si>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</si>
  <si>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</si>
  <si>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</si>
  <si>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</si>
  <si>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</si>
  <si>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</si>
  <si>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</si>
  <si>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</si>
  <si>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</si>
  <si>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</si>
  <si>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</si>
  <si>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</si>
  <si>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</si>
  <si>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</si>
  <si>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</si>
  <si>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</si>
  <si>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</si>
  <si>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</si>
  <si>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</si>
  <si>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</si>
  <si>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</si>
  <si>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</si>
  <si>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</si>
  <si>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</si>
  <si>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</si>
  <si>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</si>
  <si>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</si>
  <si>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</si>
  <si>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</si>
  <si>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</si>
  <si>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</si>
  <si>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</si>
  <si>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Gauteng: City Of Johannesburg(JHB) - Table C2 Quarterly Budget Statement - Financial Performance (standard classification) for 1st Quarter ended 30 September 2016 (Figures Finalised as at 2016/11/02)</t>
  </si>
  <si>
    <t>Gauteng: City Of Tshwane(TSH) - Table C2 Quarterly Budget Statement - Financial Performance (standard classification) for 1st Quarter ended 30 September 2016 (Figures Finalised as at 2016/11/02)</t>
  </si>
  <si>
    <t>Gauteng: Emfuleni(GT421) - Table C2 Quarterly Budget Statement - Financial Performance (standard classification) for 1st Quarter ended 30 September 2016 (Figures Finalised as at 2016/11/02)</t>
  </si>
  <si>
    <t>Gauteng: Midvaal(GT422) - Table C2 Quarterly Budget Statement - Financial Performance (standard classification) for 1st Quarter ended 30 September 2016 (Figures Finalised as at 2016/11/02)</t>
  </si>
  <si>
    <t>Gauteng: Lesedi(GT423) - Table C2 Quarterly Budget Statement - Financial Performance (standard classification) for 1st Quarter ended 30 September 2016 (Figures Finalised as at 2016/11/02)</t>
  </si>
  <si>
    <t>Gauteng: Sedibeng(DC42) - Table C2 Quarterly Budget Statement - Financial Performance (standard classification) for 1st Quarter ended 30 September 2016 (Figures Finalised as at 2016/11/02)</t>
  </si>
  <si>
    <t>Gauteng: Mogale City(GT481) - Table C2 Quarterly Budget Statement - Financial Performance (standard classification) for 1st Quarter ended 30 September 2016 (Figures Finalised as at 2016/11/02)</t>
  </si>
  <si>
    <t>Gauteng: Merafong City(GT484) - Table C2 Quarterly Budget Statement - Financial Performance (standard classification) for 1st Quarter ended 30 September 2016 (Figures Finalised as at 2016/11/02)</t>
  </si>
  <si>
    <t>Gauteng: Rand West City(GT485) - Table C2 Quarterly Budget Statement - Financial Performance (standard classification) for 1st Quarter ended 30 September 2016 (Figures Finalised as at 2016/11/02)</t>
  </si>
  <si>
    <t>Gauteng: West Rand(DC48) - Table C2 Quarterly Budget Statement - Financial Performance (standard classification) for 1st Quarter ended 30 September 2016 (Figures Finalised as at 2016/11/02)</t>
  </si>
  <si>
    <t>Summary - Table C2 Quarterly Budget Statement - Financial Performance (standard classification) for 1st Quarter ended 30 September 2016 (Figures Finalised as at 2016/11/02)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</si>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</sst>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1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1" fontId="23" fillId="0" borderId="12" xfId="0" applyNumberFormat="1" applyFont="1" applyFill="1" applyBorder="1" applyAlignment="1" applyProtection="1">
      <alignment/>
      <protection/>
    </xf>
    <xf numFmtId="171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2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0" fontId="21" fillId="0" borderId="15" xfId="0" applyNumberFormat="1" applyFont="1" applyBorder="1" applyAlignment="1" applyProtection="1">
      <alignment/>
      <protection/>
    </xf>
    <xf numFmtId="0" fontId="23" fillId="0" borderId="16" xfId="0" applyNumberFormat="1" applyFont="1" applyBorder="1" applyAlignment="1" applyProtection="1">
      <alignment horizontal="center"/>
      <protection/>
    </xf>
    <xf numFmtId="0" fontId="26" fillId="0" borderId="17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9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9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0" fontId="20" fillId="0" borderId="20" xfId="0" applyFont="1" applyBorder="1" applyAlignment="1" applyProtection="1">
      <alignment horizontal="left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left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172" fontId="21" fillId="0" borderId="31" xfId="0" applyNumberFormat="1" applyFont="1" applyBorder="1" applyAlignment="1" applyProtection="1">
      <alignment horizontal="center"/>
      <protection/>
    </xf>
    <xf numFmtId="172" fontId="21" fillId="0" borderId="21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1" fontId="21" fillId="0" borderId="14" xfId="0" applyNumberFormat="1" applyFont="1" applyFill="1" applyBorder="1" applyAlignment="1" applyProtection="1">
      <alignment/>
      <protection/>
    </xf>
    <xf numFmtId="172" fontId="21" fillId="0" borderId="28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/>
      <protection/>
    </xf>
    <xf numFmtId="172" fontId="21" fillId="0" borderId="27" xfId="0" applyNumberFormat="1" applyFont="1" applyBorder="1" applyAlignment="1" applyProtection="1">
      <alignment/>
      <protection/>
    </xf>
    <xf numFmtId="171" fontId="21" fillId="0" borderId="27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/>
      <protection/>
    </xf>
    <xf numFmtId="0" fontId="27" fillId="0" borderId="11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7489888539</v>
      </c>
      <c r="D5" s="19">
        <f>SUM(D6:D8)</f>
        <v>0</v>
      </c>
      <c r="E5" s="20">
        <f t="shared" si="0"/>
        <v>7667768695</v>
      </c>
      <c r="F5" s="21">
        <f t="shared" si="0"/>
        <v>7667768695</v>
      </c>
      <c r="G5" s="21">
        <f t="shared" si="0"/>
        <v>704306864</v>
      </c>
      <c r="H5" s="21">
        <f t="shared" si="0"/>
        <v>954322958</v>
      </c>
      <c r="I5" s="21">
        <f t="shared" si="0"/>
        <v>469424759</v>
      </c>
      <c r="J5" s="21">
        <f t="shared" si="0"/>
        <v>2128054581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2128054581</v>
      </c>
      <c r="X5" s="21">
        <f t="shared" si="0"/>
        <v>1956690889</v>
      </c>
      <c r="Y5" s="21">
        <f t="shared" si="0"/>
        <v>171363692</v>
      </c>
      <c r="Z5" s="4">
        <f>+IF(X5&lt;&gt;0,+(Y5/X5)*100,0)</f>
        <v>8.75783154934494</v>
      </c>
      <c r="AA5" s="19">
        <f>SUM(AA6:AA8)</f>
        <v>7667768695</v>
      </c>
    </row>
    <row r="6" spans="1:27" ht="12.75">
      <c r="A6" s="5" t="s">
        <v>33</v>
      </c>
      <c r="B6" s="3"/>
      <c r="C6" s="22">
        <v>1562307</v>
      </c>
      <c r="D6" s="22"/>
      <c r="E6" s="23"/>
      <c r="F6" s="24"/>
      <c r="G6" s="24">
        <v>279655</v>
      </c>
      <c r="H6" s="24">
        <v>279655</v>
      </c>
      <c r="I6" s="24">
        <v>260792</v>
      </c>
      <c r="J6" s="24">
        <v>820102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820102</v>
      </c>
      <c r="X6" s="24"/>
      <c r="Y6" s="24">
        <v>820102</v>
      </c>
      <c r="Z6" s="6">
        <v>0</v>
      </c>
      <c r="AA6" s="22"/>
    </row>
    <row r="7" spans="1:27" ht="12.75">
      <c r="A7" s="5" t="s">
        <v>34</v>
      </c>
      <c r="B7" s="3"/>
      <c r="C7" s="25">
        <v>7569074575</v>
      </c>
      <c r="D7" s="25"/>
      <c r="E7" s="26">
        <v>7612868648</v>
      </c>
      <c r="F7" s="27">
        <v>7612868648</v>
      </c>
      <c r="G7" s="27">
        <v>701662655</v>
      </c>
      <c r="H7" s="27">
        <v>951963865</v>
      </c>
      <c r="I7" s="27">
        <v>466598289</v>
      </c>
      <c r="J7" s="27">
        <v>2120224809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2120224809</v>
      </c>
      <c r="X7" s="27">
        <v>1944629701</v>
      </c>
      <c r="Y7" s="27">
        <v>175595108</v>
      </c>
      <c r="Z7" s="7">
        <v>9.03</v>
      </c>
      <c r="AA7" s="25">
        <v>7612868648</v>
      </c>
    </row>
    <row r="8" spans="1:27" ht="12.75">
      <c r="A8" s="5" t="s">
        <v>35</v>
      </c>
      <c r="B8" s="3"/>
      <c r="C8" s="22">
        <v>-80748343</v>
      </c>
      <c r="D8" s="22"/>
      <c r="E8" s="23">
        <v>54900047</v>
      </c>
      <c r="F8" s="24">
        <v>54900047</v>
      </c>
      <c r="G8" s="24">
        <v>2364554</v>
      </c>
      <c r="H8" s="24">
        <v>2079438</v>
      </c>
      <c r="I8" s="24">
        <v>2565678</v>
      </c>
      <c r="J8" s="24">
        <v>7009670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7009670</v>
      </c>
      <c r="X8" s="24">
        <v>12061188</v>
      </c>
      <c r="Y8" s="24">
        <v>-5051518</v>
      </c>
      <c r="Z8" s="6">
        <v>-41.88</v>
      </c>
      <c r="AA8" s="22">
        <v>54900047</v>
      </c>
    </row>
    <row r="9" spans="1:27" ht="12.75">
      <c r="A9" s="2" t="s">
        <v>36</v>
      </c>
      <c r="B9" s="3"/>
      <c r="C9" s="19">
        <f aca="true" t="shared" si="1" ref="C9:Y9">SUM(C10:C14)</f>
        <v>694412347</v>
      </c>
      <c r="D9" s="19">
        <f>SUM(D10:D14)</f>
        <v>0</v>
      </c>
      <c r="E9" s="20">
        <f t="shared" si="1"/>
        <v>1371516301</v>
      </c>
      <c r="F9" s="21">
        <f t="shared" si="1"/>
        <v>1371516301</v>
      </c>
      <c r="G9" s="21">
        <f t="shared" si="1"/>
        <v>68727577</v>
      </c>
      <c r="H9" s="21">
        <f t="shared" si="1"/>
        <v>80801741</v>
      </c>
      <c r="I9" s="21">
        <f t="shared" si="1"/>
        <v>44405553</v>
      </c>
      <c r="J9" s="21">
        <f t="shared" si="1"/>
        <v>193934871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193934871</v>
      </c>
      <c r="X9" s="21">
        <f t="shared" si="1"/>
        <v>150150806</v>
      </c>
      <c r="Y9" s="21">
        <f t="shared" si="1"/>
        <v>43784065</v>
      </c>
      <c r="Z9" s="4">
        <f>+IF(X9&lt;&gt;0,+(Y9/X9)*100,0)</f>
        <v>29.160059920024672</v>
      </c>
      <c r="AA9" s="19">
        <f>SUM(AA10:AA14)</f>
        <v>1371516301</v>
      </c>
    </row>
    <row r="10" spans="1:27" ht="12.75">
      <c r="A10" s="5" t="s">
        <v>37</v>
      </c>
      <c r="B10" s="3"/>
      <c r="C10" s="22">
        <v>-2328370</v>
      </c>
      <c r="D10" s="22"/>
      <c r="E10" s="23">
        <v>41402938</v>
      </c>
      <c r="F10" s="24">
        <v>41402938</v>
      </c>
      <c r="G10" s="24">
        <v>2220635</v>
      </c>
      <c r="H10" s="24">
        <v>2492056</v>
      </c>
      <c r="I10" s="24">
        <v>2602592</v>
      </c>
      <c r="J10" s="24">
        <v>7315283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7315283</v>
      </c>
      <c r="X10" s="24">
        <v>7137505</v>
      </c>
      <c r="Y10" s="24">
        <v>177778</v>
      </c>
      <c r="Z10" s="6">
        <v>2.49</v>
      </c>
      <c r="AA10" s="22">
        <v>41402938</v>
      </c>
    </row>
    <row r="11" spans="1:27" ht="12.75">
      <c r="A11" s="5" t="s">
        <v>38</v>
      </c>
      <c r="B11" s="3"/>
      <c r="C11" s="22">
        <v>-52251742</v>
      </c>
      <c r="D11" s="22"/>
      <c r="E11" s="23">
        <v>21426256</v>
      </c>
      <c r="F11" s="24">
        <v>21426256</v>
      </c>
      <c r="G11" s="24">
        <v>955718</v>
      </c>
      <c r="H11" s="24">
        <v>904100</v>
      </c>
      <c r="I11" s="24">
        <v>3255841</v>
      </c>
      <c r="J11" s="24">
        <v>5115659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5115659</v>
      </c>
      <c r="X11" s="24">
        <v>2741951</v>
      </c>
      <c r="Y11" s="24">
        <v>2373708</v>
      </c>
      <c r="Z11" s="6">
        <v>86.57</v>
      </c>
      <c r="AA11" s="22">
        <v>21426256</v>
      </c>
    </row>
    <row r="12" spans="1:27" ht="12.75">
      <c r="A12" s="5" t="s">
        <v>39</v>
      </c>
      <c r="B12" s="3"/>
      <c r="C12" s="22">
        <v>116038802</v>
      </c>
      <c r="D12" s="22"/>
      <c r="E12" s="23">
        <v>288607904</v>
      </c>
      <c r="F12" s="24">
        <v>288607904</v>
      </c>
      <c r="G12" s="24">
        <v>6687558</v>
      </c>
      <c r="H12" s="24">
        <v>68336662</v>
      </c>
      <c r="I12" s="24">
        <v>10327203</v>
      </c>
      <c r="J12" s="24">
        <v>85351423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85351423</v>
      </c>
      <c r="X12" s="24">
        <v>57079327</v>
      </c>
      <c r="Y12" s="24">
        <v>28272096</v>
      </c>
      <c r="Z12" s="6">
        <v>49.53</v>
      </c>
      <c r="AA12" s="22">
        <v>288607904</v>
      </c>
    </row>
    <row r="13" spans="1:27" ht="12.75">
      <c r="A13" s="5" t="s">
        <v>40</v>
      </c>
      <c r="B13" s="3"/>
      <c r="C13" s="22">
        <v>497331404</v>
      </c>
      <c r="D13" s="22"/>
      <c r="E13" s="23">
        <v>816768459</v>
      </c>
      <c r="F13" s="24">
        <v>816768459</v>
      </c>
      <c r="G13" s="24">
        <v>3469721</v>
      </c>
      <c r="H13" s="24">
        <v>4154719</v>
      </c>
      <c r="I13" s="24">
        <v>18878414</v>
      </c>
      <c r="J13" s="24">
        <v>26502854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26502854</v>
      </c>
      <c r="X13" s="24">
        <v>56862728</v>
      </c>
      <c r="Y13" s="24">
        <v>-30359874</v>
      </c>
      <c r="Z13" s="6">
        <v>-53.39</v>
      </c>
      <c r="AA13" s="22">
        <v>816768459</v>
      </c>
    </row>
    <row r="14" spans="1:27" ht="12.75">
      <c r="A14" s="5" t="s">
        <v>41</v>
      </c>
      <c r="B14" s="3"/>
      <c r="C14" s="25">
        <v>135622253</v>
      </c>
      <c r="D14" s="25"/>
      <c r="E14" s="26">
        <v>203310744</v>
      </c>
      <c r="F14" s="27">
        <v>203310744</v>
      </c>
      <c r="G14" s="27">
        <v>55393945</v>
      </c>
      <c r="H14" s="27">
        <v>4914204</v>
      </c>
      <c r="I14" s="27">
        <v>9341503</v>
      </c>
      <c r="J14" s="27">
        <v>69649652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69649652</v>
      </c>
      <c r="X14" s="27">
        <v>26329295</v>
      </c>
      <c r="Y14" s="27">
        <v>43320357</v>
      </c>
      <c r="Z14" s="7">
        <v>164.53</v>
      </c>
      <c r="AA14" s="25">
        <v>203310744</v>
      </c>
    </row>
    <row r="15" spans="1:27" ht="12.75">
      <c r="A15" s="2" t="s">
        <v>42</v>
      </c>
      <c r="B15" s="8"/>
      <c r="C15" s="19">
        <f aca="true" t="shared" si="2" ref="C15:Y15">SUM(C16:C18)</f>
        <v>1378954593</v>
      </c>
      <c r="D15" s="19">
        <f>SUM(D16:D18)</f>
        <v>0</v>
      </c>
      <c r="E15" s="20">
        <f t="shared" si="2"/>
        <v>1173194829</v>
      </c>
      <c r="F15" s="21">
        <f t="shared" si="2"/>
        <v>1173194829</v>
      </c>
      <c r="G15" s="21">
        <f t="shared" si="2"/>
        <v>31573524</v>
      </c>
      <c r="H15" s="21">
        <f t="shared" si="2"/>
        <v>32997919</v>
      </c>
      <c r="I15" s="21">
        <f t="shared" si="2"/>
        <v>129247024</v>
      </c>
      <c r="J15" s="21">
        <f t="shared" si="2"/>
        <v>193818467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193818467</v>
      </c>
      <c r="X15" s="21">
        <f t="shared" si="2"/>
        <v>160566902</v>
      </c>
      <c r="Y15" s="21">
        <f t="shared" si="2"/>
        <v>33251565</v>
      </c>
      <c r="Z15" s="4">
        <f>+IF(X15&lt;&gt;0,+(Y15/X15)*100,0)</f>
        <v>20.708853808489124</v>
      </c>
      <c r="AA15" s="19">
        <f>SUM(AA16:AA18)</f>
        <v>1173194829</v>
      </c>
    </row>
    <row r="16" spans="1:27" ht="12.75">
      <c r="A16" s="5" t="s">
        <v>43</v>
      </c>
      <c r="B16" s="3"/>
      <c r="C16" s="22">
        <v>78903641</v>
      </c>
      <c r="D16" s="22"/>
      <c r="E16" s="23">
        <v>62708333</v>
      </c>
      <c r="F16" s="24">
        <v>62708333</v>
      </c>
      <c r="G16" s="24">
        <v>3357556</v>
      </c>
      <c r="H16" s="24">
        <v>5395199</v>
      </c>
      <c r="I16" s="24">
        <v>4450602</v>
      </c>
      <c r="J16" s="24">
        <v>13203357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13203357</v>
      </c>
      <c r="X16" s="24">
        <v>907482</v>
      </c>
      <c r="Y16" s="24">
        <v>12295875</v>
      </c>
      <c r="Z16" s="6">
        <v>1354.94</v>
      </c>
      <c r="AA16" s="22">
        <v>62708333</v>
      </c>
    </row>
    <row r="17" spans="1:27" ht="12.75">
      <c r="A17" s="5" t="s">
        <v>44</v>
      </c>
      <c r="B17" s="3"/>
      <c r="C17" s="22">
        <v>1284482250</v>
      </c>
      <c r="D17" s="22"/>
      <c r="E17" s="23">
        <v>1110361729</v>
      </c>
      <c r="F17" s="24">
        <v>1110361729</v>
      </c>
      <c r="G17" s="24">
        <v>28215177</v>
      </c>
      <c r="H17" s="24">
        <v>27600159</v>
      </c>
      <c r="I17" s="24">
        <v>124795699</v>
      </c>
      <c r="J17" s="24">
        <v>180611035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180611035</v>
      </c>
      <c r="X17" s="24">
        <v>159630404</v>
      </c>
      <c r="Y17" s="24">
        <v>20980631</v>
      </c>
      <c r="Z17" s="6">
        <v>13.14</v>
      </c>
      <c r="AA17" s="22">
        <v>1110361729</v>
      </c>
    </row>
    <row r="18" spans="1:27" ht="12.75">
      <c r="A18" s="5" t="s">
        <v>45</v>
      </c>
      <c r="B18" s="3"/>
      <c r="C18" s="22">
        <v>15568702</v>
      </c>
      <c r="D18" s="22"/>
      <c r="E18" s="23">
        <v>124767</v>
      </c>
      <c r="F18" s="24">
        <v>124767</v>
      </c>
      <c r="G18" s="24">
        <v>791</v>
      </c>
      <c r="H18" s="24">
        <v>2561</v>
      </c>
      <c r="I18" s="24">
        <v>723</v>
      </c>
      <c r="J18" s="24">
        <v>4075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4075</v>
      </c>
      <c r="X18" s="24">
        <v>29016</v>
      </c>
      <c r="Y18" s="24">
        <v>-24941</v>
      </c>
      <c r="Z18" s="6">
        <v>-85.96</v>
      </c>
      <c r="AA18" s="22">
        <v>124767</v>
      </c>
    </row>
    <row r="19" spans="1:27" ht="12.75">
      <c r="A19" s="2" t="s">
        <v>46</v>
      </c>
      <c r="B19" s="8"/>
      <c r="C19" s="19">
        <f aca="true" t="shared" si="3" ref="C19:Y19">SUM(C20:C23)</f>
        <v>20482781429</v>
      </c>
      <c r="D19" s="19">
        <f>SUM(D20:D23)</f>
        <v>0</v>
      </c>
      <c r="E19" s="20">
        <f t="shared" si="3"/>
        <v>24020970387</v>
      </c>
      <c r="F19" s="21">
        <f t="shared" si="3"/>
        <v>24020970387</v>
      </c>
      <c r="G19" s="21">
        <f t="shared" si="3"/>
        <v>2566732739</v>
      </c>
      <c r="H19" s="21">
        <f t="shared" si="3"/>
        <v>2184623923</v>
      </c>
      <c r="I19" s="21">
        <f t="shared" si="3"/>
        <v>2333886704</v>
      </c>
      <c r="J19" s="21">
        <f t="shared" si="3"/>
        <v>7085243366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7085243366</v>
      </c>
      <c r="X19" s="21">
        <f t="shared" si="3"/>
        <v>6700907510</v>
      </c>
      <c r="Y19" s="21">
        <f t="shared" si="3"/>
        <v>384335856</v>
      </c>
      <c r="Z19" s="4">
        <f>+IF(X19&lt;&gt;0,+(Y19/X19)*100,0)</f>
        <v>5.735579179781873</v>
      </c>
      <c r="AA19" s="19">
        <f>SUM(AA20:AA23)</f>
        <v>24020970387</v>
      </c>
    </row>
    <row r="20" spans="1:27" ht="12.75">
      <c r="A20" s="5" t="s">
        <v>47</v>
      </c>
      <c r="B20" s="3"/>
      <c r="C20" s="22">
        <v>12830798972</v>
      </c>
      <c r="D20" s="22"/>
      <c r="E20" s="23">
        <v>14221217680</v>
      </c>
      <c r="F20" s="24">
        <v>14221217680</v>
      </c>
      <c r="G20" s="24">
        <v>1467113671</v>
      </c>
      <c r="H20" s="24">
        <v>1476875080</v>
      </c>
      <c r="I20" s="24">
        <v>1421616797</v>
      </c>
      <c r="J20" s="24">
        <v>4365605548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4365605548</v>
      </c>
      <c r="X20" s="24">
        <v>4268162454</v>
      </c>
      <c r="Y20" s="24">
        <v>97443094</v>
      </c>
      <c r="Z20" s="6">
        <v>2.28</v>
      </c>
      <c r="AA20" s="22">
        <v>14221217680</v>
      </c>
    </row>
    <row r="21" spans="1:27" ht="12.75">
      <c r="A21" s="5" t="s">
        <v>48</v>
      </c>
      <c r="B21" s="3"/>
      <c r="C21" s="22">
        <v>5055798578</v>
      </c>
      <c r="D21" s="22"/>
      <c r="E21" s="23">
        <v>6083213347</v>
      </c>
      <c r="F21" s="24">
        <v>6083213347</v>
      </c>
      <c r="G21" s="24">
        <v>685718494</v>
      </c>
      <c r="H21" s="24">
        <v>413085408</v>
      </c>
      <c r="I21" s="24">
        <v>400070061</v>
      </c>
      <c r="J21" s="24">
        <v>1498873963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1498873963</v>
      </c>
      <c r="X21" s="24">
        <v>1701839697</v>
      </c>
      <c r="Y21" s="24">
        <v>-202965734</v>
      </c>
      <c r="Z21" s="6">
        <v>-11.93</v>
      </c>
      <c r="AA21" s="22">
        <v>6083213347</v>
      </c>
    </row>
    <row r="22" spans="1:27" ht="12.75">
      <c r="A22" s="5" t="s">
        <v>49</v>
      </c>
      <c r="B22" s="3"/>
      <c r="C22" s="25">
        <v>1085437552</v>
      </c>
      <c r="D22" s="25"/>
      <c r="E22" s="26">
        <v>1646691915</v>
      </c>
      <c r="F22" s="27">
        <v>1646691915</v>
      </c>
      <c r="G22" s="27">
        <v>90898011</v>
      </c>
      <c r="H22" s="27">
        <v>168683891</v>
      </c>
      <c r="I22" s="27">
        <v>389701150</v>
      </c>
      <c r="J22" s="27">
        <v>649283052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649283052</v>
      </c>
      <c r="X22" s="27">
        <v>297290130</v>
      </c>
      <c r="Y22" s="27">
        <v>351992922</v>
      </c>
      <c r="Z22" s="7">
        <v>118.4</v>
      </c>
      <c r="AA22" s="25">
        <v>1646691915</v>
      </c>
    </row>
    <row r="23" spans="1:27" ht="12.75">
      <c r="A23" s="5" t="s">
        <v>50</v>
      </c>
      <c r="B23" s="3"/>
      <c r="C23" s="22">
        <v>1510746327</v>
      </c>
      <c r="D23" s="22"/>
      <c r="E23" s="23">
        <v>2069847445</v>
      </c>
      <c r="F23" s="24">
        <v>2069847445</v>
      </c>
      <c r="G23" s="24">
        <v>323002563</v>
      </c>
      <c r="H23" s="24">
        <v>125979544</v>
      </c>
      <c r="I23" s="24">
        <v>122498696</v>
      </c>
      <c r="J23" s="24">
        <v>571480803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571480803</v>
      </c>
      <c r="X23" s="24">
        <v>433615229</v>
      </c>
      <c r="Y23" s="24">
        <v>137865574</v>
      </c>
      <c r="Z23" s="6">
        <v>31.79</v>
      </c>
      <c r="AA23" s="22">
        <v>2069847445</v>
      </c>
    </row>
    <row r="24" spans="1:27" ht="12.75">
      <c r="A24" s="2" t="s">
        <v>51</v>
      </c>
      <c r="B24" s="8" t="s">
        <v>52</v>
      </c>
      <c r="C24" s="19">
        <v>18217983</v>
      </c>
      <c r="D24" s="19"/>
      <c r="E24" s="20">
        <v>22274343</v>
      </c>
      <c r="F24" s="21">
        <v>22274343</v>
      </c>
      <c r="G24" s="21">
        <v>2884106</v>
      </c>
      <c r="H24" s="21">
        <v>192082</v>
      </c>
      <c r="I24" s="21">
        <v>1069604</v>
      </c>
      <c r="J24" s="21">
        <v>4145792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4145792</v>
      </c>
      <c r="X24" s="21">
        <v>6608689</v>
      </c>
      <c r="Y24" s="21">
        <v>-2462897</v>
      </c>
      <c r="Z24" s="4">
        <v>-37.27</v>
      </c>
      <c r="AA24" s="19">
        <v>22274343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30064254891</v>
      </c>
      <c r="D25" s="44">
        <f>+D5+D9+D15+D19+D24</f>
        <v>0</v>
      </c>
      <c r="E25" s="45">
        <f t="shared" si="4"/>
        <v>34255724555</v>
      </c>
      <c r="F25" s="46">
        <f t="shared" si="4"/>
        <v>34255724555</v>
      </c>
      <c r="G25" s="46">
        <f t="shared" si="4"/>
        <v>3374224810</v>
      </c>
      <c r="H25" s="46">
        <f t="shared" si="4"/>
        <v>3252938623</v>
      </c>
      <c r="I25" s="46">
        <f t="shared" si="4"/>
        <v>2978033644</v>
      </c>
      <c r="J25" s="46">
        <f t="shared" si="4"/>
        <v>9605197077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9605197077</v>
      </c>
      <c r="X25" s="46">
        <f t="shared" si="4"/>
        <v>8974924796</v>
      </c>
      <c r="Y25" s="46">
        <f t="shared" si="4"/>
        <v>630272281</v>
      </c>
      <c r="Z25" s="47">
        <f>+IF(X25&lt;&gt;0,+(Y25/X25)*100,0)</f>
        <v>7.022591223058533</v>
      </c>
      <c r="AA25" s="44">
        <f>+AA5+AA9+AA15+AA19+AA24</f>
        <v>34255724555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3227785461</v>
      </c>
      <c r="D28" s="19">
        <f>SUM(D29:D31)</f>
        <v>0</v>
      </c>
      <c r="E28" s="20">
        <f t="shared" si="5"/>
        <v>3164321537</v>
      </c>
      <c r="F28" s="21">
        <f t="shared" si="5"/>
        <v>3164321537</v>
      </c>
      <c r="G28" s="21">
        <f t="shared" si="5"/>
        <v>209016992</v>
      </c>
      <c r="H28" s="21">
        <f t="shared" si="5"/>
        <v>211393793</v>
      </c>
      <c r="I28" s="21">
        <f t="shared" si="5"/>
        <v>269402164</v>
      </c>
      <c r="J28" s="21">
        <f t="shared" si="5"/>
        <v>689812949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689812949</v>
      </c>
      <c r="X28" s="21">
        <f t="shared" si="5"/>
        <v>826073911</v>
      </c>
      <c r="Y28" s="21">
        <f t="shared" si="5"/>
        <v>-136260962</v>
      </c>
      <c r="Z28" s="4">
        <f>+IF(X28&lt;&gt;0,+(Y28/X28)*100,0)</f>
        <v>-16.495008519885335</v>
      </c>
      <c r="AA28" s="19">
        <f>SUM(AA29:AA31)</f>
        <v>3164321537</v>
      </c>
    </row>
    <row r="29" spans="1:27" ht="12.75">
      <c r="A29" s="5" t="s">
        <v>33</v>
      </c>
      <c r="B29" s="3"/>
      <c r="C29" s="22">
        <v>652179098</v>
      </c>
      <c r="D29" s="22"/>
      <c r="E29" s="23">
        <v>845204449</v>
      </c>
      <c r="F29" s="24">
        <v>845204449</v>
      </c>
      <c r="G29" s="24">
        <v>46783098</v>
      </c>
      <c r="H29" s="24">
        <v>46944504</v>
      </c>
      <c r="I29" s="24">
        <v>54270475</v>
      </c>
      <c r="J29" s="24">
        <v>147998077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147998077</v>
      </c>
      <c r="X29" s="24">
        <v>212535195</v>
      </c>
      <c r="Y29" s="24">
        <v>-64537118</v>
      </c>
      <c r="Z29" s="6">
        <v>-30.37</v>
      </c>
      <c r="AA29" s="22">
        <v>845204449</v>
      </c>
    </row>
    <row r="30" spans="1:27" ht="12.75">
      <c r="A30" s="5" t="s">
        <v>34</v>
      </c>
      <c r="B30" s="3"/>
      <c r="C30" s="25">
        <v>1550758664</v>
      </c>
      <c r="D30" s="25"/>
      <c r="E30" s="26">
        <v>1055363151</v>
      </c>
      <c r="F30" s="27">
        <v>1055363151</v>
      </c>
      <c r="G30" s="27">
        <v>102257175</v>
      </c>
      <c r="H30" s="27">
        <v>72545054</v>
      </c>
      <c r="I30" s="27">
        <v>118841946</v>
      </c>
      <c r="J30" s="27">
        <v>293644175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293644175</v>
      </c>
      <c r="X30" s="27">
        <v>368346939</v>
      </c>
      <c r="Y30" s="27">
        <v>-74702764</v>
      </c>
      <c r="Z30" s="7">
        <v>-20.28</v>
      </c>
      <c r="AA30" s="25">
        <v>1055363151</v>
      </c>
    </row>
    <row r="31" spans="1:27" ht="12.75">
      <c r="A31" s="5" t="s">
        <v>35</v>
      </c>
      <c r="B31" s="3"/>
      <c r="C31" s="22">
        <v>1024847699</v>
      </c>
      <c r="D31" s="22"/>
      <c r="E31" s="23">
        <v>1263753937</v>
      </c>
      <c r="F31" s="24">
        <v>1263753937</v>
      </c>
      <c r="G31" s="24">
        <v>59976719</v>
      </c>
      <c r="H31" s="24">
        <v>91904235</v>
      </c>
      <c r="I31" s="24">
        <v>96289743</v>
      </c>
      <c r="J31" s="24">
        <v>248170697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248170697</v>
      </c>
      <c r="X31" s="24">
        <v>245191777</v>
      </c>
      <c r="Y31" s="24">
        <v>2978920</v>
      </c>
      <c r="Z31" s="6">
        <v>1.21</v>
      </c>
      <c r="AA31" s="22">
        <v>1263753937</v>
      </c>
    </row>
    <row r="32" spans="1:27" ht="12.75">
      <c r="A32" s="2" t="s">
        <v>36</v>
      </c>
      <c r="B32" s="3"/>
      <c r="C32" s="19">
        <f aca="true" t="shared" si="6" ref="C32:Y32">SUM(C33:C37)</f>
        <v>4381042601</v>
      </c>
      <c r="D32" s="19">
        <f>SUM(D33:D37)</f>
        <v>0</v>
      </c>
      <c r="E32" s="20">
        <f t="shared" si="6"/>
        <v>5092759290</v>
      </c>
      <c r="F32" s="21">
        <f t="shared" si="6"/>
        <v>5092759290</v>
      </c>
      <c r="G32" s="21">
        <f t="shared" si="6"/>
        <v>303827180</v>
      </c>
      <c r="H32" s="21">
        <f t="shared" si="6"/>
        <v>381537708</v>
      </c>
      <c r="I32" s="21">
        <f t="shared" si="6"/>
        <v>381412571</v>
      </c>
      <c r="J32" s="21">
        <f t="shared" si="6"/>
        <v>1066777459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1066777459</v>
      </c>
      <c r="X32" s="21">
        <f t="shared" si="6"/>
        <v>934270019</v>
      </c>
      <c r="Y32" s="21">
        <f t="shared" si="6"/>
        <v>132507440</v>
      </c>
      <c r="Z32" s="4">
        <f>+IF(X32&lt;&gt;0,+(Y32/X32)*100,0)</f>
        <v>14.182991780238213</v>
      </c>
      <c r="AA32" s="19">
        <f>SUM(AA33:AA37)</f>
        <v>5092759290</v>
      </c>
    </row>
    <row r="33" spans="1:27" ht="12.75">
      <c r="A33" s="5" t="s">
        <v>37</v>
      </c>
      <c r="B33" s="3"/>
      <c r="C33" s="22">
        <v>287798871</v>
      </c>
      <c r="D33" s="22"/>
      <c r="E33" s="23">
        <v>312583171</v>
      </c>
      <c r="F33" s="24">
        <v>312583171</v>
      </c>
      <c r="G33" s="24">
        <v>36575494</v>
      </c>
      <c r="H33" s="24">
        <v>36965144</v>
      </c>
      <c r="I33" s="24">
        <v>32608276</v>
      </c>
      <c r="J33" s="24">
        <v>106148914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106148914</v>
      </c>
      <c r="X33" s="24">
        <v>62284893</v>
      </c>
      <c r="Y33" s="24">
        <v>43864021</v>
      </c>
      <c r="Z33" s="6">
        <v>70.42</v>
      </c>
      <c r="AA33" s="22">
        <v>312583171</v>
      </c>
    </row>
    <row r="34" spans="1:27" ht="12.75">
      <c r="A34" s="5" t="s">
        <v>38</v>
      </c>
      <c r="B34" s="3"/>
      <c r="C34" s="22">
        <v>867495402</v>
      </c>
      <c r="D34" s="22"/>
      <c r="E34" s="23">
        <v>923215877</v>
      </c>
      <c r="F34" s="24">
        <v>923215877</v>
      </c>
      <c r="G34" s="24">
        <v>44534701</v>
      </c>
      <c r="H34" s="24">
        <v>67258923</v>
      </c>
      <c r="I34" s="24">
        <v>60365490</v>
      </c>
      <c r="J34" s="24">
        <v>172159114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172159114</v>
      </c>
      <c r="X34" s="24">
        <v>159496598</v>
      </c>
      <c r="Y34" s="24">
        <v>12662516</v>
      </c>
      <c r="Z34" s="6">
        <v>7.94</v>
      </c>
      <c r="AA34" s="22">
        <v>923215877</v>
      </c>
    </row>
    <row r="35" spans="1:27" ht="12.75">
      <c r="A35" s="5" t="s">
        <v>39</v>
      </c>
      <c r="B35" s="3"/>
      <c r="C35" s="22">
        <v>1600748013</v>
      </c>
      <c r="D35" s="22"/>
      <c r="E35" s="23">
        <v>1920064071</v>
      </c>
      <c r="F35" s="24">
        <v>1920064071</v>
      </c>
      <c r="G35" s="24">
        <v>120451480</v>
      </c>
      <c r="H35" s="24">
        <v>147014078</v>
      </c>
      <c r="I35" s="24">
        <v>127623107</v>
      </c>
      <c r="J35" s="24">
        <v>395088665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395088665</v>
      </c>
      <c r="X35" s="24">
        <v>422537723</v>
      </c>
      <c r="Y35" s="24">
        <v>-27449058</v>
      </c>
      <c r="Z35" s="6">
        <v>-6.5</v>
      </c>
      <c r="AA35" s="22">
        <v>1920064071</v>
      </c>
    </row>
    <row r="36" spans="1:27" ht="12.75">
      <c r="A36" s="5" t="s">
        <v>40</v>
      </c>
      <c r="B36" s="3"/>
      <c r="C36" s="22">
        <v>480570171</v>
      </c>
      <c r="D36" s="22"/>
      <c r="E36" s="23">
        <v>681236190</v>
      </c>
      <c r="F36" s="24">
        <v>681236190</v>
      </c>
      <c r="G36" s="24">
        <v>4460720</v>
      </c>
      <c r="H36" s="24">
        <v>25464509</v>
      </c>
      <c r="I36" s="24">
        <v>66160855</v>
      </c>
      <c r="J36" s="24">
        <v>96086084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96086084</v>
      </c>
      <c r="X36" s="24">
        <v>101228781</v>
      </c>
      <c r="Y36" s="24">
        <v>-5142697</v>
      </c>
      <c r="Z36" s="6">
        <v>-5.08</v>
      </c>
      <c r="AA36" s="22">
        <v>681236190</v>
      </c>
    </row>
    <row r="37" spans="1:27" ht="12.75">
      <c r="A37" s="5" t="s">
        <v>41</v>
      </c>
      <c r="B37" s="3"/>
      <c r="C37" s="25">
        <v>1144430144</v>
      </c>
      <c r="D37" s="25"/>
      <c r="E37" s="26">
        <v>1255659981</v>
      </c>
      <c r="F37" s="27">
        <v>1255659981</v>
      </c>
      <c r="G37" s="27">
        <v>97804785</v>
      </c>
      <c r="H37" s="27">
        <v>104835054</v>
      </c>
      <c r="I37" s="27">
        <v>94654843</v>
      </c>
      <c r="J37" s="27">
        <v>297294682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297294682</v>
      </c>
      <c r="X37" s="27">
        <v>188722024</v>
      </c>
      <c r="Y37" s="27">
        <v>108572658</v>
      </c>
      <c r="Z37" s="7">
        <v>57.53</v>
      </c>
      <c r="AA37" s="25">
        <v>1255659981</v>
      </c>
    </row>
    <row r="38" spans="1:27" ht="12.75">
      <c r="A38" s="2" t="s">
        <v>42</v>
      </c>
      <c r="B38" s="8"/>
      <c r="C38" s="19">
        <f aca="true" t="shared" si="7" ref="C38:Y38">SUM(C39:C41)</f>
        <v>2304637856</v>
      </c>
      <c r="D38" s="19">
        <f>SUM(D39:D41)</f>
        <v>0</v>
      </c>
      <c r="E38" s="20">
        <f t="shared" si="7"/>
        <v>2806369378</v>
      </c>
      <c r="F38" s="21">
        <f t="shared" si="7"/>
        <v>2806369378</v>
      </c>
      <c r="G38" s="21">
        <f t="shared" si="7"/>
        <v>95205911</v>
      </c>
      <c r="H38" s="21">
        <f t="shared" si="7"/>
        <v>236122588</v>
      </c>
      <c r="I38" s="21">
        <f t="shared" si="7"/>
        <v>191456220</v>
      </c>
      <c r="J38" s="21">
        <f t="shared" si="7"/>
        <v>522784719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522784719</v>
      </c>
      <c r="X38" s="21">
        <f t="shared" si="7"/>
        <v>610057551</v>
      </c>
      <c r="Y38" s="21">
        <f t="shared" si="7"/>
        <v>-87272832</v>
      </c>
      <c r="Z38" s="4">
        <f>+IF(X38&lt;&gt;0,+(Y38/X38)*100,0)</f>
        <v>-14.305671957824845</v>
      </c>
      <c r="AA38" s="19">
        <f>SUM(AA39:AA41)</f>
        <v>2806369378</v>
      </c>
    </row>
    <row r="39" spans="1:27" ht="12.75">
      <c r="A39" s="5" t="s">
        <v>43</v>
      </c>
      <c r="B39" s="3"/>
      <c r="C39" s="22">
        <v>411819051</v>
      </c>
      <c r="D39" s="22"/>
      <c r="E39" s="23">
        <v>568528764</v>
      </c>
      <c r="F39" s="24">
        <v>568528764</v>
      </c>
      <c r="G39" s="24">
        <v>25420259</v>
      </c>
      <c r="H39" s="24">
        <v>28677383</v>
      </c>
      <c r="I39" s="24">
        <v>33726491</v>
      </c>
      <c r="J39" s="24">
        <v>87824133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87824133</v>
      </c>
      <c r="X39" s="24">
        <v>53576152</v>
      </c>
      <c r="Y39" s="24">
        <v>34247981</v>
      </c>
      <c r="Z39" s="6">
        <v>63.92</v>
      </c>
      <c r="AA39" s="22">
        <v>568528764</v>
      </c>
    </row>
    <row r="40" spans="1:27" ht="12.75">
      <c r="A40" s="5" t="s">
        <v>44</v>
      </c>
      <c r="B40" s="3"/>
      <c r="C40" s="22">
        <v>1815180006</v>
      </c>
      <c r="D40" s="22"/>
      <c r="E40" s="23">
        <v>2120230477</v>
      </c>
      <c r="F40" s="24">
        <v>2120230477</v>
      </c>
      <c r="G40" s="24">
        <v>65445758</v>
      </c>
      <c r="H40" s="24">
        <v>198841558</v>
      </c>
      <c r="I40" s="24">
        <v>151355966</v>
      </c>
      <c r="J40" s="24">
        <v>415643282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415643282</v>
      </c>
      <c r="X40" s="24">
        <v>534387719</v>
      </c>
      <c r="Y40" s="24">
        <v>-118744437</v>
      </c>
      <c r="Z40" s="6">
        <v>-22.22</v>
      </c>
      <c r="AA40" s="22">
        <v>2120230477</v>
      </c>
    </row>
    <row r="41" spans="1:27" ht="12.75">
      <c r="A41" s="5" t="s">
        <v>45</v>
      </c>
      <c r="B41" s="3"/>
      <c r="C41" s="22">
        <v>77638799</v>
      </c>
      <c r="D41" s="22"/>
      <c r="E41" s="23">
        <v>117610137</v>
      </c>
      <c r="F41" s="24">
        <v>117610137</v>
      </c>
      <c r="G41" s="24">
        <v>4339894</v>
      </c>
      <c r="H41" s="24">
        <v>8603647</v>
      </c>
      <c r="I41" s="24">
        <v>6373763</v>
      </c>
      <c r="J41" s="24">
        <v>19317304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19317304</v>
      </c>
      <c r="X41" s="24">
        <v>22093680</v>
      </c>
      <c r="Y41" s="24">
        <v>-2776376</v>
      </c>
      <c r="Z41" s="6">
        <v>-12.57</v>
      </c>
      <c r="AA41" s="22">
        <v>117610137</v>
      </c>
    </row>
    <row r="42" spans="1:27" ht="12.75">
      <c r="A42" s="2" t="s">
        <v>46</v>
      </c>
      <c r="B42" s="8"/>
      <c r="C42" s="19">
        <f aca="true" t="shared" si="8" ref="C42:Y42">SUM(C43:C46)</f>
        <v>17624060849</v>
      </c>
      <c r="D42" s="19">
        <f>SUM(D43:D46)</f>
        <v>0</v>
      </c>
      <c r="E42" s="20">
        <f t="shared" si="8"/>
        <v>21289101466</v>
      </c>
      <c r="F42" s="21">
        <f t="shared" si="8"/>
        <v>21289101466</v>
      </c>
      <c r="G42" s="21">
        <f t="shared" si="8"/>
        <v>1711489659</v>
      </c>
      <c r="H42" s="21">
        <f t="shared" si="8"/>
        <v>2155290500</v>
      </c>
      <c r="I42" s="21">
        <f t="shared" si="8"/>
        <v>1599725277</v>
      </c>
      <c r="J42" s="21">
        <f t="shared" si="8"/>
        <v>5466505436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5466505436</v>
      </c>
      <c r="X42" s="21">
        <f t="shared" si="8"/>
        <v>5900710889</v>
      </c>
      <c r="Y42" s="21">
        <f t="shared" si="8"/>
        <v>-434205453</v>
      </c>
      <c r="Z42" s="4">
        <f>+IF(X42&lt;&gt;0,+(Y42/X42)*100,0)</f>
        <v>-7.3585278311031646</v>
      </c>
      <c r="AA42" s="19">
        <f>SUM(AA43:AA46)</f>
        <v>21289101466</v>
      </c>
    </row>
    <row r="43" spans="1:27" ht="12.75">
      <c r="A43" s="5" t="s">
        <v>47</v>
      </c>
      <c r="B43" s="3"/>
      <c r="C43" s="22">
        <v>11569692926</v>
      </c>
      <c r="D43" s="22"/>
      <c r="E43" s="23">
        <v>13297949373</v>
      </c>
      <c r="F43" s="24">
        <v>13297949373</v>
      </c>
      <c r="G43" s="24">
        <v>1336646203</v>
      </c>
      <c r="H43" s="24">
        <v>1478886879</v>
      </c>
      <c r="I43" s="24">
        <v>981218444</v>
      </c>
      <c r="J43" s="24">
        <v>3796751526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3796751526</v>
      </c>
      <c r="X43" s="24">
        <v>3899432248</v>
      </c>
      <c r="Y43" s="24">
        <v>-102680722</v>
      </c>
      <c r="Z43" s="6">
        <v>-2.63</v>
      </c>
      <c r="AA43" s="22">
        <v>13297949373</v>
      </c>
    </row>
    <row r="44" spans="1:27" ht="12.75">
      <c r="A44" s="5" t="s">
        <v>48</v>
      </c>
      <c r="B44" s="3"/>
      <c r="C44" s="22">
        <v>3992585047</v>
      </c>
      <c r="D44" s="22"/>
      <c r="E44" s="23">
        <v>5637380521</v>
      </c>
      <c r="F44" s="24">
        <v>5637380521</v>
      </c>
      <c r="G44" s="24">
        <v>286318205</v>
      </c>
      <c r="H44" s="24">
        <v>487912299</v>
      </c>
      <c r="I44" s="24">
        <v>419254620</v>
      </c>
      <c r="J44" s="24">
        <v>1193485124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1193485124</v>
      </c>
      <c r="X44" s="24">
        <v>1438380560</v>
      </c>
      <c r="Y44" s="24">
        <v>-244895436</v>
      </c>
      <c r="Z44" s="6">
        <v>-17.03</v>
      </c>
      <c r="AA44" s="22">
        <v>5637380521</v>
      </c>
    </row>
    <row r="45" spans="1:27" ht="12.75">
      <c r="A45" s="5" t="s">
        <v>49</v>
      </c>
      <c r="B45" s="3"/>
      <c r="C45" s="25">
        <v>700313305</v>
      </c>
      <c r="D45" s="25"/>
      <c r="E45" s="26">
        <v>735382553</v>
      </c>
      <c r="F45" s="27">
        <v>735382553</v>
      </c>
      <c r="G45" s="27">
        <v>1003029</v>
      </c>
      <c r="H45" s="27">
        <v>65786632</v>
      </c>
      <c r="I45" s="27">
        <v>59394423</v>
      </c>
      <c r="J45" s="27">
        <v>126184084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126184084</v>
      </c>
      <c r="X45" s="27">
        <v>267382019</v>
      </c>
      <c r="Y45" s="27">
        <v>-141197935</v>
      </c>
      <c r="Z45" s="7">
        <v>-52.81</v>
      </c>
      <c r="AA45" s="25">
        <v>735382553</v>
      </c>
    </row>
    <row r="46" spans="1:27" ht="12.75">
      <c r="A46" s="5" t="s">
        <v>50</v>
      </c>
      <c r="B46" s="3"/>
      <c r="C46" s="22">
        <v>1361469571</v>
      </c>
      <c r="D46" s="22"/>
      <c r="E46" s="23">
        <v>1618389019</v>
      </c>
      <c r="F46" s="24">
        <v>1618389019</v>
      </c>
      <c r="G46" s="24">
        <v>87522222</v>
      </c>
      <c r="H46" s="24">
        <v>122704690</v>
      </c>
      <c r="I46" s="24">
        <v>139857790</v>
      </c>
      <c r="J46" s="24">
        <v>350084702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350084702</v>
      </c>
      <c r="X46" s="24">
        <v>295516062</v>
      </c>
      <c r="Y46" s="24">
        <v>54568640</v>
      </c>
      <c r="Z46" s="6">
        <v>18.47</v>
      </c>
      <c r="AA46" s="22">
        <v>1618389019</v>
      </c>
    </row>
    <row r="47" spans="1:27" ht="12.75">
      <c r="A47" s="2" t="s">
        <v>51</v>
      </c>
      <c r="B47" s="8" t="s">
        <v>52</v>
      </c>
      <c r="C47" s="19">
        <v>21588699</v>
      </c>
      <c r="D47" s="19"/>
      <c r="E47" s="20">
        <v>25645089</v>
      </c>
      <c r="F47" s="21">
        <v>25645089</v>
      </c>
      <c r="G47" s="21">
        <v>1458497</v>
      </c>
      <c r="H47" s="21">
        <v>1657589</v>
      </c>
      <c r="I47" s="21">
        <v>2498837</v>
      </c>
      <c r="J47" s="21">
        <v>5614923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5614923</v>
      </c>
      <c r="X47" s="21">
        <v>6160379</v>
      </c>
      <c r="Y47" s="21">
        <v>-545456</v>
      </c>
      <c r="Z47" s="4">
        <v>-8.85</v>
      </c>
      <c r="AA47" s="19">
        <v>25645089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27559115466</v>
      </c>
      <c r="D48" s="44">
        <f>+D28+D32+D38+D42+D47</f>
        <v>0</v>
      </c>
      <c r="E48" s="45">
        <f t="shared" si="9"/>
        <v>32378196760</v>
      </c>
      <c r="F48" s="46">
        <f t="shared" si="9"/>
        <v>32378196760</v>
      </c>
      <c r="G48" s="46">
        <f t="shared" si="9"/>
        <v>2320998239</v>
      </c>
      <c r="H48" s="46">
        <f t="shared" si="9"/>
        <v>2986002178</v>
      </c>
      <c r="I48" s="46">
        <f t="shared" si="9"/>
        <v>2444495069</v>
      </c>
      <c r="J48" s="46">
        <f t="shared" si="9"/>
        <v>7751495486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7751495486</v>
      </c>
      <c r="X48" s="46">
        <f t="shared" si="9"/>
        <v>8277272749</v>
      </c>
      <c r="Y48" s="46">
        <f t="shared" si="9"/>
        <v>-525777263</v>
      </c>
      <c r="Z48" s="47">
        <f>+IF(X48&lt;&gt;0,+(Y48/X48)*100,0)</f>
        <v>-6.352059173880921</v>
      </c>
      <c r="AA48" s="44">
        <f>+AA28+AA32+AA38+AA42+AA47</f>
        <v>32378196760</v>
      </c>
    </row>
    <row r="49" spans="1:27" ht="12.75">
      <c r="A49" s="14" t="s">
        <v>58</v>
      </c>
      <c r="B49" s="15"/>
      <c r="C49" s="48">
        <f aca="true" t="shared" si="10" ref="C49:Y49">+C25-C48</f>
        <v>2505139425</v>
      </c>
      <c r="D49" s="48">
        <f>+D25-D48</f>
        <v>0</v>
      </c>
      <c r="E49" s="49">
        <f t="shared" si="10"/>
        <v>1877527795</v>
      </c>
      <c r="F49" s="50">
        <f t="shared" si="10"/>
        <v>1877527795</v>
      </c>
      <c r="G49" s="50">
        <f t="shared" si="10"/>
        <v>1053226571</v>
      </c>
      <c r="H49" s="50">
        <f t="shared" si="10"/>
        <v>266936445</v>
      </c>
      <c r="I49" s="50">
        <f t="shared" si="10"/>
        <v>533538575</v>
      </c>
      <c r="J49" s="50">
        <f t="shared" si="10"/>
        <v>1853701591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1853701591</v>
      </c>
      <c r="X49" s="50">
        <f>IF(F25=F48,0,X25-X48)</f>
        <v>697652047</v>
      </c>
      <c r="Y49" s="50">
        <f t="shared" si="10"/>
        <v>1156049544</v>
      </c>
      <c r="Z49" s="51">
        <f>+IF(X49&lt;&gt;0,+(Y49/X49)*100,0)</f>
        <v>165.70574815499683</v>
      </c>
      <c r="AA49" s="48">
        <f>+AA25-AA48</f>
        <v>1877527795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359003453</v>
      </c>
      <c r="F5" s="21">
        <f t="shared" si="0"/>
        <v>359003453</v>
      </c>
      <c r="G5" s="21">
        <f t="shared" si="0"/>
        <v>0</v>
      </c>
      <c r="H5" s="21">
        <f t="shared" si="0"/>
        <v>0</v>
      </c>
      <c r="I5" s="21">
        <f t="shared" si="0"/>
        <v>46699951</v>
      </c>
      <c r="J5" s="21">
        <f t="shared" si="0"/>
        <v>46699951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46699951</v>
      </c>
      <c r="X5" s="21">
        <f t="shared" si="0"/>
        <v>0</v>
      </c>
      <c r="Y5" s="21">
        <f t="shared" si="0"/>
        <v>46699951</v>
      </c>
      <c r="Z5" s="4">
        <f>+IF(X5&lt;&gt;0,+(Y5/X5)*100,0)</f>
        <v>0</v>
      </c>
      <c r="AA5" s="19">
        <f>SUM(AA6:AA8)</f>
        <v>359003453</v>
      </c>
    </row>
    <row r="6" spans="1:27" ht="12.75">
      <c r="A6" s="5" t="s">
        <v>33</v>
      </c>
      <c r="B6" s="3"/>
      <c r="C6" s="22"/>
      <c r="D6" s="22"/>
      <c r="E6" s="23">
        <v>22173951</v>
      </c>
      <c r="F6" s="24">
        <v>22173951</v>
      </c>
      <c r="G6" s="24"/>
      <c r="H6" s="24"/>
      <c r="I6" s="24">
        <v>4920264</v>
      </c>
      <c r="J6" s="24">
        <v>4920264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4920264</v>
      </c>
      <c r="X6" s="24"/>
      <c r="Y6" s="24">
        <v>4920264</v>
      </c>
      <c r="Z6" s="6">
        <v>0</v>
      </c>
      <c r="AA6" s="22">
        <v>22173951</v>
      </c>
    </row>
    <row r="7" spans="1:27" ht="12.75">
      <c r="A7" s="5" t="s">
        <v>34</v>
      </c>
      <c r="B7" s="3"/>
      <c r="C7" s="25"/>
      <c r="D7" s="25"/>
      <c r="E7" s="26">
        <v>327414902</v>
      </c>
      <c r="F7" s="27">
        <v>327414902</v>
      </c>
      <c r="G7" s="27"/>
      <c r="H7" s="27"/>
      <c r="I7" s="27">
        <v>41296597</v>
      </c>
      <c r="J7" s="27">
        <v>41296597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41296597</v>
      </c>
      <c r="X7" s="27"/>
      <c r="Y7" s="27">
        <v>41296597</v>
      </c>
      <c r="Z7" s="7">
        <v>0</v>
      </c>
      <c r="AA7" s="25">
        <v>327414902</v>
      </c>
    </row>
    <row r="8" spans="1:27" ht="12.75">
      <c r="A8" s="5" t="s">
        <v>35</v>
      </c>
      <c r="B8" s="3"/>
      <c r="C8" s="22"/>
      <c r="D8" s="22"/>
      <c r="E8" s="23">
        <v>9414600</v>
      </c>
      <c r="F8" s="24">
        <v>9414600</v>
      </c>
      <c r="G8" s="24"/>
      <c r="H8" s="24"/>
      <c r="I8" s="24">
        <v>483090</v>
      </c>
      <c r="J8" s="24">
        <v>483090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483090</v>
      </c>
      <c r="X8" s="24"/>
      <c r="Y8" s="24">
        <v>483090</v>
      </c>
      <c r="Z8" s="6">
        <v>0</v>
      </c>
      <c r="AA8" s="22">
        <v>9414600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25562362</v>
      </c>
      <c r="F9" s="21">
        <f t="shared" si="1"/>
        <v>25562362</v>
      </c>
      <c r="G9" s="21">
        <f t="shared" si="1"/>
        <v>0</v>
      </c>
      <c r="H9" s="21">
        <f t="shared" si="1"/>
        <v>0</v>
      </c>
      <c r="I9" s="21">
        <f t="shared" si="1"/>
        <v>411382</v>
      </c>
      <c r="J9" s="21">
        <f t="shared" si="1"/>
        <v>411382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411382</v>
      </c>
      <c r="X9" s="21">
        <f t="shared" si="1"/>
        <v>0</v>
      </c>
      <c r="Y9" s="21">
        <f t="shared" si="1"/>
        <v>411382</v>
      </c>
      <c r="Z9" s="4">
        <f>+IF(X9&lt;&gt;0,+(Y9/X9)*100,0)</f>
        <v>0</v>
      </c>
      <c r="AA9" s="19">
        <f>SUM(AA10:AA14)</f>
        <v>25562362</v>
      </c>
    </row>
    <row r="10" spans="1:27" ht="12.75">
      <c r="A10" s="5" t="s">
        <v>37</v>
      </c>
      <c r="B10" s="3"/>
      <c r="C10" s="22"/>
      <c r="D10" s="22"/>
      <c r="E10" s="23">
        <v>14637971</v>
      </c>
      <c r="F10" s="24">
        <v>14637971</v>
      </c>
      <c r="G10" s="24"/>
      <c r="H10" s="24"/>
      <c r="I10" s="24">
        <v>154067</v>
      </c>
      <c r="J10" s="24">
        <v>154067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154067</v>
      </c>
      <c r="X10" s="24"/>
      <c r="Y10" s="24">
        <v>154067</v>
      </c>
      <c r="Z10" s="6">
        <v>0</v>
      </c>
      <c r="AA10" s="22">
        <v>14637971</v>
      </c>
    </row>
    <row r="11" spans="1:27" ht="12.75">
      <c r="A11" s="5" t="s">
        <v>38</v>
      </c>
      <c r="B11" s="3"/>
      <c r="C11" s="22"/>
      <c r="D11" s="22"/>
      <c r="E11" s="23">
        <v>734568</v>
      </c>
      <c r="F11" s="24">
        <v>734568</v>
      </c>
      <c r="G11" s="24"/>
      <c r="H11" s="24"/>
      <c r="I11" s="24">
        <v>20039</v>
      </c>
      <c r="J11" s="24">
        <v>20039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20039</v>
      </c>
      <c r="X11" s="24"/>
      <c r="Y11" s="24">
        <v>20039</v>
      </c>
      <c r="Z11" s="6">
        <v>0</v>
      </c>
      <c r="AA11" s="22">
        <v>734568</v>
      </c>
    </row>
    <row r="12" spans="1:27" ht="12.75">
      <c r="A12" s="5" t="s">
        <v>39</v>
      </c>
      <c r="B12" s="3"/>
      <c r="C12" s="22"/>
      <c r="D12" s="22"/>
      <c r="E12" s="23">
        <v>10189823</v>
      </c>
      <c r="F12" s="24">
        <v>10189823</v>
      </c>
      <c r="G12" s="24"/>
      <c r="H12" s="24"/>
      <c r="I12" s="24">
        <v>237276</v>
      </c>
      <c r="J12" s="24">
        <v>237276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237276</v>
      </c>
      <c r="X12" s="24"/>
      <c r="Y12" s="24">
        <v>237276</v>
      </c>
      <c r="Z12" s="6">
        <v>0</v>
      </c>
      <c r="AA12" s="22">
        <v>10189823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49744494</v>
      </c>
      <c r="F15" s="21">
        <f t="shared" si="2"/>
        <v>49744494</v>
      </c>
      <c r="G15" s="21">
        <f t="shared" si="2"/>
        <v>0</v>
      </c>
      <c r="H15" s="21">
        <f t="shared" si="2"/>
        <v>0</v>
      </c>
      <c r="I15" s="21">
        <f t="shared" si="2"/>
        <v>8170937</v>
      </c>
      <c r="J15" s="21">
        <f t="shared" si="2"/>
        <v>8170937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8170937</v>
      </c>
      <c r="X15" s="21">
        <f t="shared" si="2"/>
        <v>0</v>
      </c>
      <c r="Y15" s="21">
        <f t="shared" si="2"/>
        <v>8170937</v>
      </c>
      <c r="Z15" s="4">
        <f>+IF(X15&lt;&gt;0,+(Y15/X15)*100,0)</f>
        <v>0</v>
      </c>
      <c r="AA15" s="19">
        <f>SUM(AA16:AA18)</f>
        <v>49744494</v>
      </c>
    </row>
    <row r="16" spans="1:27" ht="12.75">
      <c r="A16" s="5" t="s">
        <v>43</v>
      </c>
      <c r="B16" s="3"/>
      <c r="C16" s="22"/>
      <c r="D16" s="22"/>
      <c r="E16" s="23">
        <v>17344595</v>
      </c>
      <c r="F16" s="24">
        <v>17344595</v>
      </c>
      <c r="G16" s="24"/>
      <c r="H16" s="24"/>
      <c r="I16" s="24">
        <v>156807</v>
      </c>
      <c r="J16" s="24">
        <v>156807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156807</v>
      </c>
      <c r="X16" s="24"/>
      <c r="Y16" s="24">
        <v>156807</v>
      </c>
      <c r="Z16" s="6">
        <v>0</v>
      </c>
      <c r="AA16" s="22">
        <v>17344595</v>
      </c>
    </row>
    <row r="17" spans="1:27" ht="12.75">
      <c r="A17" s="5" t="s">
        <v>44</v>
      </c>
      <c r="B17" s="3"/>
      <c r="C17" s="22"/>
      <c r="D17" s="22"/>
      <c r="E17" s="23">
        <v>32256899</v>
      </c>
      <c r="F17" s="24">
        <v>32256899</v>
      </c>
      <c r="G17" s="24"/>
      <c r="H17" s="24"/>
      <c r="I17" s="24">
        <v>8014130</v>
      </c>
      <c r="J17" s="24">
        <v>8014130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8014130</v>
      </c>
      <c r="X17" s="24"/>
      <c r="Y17" s="24">
        <v>8014130</v>
      </c>
      <c r="Z17" s="6">
        <v>0</v>
      </c>
      <c r="AA17" s="22">
        <v>32256899</v>
      </c>
    </row>
    <row r="18" spans="1:27" ht="12.75">
      <c r="A18" s="5" t="s">
        <v>45</v>
      </c>
      <c r="B18" s="3"/>
      <c r="C18" s="22"/>
      <c r="D18" s="22"/>
      <c r="E18" s="23">
        <v>143000</v>
      </c>
      <c r="F18" s="24">
        <v>143000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>
        <v>143000</v>
      </c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1348337862</v>
      </c>
      <c r="F19" s="21">
        <f t="shared" si="3"/>
        <v>1348337862</v>
      </c>
      <c r="G19" s="21">
        <f t="shared" si="3"/>
        <v>0</v>
      </c>
      <c r="H19" s="21">
        <f t="shared" si="3"/>
        <v>0</v>
      </c>
      <c r="I19" s="21">
        <f t="shared" si="3"/>
        <v>124066102</v>
      </c>
      <c r="J19" s="21">
        <f t="shared" si="3"/>
        <v>124066102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124066102</v>
      </c>
      <c r="X19" s="21">
        <f t="shared" si="3"/>
        <v>0</v>
      </c>
      <c r="Y19" s="21">
        <f t="shared" si="3"/>
        <v>124066102</v>
      </c>
      <c r="Z19" s="4">
        <f>+IF(X19&lt;&gt;0,+(Y19/X19)*100,0)</f>
        <v>0</v>
      </c>
      <c r="AA19" s="19">
        <f>SUM(AA20:AA23)</f>
        <v>1348337862</v>
      </c>
    </row>
    <row r="20" spans="1:27" ht="12.75">
      <c r="A20" s="5" t="s">
        <v>47</v>
      </c>
      <c r="B20" s="3"/>
      <c r="C20" s="22"/>
      <c r="D20" s="22"/>
      <c r="E20" s="23">
        <v>929087921</v>
      </c>
      <c r="F20" s="24">
        <v>929087921</v>
      </c>
      <c r="G20" s="24"/>
      <c r="H20" s="24"/>
      <c r="I20" s="24">
        <v>80592101</v>
      </c>
      <c r="J20" s="24">
        <v>80592101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80592101</v>
      </c>
      <c r="X20" s="24"/>
      <c r="Y20" s="24">
        <v>80592101</v>
      </c>
      <c r="Z20" s="6">
        <v>0</v>
      </c>
      <c r="AA20" s="22">
        <v>929087921</v>
      </c>
    </row>
    <row r="21" spans="1:27" ht="12.75">
      <c r="A21" s="5" t="s">
        <v>48</v>
      </c>
      <c r="B21" s="3"/>
      <c r="C21" s="22"/>
      <c r="D21" s="22"/>
      <c r="E21" s="23">
        <v>269222999</v>
      </c>
      <c r="F21" s="24">
        <v>269222999</v>
      </c>
      <c r="G21" s="24"/>
      <c r="H21" s="24"/>
      <c r="I21" s="24">
        <v>24405973</v>
      </c>
      <c r="J21" s="24">
        <v>24405973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24405973</v>
      </c>
      <c r="X21" s="24"/>
      <c r="Y21" s="24">
        <v>24405973</v>
      </c>
      <c r="Z21" s="6">
        <v>0</v>
      </c>
      <c r="AA21" s="22">
        <v>269222999</v>
      </c>
    </row>
    <row r="22" spans="1:27" ht="12.75">
      <c r="A22" s="5" t="s">
        <v>49</v>
      </c>
      <c r="B22" s="3"/>
      <c r="C22" s="25"/>
      <c r="D22" s="25"/>
      <c r="E22" s="26">
        <v>70384966</v>
      </c>
      <c r="F22" s="27">
        <v>70384966</v>
      </c>
      <c r="G22" s="27"/>
      <c r="H22" s="27"/>
      <c r="I22" s="27">
        <v>8305828</v>
      </c>
      <c r="J22" s="27">
        <v>8305828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8305828</v>
      </c>
      <c r="X22" s="27"/>
      <c r="Y22" s="27">
        <v>8305828</v>
      </c>
      <c r="Z22" s="7">
        <v>0</v>
      </c>
      <c r="AA22" s="25">
        <v>70384966</v>
      </c>
    </row>
    <row r="23" spans="1:27" ht="12.75">
      <c r="A23" s="5" t="s">
        <v>50</v>
      </c>
      <c r="B23" s="3"/>
      <c r="C23" s="22"/>
      <c r="D23" s="22"/>
      <c r="E23" s="23">
        <v>79641976</v>
      </c>
      <c r="F23" s="24">
        <v>79641976</v>
      </c>
      <c r="G23" s="24"/>
      <c r="H23" s="24"/>
      <c r="I23" s="24">
        <v>10762200</v>
      </c>
      <c r="J23" s="24">
        <v>10762200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10762200</v>
      </c>
      <c r="X23" s="24"/>
      <c r="Y23" s="24">
        <v>10762200</v>
      </c>
      <c r="Z23" s="6">
        <v>0</v>
      </c>
      <c r="AA23" s="22">
        <v>79641976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1782648171</v>
      </c>
      <c r="F25" s="46">
        <f t="shared" si="4"/>
        <v>1782648171</v>
      </c>
      <c r="G25" s="46">
        <f t="shared" si="4"/>
        <v>0</v>
      </c>
      <c r="H25" s="46">
        <f t="shared" si="4"/>
        <v>0</v>
      </c>
      <c r="I25" s="46">
        <f t="shared" si="4"/>
        <v>179348372</v>
      </c>
      <c r="J25" s="46">
        <f t="shared" si="4"/>
        <v>179348372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179348372</v>
      </c>
      <c r="X25" s="46">
        <f t="shared" si="4"/>
        <v>0</v>
      </c>
      <c r="Y25" s="46">
        <f t="shared" si="4"/>
        <v>179348372</v>
      </c>
      <c r="Z25" s="47">
        <f>+IF(X25&lt;&gt;0,+(Y25/X25)*100,0)</f>
        <v>0</v>
      </c>
      <c r="AA25" s="44">
        <f>+AA5+AA9+AA15+AA19+AA24</f>
        <v>1782648171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341254723</v>
      </c>
      <c r="F28" s="21">
        <f t="shared" si="5"/>
        <v>341254723</v>
      </c>
      <c r="G28" s="21">
        <f t="shared" si="5"/>
        <v>0</v>
      </c>
      <c r="H28" s="21">
        <f t="shared" si="5"/>
        <v>0</v>
      </c>
      <c r="I28" s="21">
        <f t="shared" si="5"/>
        <v>25218139</v>
      </c>
      <c r="J28" s="21">
        <f t="shared" si="5"/>
        <v>25218139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25218139</v>
      </c>
      <c r="X28" s="21">
        <f t="shared" si="5"/>
        <v>0</v>
      </c>
      <c r="Y28" s="21">
        <f t="shared" si="5"/>
        <v>25218139</v>
      </c>
      <c r="Z28" s="4">
        <f>+IF(X28&lt;&gt;0,+(Y28/X28)*100,0)</f>
        <v>0</v>
      </c>
      <c r="AA28" s="19">
        <f>SUM(AA29:AA31)</f>
        <v>341254723</v>
      </c>
    </row>
    <row r="29" spans="1:27" ht="12.75">
      <c r="A29" s="5" t="s">
        <v>33</v>
      </c>
      <c r="B29" s="3"/>
      <c r="C29" s="22"/>
      <c r="D29" s="22"/>
      <c r="E29" s="23">
        <v>98140373</v>
      </c>
      <c r="F29" s="24">
        <v>98140373</v>
      </c>
      <c r="G29" s="24"/>
      <c r="H29" s="24"/>
      <c r="I29" s="24">
        <v>5327422</v>
      </c>
      <c r="J29" s="24">
        <v>5327422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5327422</v>
      </c>
      <c r="X29" s="24"/>
      <c r="Y29" s="24">
        <v>5327422</v>
      </c>
      <c r="Z29" s="6">
        <v>0</v>
      </c>
      <c r="AA29" s="22">
        <v>98140373</v>
      </c>
    </row>
    <row r="30" spans="1:27" ht="12.75">
      <c r="A30" s="5" t="s">
        <v>34</v>
      </c>
      <c r="B30" s="3"/>
      <c r="C30" s="25"/>
      <c r="D30" s="25"/>
      <c r="E30" s="26">
        <v>125613431</v>
      </c>
      <c r="F30" s="27">
        <v>125613431</v>
      </c>
      <c r="G30" s="27"/>
      <c r="H30" s="27"/>
      <c r="I30" s="27">
        <v>11353377</v>
      </c>
      <c r="J30" s="27">
        <v>11353377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11353377</v>
      </c>
      <c r="X30" s="27"/>
      <c r="Y30" s="27">
        <v>11353377</v>
      </c>
      <c r="Z30" s="7">
        <v>0</v>
      </c>
      <c r="AA30" s="25">
        <v>125613431</v>
      </c>
    </row>
    <row r="31" spans="1:27" ht="12.75">
      <c r="A31" s="5" t="s">
        <v>35</v>
      </c>
      <c r="B31" s="3"/>
      <c r="C31" s="22"/>
      <c r="D31" s="22"/>
      <c r="E31" s="23">
        <v>117500919</v>
      </c>
      <c r="F31" s="24">
        <v>117500919</v>
      </c>
      <c r="G31" s="24"/>
      <c r="H31" s="24"/>
      <c r="I31" s="24">
        <v>8537340</v>
      </c>
      <c r="J31" s="24">
        <v>8537340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8537340</v>
      </c>
      <c r="X31" s="24"/>
      <c r="Y31" s="24">
        <v>8537340</v>
      </c>
      <c r="Z31" s="6">
        <v>0</v>
      </c>
      <c r="AA31" s="22">
        <v>117500919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146919381</v>
      </c>
      <c r="F32" s="21">
        <f t="shared" si="6"/>
        <v>146919381</v>
      </c>
      <c r="G32" s="21">
        <f t="shared" si="6"/>
        <v>0</v>
      </c>
      <c r="H32" s="21">
        <f t="shared" si="6"/>
        <v>0</v>
      </c>
      <c r="I32" s="21">
        <f t="shared" si="6"/>
        <v>9479765</v>
      </c>
      <c r="J32" s="21">
        <f t="shared" si="6"/>
        <v>9479765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9479765</v>
      </c>
      <c r="X32" s="21">
        <f t="shared" si="6"/>
        <v>0</v>
      </c>
      <c r="Y32" s="21">
        <f t="shared" si="6"/>
        <v>9479765</v>
      </c>
      <c r="Z32" s="4">
        <f>+IF(X32&lt;&gt;0,+(Y32/X32)*100,0)</f>
        <v>0</v>
      </c>
      <c r="AA32" s="19">
        <f>SUM(AA33:AA37)</f>
        <v>146919381</v>
      </c>
    </row>
    <row r="33" spans="1:27" ht="12.75">
      <c r="A33" s="5" t="s">
        <v>37</v>
      </c>
      <c r="B33" s="3"/>
      <c r="C33" s="22"/>
      <c r="D33" s="22"/>
      <c r="E33" s="23">
        <v>35137850</v>
      </c>
      <c r="F33" s="24">
        <v>35137850</v>
      </c>
      <c r="G33" s="24"/>
      <c r="H33" s="24"/>
      <c r="I33" s="24">
        <v>917083</v>
      </c>
      <c r="J33" s="24">
        <v>917083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917083</v>
      </c>
      <c r="X33" s="24"/>
      <c r="Y33" s="24">
        <v>917083</v>
      </c>
      <c r="Z33" s="6">
        <v>0</v>
      </c>
      <c r="AA33" s="22">
        <v>35137850</v>
      </c>
    </row>
    <row r="34" spans="1:27" ht="12.75">
      <c r="A34" s="5" t="s">
        <v>38</v>
      </c>
      <c r="B34" s="3"/>
      <c r="C34" s="22"/>
      <c r="D34" s="22"/>
      <c r="E34" s="23">
        <v>51816493</v>
      </c>
      <c r="F34" s="24">
        <v>51816493</v>
      </c>
      <c r="G34" s="24"/>
      <c r="H34" s="24"/>
      <c r="I34" s="24">
        <v>2740425</v>
      </c>
      <c r="J34" s="24">
        <v>2740425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2740425</v>
      </c>
      <c r="X34" s="24"/>
      <c r="Y34" s="24">
        <v>2740425</v>
      </c>
      <c r="Z34" s="6">
        <v>0</v>
      </c>
      <c r="AA34" s="22">
        <v>51816493</v>
      </c>
    </row>
    <row r="35" spans="1:27" ht="12.75">
      <c r="A35" s="5" t="s">
        <v>39</v>
      </c>
      <c r="B35" s="3"/>
      <c r="C35" s="22"/>
      <c r="D35" s="22"/>
      <c r="E35" s="23">
        <v>59600497</v>
      </c>
      <c r="F35" s="24">
        <v>59600497</v>
      </c>
      <c r="G35" s="24"/>
      <c r="H35" s="24"/>
      <c r="I35" s="24">
        <v>5805289</v>
      </c>
      <c r="J35" s="24">
        <v>5805289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5805289</v>
      </c>
      <c r="X35" s="24"/>
      <c r="Y35" s="24">
        <v>5805289</v>
      </c>
      <c r="Z35" s="6">
        <v>0</v>
      </c>
      <c r="AA35" s="22">
        <v>59600497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>
        <v>364541</v>
      </c>
      <c r="F37" s="27">
        <v>364541</v>
      </c>
      <c r="G37" s="27"/>
      <c r="H37" s="27"/>
      <c r="I37" s="27">
        <v>16968</v>
      </c>
      <c r="J37" s="27">
        <v>16968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16968</v>
      </c>
      <c r="X37" s="27"/>
      <c r="Y37" s="27">
        <v>16968</v>
      </c>
      <c r="Z37" s="7">
        <v>0</v>
      </c>
      <c r="AA37" s="25">
        <v>364541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160081586</v>
      </c>
      <c r="F38" s="21">
        <f t="shared" si="7"/>
        <v>160081586</v>
      </c>
      <c r="G38" s="21">
        <f t="shared" si="7"/>
        <v>0</v>
      </c>
      <c r="H38" s="21">
        <f t="shared" si="7"/>
        <v>0</v>
      </c>
      <c r="I38" s="21">
        <f t="shared" si="7"/>
        <v>6407610</v>
      </c>
      <c r="J38" s="21">
        <f t="shared" si="7"/>
        <v>6407610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6407610</v>
      </c>
      <c r="X38" s="21">
        <f t="shared" si="7"/>
        <v>0</v>
      </c>
      <c r="Y38" s="21">
        <f t="shared" si="7"/>
        <v>6407610</v>
      </c>
      <c r="Z38" s="4">
        <f>+IF(X38&lt;&gt;0,+(Y38/X38)*100,0)</f>
        <v>0</v>
      </c>
      <c r="AA38" s="19">
        <f>SUM(AA39:AA41)</f>
        <v>160081586</v>
      </c>
    </row>
    <row r="39" spans="1:27" ht="12.75">
      <c r="A39" s="5" t="s">
        <v>43</v>
      </c>
      <c r="B39" s="3"/>
      <c r="C39" s="22"/>
      <c r="D39" s="22"/>
      <c r="E39" s="23">
        <v>74556259</v>
      </c>
      <c r="F39" s="24">
        <v>74556259</v>
      </c>
      <c r="G39" s="24"/>
      <c r="H39" s="24"/>
      <c r="I39" s="24">
        <v>1924298</v>
      </c>
      <c r="J39" s="24">
        <v>1924298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1924298</v>
      </c>
      <c r="X39" s="24"/>
      <c r="Y39" s="24">
        <v>1924298</v>
      </c>
      <c r="Z39" s="6">
        <v>0</v>
      </c>
      <c r="AA39" s="22">
        <v>74556259</v>
      </c>
    </row>
    <row r="40" spans="1:27" ht="12.75">
      <c r="A40" s="5" t="s">
        <v>44</v>
      </c>
      <c r="B40" s="3"/>
      <c r="C40" s="22"/>
      <c r="D40" s="22"/>
      <c r="E40" s="23">
        <v>84525010</v>
      </c>
      <c r="F40" s="24">
        <v>84525010</v>
      </c>
      <c r="G40" s="24"/>
      <c r="H40" s="24"/>
      <c r="I40" s="24">
        <v>4437966</v>
      </c>
      <c r="J40" s="24">
        <v>4437966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4437966</v>
      </c>
      <c r="X40" s="24"/>
      <c r="Y40" s="24">
        <v>4437966</v>
      </c>
      <c r="Z40" s="6">
        <v>0</v>
      </c>
      <c r="AA40" s="22">
        <v>84525010</v>
      </c>
    </row>
    <row r="41" spans="1:27" ht="12.75">
      <c r="A41" s="5" t="s">
        <v>45</v>
      </c>
      <c r="B41" s="3"/>
      <c r="C41" s="22"/>
      <c r="D41" s="22"/>
      <c r="E41" s="23">
        <v>1000317</v>
      </c>
      <c r="F41" s="24">
        <v>1000317</v>
      </c>
      <c r="G41" s="24"/>
      <c r="H41" s="24"/>
      <c r="I41" s="24">
        <v>45346</v>
      </c>
      <c r="J41" s="24">
        <v>45346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45346</v>
      </c>
      <c r="X41" s="24"/>
      <c r="Y41" s="24">
        <v>45346</v>
      </c>
      <c r="Z41" s="6">
        <v>0</v>
      </c>
      <c r="AA41" s="22">
        <v>1000317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904386620</v>
      </c>
      <c r="F42" s="21">
        <f t="shared" si="8"/>
        <v>904386620</v>
      </c>
      <c r="G42" s="21">
        <f t="shared" si="8"/>
        <v>0</v>
      </c>
      <c r="H42" s="21">
        <f t="shared" si="8"/>
        <v>0</v>
      </c>
      <c r="I42" s="21">
        <f t="shared" si="8"/>
        <v>119046621</v>
      </c>
      <c r="J42" s="21">
        <f t="shared" si="8"/>
        <v>119046621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119046621</v>
      </c>
      <c r="X42" s="21">
        <f t="shared" si="8"/>
        <v>0</v>
      </c>
      <c r="Y42" s="21">
        <f t="shared" si="8"/>
        <v>119046621</v>
      </c>
      <c r="Z42" s="4">
        <f>+IF(X42&lt;&gt;0,+(Y42/X42)*100,0)</f>
        <v>0</v>
      </c>
      <c r="AA42" s="19">
        <f>SUM(AA43:AA46)</f>
        <v>904386620</v>
      </c>
    </row>
    <row r="43" spans="1:27" ht="12.75">
      <c r="A43" s="5" t="s">
        <v>47</v>
      </c>
      <c r="B43" s="3"/>
      <c r="C43" s="22"/>
      <c r="D43" s="22"/>
      <c r="E43" s="23">
        <v>582878614</v>
      </c>
      <c r="F43" s="24">
        <v>582878614</v>
      </c>
      <c r="G43" s="24"/>
      <c r="H43" s="24"/>
      <c r="I43" s="24">
        <v>87583906</v>
      </c>
      <c r="J43" s="24">
        <v>87583906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87583906</v>
      </c>
      <c r="X43" s="24"/>
      <c r="Y43" s="24">
        <v>87583906</v>
      </c>
      <c r="Z43" s="6">
        <v>0</v>
      </c>
      <c r="AA43" s="22">
        <v>582878614</v>
      </c>
    </row>
    <row r="44" spans="1:27" ht="12.75">
      <c r="A44" s="5" t="s">
        <v>48</v>
      </c>
      <c r="B44" s="3"/>
      <c r="C44" s="22"/>
      <c r="D44" s="22"/>
      <c r="E44" s="23">
        <v>248599982</v>
      </c>
      <c r="F44" s="24">
        <v>248599982</v>
      </c>
      <c r="G44" s="24"/>
      <c r="H44" s="24"/>
      <c r="I44" s="24">
        <v>26694064</v>
      </c>
      <c r="J44" s="24">
        <v>26694064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26694064</v>
      </c>
      <c r="X44" s="24"/>
      <c r="Y44" s="24">
        <v>26694064</v>
      </c>
      <c r="Z44" s="6">
        <v>0</v>
      </c>
      <c r="AA44" s="22">
        <v>248599982</v>
      </c>
    </row>
    <row r="45" spans="1:27" ht="12.75">
      <c r="A45" s="5" t="s">
        <v>49</v>
      </c>
      <c r="B45" s="3"/>
      <c r="C45" s="25"/>
      <c r="D45" s="25"/>
      <c r="E45" s="26">
        <v>32144992</v>
      </c>
      <c r="F45" s="27">
        <v>32144992</v>
      </c>
      <c r="G45" s="27"/>
      <c r="H45" s="27"/>
      <c r="I45" s="27">
        <v>2634852</v>
      </c>
      <c r="J45" s="27">
        <v>2634852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2634852</v>
      </c>
      <c r="X45" s="27"/>
      <c r="Y45" s="27">
        <v>2634852</v>
      </c>
      <c r="Z45" s="7">
        <v>0</v>
      </c>
      <c r="AA45" s="25">
        <v>32144992</v>
      </c>
    </row>
    <row r="46" spans="1:27" ht="12.75">
      <c r="A46" s="5" t="s">
        <v>50</v>
      </c>
      <c r="B46" s="3"/>
      <c r="C46" s="22"/>
      <c r="D46" s="22"/>
      <c r="E46" s="23">
        <v>40763032</v>
      </c>
      <c r="F46" s="24">
        <v>40763032</v>
      </c>
      <c r="G46" s="24"/>
      <c r="H46" s="24"/>
      <c r="I46" s="24">
        <v>2133799</v>
      </c>
      <c r="J46" s="24">
        <v>2133799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2133799</v>
      </c>
      <c r="X46" s="24"/>
      <c r="Y46" s="24">
        <v>2133799</v>
      </c>
      <c r="Z46" s="6">
        <v>0</v>
      </c>
      <c r="AA46" s="22">
        <v>40763032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1552642310</v>
      </c>
      <c r="F48" s="46">
        <f t="shared" si="9"/>
        <v>1552642310</v>
      </c>
      <c r="G48" s="46">
        <f t="shared" si="9"/>
        <v>0</v>
      </c>
      <c r="H48" s="46">
        <f t="shared" si="9"/>
        <v>0</v>
      </c>
      <c r="I48" s="46">
        <f t="shared" si="9"/>
        <v>160152135</v>
      </c>
      <c r="J48" s="46">
        <f t="shared" si="9"/>
        <v>160152135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160152135</v>
      </c>
      <c r="X48" s="46">
        <f t="shared" si="9"/>
        <v>0</v>
      </c>
      <c r="Y48" s="46">
        <f t="shared" si="9"/>
        <v>160152135</v>
      </c>
      <c r="Z48" s="47">
        <f>+IF(X48&lt;&gt;0,+(Y48/X48)*100,0)</f>
        <v>0</v>
      </c>
      <c r="AA48" s="44">
        <f>+AA28+AA32+AA38+AA42+AA47</f>
        <v>1552642310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230005861</v>
      </c>
      <c r="F49" s="50">
        <f t="shared" si="10"/>
        <v>230005861</v>
      </c>
      <c r="G49" s="50">
        <f t="shared" si="10"/>
        <v>0</v>
      </c>
      <c r="H49" s="50">
        <f t="shared" si="10"/>
        <v>0</v>
      </c>
      <c r="I49" s="50">
        <f t="shared" si="10"/>
        <v>19196237</v>
      </c>
      <c r="J49" s="50">
        <f t="shared" si="10"/>
        <v>19196237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19196237</v>
      </c>
      <c r="X49" s="50">
        <f>IF(F25=F48,0,X25-X48)</f>
        <v>0</v>
      </c>
      <c r="Y49" s="50">
        <f t="shared" si="10"/>
        <v>19196237</v>
      </c>
      <c r="Z49" s="51">
        <f>+IF(X49&lt;&gt;0,+(Y49/X49)*100,0)</f>
        <v>0</v>
      </c>
      <c r="AA49" s="48">
        <f>+AA25-AA48</f>
        <v>230005861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249685143</v>
      </c>
      <c r="F5" s="21">
        <f t="shared" si="0"/>
        <v>249685143</v>
      </c>
      <c r="G5" s="21">
        <f t="shared" si="0"/>
        <v>87420917</v>
      </c>
      <c r="H5" s="21">
        <f t="shared" si="0"/>
        <v>6780037</v>
      </c>
      <c r="I5" s="21">
        <f t="shared" si="0"/>
        <v>6461338</v>
      </c>
      <c r="J5" s="21">
        <f t="shared" si="0"/>
        <v>100662292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100662292</v>
      </c>
      <c r="X5" s="21">
        <f t="shared" si="0"/>
        <v>67500000</v>
      </c>
      <c r="Y5" s="21">
        <f t="shared" si="0"/>
        <v>33162292</v>
      </c>
      <c r="Z5" s="4">
        <f>+IF(X5&lt;&gt;0,+(Y5/X5)*100,0)</f>
        <v>49.12932148148148</v>
      </c>
      <c r="AA5" s="19">
        <f>SUM(AA6:AA8)</f>
        <v>249685143</v>
      </c>
    </row>
    <row r="6" spans="1:27" ht="12.75">
      <c r="A6" s="5" t="s">
        <v>33</v>
      </c>
      <c r="B6" s="3"/>
      <c r="C6" s="22"/>
      <c r="D6" s="22"/>
      <c r="E6" s="23">
        <v>17800000</v>
      </c>
      <c r="F6" s="24">
        <v>17800000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17800000</v>
      </c>
    </row>
    <row r="7" spans="1:27" ht="12.75">
      <c r="A7" s="5" t="s">
        <v>34</v>
      </c>
      <c r="B7" s="3"/>
      <c r="C7" s="25"/>
      <c r="D7" s="25"/>
      <c r="E7" s="26">
        <v>228935143</v>
      </c>
      <c r="F7" s="27">
        <v>228935143</v>
      </c>
      <c r="G7" s="27">
        <v>87293607</v>
      </c>
      <c r="H7" s="27">
        <v>6642139</v>
      </c>
      <c r="I7" s="27">
        <v>6414244</v>
      </c>
      <c r="J7" s="27">
        <v>100349990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100349990</v>
      </c>
      <c r="X7" s="27">
        <v>67500000</v>
      </c>
      <c r="Y7" s="27">
        <v>32849990</v>
      </c>
      <c r="Z7" s="7">
        <v>48.67</v>
      </c>
      <c r="AA7" s="25">
        <v>228935143</v>
      </c>
    </row>
    <row r="8" spans="1:27" ht="12.75">
      <c r="A8" s="5" t="s">
        <v>35</v>
      </c>
      <c r="B8" s="3"/>
      <c r="C8" s="22"/>
      <c r="D8" s="22"/>
      <c r="E8" s="23">
        <v>2950000</v>
      </c>
      <c r="F8" s="24">
        <v>2950000</v>
      </c>
      <c r="G8" s="24">
        <v>127310</v>
      </c>
      <c r="H8" s="24">
        <v>137898</v>
      </c>
      <c r="I8" s="24">
        <v>47094</v>
      </c>
      <c r="J8" s="24">
        <v>312302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312302</v>
      </c>
      <c r="X8" s="24"/>
      <c r="Y8" s="24">
        <v>312302</v>
      </c>
      <c r="Z8" s="6">
        <v>0</v>
      </c>
      <c r="AA8" s="22">
        <v>2950000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40070000</v>
      </c>
      <c r="F9" s="21">
        <f t="shared" si="1"/>
        <v>40070000</v>
      </c>
      <c r="G9" s="21">
        <f t="shared" si="1"/>
        <v>112227</v>
      </c>
      <c r="H9" s="21">
        <f t="shared" si="1"/>
        <v>145010</v>
      </c>
      <c r="I9" s="21">
        <f t="shared" si="1"/>
        <v>15852</v>
      </c>
      <c r="J9" s="21">
        <f t="shared" si="1"/>
        <v>273089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273089</v>
      </c>
      <c r="X9" s="21">
        <f t="shared" si="1"/>
        <v>14923999</v>
      </c>
      <c r="Y9" s="21">
        <f t="shared" si="1"/>
        <v>-14650910</v>
      </c>
      <c r="Z9" s="4">
        <f>+IF(X9&lt;&gt;0,+(Y9/X9)*100,0)</f>
        <v>-98.1701352298402</v>
      </c>
      <c r="AA9" s="19">
        <f>SUM(AA10:AA14)</f>
        <v>40070000</v>
      </c>
    </row>
    <row r="10" spans="1:27" ht="12.75">
      <c r="A10" s="5" t="s">
        <v>37</v>
      </c>
      <c r="B10" s="3"/>
      <c r="C10" s="22"/>
      <c r="D10" s="22"/>
      <c r="E10" s="23">
        <v>7974000</v>
      </c>
      <c r="F10" s="24">
        <v>7974000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7174000</v>
      </c>
      <c r="Y10" s="24">
        <v>-7174000</v>
      </c>
      <c r="Z10" s="6">
        <v>-100</v>
      </c>
      <c r="AA10" s="22">
        <v>7974000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15966000</v>
      </c>
      <c r="F12" s="24">
        <v>15966000</v>
      </c>
      <c r="G12" s="24">
        <v>112227</v>
      </c>
      <c r="H12" s="24">
        <v>145010</v>
      </c>
      <c r="I12" s="24">
        <v>15852</v>
      </c>
      <c r="J12" s="24">
        <v>273089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273089</v>
      </c>
      <c r="X12" s="24">
        <v>3737499</v>
      </c>
      <c r="Y12" s="24">
        <v>-3464410</v>
      </c>
      <c r="Z12" s="6">
        <v>-92.69</v>
      </c>
      <c r="AA12" s="22">
        <v>15966000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>
        <v>16130000</v>
      </c>
      <c r="F14" s="27">
        <v>16130000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4012500</v>
      </c>
      <c r="Y14" s="27">
        <v>-4012500</v>
      </c>
      <c r="Z14" s="7">
        <v>-100</v>
      </c>
      <c r="AA14" s="25">
        <v>16130000</v>
      </c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19797200</v>
      </c>
      <c r="F15" s="21">
        <f t="shared" si="2"/>
        <v>19797200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2505000</v>
      </c>
      <c r="Y15" s="21">
        <f t="shared" si="2"/>
        <v>-2505000</v>
      </c>
      <c r="Z15" s="4">
        <f>+IF(X15&lt;&gt;0,+(Y15/X15)*100,0)</f>
        <v>-100</v>
      </c>
      <c r="AA15" s="19">
        <f>SUM(AA16:AA18)</f>
        <v>19797200</v>
      </c>
    </row>
    <row r="16" spans="1:27" ht="12.75">
      <c r="A16" s="5" t="s">
        <v>43</v>
      </c>
      <c r="B16" s="3"/>
      <c r="C16" s="22"/>
      <c r="D16" s="22"/>
      <c r="E16" s="23">
        <v>19797200</v>
      </c>
      <c r="F16" s="24">
        <v>19797200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2505000</v>
      </c>
      <c r="Y16" s="24">
        <v>-2505000</v>
      </c>
      <c r="Z16" s="6">
        <v>-100</v>
      </c>
      <c r="AA16" s="22">
        <v>19797200</v>
      </c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309552343</v>
      </c>
      <c r="F25" s="46">
        <f t="shared" si="4"/>
        <v>309552343</v>
      </c>
      <c r="G25" s="46">
        <f t="shared" si="4"/>
        <v>87533144</v>
      </c>
      <c r="H25" s="46">
        <f t="shared" si="4"/>
        <v>6925047</v>
      </c>
      <c r="I25" s="46">
        <f t="shared" si="4"/>
        <v>6477190</v>
      </c>
      <c r="J25" s="46">
        <f t="shared" si="4"/>
        <v>100935381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100935381</v>
      </c>
      <c r="X25" s="46">
        <f t="shared" si="4"/>
        <v>84928999</v>
      </c>
      <c r="Y25" s="46">
        <f t="shared" si="4"/>
        <v>16006382</v>
      </c>
      <c r="Z25" s="47">
        <f>+IF(X25&lt;&gt;0,+(Y25/X25)*100,0)</f>
        <v>18.84678047365188</v>
      </c>
      <c r="AA25" s="44">
        <f>+AA5+AA9+AA15+AA19+AA24</f>
        <v>309552343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116773741</v>
      </c>
      <c r="F28" s="21">
        <f t="shared" si="5"/>
        <v>116773741</v>
      </c>
      <c r="G28" s="21">
        <f t="shared" si="5"/>
        <v>15855815</v>
      </c>
      <c r="H28" s="21">
        <f t="shared" si="5"/>
        <v>9471644</v>
      </c>
      <c r="I28" s="21">
        <f t="shared" si="5"/>
        <v>8557493</v>
      </c>
      <c r="J28" s="21">
        <f t="shared" si="5"/>
        <v>33884952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33884952</v>
      </c>
      <c r="X28" s="21">
        <f t="shared" si="5"/>
        <v>28024749</v>
      </c>
      <c r="Y28" s="21">
        <f t="shared" si="5"/>
        <v>5860203</v>
      </c>
      <c r="Z28" s="4">
        <f>+IF(X28&lt;&gt;0,+(Y28/X28)*100,0)</f>
        <v>20.910813509873005</v>
      </c>
      <c r="AA28" s="19">
        <f>SUM(AA29:AA31)</f>
        <v>116773741</v>
      </c>
    </row>
    <row r="29" spans="1:27" ht="12.75">
      <c r="A29" s="5" t="s">
        <v>33</v>
      </c>
      <c r="B29" s="3"/>
      <c r="C29" s="22"/>
      <c r="D29" s="22"/>
      <c r="E29" s="23">
        <v>41473438</v>
      </c>
      <c r="F29" s="24">
        <v>41473438</v>
      </c>
      <c r="G29" s="24">
        <v>6720704</v>
      </c>
      <c r="H29" s="24">
        <v>1037654</v>
      </c>
      <c r="I29" s="24">
        <v>1469377</v>
      </c>
      <c r="J29" s="24">
        <v>9227735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9227735</v>
      </c>
      <c r="X29" s="24">
        <v>10307250</v>
      </c>
      <c r="Y29" s="24">
        <v>-1079515</v>
      </c>
      <c r="Z29" s="6">
        <v>-10.47</v>
      </c>
      <c r="AA29" s="22">
        <v>41473438</v>
      </c>
    </row>
    <row r="30" spans="1:27" ht="12.75">
      <c r="A30" s="5" t="s">
        <v>34</v>
      </c>
      <c r="B30" s="3"/>
      <c r="C30" s="25"/>
      <c r="D30" s="25"/>
      <c r="E30" s="26">
        <v>46868760</v>
      </c>
      <c r="F30" s="27">
        <v>46868760</v>
      </c>
      <c r="G30" s="27">
        <v>5713560</v>
      </c>
      <c r="H30" s="27">
        <v>4445558</v>
      </c>
      <c r="I30" s="27">
        <v>4016498</v>
      </c>
      <c r="J30" s="27">
        <v>14175616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14175616</v>
      </c>
      <c r="X30" s="27">
        <v>10609500</v>
      </c>
      <c r="Y30" s="27">
        <v>3566116</v>
      </c>
      <c r="Z30" s="7">
        <v>33.61</v>
      </c>
      <c r="AA30" s="25">
        <v>46868760</v>
      </c>
    </row>
    <row r="31" spans="1:27" ht="12.75">
      <c r="A31" s="5" t="s">
        <v>35</v>
      </c>
      <c r="B31" s="3"/>
      <c r="C31" s="22"/>
      <c r="D31" s="22"/>
      <c r="E31" s="23">
        <v>28431543</v>
      </c>
      <c r="F31" s="24">
        <v>28431543</v>
      </c>
      <c r="G31" s="24">
        <v>3421551</v>
      </c>
      <c r="H31" s="24">
        <v>3988432</v>
      </c>
      <c r="I31" s="24">
        <v>3071618</v>
      </c>
      <c r="J31" s="24">
        <v>10481601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10481601</v>
      </c>
      <c r="X31" s="24">
        <v>7107999</v>
      </c>
      <c r="Y31" s="24">
        <v>3373602</v>
      </c>
      <c r="Z31" s="6">
        <v>47.46</v>
      </c>
      <c r="AA31" s="22">
        <v>28431543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160944874</v>
      </c>
      <c r="F32" s="21">
        <f t="shared" si="6"/>
        <v>160944874</v>
      </c>
      <c r="G32" s="21">
        <f t="shared" si="6"/>
        <v>13466467</v>
      </c>
      <c r="H32" s="21">
        <f t="shared" si="6"/>
        <v>9579349</v>
      </c>
      <c r="I32" s="21">
        <f t="shared" si="6"/>
        <v>8654801</v>
      </c>
      <c r="J32" s="21">
        <f t="shared" si="6"/>
        <v>31700617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31700617</v>
      </c>
      <c r="X32" s="21">
        <f t="shared" si="6"/>
        <v>36401499</v>
      </c>
      <c r="Y32" s="21">
        <f t="shared" si="6"/>
        <v>-4700882</v>
      </c>
      <c r="Z32" s="4">
        <f>+IF(X32&lt;&gt;0,+(Y32/X32)*100,0)</f>
        <v>-12.913979174319168</v>
      </c>
      <c r="AA32" s="19">
        <f>SUM(AA33:AA37)</f>
        <v>160944874</v>
      </c>
    </row>
    <row r="33" spans="1:27" ht="12.75">
      <c r="A33" s="5" t="s">
        <v>37</v>
      </c>
      <c r="B33" s="3"/>
      <c r="C33" s="22"/>
      <c r="D33" s="22"/>
      <c r="E33" s="23">
        <v>44425000</v>
      </c>
      <c r="F33" s="24">
        <v>44425000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6981249</v>
      </c>
      <c r="Y33" s="24">
        <v>-6981249</v>
      </c>
      <c r="Z33" s="6">
        <v>-100</v>
      </c>
      <c r="AA33" s="22">
        <v>44425000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>
        <v>82739780</v>
      </c>
      <c r="F35" s="24">
        <v>82739780</v>
      </c>
      <c r="G35" s="24">
        <v>11496605</v>
      </c>
      <c r="H35" s="24">
        <v>7612777</v>
      </c>
      <c r="I35" s="24">
        <v>6878032</v>
      </c>
      <c r="J35" s="24">
        <v>25987414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25987414</v>
      </c>
      <c r="X35" s="24">
        <v>23137500</v>
      </c>
      <c r="Y35" s="24">
        <v>2849914</v>
      </c>
      <c r="Z35" s="6">
        <v>12.32</v>
      </c>
      <c r="AA35" s="22">
        <v>82739780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>
        <v>33780094</v>
      </c>
      <c r="F37" s="27">
        <v>33780094</v>
      </c>
      <c r="G37" s="27">
        <v>1969862</v>
      </c>
      <c r="H37" s="27">
        <v>1966572</v>
      </c>
      <c r="I37" s="27">
        <v>1776769</v>
      </c>
      <c r="J37" s="27">
        <v>5713203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5713203</v>
      </c>
      <c r="X37" s="27">
        <v>6282750</v>
      </c>
      <c r="Y37" s="27">
        <v>-569547</v>
      </c>
      <c r="Z37" s="7">
        <v>-9.07</v>
      </c>
      <c r="AA37" s="25">
        <v>33780094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21826873</v>
      </c>
      <c r="F38" s="21">
        <f t="shared" si="7"/>
        <v>21826873</v>
      </c>
      <c r="G38" s="21">
        <f t="shared" si="7"/>
        <v>9617068</v>
      </c>
      <c r="H38" s="21">
        <f t="shared" si="7"/>
        <v>6733714</v>
      </c>
      <c r="I38" s="21">
        <f t="shared" si="7"/>
        <v>6083812</v>
      </c>
      <c r="J38" s="21">
        <f t="shared" si="7"/>
        <v>22434594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22434594</v>
      </c>
      <c r="X38" s="21">
        <f t="shared" si="7"/>
        <v>5285751</v>
      </c>
      <c r="Y38" s="21">
        <f t="shared" si="7"/>
        <v>17148843</v>
      </c>
      <c r="Z38" s="4">
        <f>+IF(X38&lt;&gt;0,+(Y38/X38)*100,0)</f>
        <v>324.4353167600971</v>
      </c>
      <c r="AA38" s="19">
        <f>SUM(AA39:AA41)</f>
        <v>21826873</v>
      </c>
    </row>
    <row r="39" spans="1:27" ht="12.75">
      <c r="A39" s="5" t="s">
        <v>43</v>
      </c>
      <c r="B39" s="3"/>
      <c r="C39" s="22"/>
      <c r="D39" s="22"/>
      <c r="E39" s="23">
        <v>21826873</v>
      </c>
      <c r="F39" s="24">
        <v>21826873</v>
      </c>
      <c r="G39" s="24">
        <v>9617068</v>
      </c>
      <c r="H39" s="24">
        <v>6733714</v>
      </c>
      <c r="I39" s="24">
        <v>6083812</v>
      </c>
      <c r="J39" s="24">
        <v>22434594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22434594</v>
      </c>
      <c r="X39" s="24">
        <v>5285751</v>
      </c>
      <c r="Y39" s="24">
        <v>17148843</v>
      </c>
      <c r="Z39" s="6">
        <v>324.44</v>
      </c>
      <c r="AA39" s="22">
        <v>21826873</v>
      </c>
    </row>
    <row r="40" spans="1:27" ht="12.7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299545488</v>
      </c>
      <c r="F48" s="46">
        <f t="shared" si="9"/>
        <v>299545488</v>
      </c>
      <c r="G48" s="46">
        <f t="shared" si="9"/>
        <v>38939350</v>
      </c>
      <c r="H48" s="46">
        <f t="shared" si="9"/>
        <v>25784707</v>
      </c>
      <c r="I48" s="46">
        <f t="shared" si="9"/>
        <v>23296106</v>
      </c>
      <c r="J48" s="46">
        <f t="shared" si="9"/>
        <v>88020163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88020163</v>
      </c>
      <c r="X48" s="46">
        <f t="shared" si="9"/>
        <v>69711999</v>
      </c>
      <c r="Y48" s="46">
        <f t="shared" si="9"/>
        <v>18308164</v>
      </c>
      <c r="Z48" s="47">
        <f>+IF(X48&lt;&gt;0,+(Y48/X48)*100,0)</f>
        <v>26.262572100392646</v>
      </c>
      <c r="AA48" s="44">
        <f>+AA28+AA32+AA38+AA42+AA47</f>
        <v>299545488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10006855</v>
      </c>
      <c r="F49" s="50">
        <f t="shared" si="10"/>
        <v>10006855</v>
      </c>
      <c r="G49" s="50">
        <f t="shared" si="10"/>
        <v>48593794</v>
      </c>
      <c r="H49" s="50">
        <f t="shared" si="10"/>
        <v>-18859660</v>
      </c>
      <c r="I49" s="50">
        <f t="shared" si="10"/>
        <v>-16818916</v>
      </c>
      <c r="J49" s="50">
        <f t="shared" si="10"/>
        <v>12915218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12915218</v>
      </c>
      <c r="X49" s="50">
        <f>IF(F25=F48,0,X25-X48)</f>
        <v>15217000</v>
      </c>
      <c r="Y49" s="50">
        <f t="shared" si="10"/>
        <v>-2301782</v>
      </c>
      <c r="Z49" s="51">
        <f>+IF(X49&lt;&gt;0,+(Y49/X49)*100,0)</f>
        <v>-15.126384964184794</v>
      </c>
      <c r="AA49" s="48">
        <f>+AA25-AA48</f>
        <v>10006855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9833778443</v>
      </c>
      <c r="D5" s="19">
        <f>SUM(D6:D8)</f>
        <v>0</v>
      </c>
      <c r="E5" s="20">
        <f t="shared" si="0"/>
        <v>35774796721</v>
      </c>
      <c r="F5" s="21">
        <f t="shared" si="0"/>
        <v>35774796721</v>
      </c>
      <c r="G5" s="21">
        <f t="shared" si="0"/>
        <v>5003833411</v>
      </c>
      <c r="H5" s="21">
        <f t="shared" si="0"/>
        <v>2955228041</v>
      </c>
      <c r="I5" s="21">
        <f t="shared" si="0"/>
        <v>2183924614</v>
      </c>
      <c r="J5" s="21">
        <f t="shared" si="0"/>
        <v>10142986066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10142986066</v>
      </c>
      <c r="X5" s="21">
        <f t="shared" si="0"/>
        <v>9206128968</v>
      </c>
      <c r="Y5" s="21">
        <f t="shared" si="0"/>
        <v>936857098</v>
      </c>
      <c r="Z5" s="4">
        <f>+IF(X5&lt;&gt;0,+(Y5/X5)*100,0)</f>
        <v>10.176449854835447</v>
      </c>
      <c r="AA5" s="19">
        <f>SUM(AA6:AA8)</f>
        <v>35774796721</v>
      </c>
    </row>
    <row r="6" spans="1:27" ht="12.75">
      <c r="A6" s="5" t="s">
        <v>33</v>
      </c>
      <c r="B6" s="3"/>
      <c r="C6" s="22">
        <v>10760017</v>
      </c>
      <c r="D6" s="22"/>
      <c r="E6" s="23">
        <v>187684999</v>
      </c>
      <c r="F6" s="24">
        <v>187684999</v>
      </c>
      <c r="G6" s="24">
        <v>886302</v>
      </c>
      <c r="H6" s="24">
        <v>2196648</v>
      </c>
      <c r="I6" s="24">
        <v>7874666</v>
      </c>
      <c r="J6" s="24">
        <v>10957616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10957616</v>
      </c>
      <c r="X6" s="24">
        <v>37567779</v>
      </c>
      <c r="Y6" s="24">
        <v>-26610163</v>
      </c>
      <c r="Z6" s="6">
        <v>-70.83</v>
      </c>
      <c r="AA6" s="22">
        <v>187684999</v>
      </c>
    </row>
    <row r="7" spans="1:27" ht="12.75">
      <c r="A7" s="5" t="s">
        <v>34</v>
      </c>
      <c r="B7" s="3"/>
      <c r="C7" s="25">
        <v>9889571572</v>
      </c>
      <c r="D7" s="25"/>
      <c r="E7" s="26">
        <v>35084554212</v>
      </c>
      <c r="F7" s="27">
        <v>35084554212</v>
      </c>
      <c r="G7" s="27">
        <v>4980686838</v>
      </c>
      <c r="H7" s="27">
        <v>2930801265</v>
      </c>
      <c r="I7" s="27">
        <v>2151477673</v>
      </c>
      <c r="J7" s="27">
        <v>10062965776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10062965776</v>
      </c>
      <c r="X7" s="27">
        <v>9050698003</v>
      </c>
      <c r="Y7" s="27">
        <v>1012267773</v>
      </c>
      <c r="Z7" s="7">
        <v>11.18</v>
      </c>
      <c r="AA7" s="25">
        <v>35084554212</v>
      </c>
    </row>
    <row r="8" spans="1:27" ht="12.75">
      <c r="A8" s="5" t="s">
        <v>35</v>
      </c>
      <c r="B8" s="3"/>
      <c r="C8" s="22">
        <v>-66553146</v>
      </c>
      <c r="D8" s="22"/>
      <c r="E8" s="23">
        <v>502557510</v>
      </c>
      <c r="F8" s="24">
        <v>502557510</v>
      </c>
      <c r="G8" s="24">
        <v>22260271</v>
      </c>
      <c r="H8" s="24">
        <v>22230128</v>
      </c>
      <c r="I8" s="24">
        <v>24572275</v>
      </c>
      <c r="J8" s="24">
        <v>69062674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69062674</v>
      </c>
      <c r="X8" s="24">
        <v>117863186</v>
      </c>
      <c r="Y8" s="24">
        <v>-48800512</v>
      </c>
      <c r="Z8" s="6">
        <v>-41.4</v>
      </c>
      <c r="AA8" s="22">
        <v>502557510</v>
      </c>
    </row>
    <row r="9" spans="1:27" ht="12.75">
      <c r="A9" s="2" t="s">
        <v>36</v>
      </c>
      <c r="B9" s="3"/>
      <c r="C9" s="19">
        <f aca="true" t="shared" si="1" ref="C9:Y9">SUM(C10:C14)</f>
        <v>1209414105</v>
      </c>
      <c r="D9" s="19">
        <f>SUM(D10:D14)</f>
        <v>0</v>
      </c>
      <c r="E9" s="20">
        <f t="shared" si="1"/>
        <v>6904135034</v>
      </c>
      <c r="F9" s="21">
        <f t="shared" si="1"/>
        <v>6904135034</v>
      </c>
      <c r="G9" s="21">
        <f t="shared" si="1"/>
        <v>107522522</v>
      </c>
      <c r="H9" s="21">
        <f t="shared" si="1"/>
        <v>390978596</v>
      </c>
      <c r="I9" s="21">
        <f t="shared" si="1"/>
        <v>466661967</v>
      </c>
      <c r="J9" s="21">
        <f t="shared" si="1"/>
        <v>965163085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965163085</v>
      </c>
      <c r="X9" s="21">
        <f t="shared" si="1"/>
        <v>1228175673</v>
      </c>
      <c r="Y9" s="21">
        <f t="shared" si="1"/>
        <v>-263012588</v>
      </c>
      <c r="Z9" s="4">
        <f>+IF(X9&lt;&gt;0,+(Y9/X9)*100,0)</f>
        <v>-21.414899658251088</v>
      </c>
      <c r="AA9" s="19">
        <f>SUM(AA10:AA14)</f>
        <v>6904135034</v>
      </c>
    </row>
    <row r="10" spans="1:27" ht="12.75">
      <c r="A10" s="5" t="s">
        <v>37</v>
      </c>
      <c r="B10" s="3"/>
      <c r="C10" s="22">
        <v>123759054</v>
      </c>
      <c r="D10" s="22"/>
      <c r="E10" s="23">
        <v>439109940</v>
      </c>
      <c r="F10" s="24">
        <v>439109940</v>
      </c>
      <c r="G10" s="24">
        <v>12100845</v>
      </c>
      <c r="H10" s="24">
        <v>22442194</v>
      </c>
      <c r="I10" s="24">
        <v>18965348</v>
      </c>
      <c r="J10" s="24">
        <v>53508387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53508387</v>
      </c>
      <c r="X10" s="24">
        <v>106851618</v>
      </c>
      <c r="Y10" s="24">
        <v>-53343231</v>
      </c>
      <c r="Z10" s="6">
        <v>-49.92</v>
      </c>
      <c r="AA10" s="22">
        <v>439109940</v>
      </c>
    </row>
    <row r="11" spans="1:27" ht="12.75">
      <c r="A11" s="5" t="s">
        <v>38</v>
      </c>
      <c r="B11" s="3"/>
      <c r="C11" s="22">
        <v>-38679079</v>
      </c>
      <c r="D11" s="22"/>
      <c r="E11" s="23">
        <v>183100222</v>
      </c>
      <c r="F11" s="24">
        <v>183100222</v>
      </c>
      <c r="G11" s="24">
        <v>-9421923</v>
      </c>
      <c r="H11" s="24">
        <v>16372619</v>
      </c>
      <c r="I11" s="24">
        <v>11755187</v>
      </c>
      <c r="J11" s="24">
        <v>18705883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18705883</v>
      </c>
      <c r="X11" s="24">
        <v>30507088</v>
      </c>
      <c r="Y11" s="24">
        <v>-11801205</v>
      </c>
      <c r="Z11" s="6">
        <v>-38.68</v>
      </c>
      <c r="AA11" s="22">
        <v>183100222</v>
      </c>
    </row>
    <row r="12" spans="1:27" ht="12.75">
      <c r="A12" s="5" t="s">
        <v>39</v>
      </c>
      <c r="B12" s="3"/>
      <c r="C12" s="22">
        <v>476682467</v>
      </c>
      <c r="D12" s="22"/>
      <c r="E12" s="23">
        <v>2311755866</v>
      </c>
      <c r="F12" s="24">
        <v>2311755866</v>
      </c>
      <c r="G12" s="24">
        <v>60450168</v>
      </c>
      <c r="H12" s="24">
        <v>145718109</v>
      </c>
      <c r="I12" s="24">
        <v>205620796</v>
      </c>
      <c r="J12" s="24">
        <v>411789073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411789073</v>
      </c>
      <c r="X12" s="24">
        <v>508746221</v>
      </c>
      <c r="Y12" s="24">
        <v>-96957148</v>
      </c>
      <c r="Z12" s="6">
        <v>-19.06</v>
      </c>
      <c r="AA12" s="22">
        <v>2311755866</v>
      </c>
    </row>
    <row r="13" spans="1:27" ht="12.75">
      <c r="A13" s="5" t="s">
        <v>40</v>
      </c>
      <c r="B13" s="3"/>
      <c r="C13" s="22">
        <v>507100927</v>
      </c>
      <c r="D13" s="22"/>
      <c r="E13" s="23">
        <v>3368871439</v>
      </c>
      <c r="F13" s="24">
        <v>3368871439</v>
      </c>
      <c r="G13" s="24">
        <v>33480439</v>
      </c>
      <c r="H13" s="24">
        <v>175891432</v>
      </c>
      <c r="I13" s="24">
        <v>203977904</v>
      </c>
      <c r="J13" s="24">
        <v>413349775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413349775</v>
      </c>
      <c r="X13" s="24">
        <v>480779690</v>
      </c>
      <c r="Y13" s="24">
        <v>-67429915</v>
      </c>
      <c r="Z13" s="6">
        <v>-14.03</v>
      </c>
      <c r="AA13" s="22">
        <v>3368871439</v>
      </c>
    </row>
    <row r="14" spans="1:27" ht="12.75">
      <c r="A14" s="5" t="s">
        <v>41</v>
      </c>
      <c r="B14" s="3"/>
      <c r="C14" s="25">
        <v>140550736</v>
      </c>
      <c r="D14" s="25"/>
      <c r="E14" s="26">
        <v>601297567</v>
      </c>
      <c r="F14" s="27">
        <v>601297567</v>
      </c>
      <c r="G14" s="27">
        <v>10912993</v>
      </c>
      <c r="H14" s="27">
        <v>30554242</v>
      </c>
      <c r="I14" s="27">
        <v>26342732</v>
      </c>
      <c r="J14" s="27">
        <v>67809967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67809967</v>
      </c>
      <c r="X14" s="27">
        <v>101291056</v>
      </c>
      <c r="Y14" s="27">
        <v>-33481089</v>
      </c>
      <c r="Z14" s="7">
        <v>-33.05</v>
      </c>
      <c r="AA14" s="25">
        <v>601297567</v>
      </c>
    </row>
    <row r="15" spans="1:27" ht="12.75">
      <c r="A15" s="2" t="s">
        <v>42</v>
      </c>
      <c r="B15" s="8"/>
      <c r="C15" s="19">
        <f aca="true" t="shared" si="2" ref="C15:Y15">SUM(C16:C18)</f>
        <v>1594878063</v>
      </c>
      <c r="D15" s="19">
        <f>SUM(D16:D18)</f>
        <v>0</v>
      </c>
      <c r="E15" s="20">
        <f t="shared" si="2"/>
        <v>6313584972</v>
      </c>
      <c r="F15" s="21">
        <f t="shared" si="2"/>
        <v>6313584972</v>
      </c>
      <c r="G15" s="21">
        <f t="shared" si="2"/>
        <v>-57608061</v>
      </c>
      <c r="H15" s="21">
        <f t="shared" si="2"/>
        <v>285447952</v>
      </c>
      <c r="I15" s="21">
        <f t="shared" si="2"/>
        <v>514987883</v>
      </c>
      <c r="J15" s="21">
        <f t="shared" si="2"/>
        <v>742827774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742827774</v>
      </c>
      <c r="X15" s="21">
        <f t="shared" si="2"/>
        <v>1218316601</v>
      </c>
      <c r="Y15" s="21">
        <f t="shared" si="2"/>
        <v>-475488827</v>
      </c>
      <c r="Z15" s="4">
        <f>+IF(X15&lt;&gt;0,+(Y15/X15)*100,0)</f>
        <v>-39.02834670476595</v>
      </c>
      <c r="AA15" s="19">
        <f>SUM(AA16:AA18)</f>
        <v>6313584972</v>
      </c>
    </row>
    <row r="16" spans="1:27" ht="12.75">
      <c r="A16" s="5" t="s">
        <v>43</v>
      </c>
      <c r="B16" s="3"/>
      <c r="C16" s="22">
        <v>211564180</v>
      </c>
      <c r="D16" s="22"/>
      <c r="E16" s="23">
        <v>1535871782</v>
      </c>
      <c r="F16" s="24">
        <v>1535871782</v>
      </c>
      <c r="G16" s="24">
        <v>39969797</v>
      </c>
      <c r="H16" s="24">
        <v>92308962</v>
      </c>
      <c r="I16" s="24">
        <v>122098612</v>
      </c>
      <c r="J16" s="24">
        <v>254377371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254377371</v>
      </c>
      <c r="X16" s="24">
        <v>300489847</v>
      </c>
      <c r="Y16" s="24">
        <v>-46112476</v>
      </c>
      <c r="Z16" s="6">
        <v>-15.35</v>
      </c>
      <c r="AA16" s="22">
        <v>1535871782</v>
      </c>
    </row>
    <row r="17" spans="1:27" ht="12.75">
      <c r="A17" s="5" t="s">
        <v>44</v>
      </c>
      <c r="B17" s="3"/>
      <c r="C17" s="22">
        <v>1367562801</v>
      </c>
      <c r="D17" s="22"/>
      <c r="E17" s="23">
        <v>4669562653</v>
      </c>
      <c r="F17" s="24">
        <v>4669562653</v>
      </c>
      <c r="G17" s="24">
        <v>-97574332</v>
      </c>
      <c r="H17" s="24">
        <v>193140650</v>
      </c>
      <c r="I17" s="24">
        <v>392718259</v>
      </c>
      <c r="J17" s="24">
        <v>488284577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488284577</v>
      </c>
      <c r="X17" s="24">
        <v>896820137</v>
      </c>
      <c r="Y17" s="24">
        <v>-408535560</v>
      </c>
      <c r="Z17" s="6">
        <v>-45.55</v>
      </c>
      <c r="AA17" s="22">
        <v>4669562653</v>
      </c>
    </row>
    <row r="18" spans="1:27" ht="12.75">
      <c r="A18" s="5" t="s">
        <v>45</v>
      </c>
      <c r="B18" s="3"/>
      <c r="C18" s="22">
        <v>15751082</v>
      </c>
      <c r="D18" s="22"/>
      <c r="E18" s="23">
        <v>108150537</v>
      </c>
      <c r="F18" s="24">
        <v>108150537</v>
      </c>
      <c r="G18" s="24">
        <v>-3526</v>
      </c>
      <c r="H18" s="24">
        <v>-1660</v>
      </c>
      <c r="I18" s="24">
        <v>171012</v>
      </c>
      <c r="J18" s="24">
        <v>165826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165826</v>
      </c>
      <c r="X18" s="24">
        <v>21006617</v>
      </c>
      <c r="Y18" s="24">
        <v>-20840791</v>
      </c>
      <c r="Z18" s="6">
        <v>-99.21</v>
      </c>
      <c r="AA18" s="22">
        <v>108150537</v>
      </c>
    </row>
    <row r="19" spans="1:27" ht="12.75">
      <c r="A19" s="2" t="s">
        <v>46</v>
      </c>
      <c r="B19" s="8"/>
      <c r="C19" s="19">
        <f aca="true" t="shared" si="3" ref="C19:Y19">SUM(C20:C23)</f>
        <v>25953438334</v>
      </c>
      <c r="D19" s="19">
        <f>SUM(D20:D23)</f>
        <v>0</v>
      </c>
      <c r="E19" s="20">
        <f t="shared" si="3"/>
        <v>81042355925</v>
      </c>
      <c r="F19" s="21">
        <f t="shared" si="3"/>
        <v>81042355925</v>
      </c>
      <c r="G19" s="21">
        <f t="shared" si="3"/>
        <v>7661696933</v>
      </c>
      <c r="H19" s="21">
        <f t="shared" si="3"/>
        <v>6527669547</v>
      </c>
      <c r="I19" s="21">
        <f t="shared" si="3"/>
        <v>7166447748</v>
      </c>
      <c r="J19" s="21">
        <f t="shared" si="3"/>
        <v>21355814228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21355814228</v>
      </c>
      <c r="X19" s="21">
        <f t="shared" si="3"/>
        <v>21478742405</v>
      </c>
      <c r="Y19" s="21">
        <f t="shared" si="3"/>
        <v>-122928177</v>
      </c>
      <c r="Z19" s="4">
        <f>+IF(X19&lt;&gt;0,+(Y19/X19)*100,0)</f>
        <v>-0.5723248348626955</v>
      </c>
      <c r="AA19" s="19">
        <f>SUM(AA20:AA23)</f>
        <v>81042355925</v>
      </c>
    </row>
    <row r="20" spans="1:27" ht="12.75">
      <c r="A20" s="5" t="s">
        <v>47</v>
      </c>
      <c r="B20" s="3"/>
      <c r="C20" s="22">
        <v>15868033653</v>
      </c>
      <c r="D20" s="22"/>
      <c r="E20" s="23">
        <v>49495275684</v>
      </c>
      <c r="F20" s="24">
        <v>49495275684</v>
      </c>
      <c r="G20" s="24">
        <v>5017172327</v>
      </c>
      <c r="H20" s="24">
        <v>4282144976</v>
      </c>
      <c r="I20" s="24">
        <v>4338488904</v>
      </c>
      <c r="J20" s="24">
        <v>13637806207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13637806207</v>
      </c>
      <c r="X20" s="24">
        <v>13820249941</v>
      </c>
      <c r="Y20" s="24">
        <v>-182443734</v>
      </c>
      <c r="Z20" s="6">
        <v>-1.32</v>
      </c>
      <c r="AA20" s="22">
        <v>49495275684</v>
      </c>
    </row>
    <row r="21" spans="1:27" ht="12.75">
      <c r="A21" s="5" t="s">
        <v>48</v>
      </c>
      <c r="B21" s="3"/>
      <c r="C21" s="22">
        <v>6565278558</v>
      </c>
      <c r="D21" s="22"/>
      <c r="E21" s="23">
        <v>18647413991</v>
      </c>
      <c r="F21" s="24">
        <v>18647413991</v>
      </c>
      <c r="G21" s="24">
        <v>1536195787</v>
      </c>
      <c r="H21" s="24">
        <v>1281989932</v>
      </c>
      <c r="I21" s="24">
        <v>1604032590</v>
      </c>
      <c r="J21" s="24">
        <v>4422218309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4422218309</v>
      </c>
      <c r="X21" s="24">
        <v>4702738754</v>
      </c>
      <c r="Y21" s="24">
        <v>-280520445</v>
      </c>
      <c r="Z21" s="6">
        <v>-5.97</v>
      </c>
      <c r="AA21" s="22">
        <v>18647413991</v>
      </c>
    </row>
    <row r="22" spans="1:27" ht="12.75">
      <c r="A22" s="5" t="s">
        <v>49</v>
      </c>
      <c r="B22" s="3"/>
      <c r="C22" s="25">
        <v>1605600427</v>
      </c>
      <c r="D22" s="25"/>
      <c r="E22" s="26">
        <v>7428613878</v>
      </c>
      <c r="F22" s="27">
        <v>7428613878</v>
      </c>
      <c r="G22" s="27">
        <v>452502140</v>
      </c>
      <c r="H22" s="27">
        <v>577697758</v>
      </c>
      <c r="I22" s="27">
        <v>842287673</v>
      </c>
      <c r="J22" s="27">
        <v>1872487571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1872487571</v>
      </c>
      <c r="X22" s="27">
        <v>1701282792</v>
      </c>
      <c r="Y22" s="27">
        <v>171204779</v>
      </c>
      <c r="Z22" s="7">
        <v>10.06</v>
      </c>
      <c r="AA22" s="25">
        <v>7428613878</v>
      </c>
    </row>
    <row r="23" spans="1:27" ht="12.75">
      <c r="A23" s="5" t="s">
        <v>50</v>
      </c>
      <c r="B23" s="3"/>
      <c r="C23" s="22">
        <v>1914525696</v>
      </c>
      <c r="D23" s="22"/>
      <c r="E23" s="23">
        <v>5471052372</v>
      </c>
      <c r="F23" s="24">
        <v>5471052372</v>
      </c>
      <c r="G23" s="24">
        <v>655826679</v>
      </c>
      <c r="H23" s="24">
        <v>385836881</v>
      </c>
      <c r="I23" s="24">
        <v>381638581</v>
      </c>
      <c r="J23" s="24">
        <v>1423302141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1423302141</v>
      </c>
      <c r="X23" s="24">
        <v>1254470918</v>
      </c>
      <c r="Y23" s="24">
        <v>168831223</v>
      </c>
      <c r="Z23" s="6">
        <v>13.46</v>
      </c>
      <c r="AA23" s="22">
        <v>5471052372</v>
      </c>
    </row>
    <row r="24" spans="1:27" ht="12.75">
      <c r="A24" s="2" t="s">
        <v>51</v>
      </c>
      <c r="B24" s="8" t="s">
        <v>52</v>
      </c>
      <c r="C24" s="19">
        <v>18217983</v>
      </c>
      <c r="D24" s="19"/>
      <c r="E24" s="20">
        <v>230191691</v>
      </c>
      <c r="F24" s="21">
        <v>230191691</v>
      </c>
      <c r="G24" s="21">
        <v>18099938</v>
      </c>
      <c r="H24" s="21">
        <v>15621469</v>
      </c>
      <c r="I24" s="21">
        <v>22568242</v>
      </c>
      <c r="J24" s="21">
        <v>56289649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56289649</v>
      </c>
      <c r="X24" s="21">
        <v>58588012</v>
      </c>
      <c r="Y24" s="21">
        <v>-2298363</v>
      </c>
      <c r="Z24" s="4">
        <v>-3.92</v>
      </c>
      <c r="AA24" s="19">
        <v>230191691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38609726928</v>
      </c>
      <c r="D25" s="44">
        <f>+D5+D9+D15+D19+D24</f>
        <v>0</v>
      </c>
      <c r="E25" s="45">
        <f t="shared" si="4"/>
        <v>130265064343</v>
      </c>
      <c r="F25" s="46">
        <f t="shared" si="4"/>
        <v>130265064343</v>
      </c>
      <c r="G25" s="46">
        <f t="shared" si="4"/>
        <v>12733544743</v>
      </c>
      <c r="H25" s="46">
        <f t="shared" si="4"/>
        <v>10174945605</v>
      </c>
      <c r="I25" s="46">
        <f t="shared" si="4"/>
        <v>10354590454</v>
      </c>
      <c r="J25" s="46">
        <f t="shared" si="4"/>
        <v>33263080802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33263080802</v>
      </c>
      <c r="X25" s="46">
        <f t="shared" si="4"/>
        <v>33189951659</v>
      </c>
      <c r="Y25" s="46">
        <f t="shared" si="4"/>
        <v>73129143</v>
      </c>
      <c r="Z25" s="47">
        <f>+IF(X25&lt;&gt;0,+(Y25/X25)*100,0)</f>
        <v>0.22033518985307057</v>
      </c>
      <c r="AA25" s="44">
        <f>+AA5+AA9+AA15+AA19+AA24</f>
        <v>130265064343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5967884665</v>
      </c>
      <c r="D28" s="19">
        <f>SUM(D29:D31)</f>
        <v>0</v>
      </c>
      <c r="E28" s="20">
        <f t="shared" si="5"/>
        <v>19713313462</v>
      </c>
      <c r="F28" s="21">
        <f t="shared" si="5"/>
        <v>19713313462</v>
      </c>
      <c r="G28" s="21">
        <f t="shared" si="5"/>
        <v>1033745519</v>
      </c>
      <c r="H28" s="21">
        <f t="shared" si="5"/>
        <v>1312152606</v>
      </c>
      <c r="I28" s="21">
        <f t="shared" si="5"/>
        <v>1694654000</v>
      </c>
      <c r="J28" s="21">
        <f t="shared" si="5"/>
        <v>4040552125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4040552125</v>
      </c>
      <c r="X28" s="21">
        <f t="shared" si="5"/>
        <v>4633938425</v>
      </c>
      <c r="Y28" s="21">
        <f t="shared" si="5"/>
        <v>-593386300</v>
      </c>
      <c r="Z28" s="4">
        <f>+IF(X28&lt;&gt;0,+(Y28/X28)*100,0)</f>
        <v>-12.805226258482275</v>
      </c>
      <c r="AA28" s="19">
        <f>SUM(AA29:AA31)</f>
        <v>19713313462</v>
      </c>
    </row>
    <row r="29" spans="1:27" ht="12.75">
      <c r="A29" s="5" t="s">
        <v>33</v>
      </c>
      <c r="B29" s="3"/>
      <c r="C29" s="22">
        <v>941936838</v>
      </c>
      <c r="D29" s="22"/>
      <c r="E29" s="23">
        <v>4469773070</v>
      </c>
      <c r="F29" s="24">
        <v>4469773070</v>
      </c>
      <c r="G29" s="24">
        <v>176182225</v>
      </c>
      <c r="H29" s="24">
        <v>261353052</v>
      </c>
      <c r="I29" s="24">
        <v>464398352</v>
      </c>
      <c r="J29" s="24">
        <v>901933629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901933629</v>
      </c>
      <c r="X29" s="24">
        <v>1083507695</v>
      </c>
      <c r="Y29" s="24">
        <v>-181574066</v>
      </c>
      <c r="Z29" s="6">
        <v>-16.76</v>
      </c>
      <c r="AA29" s="22">
        <v>4469773070</v>
      </c>
    </row>
    <row r="30" spans="1:27" ht="12.75">
      <c r="A30" s="5" t="s">
        <v>34</v>
      </c>
      <c r="B30" s="3"/>
      <c r="C30" s="25">
        <v>3573462061</v>
      </c>
      <c r="D30" s="25"/>
      <c r="E30" s="26">
        <v>7449998538</v>
      </c>
      <c r="F30" s="27">
        <v>7449998538</v>
      </c>
      <c r="G30" s="27">
        <v>390274753</v>
      </c>
      <c r="H30" s="27">
        <v>521449626</v>
      </c>
      <c r="I30" s="27">
        <v>587799078</v>
      </c>
      <c r="J30" s="27">
        <v>1499523457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1499523457</v>
      </c>
      <c r="X30" s="27">
        <v>1782541926</v>
      </c>
      <c r="Y30" s="27">
        <v>-283018469</v>
      </c>
      <c r="Z30" s="7">
        <v>-15.88</v>
      </c>
      <c r="AA30" s="25">
        <v>7449998538</v>
      </c>
    </row>
    <row r="31" spans="1:27" ht="12.75">
      <c r="A31" s="5" t="s">
        <v>35</v>
      </c>
      <c r="B31" s="3"/>
      <c r="C31" s="22">
        <v>1452485766</v>
      </c>
      <c r="D31" s="22"/>
      <c r="E31" s="23">
        <v>7793541854</v>
      </c>
      <c r="F31" s="24">
        <v>7793541854</v>
      </c>
      <c r="G31" s="24">
        <v>467288541</v>
      </c>
      <c r="H31" s="24">
        <v>529349928</v>
      </c>
      <c r="I31" s="24">
        <v>642456570</v>
      </c>
      <c r="J31" s="24">
        <v>1639095039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1639095039</v>
      </c>
      <c r="X31" s="24">
        <v>1767888804</v>
      </c>
      <c r="Y31" s="24">
        <v>-128793765</v>
      </c>
      <c r="Z31" s="6">
        <v>-7.29</v>
      </c>
      <c r="AA31" s="22">
        <v>7793541854</v>
      </c>
    </row>
    <row r="32" spans="1:27" ht="12.75">
      <c r="A32" s="2" t="s">
        <v>36</v>
      </c>
      <c r="B32" s="3"/>
      <c r="C32" s="19">
        <f aca="true" t="shared" si="6" ref="C32:Y32">SUM(C33:C37)</f>
        <v>5380854443</v>
      </c>
      <c r="D32" s="19">
        <f>SUM(D33:D37)</f>
        <v>0</v>
      </c>
      <c r="E32" s="20">
        <f t="shared" si="6"/>
        <v>18696276680</v>
      </c>
      <c r="F32" s="21">
        <f t="shared" si="6"/>
        <v>18696276680</v>
      </c>
      <c r="G32" s="21">
        <f t="shared" si="6"/>
        <v>993434400</v>
      </c>
      <c r="H32" s="21">
        <f t="shared" si="6"/>
        <v>1257297459</v>
      </c>
      <c r="I32" s="21">
        <f t="shared" si="6"/>
        <v>1609972477</v>
      </c>
      <c r="J32" s="21">
        <f t="shared" si="6"/>
        <v>3860704336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3860704336</v>
      </c>
      <c r="X32" s="21">
        <f t="shared" si="6"/>
        <v>3982047361</v>
      </c>
      <c r="Y32" s="21">
        <f t="shared" si="6"/>
        <v>-121343025</v>
      </c>
      <c r="Z32" s="4">
        <f>+IF(X32&lt;&gt;0,+(Y32/X32)*100,0)</f>
        <v>-3.047252179580493</v>
      </c>
      <c r="AA32" s="19">
        <f>SUM(AA33:AA37)</f>
        <v>18696276680</v>
      </c>
    </row>
    <row r="33" spans="1:27" ht="12.75">
      <c r="A33" s="5" t="s">
        <v>37</v>
      </c>
      <c r="B33" s="3"/>
      <c r="C33" s="22">
        <v>449935208</v>
      </c>
      <c r="D33" s="22"/>
      <c r="E33" s="23">
        <v>2837539613</v>
      </c>
      <c r="F33" s="24">
        <v>2837539613</v>
      </c>
      <c r="G33" s="24">
        <v>84912372</v>
      </c>
      <c r="H33" s="24">
        <v>128752195</v>
      </c>
      <c r="I33" s="24">
        <v>156317878</v>
      </c>
      <c r="J33" s="24">
        <v>369982445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369982445</v>
      </c>
      <c r="X33" s="24">
        <v>587869563</v>
      </c>
      <c r="Y33" s="24">
        <v>-217887118</v>
      </c>
      <c r="Z33" s="6">
        <v>-37.06</v>
      </c>
      <c r="AA33" s="22">
        <v>2837539613</v>
      </c>
    </row>
    <row r="34" spans="1:27" ht="12.75">
      <c r="A34" s="5" t="s">
        <v>38</v>
      </c>
      <c r="B34" s="3"/>
      <c r="C34" s="22">
        <v>1013030513</v>
      </c>
      <c r="D34" s="22"/>
      <c r="E34" s="23">
        <v>2547768758</v>
      </c>
      <c r="F34" s="24">
        <v>2547768758</v>
      </c>
      <c r="G34" s="24">
        <v>188394628</v>
      </c>
      <c r="H34" s="24">
        <v>224970070</v>
      </c>
      <c r="I34" s="24">
        <v>232793977</v>
      </c>
      <c r="J34" s="24">
        <v>646158675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646158675</v>
      </c>
      <c r="X34" s="24">
        <v>518602882</v>
      </c>
      <c r="Y34" s="24">
        <v>127555793</v>
      </c>
      <c r="Z34" s="6">
        <v>24.6</v>
      </c>
      <c r="AA34" s="22">
        <v>2547768758</v>
      </c>
    </row>
    <row r="35" spans="1:27" ht="12.75">
      <c r="A35" s="5" t="s">
        <v>39</v>
      </c>
      <c r="B35" s="3"/>
      <c r="C35" s="22">
        <v>2232897903</v>
      </c>
      <c r="D35" s="22"/>
      <c r="E35" s="23">
        <v>7891505965</v>
      </c>
      <c r="F35" s="24">
        <v>7891505965</v>
      </c>
      <c r="G35" s="24">
        <v>418312067</v>
      </c>
      <c r="H35" s="24">
        <v>555448866</v>
      </c>
      <c r="I35" s="24">
        <v>735398665</v>
      </c>
      <c r="J35" s="24">
        <v>1709159598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1709159598</v>
      </c>
      <c r="X35" s="24">
        <v>1786435566</v>
      </c>
      <c r="Y35" s="24">
        <v>-77275968</v>
      </c>
      <c r="Z35" s="6">
        <v>-4.33</v>
      </c>
      <c r="AA35" s="22">
        <v>7891505965</v>
      </c>
    </row>
    <row r="36" spans="1:27" ht="12.75">
      <c r="A36" s="5" t="s">
        <v>40</v>
      </c>
      <c r="B36" s="3"/>
      <c r="C36" s="22">
        <v>532416390</v>
      </c>
      <c r="D36" s="22"/>
      <c r="E36" s="23">
        <v>2754491433</v>
      </c>
      <c r="F36" s="24">
        <v>2754491433</v>
      </c>
      <c r="G36" s="24">
        <v>95702231</v>
      </c>
      <c r="H36" s="24">
        <v>125894985</v>
      </c>
      <c r="I36" s="24">
        <v>262018959</v>
      </c>
      <c r="J36" s="24">
        <v>483616175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483616175</v>
      </c>
      <c r="X36" s="24">
        <v>577630342</v>
      </c>
      <c r="Y36" s="24">
        <v>-94014167</v>
      </c>
      <c r="Z36" s="6">
        <v>-16.28</v>
      </c>
      <c r="AA36" s="22">
        <v>2754491433</v>
      </c>
    </row>
    <row r="37" spans="1:27" ht="12.75">
      <c r="A37" s="5" t="s">
        <v>41</v>
      </c>
      <c r="B37" s="3"/>
      <c r="C37" s="25">
        <v>1152574429</v>
      </c>
      <c r="D37" s="25"/>
      <c r="E37" s="26">
        <v>2664970911</v>
      </c>
      <c r="F37" s="27">
        <v>2664970911</v>
      </c>
      <c r="G37" s="27">
        <v>206113102</v>
      </c>
      <c r="H37" s="27">
        <v>222231343</v>
      </c>
      <c r="I37" s="27">
        <v>223442998</v>
      </c>
      <c r="J37" s="27">
        <v>651787443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651787443</v>
      </c>
      <c r="X37" s="27">
        <v>511509008</v>
      </c>
      <c r="Y37" s="27">
        <v>140278435</v>
      </c>
      <c r="Z37" s="7">
        <v>27.42</v>
      </c>
      <c r="AA37" s="25">
        <v>2664970911</v>
      </c>
    </row>
    <row r="38" spans="1:27" ht="12.75">
      <c r="A38" s="2" t="s">
        <v>42</v>
      </c>
      <c r="B38" s="8"/>
      <c r="C38" s="19">
        <f aca="true" t="shared" si="7" ref="C38:Y38">SUM(C39:C41)</f>
        <v>2739445649</v>
      </c>
      <c r="D38" s="19">
        <f>SUM(D39:D41)</f>
        <v>0</v>
      </c>
      <c r="E38" s="20">
        <f t="shared" si="7"/>
        <v>11610835272</v>
      </c>
      <c r="F38" s="21">
        <f t="shared" si="7"/>
        <v>11610835272</v>
      </c>
      <c r="G38" s="21">
        <f t="shared" si="7"/>
        <v>571402431</v>
      </c>
      <c r="H38" s="21">
        <f t="shared" si="7"/>
        <v>688240361</v>
      </c>
      <c r="I38" s="21">
        <f t="shared" si="7"/>
        <v>835031393</v>
      </c>
      <c r="J38" s="21">
        <f t="shared" si="7"/>
        <v>2094674185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2094674185</v>
      </c>
      <c r="X38" s="21">
        <f t="shared" si="7"/>
        <v>2819488285</v>
      </c>
      <c r="Y38" s="21">
        <f t="shared" si="7"/>
        <v>-724814100</v>
      </c>
      <c r="Z38" s="4">
        <f>+IF(X38&lt;&gt;0,+(Y38/X38)*100,0)</f>
        <v>-25.707292484813426</v>
      </c>
      <c r="AA38" s="19">
        <f>SUM(AA39:AA41)</f>
        <v>11610835272</v>
      </c>
    </row>
    <row r="39" spans="1:27" ht="12.75">
      <c r="A39" s="5" t="s">
        <v>43</v>
      </c>
      <c r="B39" s="3"/>
      <c r="C39" s="22">
        <v>549041475</v>
      </c>
      <c r="D39" s="22"/>
      <c r="E39" s="23">
        <v>3324659594</v>
      </c>
      <c r="F39" s="24">
        <v>3324659594</v>
      </c>
      <c r="G39" s="24">
        <v>142399915</v>
      </c>
      <c r="H39" s="24">
        <v>184279471</v>
      </c>
      <c r="I39" s="24">
        <v>229216525</v>
      </c>
      <c r="J39" s="24">
        <v>555895911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555895911</v>
      </c>
      <c r="X39" s="24">
        <v>667231279</v>
      </c>
      <c r="Y39" s="24">
        <v>-111335368</v>
      </c>
      <c r="Z39" s="6">
        <v>-16.69</v>
      </c>
      <c r="AA39" s="22">
        <v>3324659594</v>
      </c>
    </row>
    <row r="40" spans="1:27" ht="12.75">
      <c r="A40" s="5" t="s">
        <v>44</v>
      </c>
      <c r="B40" s="3"/>
      <c r="C40" s="22">
        <v>2099301717</v>
      </c>
      <c r="D40" s="22"/>
      <c r="E40" s="23">
        <v>7891621085</v>
      </c>
      <c r="F40" s="24">
        <v>7891621085</v>
      </c>
      <c r="G40" s="24">
        <v>421147034</v>
      </c>
      <c r="H40" s="24">
        <v>491903569</v>
      </c>
      <c r="I40" s="24">
        <v>594072447</v>
      </c>
      <c r="J40" s="24">
        <v>1507123050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1507123050</v>
      </c>
      <c r="X40" s="24">
        <v>2062926652</v>
      </c>
      <c r="Y40" s="24">
        <v>-555803602</v>
      </c>
      <c r="Z40" s="6">
        <v>-26.94</v>
      </c>
      <c r="AA40" s="22">
        <v>7891621085</v>
      </c>
    </row>
    <row r="41" spans="1:27" ht="12.75">
      <c r="A41" s="5" t="s">
        <v>45</v>
      </c>
      <c r="B41" s="3"/>
      <c r="C41" s="22">
        <v>91102457</v>
      </c>
      <c r="D41" s="22"/>
      <c r="E41" s="23">
        <v>394554593</v>
      </c>
      <c r="F41" s="24">
        <v>394554593</v>
      </c>
      <c r="G41" s="24">
        <v>7855482</v>
      </c>
      <c r="H41" s="24">
        <v>12057321</v>
      </c>
      <c r="I41" s="24">
        <v>11742421</v>
      </c>
      <c r="J41" s="24">
        <v>31655224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31655224</v>
      </c>
      <c r="X41" s="24">
        <v>89330354</v>
      </c>
      <c r="Y41" s="24">
        <v>-57675130</v>
      </c>
      <c r="Z41" s="6">
        <v>-64.56</v>
      </c>
      <c r="AA41" s="22">
        <v>394554593</v>
      </c>
    </row>
    <row r="42" spans="1:27" ht="12.75">
      <c r="A42" s="2" t="s">
        <v>46</v>
      </c>
      <c r="B42" s="8"/>
      <c r="C42" s="19">
        <f aca="true" t="shared" si="8" ref="C42:Y42">SUM(C43:C46)</f>
        <v>22343178351</v>
      </c>
      <c r="D42" s="19">
        <f>SUM(D43:D46)</f>
        <v>0</v>
      </c>
      <c r="E42" s="20">
        <f t="shared" si="8"/>
        <v>70272280550</v>
      </c>
      <c r="F42" s="21">
        <f t="shared" si="8"/>
        <v>70272280550</v>
      </c>
      <c r="G42" s="21">
        <f t="shared" si="8"/>
        <v>5179244960</v>
      </c>
      <c r="H42" s="21">
        <f t="shared" si="8"/>
        <v>6634745577</v>
      </c>
      <c r="I42" s="21">
        <f t="shared" si="8"/>
        <v>5474695674</v>
      </c>
      <c r="J42" s="21">
        <f t="shared" si="8"/>
        <v>17288686211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17288686211</v>
      </c>
      <c r="X42" s="21">
        <f t="shared" si="8"/>
        <v>18885014424</v>
      </c>
      <c r="Y42" s="21">
        <f t="shared" si="8"/>
        <v>-1596328213</v>
      </c>
      <c r="Z42" s="4">
        <f>+IF(X42&lt;&gt;0,+(Y42/X42)*100,0)</f>
        <v>-8.452883207604586</v>
      </c>
      <c r="AA42" s="19">
        <f>SUM(AA43:AA46)</f>
        <v>70272280550</v>
      </c>
    </row>
    <row r="43" spans="1:27" ht="12.75">
      <c r="A43" s="5" t="s">
        <v>47</v>
      </c>
      <c r="B43" s="3"/>
      <c r="C43" s="22">
        <v>14564569283</v>
      </c>
      <c r="D43" s="22"/>
      <c r="E43" s="23">
        <v>43440665135</v>
      </c>
      <c r="F43" s="24">
        <v>43440665135</v>
      </c>
      <c r="G43" s="24">
        <v>3487448691</v>
      </c>
      <c r="H43" s="24">
        <v>4877134952</v>
      </c>
      <c r="I43" s="24">
        <v>3382470941</v>
      </c>
      <c r="J43" s="24">
        <v>11747054584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11747054584</v>
      </c>
      <c r="X43" s="24">
        <v>12335310915</v>
      </c>
      <c r="Y43" s="24">
        <v>-588256331</v>
      </c>
      <c r="Z43" s="6">
        <v>-4.77</v>
      </c>
      <c r="AA43" s="22">
        <v>43440665135</v>
      </c>
    </row>
    <row r="44" spans="1:27" ht="12.75">
      <c r="A44" s="5" t="s">
        <v>48</v>
      </c>
      <c r="B44" s="3"/>
      <c r="C44" s="22">
        <v>5189852701</v>
      </c>
      <c r="D44" s="22"/>
      <c r="E44" s="23">
        <v>16462793344</v>
      </c>
      <c r="F44" s="24">
        <v>16462793344</v>
      </c>
      <c r="G44" s="24">
        <v>1154108956</v>
      </c>
      <c r="H44" s="24">
        <v>1193662607</v>
      </c>
      <c r="I44" s="24">
        <v>1445053773</v>
      </c>
      <c r="J44" s="24">
        <v>3792825336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3792825336</v>
      </c>
      <c r="X44" s="24">
        <v>4011917305</v>
      </c>
      <c r="Y44" s="24">
        <v>-219091969</v>
      </c>
      <c r="Z44" s="6">
        <v>-5.46</v>
      </c>
      <c r="AA44" s="22">
        <v>16462793344</v>
      </c>
    </row>
    <row r="45" spans="1:27" ht="12.75">
      <c r="A45" s="5" t="s">
        <v>49</v>
      </c>
      <c r="B45" s="3"/>
      <c r="C45" s="25">
        <v>930131401</v>
      </c>
      <c r="D45" s="25"/>
      <c r="E45" s="26">
        <v>5024188911</v>
      </c>
      <c r="F45" s="27">
        <v>5024188911</v>
      </c>
      <c r="G45" s="27">
        <v>171399186</v>
      </c>
      <c r="H45" s="27">
        <v>197026434</v>
      </c>
      <c r="I45" s="27">
        <v>253686468</v>
      </c>
      <c r="J45" s="27">
        <v>622112088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622112088</v>
      </c>
      <c r="X45" s="27">
        <v>1331315433</v>
      </c>
      <c r="Y45" s="27">
        <v>-709203345</v>
      </c>
      <c r="Z45" s="7">
        <v>-53.27</v>
      </c>
      <c r="AA45" s="25">
        <v>5024188911</v>
      </c>
    </row>
    <row r="46" spans="1:27" ht="12.75">
      <c r="A46" s="5" t="s">
        <v>50</v>
      </c>
      <c r="B46" s="3"/>
      <c r="C46" s="22">
        <v>1658624966</v>
      </c>
      <c r="D46" s="22"/>
      <c r="E46" s="23">
        <v>5344633160</v>
      </c>
      <c r="F46" s="24">
        <v>5344633160</v>
      </c>
      <c r="G46" s="24">
        <v>366288127</v>
      </c>
      <c r="H46" s="24">
        <v>366921584</v>
      </c>
      <c r="I46" s="24">
        <v>393484492</v>
      </c>
      <c r="J46" s="24">
        <v>1126694203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1126694203</v>
      </c>
      <c r="X46" s="24">
        <v>1206470771</v>
      </c>
      <c r="Y46" s="24">
        <v>-79776568</v>
      </c>
      <c r="Z46" s="6">
        <v>-6.61</v>
      </c>
      <c r="AA46" s="22">
        <v>5344633160</v>
      </c>
    </row>
    <row r="47" spans="1:27" ht="12.75">
      <c r="A47" s="2" t="s">
        <v>51</v>
      </c>
      <c r="B47" s="8" t="s">
        <v>52</v>
      </c>
      <c r="C47" s="19">
        <v>23211769</v>
      </c>
      <c r="D47" s="19"/>
      <c r="E47" s="20">
        <v>205510227</v>
      </c>
      <c r="F47" s="21">
        <v>205510227</v>
      </c>
      <c r="G47" s="21">
        <v>14778244</v>
      </c>
      <c r="H47" s="21">
        <v>6206892</v>
      </c>
      <c r="I47" s="21">
        <v>14500673</v>
      </c>
      <c r="J47" s="21">
        <v>35485809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35485809</v>
      </c>
      <c r="X47" s="21">
        <v>50789293</v>
      </c>
      <c r="Y47" s="21">
        <v>-15303484</v>
      </c>
      <c r="Z47" s="4">
        <v>-30.13</v>
      </c>
      <c r="AA47" s="19">
        <v>205510227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36454574877</v>
      </c>
      <c r="D48" s="44">
        <f>+D28+D32+D38+D42+D47</f>
        <v>0</v>
      </c>
      <c r="E48" s="45">
        <f t="shared" si="9"/>
        <v>120498216191</v>
      </c>
      <c r="F48" s="46">
        <f t="shared" si="9"/>
        <v>120498216191</v>
      </c>
      <c r="G48" s="46">
        <f t="shared" si="9"/>
        <v>7792605554</v>
      </c>
      <c r="H48" s="46">
        <f t="shared" si="9"/>
        <v>9898642895</v>
      </c>
      <c r="I48" s="46">
        <f t="shared" si="9"/>
        <v>9628854217</v>
      </c>
      <c r="J48" s="46">
        <f t="shared" si="9"/>
        <v>27320102666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27320102666</v>
      </c>
      <c r="X48" s="46">
        <f t="shared" si="9"/>
        <v>30371277788</v>
      </c>
      <c r="Y48" s="46">
        <f t="shared" si="9"/>
        <v>-3051175122</v>
      </c>
      <c r="Z48" s="47">
        <f>+IF(X48&lt;&gt;0,+(Y48/X48)*100,0)</f>
        <v>-10.046252065184923</v>
      </c>
      <c r="AA48" s="44">
        <f>+AA28+AA32+AA38+AA42+AA47</f>
        <v>120498216191</v>
      </c>
    </row>
    <row r="49" spans="1:27" ht="12.75">
      <c r="A49" s="14" t="s">
        <v>58</v>
      </c>
      <c r="B49" s="15"/>
      <c r="C49" s="48">
        <f aca="true" t="shared" si="10" ref="C49:Y49">+C25-C48</f>
        <v>2155152051</v>
      </c>
      <c r="D49" s="48">
        <f>+D25-D48</f>
        <v>0</v>
      </c>
      <c r="E49" s="49">
        <f t="shared" si="10"/>
        <v>9766848152</v>
      </c>
      <c r="F49" s="50">
        <f t="shared" si="10"/>
        <v>9766848152</v>
      </c>
      <c r="G49" s="50">
        <f t="shared" si="10"/>
        <v>4940939189</v>
      </c>
      <c r="H49" s="50">
        <f t="shared" si="10"/>
        <v>276302710</v>
      </c>
      <c r="I49" s="50">
        <f t="shared" si="10"/>
        <v>725736237</v>
      </c>
      <c r="J49" s="50">
        <f t="shared" si="10"/>
        <v>5942978136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5942978136</v>
      </c>
      <c r="X49" s="50">
        <f>IF(F25=F48,0,X25-X48)</f>
        <v>2818673871</v>
      </c>
      <c r="Y49" s="50">
        <f t="shared" si="10"/>
        <v>3124304265</v>
      </c>
      <c r="Z49" s="51">
        <f>+IF(X49&lt;&gt;0,+(Y49/X49)*100,0)</f>
        <v>110.84305627353652</v>
      </c>
      <c r="AA49" s="48">
        <f>+AA25-AA48</f>
        <v>9766848152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15019056000</v>
      </c>
      <c r="F5" s="21">
        <f t="shared" si="0"/>
        <v>15019056000</v>
      </c>
      <c r="G5" s="21">
        <f t="shared" si="0"/>
        <v>2328579255</v>
      </c>
      <c r="H5" s="21">
        <f t="shared" si="0"/>
        <v>821007372</v>
      </c>
      <c r="I5" s="21">
        <f t="shared" si="0"/>
        <v>927197013</v>
      </c>
      <c r="J5" s="21">
        <f t="shared" si="0"/>
        <v>4076783640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4076783640</v>
      </c>
      <c r="X5" s="21">
        <f t="shared" si="0"/>
        <v>3764341749</v>
      </c>
      <c r="Y5" s="21">
        <f t="shared" si="0"/>
        <v>312441891</v>
      </c>
      <c r="Z5" s="4">
        <f>+IF(X5&lt;&gt;0,+(Y5/X5)*100,0)</f>
        <v>8.300040533859617</v>
      </c>
      <c r="AA5" s="19">
        <f>SUM(AA6:AA8)</f>
        <v>15019056000</v>
      </c>
    </row>
    <row r="6" spans="1:27" ht="12.75">
      <c r="A6" s="5" t="s">
        <v>33</v>
      </c>
      <c r="B6" s="3"/>
      <c r="C6" s="22"/>
      <c r="D6" s="22"/>
      <c r="E6" s="23">
        <v>63148000</v>
      </c>
      <c r="F6" s="24">
        <v>63148000</v>
      </c>
      <c r="G6" s="24"/>
      <c r="H6" s="24">
        <v>251</v>
      </c>
      <c r="I6" s="24">
        <v>7542</v>
      </c>
      <c r="J6" s="24">
        <v>7793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7793</v>
      </c>
      <c r="X6" s="24">
        <v>15786999</v>
      </c>
      <c r="Y6" s="24">
        <v>-15779206</v>
      </c>
      <c r="Z6" s="6">
        <v>-99.95</v>
      </c>
      <c r="AA6" s="22">
        <v>63148000</v>
      </c>
    </row>
    <row r="7" spans="1:27" ht="12.75">
      <c r="A7" s="5" t="s">
        <v>34</v>
      </c>
      <c r="B7" s="3"/>
      <c r="C7" s="25"/>
      <c r="D7" s="25"/>
      <c r="E7" s="26">
        <v>14737902000</v>
      </c>
      <c r="F7" s="27">
        <v>14737902000</v>
      </c>
      <c r="G7" s="27">
        <v>2322161213</v>
      </c>
      <c r="H7" s="27">
        <v>820663070</v>
      </c>
      <c r="I7" s="27">
        <v>922564795</v>
      </c>
      <c r="J7" s="27">
        <v>4065389078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4065389078</v>
      </c>
      <c r="X7" s="27">
        <v>3695978250</v>
      </c>
      <c r="Y7" s="27">
        <v>369410828</v>
      </c>
      <c r="Z7" s="7">
        <v>9.99</v>
      </c>
      <c r="AA7" s="25">
        <v>14737902000</v>
      </c>
    </row>
    <row r="8" spans="1:27" ht="12.75">
      <c r="A8" s="5" t="s">
        <v>35</v>
      </c>
      <c r="B8" s="3"/>
      <c r="C8" s="22"/>
      <c r="D8" s="22"/>
      <c r="E8" s="23">
        <v>218006000</v>
      </c>
      <c r="F8" s="24">
        <v>218006000</v>
      </c>
      <c r="G8" s="24">
        <v>6418042</v>
      </c>
      <c r="H8" s="24">
        <v>344051</v>
      </c>
      <c r="I8" s="24">
        <v>4624676</v>
      </c>
      <c r="J8" s="24">
        <v>11386769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11386769</v>
      </c>
      <c r="X8" s="24">
        <v>52576500</v>
      </c>
      <c r="Y8" s="24">
        <v>-41189731</v>
      </c>
      <c r="Z8" s="6">
        <v>-78.34</v>
      </c>
      <c r="AA8" s="22">
        <v>218006000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3502919074</v>
      </c>
      <c r="F9" s="21">
        <f t="shared" si="1"/>
        <v>3502919074</v>
      </c>
      <c r="G9" s="21">
        <f t="shared" si="1"/>
        <v>15180377</v>
      </c>
      <c r="H9" s="21">
        <f t="shared" si="1"/>
        <v>217548113</v>
      </c>
      <c r="I9" s="21">
        <f t="shared" si="1"/>
        <v>298301903</v>
      </c>
      <c r="J9" s="21">
        <f t="shared" si="1"/>
        <v>531030393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531030393</v>
      </c>
      <c r="X9" s="21">
        <f t="shared" si="1"/>
        <v>581658000</v>
      </c>
      <c r="Y9" s="21">
        <f t="shared" si="1"/>
        <v>-50627607</v>
      </c>
      <c r="Z9" s="4">
        <f>+IF(X9&lt;&gt;0,+(Y9/X9)*100,0)</f>
        <v>-8.704016277606428</v>
      </c>
      <c r="AA9" s="19">
        <f>SUM(AA10:AA14)</f>
        <v>3502919074</v>
      </c>
    </row>
    <row r="10" spans="1:27" ht="12.75">
      <c r="A10" s="5" t="s">
        <v>37</v>
      </c>
      <c r="B10" s="3"/>
      <c r="C10" s="22"/>
      <c r="D10" s="22"/>
      <c r="E10" s="23">
        <v>147272000</v>
      </c>
      <c r="F10" s="24">
        <v>147272000</v>
      </c>
      <c r="G10" s="24">
        <v>1621272</v>
      </c>
      <c r="H10" s="24">
        <v>3101243</v>
      </c>
      <c r="I10" s="24">
        <v>9604915</v>
      </c>
      <c r="J10" s="24">
        <v>14327430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14327430</v>
      </c>
      <c r="X10" s="24">
        <v>33865065</v>
      </c>
      <c r="Y10" s="24">
        <v>-19537635</v>
      </c>
      <c r="Z10" s="6">
        <v>-57.69</v>
      </c>
      <c r="AA10" s="22">
        <v>147272000</v>
      </c>
    </row>
    <row r="11" spans="1:27" ht="12.75">
      <c r="A11" s="5" t="s">
        <v>38</v>
      </c>
      <c r="B11" s="3"/>
      <c r="C11" s="22"/>
      <c r="D11" s="22"/>
      <c r="E11" s="23">
        <v>117862000</v>
      </c>
      <c r="F11" s="24">
        <v>117862000</v>
      </c>
      <c r="G11" s="24">
        <v>-11806998</v>
      </c>
      <c r="H11" s="24">
        <v>13578567</v>
      </c>
      <c r="I11" s="24">
        <v>5465204</v>
      </c>
      <c r="J11" s="24">
        <v>7236773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7236773</v>
      </c>
      <c r="X11" s="24">
        <v>16822000</v>
      </c>
      <c r="Y11" s="24">
        <v>-9585227</v>
      </c>
      <c r="Z11" s="6">
        <v>-56.98</v>
      </c>
      <c r="AA11" s="22">
        <v>117862000</v>
      </c>
    </row>
    <row r="12" spans="1:27" ht="12.75">
      <c r="A12" s="5" t="s">
        <v>39</v>
      </c>
      <c r="B12" s="3"/>
      <c r="C12" s="22"/>
      <c r="D12" s="22"/>
      <c r="E12" s="23">
        <v>1438061000</v>
      </c>
      <c r="F12" s="24">
        <v>1438061000</v>
      </c>
      <c r="G12" s="24">
        <v>43244827</v>
      </c>
      <c r="H12" s="24">
        <v>65280841</v>
      </c>
      <c r="I12" s="24">
        <v>121950103</v>
      </c>
      <c r="J12" s="24">
        <v>230475771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230475771</v>
      </c>
      <c r="X12" s="24">
        <v>333147000</v>
      </c>
      <c r="Y12" s="24">
        <v>-102671229</v>
      </c>
      <c r="Z12" s="6">
        <v>-30.82</v>
      </c>
      <c r="AA12" s="22">
        <v>1438061000</v>
      </c>
    </row>
    <row r="13" spans="1:27" ht="12.75">
      <c r="A13" s="5" t="s">
        <v>40</v>
      </c>
      <c r="B13" s="3"/>
      <c r="C13" s="22"/>
      <c r="D13" s="22"/>
      <c r="E13" s="23">
        <v>1619259074</v>
      </c>
      <c r="F13" s="24">
        <v>1619259074</v>
      </c>
      <c r="G13" s="24">
        <v>26835812</v>
      </c>
      <c r="H13" s="24">
        <v>135450416</v>
      </c>
      <c r="I13" s="24">
        <v>147806209</v>
      </c>
      <c r="J13" s="24">
        <v>310092437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310092437</v>
      </c>
      <c r="X13" s="24">
        <v>197128935</v>
      </c>
      <c r="Y13" s="24">
        <v>112963502</v>
      </c>
      <c r="Z13" s="6">
        <v>57.3</v>
      </c>
      <c r="AA13" s="22">
        <v>1619259074</v>
      </c>
    </row>
    <row r="14" spans="1:27" ht="12.75">
      <c r="A14" s="5" t="s">
        <v>41</v>
      </c>
      <c r="B14" s="3"/>
      <c r="C14" s="25"/>
      <c r="D14" s="25"/>
      <c r="E14" s="26">
        <v>180465000</v>
      </c>
      <c r="F14" s="27">
        <v>180465000</v>
      </c>
      <c r="G14" s="27">
        <v>-44714536</v>
      </c>
      <c r="H14" s="27">
        <v>137046</v>
      </c>
      <c r="I14" s="27">
        <v>13475472</v>
      </c>
      <c r="J14" s="27">
        <v>-31102018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-31102018</v>
      </c>
      <c r="X14" s="27">
        <v>695000</v>
      </c>
      <c r="Y14" s="27">
        <v>-31797018</v>
      </c>
      <c r="Z14" s="7">
        <v>-4575.11</v>
      </c>
      <c r="AA14" s="25">
        <v>180465000</v>
      </c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2663620000</v>
      </c>
      <c r="F15" s="21">
        <f t="shared" si="2"/>
        <v>2663620000</v>
      </c>
      <c r="G15" s="21">
        <f t="shared" si="2"/>
        <v>-124073442</v>
      </c>
      <c r="H15" s="21">
        <f t="shared" si="2"/>
        <v>168613707</v>
      </c>
      <c r="I15" s="21">
        <f t="shared" si="2"/>
        <v>206617801</v>
      </c>
      <c r="J15" s="21">
        <f t="shared" si="2"/>
        <v>251158066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251158066</v>
      </c>
      <c r="X15" s="21">
        <f t="shared" si="2"/>
        <v>454496751</v>
      </c>
      <c r="Y15" s="21">
        <f t="shared" si="2"/>
        <v>-203338685</v>
      </c>
      <c r="Z15" s="4">
        <f>+IF(X15&lt;&gt;0,+(Y15/X15)*100,0)</f>
        <v>-44.739304418041925</v>
      </c>
      <c r="AA15" s="19">
        <f>SUM(AA16:AA18)</f>
        <v>2663620000</v>
      </c>
    </row>
    <row r="16" spans="1:27" ht="12.75">
      <c r="A16" s="5" t="s">
        <v>43</v>
      </c>
      <c r="B16" s="3"/>
      <c r="C16" s="22"/>
      <c r="D16" s="22"/>
      <c r="E16" s="23">
        <v>707610000</v>
      </c>
      <c r="F16" s="24">
        <v>707610000</v>
      </c>
      <c r="G16" s="24">
        <v>5521356</v>
      </c>
      <c r="H16" s="24">
        <v>68081913</v>
      </c>
      <c r="I16" s="24">
        <v>92766400</v>
      </c>
      <c r="J16" s="24">
        <v>166369669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166369669</v>
      </c>
      <c r="X16" s="24">
        <v>114712501</v>
      </c>
      <c r="Y16" s="24">
        <v>51657168</v>
      </c>
      <c r="Z16" s="6">
        <v>45.03</v>
      </c>
      <c r="AA16" s="22">
        <v>707610000</v>
      </c>
    </row>
    <row r="17" spans="1:27" ht="12.75">
      <c r="A17" s="5" t="s">
        <v>44</v>
      </c>
      <c r="B17" s="3"/>
      <c r="C17" s="22"/>
      <c r="D17" s="22"/>
      <c r="E17" s="23">
        <v>1851210000</v>
      </c>
      <c r="F17" s="24">
        <v>1851210000</v>
      </c>
      <c r="G17" s="24">
        <v>-129594798</v>
      </c>
      <c r="H17" s="24">
        <v>100531794</v>
      </c>
      <c r="I17" s="24">
        <v>113851401</v>
      </c>
      <c r="J17" s="24">
        <v>84788397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84788397</v>
      </c>
      <c r="X17" s="24">
        <v>319575250</v>
      </c>
      <c r="Y17" s="24">
        <v>-234786853</v>
      </c>
      <c r="Z17" s="6">
        <v>-73.47</v>
      </c>
      <c r="AA17" s="22">
        <v>1851210000</v>
      </c>
    </row>
    <row r="18" spans="1:27" ht="12.75">
      <c r="A18" s="5" t="s">
        <v>45</v>
      </c>
      <c r="B18" s="3"/>
      <c r="C18" s="22"/>
      <c r="D18" s="22"/>
      <c r="E18" s="23">
        <v>104800000</v>
      </c>
      <c r="F18" s="24">
        <v>104800000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20209000</v>
      </c>
      <c r="Y18" s="24">
        <v>-20209000</v>
      </c>
      <c r="Z18" s="6">
        <v>-100</v>
      </c>
      <c r="AA18" s="22">
        <v>104800000</v>
      </c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27746385000</v>
      </c>
      <c r="F19" s="21">
        <f t="shared" si="3"/>
        <v>27746385000</v>
      </c>
      <c r="G19" s="21">
        <f t="shared" si="3"/>
        <v>2124879396</v>
      </c>
      <c r="H19" s="21">
        <f t="shared" si="3"/>
        <v>2101041693</v>
      </c>
      <c r="I19" s="21">
        <f t="shared" si="3"/>
        <v>2549956701</v>
      </c>
      <c r="J19" s="21">
        <f t="shared" si="3"/>
        <v>6775877790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6775877790</v>
      </c>
      <c r="X19" s="21">
        <f t="shared" si="3"/>
        <v>7694372022</v>
      </c>
      <c r="Y19" s="21">
        <f t="shared" si="3"/>
        <v>-918494232</v>
      </c>
      <c r="Z19" s="4">
        <f>+IF(X19&lt;&gt;0,+(Y19/X19)*100,0)</f>
        <v>-11.937221509095366</v>
      </c>
      <c r="AA19" s="19">
        <f>SUM(AA20:AA23)</f>
        <v>27746385000</v>
      </c>
    </row>
    <row r="20" spans="1:27" ht="12.75">
      <c r="A20" s="5" t="s">
        <v>47</v>
      </c>
      <c r="B20" s="3"/>
      <c r="C20" s="22"/>
      <c r="D20" s="22"/>
      <c r="E20" s="23">
        <v>16897923000</v>
      </c>
      <c r="F20" s="24">
        <v>16897923000</v>
      </c>
      <c r="G20" s="24">
        <v>1431593665</v>
      </c>
      <c r="H20" s="24">
        <v>1310894255</v>
      </c>
      <c r="I20" s="24">
        <v>1537333266</v>
      </c>
      <c r="J20" s="24">
        <v>4279821186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4279821186</v>
      </c>
      <c r="X20" s="24">
        <v>4953475017</v>
      </c>
      <c r="Y20" s="24">
        <v>-673653831</v>
      </c>
      <c r="Z20" s="6">
        <v>-13.6</v>
      </c>
      <c r="AA20" s="22">
        <v>16897923000</v>
      </c>
    </row>
    <row r="21" spans="1:27" ht="12.75">
      <c r="A21" s="5" t="s">
        <v>48</v>
      </c>
      <c r="B21" s="3"/>
      <c r="C21" s="22"/>
      <c r="D21" s="22"/>
      <c r="E21" s="23">
        <v>5631470400</v>
      </c>
      <c r="F21" s="24">
        <v>5631470400</v>
      </c>
      <c r="G21" s="24">
        <v>362523216</v>
      </c>
      <c r="H21" s="24">
        <v>382620679</v>
      </c>
      <c r="I21" s="24">
        <v>600399117</v>
      </c>
      <c r="J21" s="24">
        <v>1345543012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1345543012</v>
      </c>
      <c r="X21" s="24">
        <v>1424912353</v>
      </c>
      <c r="Y21" s="24">
        <v>-79369341</v>
      </c>
      <c r="Z21" s="6">
        <v>-5.57</v>
      </c>
      <c r="AA21" s="22">
        <v>5631470400</v>
      </c>
    </row>
    <row r="22" spans="1:27" ht="12.75">
      <c r="A22" s="5" t="s">
        <v>49</v>
      </c>
      <c r="B22" s="3"/>
      <c r="C22" s="25"/>
      <c r="D22" s="25"/>
      <c r="E22" s="26">
        <v>3754313600</v>
      </c>
      <c r="F22" s="27">
        <v>3754313600</v>
      </c>
      <c r="G22" s="27">
        <v>216451207</v>
      </c>
      <c r="H22" s="27">
        <v>285067457</v>
      </c>
      <c r="I22" s="27">
        <v>312401073</v>
      </c>
      <c r="J22" s="27">
        <v>813919737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813919737</v>
      </c>
      <c r="X22" s="27">
        <v>949941569</v>
      </c>
      <c r="Y22" s="27">
        <v>-136021832</v>
      </c>
      <c r="Z22" s="7">
        <v>-14.32</v>
      </c>
      <c r="AA22" s="25">
        <v>3754313600</v>
      </c>
    </row>
    <row r="23" spans="1:27" ht="12.75">
      <c r="A23" s="5" t="s">
        <v>50</v>
      </c>
      <c r="B23" s="3"/>
      <c r="C23" s="22"/>
      <c r="D23" s="22"/>
      <c r="E23" s="23">
        <v>1462678000</v>
      </c>
      <c r="F23" s="24">
        <v>1462678000</v>
      </c>
      <c r="G23" s="24">
        <v>114311308</v>
      </c>
      <c r="H23" s="24">
        <v>122459302</v>
      </c>
      <c r="I23" s="24">
        <v>99823245</v>
      </c>
      <c r="J23" s="24">
        <v>336593855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336593855</v>
      </c>
      <c r="X23" s="24">
        <v>366043083</v>
      </c>
      <c r="Y23" s="24">
        <v>-29449228</v>
      </c>
      <c r="Z23" s="6">
        <v>-8.05</v>
      </c>
      <c r="AA23" s="22">
        <v>1462678000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48931980074</v>
      </c>
      <c r="F25" s="46">
        <f t="shared" si="4"/>
        <v>48931980074</v>
      </c>
      <c r="G25" s="46">
        <f t="shared" si="4"/>
        <v>4344565586</v>
      </c>
      <c r="H25" s="46">
        <f t="shared" si="4"/>
        <v>3308210885</v>
      </c>
      <c r="I25" s="46">
        <f t="shared" si="4"/>
        <v>3982073418</v>
      </c>
      <c r="J25" s="46">
        <f t="shared" si="4"/>
        <v>11634849889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11634849889</v>
      </c>
      <c r="X25" s="46">
        <f t="shared" si="4"/>
        <v>12494868522</v>
      </c>
      <c r="Y25" s="46">
        <f t="shared" si="4"/>
        <v>-860018633</v>
      </c>
      <c r="Z25" s="47">
        <f>+IF(X25&lt;&gt;0,+(Y25/X25)*100,0)</f>
        <v>-6.882974650639545</v>
      </c>
      <c r="AA25" s="44">
        <f>+AA5+AA9+AA15+AA19+AA24</f>
        <v>48931980074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7577598568</v>
      </c>
      <c r="F28" s="21">
        <f t="shared" si="5"/>
        <v>7577598568</v>
      </c>
      <c r="G28" s="21">
        <f t="shared" si="5"/>
        <v>50824771</v>
      </c>
      <c r="H28" s="21">
        <f t="shared" si="5"/>
        <v>567075272</v>
      </c>
      <c r="I28" s="21">
        <f t="shared" si="5"/>
        <v>843250361</v>
      </c>
      <c r="J28" s="21">
        <f t="shared" si="5"/>
        <v>1461150404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1461150404</v>
      </c>
      <c r="X28" s="21">
        <f t="shared" si="5"/>
        <v>1804663216</v>
      </c>
      <c r="Y28" s="21">
        <f t="shared" si="5"/>
        <v>-343512812</v>
      </c>
      <c r="Z28" s="4">
        <f>+IF(X28&lt;&gt;0,+(Y28/X28)*100,0)</f>
        <v>-19.034732295446755</v>
      </c>
      <c r="AA28" s="19">
        <f>SUM(AA29:AA31)</f>
        <v>7577598568</v>
      </c>
    </row>
    <row r="29" spans="1:27" ht="12.75">
      <c r="A29" s="5" t="s">
        <v>33</v>
      </c>
      <c r="B29" s="3"/>
      <c r="C29" s="22"/>
      <c r="D29" s="22"/>
      <c r="E29" s="23">
        <v>1443035000</v>
      </c>
      <c r="F29" s="24">
        <v>1443035000</v>
      </c>
      <c r="G29" s="24">
        <v>-109001424</v>
      </c>
      <c r="H29" s="24">
        <v>119210757</v>
      </c>
      <c r="I29" s="24">
        <v>222048321</v>
      </c>
      <c r="J29" s="24">
        <v>232257654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232257654</v>
      </c>
      <c r="X29" s="24">
        <v>342099001</v>
      </c>
      <c r="Y29" s="24">
        <v>-109841347</v>
      </c>
      <c r="Z29" s="6">
        <v>-32.11</v>
      </c>
      <c r="AA29" s="22">
        <v>1443035000</v>
      </c>
    </row>
    <row r="30" spans="1:27" ht="12.75">
      <c r="A30" s="5" t="s">
        <v>34</v>
      </c>
      <c r="B30" s="3"/>
      <c r="C30" s="25"/>
      <c r="D30" s="25"/>
      <c r="E30" s="26">
        <v>3935840000</v>
      </c>
      <c r="F30" s="27">
        <v>3935840000</v>
      </c>
      <c r="G30" s="27">
        <v>173952454</v>
      </c>
      <c r="H30" s="27">
        <v>313187350</v>
      </c>
      <c r="I30" s="27">
        <v>332650256</v>
      </c>
      <c r="J30" s="27">
        <v>819790060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819790060</v>
      </c>
      <c r="X30" s="27">
        <v>971570249</v>
      </c>
      <c r="Y30" s="27">
        <v>-151780189</v>
      </c>
      <c r="Z30" s="7">
        <v>-15.62</v>
      </c>
      <c r="AA30" s="25">
        <v>3935840000</v>
      </c>
    </row>
    <row r="31" spans="1:27" ht="12.75">
      <c r="A31" s="5" t="s">
        <v>35</v>
      </c>
      <c r="B31" s="3"/>
      <c r="C31" s="22"/>
      <c r="D31" s="22"/>
      <c r="E31" s="23">
        <v>2198723568</v>
      </c>
      <c r="F31" s="24">
        <v>2198723568</v>
      </c>
      <c r="G31" s="24">
        <v>-14126259</v>
      </c>
      <c r="H31" s="24">
        <v>134677165</v>
      </c>
      <c r="I31" s="24">
        <v>288551784</v>
      </c>
      <c r="J31" s="24">
        <v>409102690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409102690</v>
      </c>
      <c r="X31" s="24">
        <v>490993966</v>
      </c>
      <c r="Y31" s="24">
        <v>-81891276</v>
      </c>
      <c r="Z31" s="6">
        <v>-16.68</v>
      </c>
      <c r="AA31" s="22">
        <v>2198723568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7687543000</v>
      </c>
      <c r="F32" s="21">
        <f t="shared" si="6"/>
        <v>7687543000</v>
      </c>
      <c r="G32" s="21">
        <f t="shared" si="6"/>
        <v>246484666</v>
      </c>
      <c r="H32" s="21">
        <f t="shared" si="6"/>
        <v>634525496</v>
      </c>
      <c r="I32" s="21">
        <f t="shared" si="6"/>
        <v>843046406</v>
      </c>
      <c r="J32" s="21">
        <f t="shared" si="6"/>
        <v>1724056568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1724056568</v>
      </c>
      <c r="X32" s="21">
        <f t="shared" si="6"/>
        <v>1680424914</v>
      </c>
      <c r="Y32" s="21">
        <f t="shared" si="6"/>
        <v>43631654</v>
      </c>
      <c r="Z32" s="4">
        <f>+IF(X32&lt;&gt;0,+(Y32/X32)*100,0)</f>
        <v>2.596465550855312</v>
      </c>
      <c r="AA32" s="19">
        <f>SUM(AA33:AA37)</f>
        <v>7687543000</v>
      </c>
    </row>
    <row r="33" spans="1:27" ht="12.75">
      <c r="A33" s="5" t="s">
        <v>37</v>
      </c>
      <c r="B33" s="3"/>
      <c r="C33" s="22"/>
      <c r="D33" s="22"/>
      <c r="E33" s="23">
        <v>1465067000</v>
      </c>
      <c r="F33" s="24">
        <v>1465067000</v>
      </c>
      <c r="G33" s="24">
        <v>-25892006</v>
      </c>
      <c r="H33" s="24">
        <v>52664377</v>
      </c>
      <c r="I33" s="24">
        <v>69005607</v>
      </c>
      <c r="J33" s="24">
        <v>95777978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95777978</v>
      </c>
      <c r="X33" s="24">
        <v>292550246</v>
      </c>
      <c r="Y33" s="24">
        <v>-196772268</v>
      </c>
      <c r="Z33" s="6">
        <v>-67.26</v>
      </c>
      <c r="AA33" s="22">
        <v>1465067000</v>
      </c>
    </row>
    <row r="34" spans="1:27" ht="12.75">
      <c r="A34" s="5" t="s">
        <v>38</v>
      </c>
      <c r="B34" s="3"/>
      <c r="C34" s="22"/>
      <c r="D34" s="22"/>
      <c r="E34" s="23">
        <v>897770000</v>
      </c>
      <c r="F34" s="24">
        <v>897770000</v>
      </c>
      <c r="G34" s="24">
        <v>86504915</v>
      </c>
      <c r="H34" s="24">
        <v>126129274</v>
      </c>
      <c r="I34" s="24">
        <v>117103922</v>
      </c>
      <c r="J34" s="24">
        <v>329738111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329738111</v>
      </c>
      <c r="X34" s="24">
        <v>187317751</v>
      </c>
      <c r="Y34" s="24">
        <v>142420360</v>
      </c>
      <c r="Z34" s="6">
        <v>76.03</v>
      </c>
      <c r="AA34" s="22">
        <v>897770000</v>
      </c>
    </row>
    <row r="35" spans="1:27" ht="12.75">
      <c r="A35" s="5" t="s">
        <v>39</v>
      </c>
      <c r="B35" s="3"/>
      <c r="C35" s="22"/>
      <c r="D35" s="22"/>
      <c r="E35" s="23">
        <v>3236961000</v>
      </c>
      <c r="F35" s="24">
        <v>3236961000</v>
      </c>
      <c r="G35" s="24">
        <v>101718856</v>
      </c>
      <c r="H35" s="24">
        <v>262981740</v>
      </c>
      <c r="I35" s="24">
        <v>420946635</v>
      </c>
      <c r="J35" s="24">
        <v>785647231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785647231</v>
      </c>
      <c r="X35" s="24">
        <v>750768749</v>
      </c>
      <c r="Y35" s="24">
        <v>34878482</v>
      </c>
      <c r="Z35" s="6">
        <v>4.65</v>
      </c>
      <c r="AA35" s="22">
        <v>3236961000</v>
      </c>
    </row>
    <row r="36" spans="1:27" ht="12.75">
      <c r="A36" s="5" t="s">
        <v>40</v>
      </c>
      <c r="B36" s="3"/>
      <c r="C36" s="22"/>
      <c r="D36" s="22"/>
      <c r="E36" s="23">
        <v>1312254000</v>
      </c>
      <c r="F36" s="24">
        <v>1312254000</v>
      </c>
      <c r="G36" s="24">
        <v>37946882</v>
      </c>
      <c r="H36" s="24">
        <v>100483968</v>
      </c>
      <c r="I36" s="24">
        <v>155972936</v>
      </c>
      <c r="J36" s="24">
        <v>294403786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294403786</v>
      </c>
      <c r="X36" s="24">
        <v>277975917</v>
      </c>
      <c r="Y36" s="24">
        <v>16427869</v>
      </c>
      <c r="Z36" s="6">
        <v>5.91</v>
      </c>
      <c r="AA36" s="22">
        <v>1312254000</v>
      </c>
    </row>
    <row r="37" spans="1:27" ht="12.75">
      <c r="A37" s="5" t="s">
        <v>41</v>
      </c>
      <c r="B37" s="3"/>
      <c r="C37" s="25"/>
      <c r="D37" s="25"/>
      <c r="E37" s="26">
        <v>775491000</v>
      </c>
      <c r="F37" s="27">
        <v>775491000</v>
      </c>
      <c r="G37" s="27">
        <v>46206019</v>
      </c>
      <c r="H37" s="27">
        <v>92266137</v>
      </c>
      <c r="I37" s="27">
        <v>80017306</v>
      </c>
      <c r="J37" s="27">
        <v>218489462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218489462</v>
      </c>
      <c r="X37" s="27">
        <v>171812251</v>
      </c>
      <c r="Y37" s="27">
        <v>46677211</v>
      </c>
      <c r="Z37" s="7">
        <v>27.17</v>
      </c>
      <c r="AA37" s="25">
        <v>775491000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5092506254</v>
      </c>
      <c r="F38" s="21">
        <f t="shared" si="7"/>
        <v>5092506254</v>
      </c>
      <c r="G38" s="21">
        <f t="shared" si="7"/>
        <v>191379049</v>
      </c>
      <c r="H38" s="21">
        <f t="shared" si="7"/>
        <v>344265164</v>
      </c>
      <c r="I38" s="21">
        <f t="shared" si="7"/>
        <v>387495032</v>
      </c>
      <c r="J38" s="21">
        <f t="shared" si="7"/>
        <v>923139245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923139245</v>
      </c>
      <c r="X38" s="21">
        <f t="shared" si="7"/>
        <v>1225711690</v>
      </c>
      <c r="Y38" s="21">
        <f t="shared" si="7"/>
        <v>-302572445</v>
      </c>
      <c r="Z38" s="4">
        <f>+IF(X38&lt;&gt;0,+(Y38/X38)*100,0)</f>
        <v>-24.685449887485365</v>
      </c>
      <c r="AA38" s="19">
        <f>SUM(AA39:AA41)</f>
        <v>5092506254</v>
      </c>
    </row>
    <row r="39" spans="1:27" ht="12.75">
      <c r="A39" s="5" t="s">
        <v>43</v>
      </c>
      <c r="B39" s="3"/>
      <c r="C39" s="22"/>
      <c r="D39" s="22"/>
      <c r="E39" s="23">
        <v>1626968000</v>
      </c>
      <c r="F39" s="24">
        <v>1626968000</v>
      </c>
      <c r="G39" s="24">
        <v>12055137</v>
      </c>
      <c r="H39" s="24">
        <v>94217629</v>
      </c>
      <c r="I39" s="24">
        <v>123950680</v>
      </c>
      <c r="J39" s="24">
        <v>230223446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230223446</v>
      </c>
      <c r="X39" s="24">
        <v>365629440</v>
      </c>
      <c r="Y39" s="24">
        <v>-135405994</v>
      </c>
      <c r="Z39" s="6">
        <v>-37.03</v>
      </c>
      <c r="AA39" s="22">
        <v>1626968000</v>
      </c>
    </row>
    <row r="40" spans="1:27" ht="12.75">
      <c r="A40" s="5" t="s">
        <v>44</v>
      </c>
      <c r="B40" s="3"/>
      <c r="C40" s="22"/>
      <c r="D40" s="22"/>
      <c r="E40" s="23">
        <v>3269899000</v>
      </c>
      <c r="F40" s="24">
        <v>3269899000</v>
      </c>
      <c r="G40" s="24">
        <v>179323912</v>
      </c>
      <c r="H40" s="24">
        <v>250047535</v>
      </c>
      <c r="I40" s="24">
        <v>263544352</v>
      </c>
      <c r="J40" s="24">
        <v>692915799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692915799</v>
      </c>
      <c r="X40" s="24">
        <v>813042501</v>
      </c>
      <c r="Y40" s="24">
        <v>-120126702</v>
      </c>
      <c r="Z40" s="6">
        <v>-14.77</v>
      </c>
      <c r="AA40" s="22">
        <v>3269899000</v>
      </c>
    </row>
    <row r="41" spans="1:27" ht="12.75">
      <c r="A41" s="5" t="s">
        <v>45</v>
      </c>
      <c r="B41" s="3"/>
      <c r="C41" s="22"/>
      <c r="D41" s="22"/>
      <c r="E41" s="23">
        <v>195639254</v>
      </c>
      <c r="F41" s="24">
        <v>195639254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47039749</v>
      </c>
      <c r="Y41" s="24">
        <v>-47039749</v>
      </c>
      <c r="Z41" s="6">
        <v>-100</v>
      </c>
      <c r="AA41" s="22">
        <v>195639254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25364711000</v>
      </c>
      <c r="F42" s="21">
        <f t="shared" si="8"/>
        <v>25364711000</v>
      </c>
      <c r="G42" s="21">
        <f t="shared" si="8"/>
        <v>2626916690</v>
      </c>
      <c r="H42" s="21">
        <f t="shared" si="8"/>
        <v>2690498199</v>
      </c>
      <c r="I42" s="21">
        <f t="shared" si="8"/>
        <v>1788093646</v>
      </c>
      <c r="J42" s="21">
        <f t="shared" si="8"/>
        <v>7105508535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7105508535</v>
      </c>
      <c r="X42" s="21">
        <f t="shared" si="8"/>
        <v>7310139168</v>
      </c>
      <c r="Y42" s="21">
        <f t="shared" si="8"/>
        <v>-204630633</v>
      </c>
      <c r="Z42" s="4">
        <f>+IF(X42&lt;&gt;0,+(Y42/X42)*100,0)</f>
        <v>-2.799271372230051</v>
      </c>
      <c r="AA42" s="19">
        <f>SUM(AA43:AA46)</f>
        <v>25364711000</v>
      </c>
    </row>
    <row r="43" spans="1:27" ht="12.75">
      <c r="A43" s="5" t="s">
        <v>47</v>
      </c>
      <c r="B43" s="3"/>
      <c r="C43" s="22"/>
      <c r="D43" s="22"/>
      <c r="E43" s="23">
        <v>15344993000</v>
      </c>
      <c r="F43" s="24">
        <v>15344993000</v>
      </c>
      <c r="G43" s="24">
        <v>1794863938</v>
      </c>
      <c r="H43" s="24">
        <v>1819835201</v>
      </c>
      <c r="I43" s="24">
        <v>946209971</v>
      </c>
      <c r="J43" s="24">
        <v>4560909110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4560909110</v>
      </c>
      <c r="X43" s="24">
        <v>4827458169</v>
      </c>
      <c r="Y43" s="24">
        <v>-266549059</v>
      </c>
      <c r="Z43" s="6">
        <v>-5.52</v>
      </c>
      <c r="AA43" s="22">
        <v>15344993000</v>
      </c>
    </row>
    <row r="44" spans="1:27" ht="12.75">
      <c r="A44" s="5" t="s">
        <v>48</v>
      </c>
      <c r="B44" s="3"/>
      <c r="C44" s="22"/>
      <c r="D44" s="22"/>
      <c r="E44" s="23">
        <v>4807791600</v>
      </c>
      <c r="F44" s="24">
        <v>4807791600</v>
      </c>
      <c r="G44" s="24">
        <v>540223736</v>
      </c>
      <c r="H44" s="24">
        <v>574235961</v>
      </c>
      <c r="I44" s="24">
        <v>561038286</v>
      </c>
      <c r="J44" s="24">
        <v>1675497983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1675497983</v>
      </c>
      <c r="X44" s="24">
        <v>1207270571</v>
      </c>
      <c r="Y44" s="24">
        <v>468227412</v>
      </c>
      <c r="Z44" s="6">
        <v>38.78</v>
      </c>
      <c r="AA44" s="22">
        <v>4807791600</v>
      </c>
    </row>
    <row r="45" spans="1:27" ht="12.75">
      <c r="A45" s="5" t="s">
        <v>49</v>
      </c>
      <c r="B45" s="3"/>
      <c r="C45" s="25"/>
      <c r="D45" s="25"/>
      <c r="E45" s="26">
        <v>3205194400</v>
      </c>
      <c r="F45" s="27">
        <v>3205194400</v>
      </c>
      <c r="G45" s="27">
        <v>110508765</v>
      </c>
      <c r="H45" s="27">
        <v>127113678</v>
      </c>
      <c r="I45" s="27">
        <v>126580649</v>
      </c>
      <c r="J45" s="27">
        <v>364203092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364203092</v>
      </c>
      <c r="X45" s="27">
        <v>804847048</v>
      </c>
      <c r="Y45" s="27">
        <v>-440643956</v>
      </c>
      <c r="Z45" s="7">
        <v>-54.75</v>
      </c>
      <c r="AA45" s="25">
        <v>3205194400</v>
      </c>
    </row>
    <row r="46" spans="1:27" ht="12.75">
      <c r="A46" s="5" t="s">
        <v>50</v>
      </c>
      <c r="B46" s="3"/>
      <c r="C46" s="22"/>
      <c r="D46" s="22"/>
      <c r="E46" s="23">
        <v>2006732000</v>
      </c>
      <c r="F46" s="24">
        <v>2006732000</v>
      </c>
      <c r="G46" s="24">
        <v>181320251</v>
      </c>
      <c r="H46" s="24">
        <v>169313359</v>
      </c>
      <c r="I46" s="24">
        <v>154264740</v>
      </c>
      <c r="J46" s="24">
        <v>504898350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504898350</v>
      </c>
      <c r="X46" s="24">
        <v>470563380</v>
      </c>
      <c r="Y46" s="24">
        <v>34334970</v>
      </c>
      <c r="Z46" s="6">
        <v>7.3</v>
      </c>
      <c r="AA46" s="22">
        <v>2006732000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45722358822</v>
      </c>
      <c r="F48" s="46">
        <f t="shared" si="9"/>
        <v>45722358822</v>
      </c>
      <c r="G48" s="46">
        <f t="shared" si="9"/>
        <v>3115605176</v>
      </c>
      <c r="H48" s="46">
        <f t="shared" si="9"/>
        <v>4236364131</v>
      </c>
      <c r="I48" s="46">
        <f t="shared" si="9"/>
        <v>3861885445</v>
      </c>
      <c r="J48" s="46">
        <f t="shared" si="9"/>
        <v>11213854752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11213854752</v>
      </c>
      <c r="X48" s="46">
        <f t="shared" si="9"/>
        <v>12020938988</v>
      </c>
      <c r="Y48" s="46">
        <f t="shared" si="9"/>
        <v>-807084236</v>
      </c>
      <c r="Z48" s="47">
        <f>+IF(X48&lt;&gt;0,+(Y48/X48)*100,0)</f>
        <v>-6.713986626216791</v>
      </c>
      <c r="AA48" s="44">
        <f>+AA28+AA32+AA38+AA42+AA47</f>
        <v>45722358822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3209621252</v>
      </c>
      <c r="F49" s="50">
        <f t="shared" si="10"/>
        <v>3209621252</v>
      </c>
      <c r="G49" s="50">
        <f t="shared" si="10"/>
        <v>1228960410</v>
      </c>
      <c r="H49" s="50">
        <f t="shared" si="10"/>
        <v>-928153246</v>
      </c>
      <c r="I49" s="50">
        <f t="shared" si="10"/>
        <v>120187973</v>
      </c>
      <c r="J49" s="50">
        <f t="shared" si="10"/>
        <v>420995137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420995137</v>
      </c>
      <c r="X49" s="50">
        <f>IF(F25=F48,0,X25-X48)</f>
        <v>473929534</v>
      </c>
      <c r="Y49" s="50">
        <f t="shared" si="10"/>
        <v>-52934397</v>
      </c>
      <c r="Z49" s="51">
        <f>+IF(X49&lt;&gt;0,+(Y49/X49)*100,0)</f>
        <v>-11.169254752543022</v>
      </c>
      <c r="AA49" s="48">
        <f>+AA25-AA48</f>
        <v>3209621252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9410674284</v>
      </c>
      <c r="F5" s="21">
        <f t="shared" si="0"/>
        <v>9410674284</v>
      </c>
      <c r="G5" s="21">
        <f t="shared" si="0"/>
        <v>1288236807</v>
      </c>
      <c r="H5" s="21">
        <f t="shared" si="0"/>
        <v>1010787162</v>
      </c>
      <c r="I5" s="21">
        <f t="shared" si="0"/>
        <v>549272553</v>
      </c>
      <c r="J5" s="21">
        <f t="shared" si="0"/>
        <v>2848296522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2848296522</v>
      </c>
      <c r="X5" s="21">
        <f t="shared" si="0"/>
        <v>2572964620</v>
      </c>
      <c r="Y5" s="21">
        <f t="shared" si="0"/>
        <v>275331902</v>
      </c>
      <c r="Z5" s="4">
        <f>+IF(X5&lt;&gt;0,+(Y5/X5)*100,0)</f>
        <v>10.700959502505713</v>
      </c>
      <c r="AA5" s="19">
        <f>SUM(AA6:AA8)</f>
        <v>9410674284</v>
      </c>
    </row>
    <row r="6" spans="1:27" ht="12.75">
      <c r="A6" s="5" t="s">
        <v>33</v>
      </c>
      <c r="B6" s="3"/>
      <c r="C6" s="22"/>
      <c r="D6" s="22"/>
      <c r="E6" s="23">
        <v>64255159</v>
      </c>
      <c r="F6" s="24">
        <v>64255159</v>
      </c>
      <c r="G6" s="24"/>
      <c r="H6" s="24">
        <v>806023</v>
      </c>
      <c r="I6" s="24">
        <v>409566</v>
      </c>
      <c r="J6" s="24">
        <v>1215589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1215589</v>
      </c>
      <c r="X6" s="24">
        <v>16063788</v>
      </c>
      <c r="Y6" s="24">
        <v>-14848199</v>
      </c>
      <c r="Z6" s="6">
        <v>-92.43</v>
      </c>
      <c r="AA6" s="22">
        <v>64255159</v>
      </c>
    </row>
    <row r="7" spans="1:27" ht="12.75">
      <c r="A7" s="5" t="s">
        <v>34</v>
      </c>
      <c r="B7" s="3"/>
      <c r="C7" s="25"/>
      <c r="D7" s="25"/>
      <c r="E7" s="26">
        <v>9164886285</v>
      </c>
      <c r="F7" s="27">
        <v>9164886285</v>
      </c>
      <c r="G7" s="27">
        <v>1277741671</v>
      </c>
      <c r="H7" s="27">
        <v>993099098</v>
      </c>
      <c r="I7" s="27">
        <v>533904310</v>
      </c>
      <c r="J7" s="27">
        <v>2804745079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2804745079</v>
      </c>
      <c r="X7" s="27">
        <v>2511517621</v>
      </c>
      <c r="Y7" s="27">
        <v>293227458</v>
      </c>
      <c r="Z7" s="7">
        <v>11.68</v>
      </c>
      <c r="AA7" s="25">
        <v>9164886285</v>
      </c>
    </row>
    <row r="8" spans="1:27" ht="12.75">
      <c r="A8" s="5" t="s">
        <v>35</v>
      </c>
      <c r="B8" s="3"/>
      <c r="C8" s="22"/>
      <c r="D8" s="22"/>
      <c r="E8" s="23">
        <v>181532840</v>
      </c>
      <c r="F8" s="24">
        <v>181532840</v>
      </c>
      <c r="G8" s="24">
        <v>10495136</v>
      </c>
      <c r="H8" s="24">
        <v>16882041</v>
      </c>
      <c r="I8" s="24">
        <v>14958677</v>
      </c>
      <c r="J8" s="24">
        <v>42335854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42335854</v>
      </c>
      <c r="X8" s="24">
        <v>45383211</v>
      </c>
      <c r="Y8" s="24">
        <v>-3047357</v>
      </c>
      <c r="Z8" s="6">
        <v>-6.71</v>
      </c>
      <c r="AA8" s="22">
        <v>181532840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1260256171</v>
      </c>
      <c r="F9" s="21">
        <f t="shared" si="1"/>
        <v>1260256171</v>
      </c>
      <c r="G9" s="21">
        <f t="shared" si="1"/>
        <v>6054630</v>
      </c>
      <c r="H9" s="21">
        <f t="shared" si="1"/>
        <v>64791657</v>
      </c>
      <c r="I9" s="21">
        <f t="shared" si="1"/>
        <v>105082937</v>
      </c>
      <c r="J9" s="21">
        <f t="shared" si="1"/>
        <v>175929224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175929224</v>
      </c>
      <c r="X9" s="21">
        <f t="shared" si="1"/>
        <v>335620432</v>
      </c>
      <c r="Y9" s="21">
        <f t="shared" si="1"/>
        <v>-159691208</v>
      </c>
      <c r="Z9" s="4">
        <f>+IF(X9&lt;&gt;0,+(Y9/X9)*100,0)</f>
        <v>-47.580895790039385</v>
      </c>
      <c r="AA9" s="19">
        <f>SUM(AA10:AA14)</f>
        <v>1260256171</v>
      </c>
    </row>
    <row r="10" spans="1:27" ht="12.75">
      <c r="A10" s="5" t="s">
        <v>37</v>
      </c>
      <c r="B10" s="3"/>
      <c r="C10" s="22"/>
      <c r="D10" s="22"/>
      <c r="E10" s="23">
        <v>41984190</v>
      </c>
      <c r="F10" s="24">
        <v>41984190</v>
      </c>
      <c r="G10" s="24">
        <v>1528045</v>
      </c>
      <c r="H10" s="24">
        <v>1731964</v>
      </c>
      <c r="I10" s="24">
        <v>3262048</v>
      </c>
      <c r="J10" s="24">
        <v>6522057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6522057</v>
      </c>
      <c r="X10" s="24">
        <v>12846777</v>
      </c>
      <c r="Y10" s="24">
        <v>-6324720</v>
      </c>
      <c r="Z10" s="6">
        <v>-49.23</v>
      </c>
      <c r="AA10" s="22">
        <v>41984190</v>
      </c>
    </row>
    <row r="11" spans="1:27" ht="12.75">
      <c r="A11" s="5" t="s">
        <v>38</v>
      </c>
      <c r="B11" s="3"/>
      <c r="C11" s="22"/>
      <c r="D11" s="22"/>
      <c r="E11" s="23">
        <v>19744144</v>
      </c>
      <c r="F11" s="24">
        <v>19744144</v>
      </c>
      <c r="G11" s="24">
        <v>601275</v>
      </c>
      <c r="H11" s="24">
        <v>1009755</v>
      </c>
      <c r="I11" s="24">
        <v>2909091</v>
      </c>
      <c r="J11" s="24">
        <v>4520121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4520121</v>
      </c>
      <c r="X11" s="24">
        <v>4936039</v>
      </c>
      <c r="Y11" s="24">
        <v>-415918</v>
      </c>
      <c r="Z11" s="6">
        <v>-8.43</v>
      </c>
      <c r="AA11" s="22">
        <v>19744144</v>
      </c>
    </row>
    <row r="12" spans="1:27" ht="12.75">
      <c r="A12" s="5" t="s">
        <v>39</v>
      </c>
      <c r="B12" s="3"/>
      <c r="C12" s="22"/>
      <c r="D12" s="22"/>
      <c r="E12" s="23">
        <v>210095583</v>
      </c>
      <c r="F12" s="24">
        <v>210095583</v>
      </c>
      <c r="G12" s="24">
        <v>1615034</v>
      </c>
      <c r="H12" s="24">
        <v>2005580</v>
      </c>
      <c r="I12" s="24">
        <v>60233988</v>
      </c>
      <c r="J12" s="24">
        <v>63854602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63854602</v>
      </c>
      <c r="X12" s="24">
        <v>52523895</v>
      </c>
      <c r="Y12" s="24">
        <v>11330707</v>
      </c>
      <c r="Z12" s="6">
        <v>21.57</v>
      </c>
      <c r="AA12" s="22">
        <v>210095583</v>
      </c>
    </row>
    <row r="13" spans="1:27" ht="12.75">
      <c r="A13" s="5" t="s">
        <v>40</v>
      </c>
      <c r="B13" s="3"/>
      <c r="C13" s="22"/>
      <c r="D13" s="22"/>
      <c r="E13" s="23">
        <v>859607908</v>
      </c>
      <c r="F13" s="24">
        <v>859607908</v>
      </c>
      <c r="G13" s="24">
        <v>2076692</v>
      </c>
      <c r="H13" s="24">
        <v>34541366</v>
      </c>
      <c r="I13" s="24">
        <v>35632256</v>
      </c>
      <c r="J13" s="24">
        <v>72250314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72250314</v>
      </c>
      <c r="X13" s="24">
        <v>212604216</v>
      </c>
      <c r="Y13" s="24">
        <v>-140353902</v>
      </c>
      <c r="Z13" s="6">
        <v>-66.02</v>
      </c>
      <c r="AA13" s="22">
        <v>859607908</v>
      </c>
    </row>
    <row r="14" spans="1:27" ht="12.75">
      <c r="A14" s="5" t="s">
        <v>41</v>
      </c>
      <c r="B14" s="3"/>
      <c r="C14" s="25"/>
      <c r="D14" s="25"/>
      <c r="E14" s="26">
        <v>128824346</v>
      </c>
      <c r="F14" s="27">
        <v>128824346</v>
      </c>
      <c r="G14" s="27">
        <v>233584</v>
      </c>
      <c r="H14" s="27">
        <v>25502992</v>
      </c>
      <c r="I14" s="27">
        <v>3045554</v>
      </c>
      <c r="J14" s="27">
        <v>28782130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28782130</v>
      </c>
      <c r="X14" s="27">
        <v>52709505</v>
      </c>
      <c r="Y14" s="27">
        <v>-23927375</v>
      </c>
      <c r="Z14" s="7">
        <v>-45.39</v>
      </c>
      <c r="AA14" s="25">
        <v>128824346</v>
      </c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1811302738</v>
      </c>
      <c r="F15" s="21">
        <f t="shared" si="2"/>
        <v>1811302738</v>
      </c>
      <c r="G15" s="21">
        <f t="shared" si="2"/>
        <v>31369809</v>
      </c>
      <c r="H15" s="21">
        <f t="shared" si="2"/>
        <v>63415294</v>
      </c>
      <c r="I15" s="21">
        <f t="shared" si="2"/>
        <v>157023181</v>
      </c>
      <c r="J15" s="21">
        <f t="shared" si="2"/>
        <v>251808284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251808284</v>
      </c>
      <c r="X15" s="21">
        <f t="shared" si="2"/>
        <v>470566759</v>
      </c>
      <c r="Y15" s="21">
        <f t="shared" si="2"/>
        <v>-218758475</v>
      </c>
      <c r="Z15" s="4">
        <f>+IF(X15&lt;&gt;0,+(Y15/X15)*100,0)</f>
        <v>-46.4882975297454</v>
      </c>
      <c r="AA15" s="19">
        <f>SUM(AA16:AA18)</f>
        <v>1811302738</v>
      </c>
    </row>
    <row r="16" spans="1:27" ht="12.75">
      <c r="A16" s="5" t="s">
        <v>43</v>
      </c>
      <c r="B16" s="3"/>
      <c r="C16" s="22"/>
      <c r="D16" s="22"/>
      <c r="E16" s="23">
        <v>272756169</v>
      </c>
      <c r="F16" s="24">
        <v>272756169</v>
      </c>
      <c r="G16" s="24">
        <v>30116620</v>
      </c>
      <c r="H16" s="24">
        <v>5453538</v>
      </c>
      <c r="I16" s="24">
        <v>22195617</v>
      </c>
      <c r="J16" s="24">
        <v>57765775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57765775</v>
      </c>
      <c r="X16" s="24">
        <v>86388373</v>
      </c>
      <c r="Y16" s="24">
        <v>-28622598</v>
      </c>
      <c r="Z16" s="6">
        <v>-33.13</v>
      </c>
      <c r="AA16" s="22">
        <v>272756169</v>
      </c>
    </row>
    <row r="17" spans="1:27" ht="12.75">
      <c r="A17" s="5" t="s">
        <v>44</v>
      </c>
      <c r="B17" s="3"/>
      <c r="C17" s="22"/>
      <c r="D17" s="22"/>
      <c r="E17" s="23">
        <v>1538261993</v>
      </c>
      <c r="F17" s="24">
        <v>1538261993</v>
      </c>
      <c r="G17" s="24">
        <v>1253189</v>
      </c>
      <c r="H17" s="24">
        <v>57961756</v>
      </c>
      <c r="I17" s="24">
        <v>134827564</v>
      </c>
      <c r="J17" s="24">
        <v>194042509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194042509</v>
      </c>
      <c r="X17" s="24">
        <v>384107243</v>
      </c>
      <c r="Y17" s="24">
        <v>-190064734</v>
      </c>
      <c r="Z17" s="6">
        <v>-49.48</v>
      </c>
      <c r="AA17" s="22">
        <v>1538261993</v>
      </c>
    </row>
    <row r="18" spans="1:27" ht="12.75">
      <c r="A18" s="5" t="s">
        <v>45</v>
      </c>
      <c r="B18" s="3"/>
      <c r="C18" s="22"/>
      <c r="D18" s="22"/>
      <c r="E18" s="23">
        <v>284576</v>
      </c>
      <c r="F18" s="24">
        <v>284576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71143</v>
      </c>
      <c r="Y18" s="24">
        <v>-71143</v>
      </c>
      <c r="Z18" s="6">
        <v>-100</v>
      </c>
      <c r="AA18" s="22">
        <v>284576</v>
      </c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19889927245</v>
      </c>
      <c r="F19" s="21">
        <f t="shared" si="3"/>
        <v>19889927245</v>
      </c>
      <c r="G19" s="21">
        <f t="shared" si="3"/>
        <v>2218701908</v>
      </c>
      <c r="H19" s="21">
        <f t="shared" si="3"/>
        <v>1599788761</v>
      </c>
      <c r="I19" s="21">
        <f t="shared" si="3"/>
        <v>1483647735</v>
      </c>
      <c r="J19" s="21">
        <f t="shared" si="3"/>
        <v>5302138404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5302138404</v>
      </c>
      <c r="X19" s="21">
        <f t="shared" si="3"/>
        <v>4969771410</v>
      </c>
      <c r="Y19" s="21">
        <f t="shared" si="3"/>
        <v>332366994</v>
      </c>
      <c r="Z19" s="4">
        <f>+IF(X19&lt;&gt;0,+(Y19/X19)*100,0)</f>
        <v>6.6877722651633995</v>
      </c>
      <c r="AA19" s="19">
        <f>SUM(AA20:AA23)</f>
        <v>19889927245</v>
      </c>
    </row>
    <row r="20" spans="1:27" ht="12.75">
      <c r="A20" s="5" t="s">
        <v>47</v>
      </c>
      <c r="B20" s="3"/>
      <c r="C20" s="22"/>
      <c r="D20" s="22"/>
      <c r="E20" s="23">
        <v>13025753693</v>
      </c>
      <c r="F20" s="24">
        <v>13025753693</v>
      </c>
      <c r="G20" s="24">
        <v>1735574827</v>
      </c>
      <c r="H20" s="24">
        <v>1109303987</v>
      </c>
      <c r="I20" s="24">
        <v>958141937</v>
      </c>
      <c r="J20" s="24">
        <v>3803020751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3803020751</v>
      </c>
      <c r="X20" s="24">
        <v>3357933715</v>
      </c>
      <c r="Y20" s="24">
        <v>445087036</v>
      </c>
      <c r="Z20" s="6">
        <v>13.25</v>
      </c>
      <c r="AA20" s="22">
        <v>13025753693</v>
      </c>
    </row>
    <row r="21" spans="1:27" ht="12.75">
      <c r="A21" s="5" t="s">
        <v>48</v>
      </c>
      <c r="B21" s="3"/>
      <c r="C21" s="22"/>
      <c r="D21" s="22"/>
      <c r="E21" s="23">
        <v>4407221441</v>
      </c>
      <c r="F21" s="24">
        <v>4407221441</v>
      </c>
      <c r="G21" s="24">
        <v>302816370</v>
      </c>
      <c r="H21" s="24">
        <v>317054439</v>
      </c>
      <c r="I21" s="24">
        <v>336878290</v>
      </c>
      <c r="J21" s="24">
        <v>956749099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956749099</v>
      </c>
      <c r="X21" s="24">
        <v>1020218177</v>
      </c>
      <c r="Y21" s="24">
        <v>-63469078</v>
      </c>
      <c r="Z21" s="6">
        <v>-6.22</v>
      </c>
      <c r="AA21" s="22">
        <v>4407221441</v>
      </c>
    </row>
    <row r="22" spans="1:27" ht="12.75">
      <c r="A22" s="5" t="s">
        <v>49</v>
      </c>
      <c r="B22" s="3"/>
      <c r="C22" s="25"/>
      <c r="D22" s="25"/>
      <c r="E22" s="26">
        <v>1169283306</v>
      </c>
      <c r="F22" s="27">
        <v>1169283306</v>
      </c>
      <c r="G22" s="27">
        <v>71249679</v>
      </c>
      <c r="H22" s="27">
        <v>69729412</v>
      </c>
      <c r="I22" s="27">
        <v>78587883</v>
      </c>
      <c r="J22" s="27">
        <v>219566974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219566974</v>
      </c>
      <c r="X22" s="27">
        <v>280562458</v>
      </c>
      <c r="Y22" s="27">
        <v>-60995484</v>
      </c>
      <c r="Z22" s="7">
        <v>-21.74</v>
      </c>
      <c r="AA22" s="25">
        <v>1169283306</v>
      </c>
    </row>
    <row r="23" spans="1:27" ht="12.75">
      <c r="A23" s="5" t="s">
        <v>50</v>
      </c>
      <c r="B23" s="3"/>
      <c r="C23" s="22"/>
      <c r="D23" s="22"/>
      <c r="E23" s="23">
        <v>1287668805</v>
      </c>
      <c r="F23" s="24">
        <v>1287668805</v>
      </c>
      <c r="G23" s="24">
        <v>109061032</v>
      </c>
      <c r="H23" s="24">
        <v>103700923</v>
      </c>
      <c r="I23" s="24">
        <v>110039625</v>
      </c>
      <c r="J23" s="24">
        <v>322801580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322801580</v>
      </c>
      <c r="X23" s="24">
        <v>311057060</v>
      </c>
      <c r="Y23" s="24">
        <v>11744520</v>
      </c>
      <c r="Z23" s="6">
        <v>3.78</v>
      </c>
      <c r="AA23" s="22">
        <v>1287668805</v>
      </c>
    </row>
    <row r="24" spans="1:27" ht="12.75">
      <c r="A24" s="2" t="s">
        <v>51</v>
      </c>
      <c r="B24" s="8" t="s">
        <v>52</v>
      </c>
      <c r="C24" s="19"/>
      <c r="D24" s="19"/>
      <c r="E24" s="20">
        <v>207917348</v>
      </c>
      <c r="F24" s="21">
        <v>207917348</v>
      </c>
      <c r="G24" s="21">
        <v>15215832</v>
      </c>
      <c r="H24" s="21">
        <v>15429387</v>
      </c>
      <c r="I24" s="21">
        <v>21498638</v>
      </c>
      <c r="J24" s="21">
        <v>52143857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52143857</v>
      </c>
      <c r="X24" s="21">
        <v>51979323</v>
      </c>
      <c r="Y24" s="21">
        <v>164534</v>
      </c>
      <c r="Z24" s="4">
        <v>0.32</v>
      </c>
      <c r="AA24" s="19">
        <v>207917348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32580077786</v>
      </c>
      <c r="F25" s="46">
        <f t="shared" si="4"/>
        <v>32580077786</v>
      </c>
      <c r="G25" s="46">
        <f t="shared" si="4"/>
        <v>3559578986</v>
      </c>
      <c r="H25" s="46">
        <f t="shared" si="4"/>
        <v>2754212261</v>
      </c>
      <c r="I25" s="46">
        <f t="shared" si="4"/>
        <v>2316525044</v>
      </c>
      <c r="J25" s="46">
        <f t="shared" si="4"/>
        <v>8630316291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8630316291</v>
      </c>
      <c r="X25" s="46">
        <f t="shared" si="4"/>
        <v>8400902544</v>
      </c>
      <c r="Y25" s="46">
        <f t="shared" si="4"/>
        <v>229413747</v>
      </c>
      <c r="Z25" s="47">
        <f>+IF(X25&lt;&gt;0,+(Y25/X25)*100,0)</f>
        <v>2.7308226205272357</v>
      </c>
      <c r="AA25" s="44">
        <f>+AA5+AA9+AA15+AA19+AA24</f>
        <v>32580077786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5443421921</v>
      </c>
      <c r="F28" s="21">
        <f t="shared" si="5"/>
        <v>5443421921</v>
      </c>
      <c r="G28" s="21">
        <f t="shared" si="5"/>
        <v>600329249</v>
      </c>
      <c r="H28" s="21">
        <f t="shared" si="5"/>
        <v>327134720</v>
      </c>
      <c r="I28" s="21">
        <f t="shared" si="5"/>
        <v>357479744</v>
      </c>
      <c r="J28" s="21">
        <f t="shared" si="5"/>
        <v>1284943713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1284943713</v>
      </c>
      <c r="X28" s="21">
        <f t="shared" si="5"/>
        <v>1479068269</v>
      </c>
      <c r="Y28" s="21">
        <f t="shared" si="5"/>
        <v>-194124556</v>
      </c>
      <c r="Z28" s="4">
        <f>+IF(X28&lt;&gt;0,+(Y28/X28)*100,0)</f>
        <v>-13.124786736939997</v>
      </c>
      <c r="AA28" s="19">
        <f>SUM(AA29:AA31)</f>
        <v>5443421921</v>
      </c>
    </row>
    <row r="29" spans="1:27" ht="12.75">
      <c r="A29" s="5" t="s">
        <v>33</v>
      </c>
      <c r="B29" s="3"/>
      <c r="C29" s="22"/>
      <c r="D29" s="22"/>
      <c r="E29" s="23">
        <v>1476361178</v>
      </c>
      <c r="F29" s="24">
        <v>1476361178</v>
      </c>
      <c r="G29" s="24">
        <v>199359060</v>
      </c>
      <c r="H29" s="24">
        <v>57733662</v>
      </c>
      <c r="I29" s="24">
        <v>138417449</v>
      </c>
      <c r="J29" s="24">
        <v>395510171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395510171</v>
      </c>
      <c r="X29" s="24">
        <v>382608258</v>
      </c>
      <c r="Y29" s="24">
        <v>12901913</v>
      </c>
      <c r="Z29" s="6">
        <v>3.37</v>
      </c>
      <c r="AA29" s="22">
        <v>1476361178</v>
      </c>
    </row>
    <row r="30" spans="1:27" ht="12.75">
      <c r="A30" s="5" t="s">
        <v>34</v>
      </c>
      <c r="B30" s="3"/>
      <c r="C30" s="25"/>
      <c r="D30" s="25"/>
      <c r="E30" s="26">
        <v>900520625</v>
      </c>
      <c r="F30" s="27">
        <v>900520625</v>
      </c>
      <c r="G30" s="27">
        <v>30351273</v>
      </c>
      <c r="H30" s="27">
        <v>28059270</v>
      </c>
      <c r="I30" s="27">
        <v>29309997</v>
      </c>
      <c r="J30" s="27">
        <v>87720540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87720540</v>
      </c>
      <c r="X30" s="27">
        <v>224585422</v>
      </c>
      <c r="Y30" s="27">
        <v>-136864882</v>
      </c>
      <c r="Z30" s="7">
        <v>-60.94</v>
      </c>
      <c r="AA30" s="25">
        <v>900520625</v>
      </c>
    </row>
    <row r="31" spans="1:27" ht="12.75">
      <c r="A31" s="5" t="s">
        <v>35</v>
      </c>
      <c r="B31" s="3"/>
      <c r="C31" s="22"/>
      <c r="D31" s="22"/>
      <c r="E31" s="23">
        <v>3066540118</v>
      </c>
      <c r="F31" s="24">
        <v>3066540118</v>
      </c>
      <c r="G31" s="24">
        <v>370618916</v>
      </c>
      <c r="H31" s="24">
        <v>241341788</v>
      </c>
      <c r="I31" s="24">
        <v>189752298</v>
      </c>
      <c r="J31" s="24">
        <v>801713002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801713002</v>
      </c>
      <c r="X31" s="24">
        <v>871874589</v>
      </c>
      <c r="Y31" s="24">
        <v>-70161587</v>
      </c>
      <c r="Z31" s="6">
        <v>-8.05</v>
      </c>
      <c r="AA31" s="22">
        <v>3066540118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4057235624</v>
      </c>
      <c r="F32" s="21">
        <f t="shared" si="6"/>
        <v>4057235624</v>
      </c>
      <c r="G32" s="21">
        <f t="shared" si="6"/>
        <v>358385768</v>
      </c>
      <c r="H32" s="21">
        <f t="shared" si="6"/>
        <v>133531336</v>
      </c>
      <c r="I32" s="21">
        <f t="shared" si="6"/>
        <v>274953438</v>
      </c>
      <c r="J32" s="21">
        <f t="shared" si="6"/>
        <v>766870542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766870542</v>
      </c>
      <c r="X32" s="21">
        <f t="shared" si="6"/>
        <v>989255685</v>
      </c>
      <c r="Y32" s="21">
        <f t="shared" si="6"/>
        <v>-222385143</v>
      </c>
      <c r="Z32" s="4">
        <f>+IF(X32&lt;&gt;0,+(Y32/X32)*100,0)</f>
        <v>-22.480047006249958</v>
      </c>
      <c r="AA32" s="19">
        <f>SUM(AA33:AA37)</f>
        <v>4057235624</v>
      </c>
    </row>
    <row r="33" spans="1:27" ht="12.75">
      <c r="A33" s="5" t="s">
        <v>37</v>
      </c>
      <c r="B33" s="3"/>
      <c r="C33" s="22"/>
      <c r="D33" s="22"/>
      <c r="E33" s="23">
        <v>648858443</v>
      </c>
      <c r="F33" s="24">
        <v>648858443</v>
      </c>
      <c r="G33" s="24">
        <v>60174475</v>
      </c>
      <c r="H33" s="24">
        <v>22075541</v>
      </c>
      <c r="I33" s="24">
        <v>36812555</v>
      </c>
      <c r="J33" s="24">
        <v>119062571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119062571</v>
      </c>
      <c r="X33" s="24">
        <v>157632676</v>
      </c>
      <c r="Y33" s="24">
        <v>-38570105</v>
      </c>
      <c r="Z33" s="6">
        <v>-24.47</v>
      </c>
      <c r="AA33" s="22">
        <v>648858443</v>
      </c>
    </row>
    <row r="34" spans="1:27" ht="12.75">
      <c r="A34" s="5" t="s">
        <v>38</v>
      </c>
      <c r="B34" s="3"/>
      <c r="C34" s="22"/>
      <c r="D34" s="22"/>
      <c r="E34" s="23">
        <v>474224352</v>
      </c>
      <c r="F34" s="24">
        <v>474224352</v>
      </c>
      <c r="G34" s="24">
        <v>44050556</v>
      </c>
      <c r="H34" s="24">
        <v>16992408</v>
      </c>
      <c r="I34" s="24">
        <v>39368347</v>
      </c>
      <c r="J34" s="24">
        <v>100411311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100411311</v>
      </c>
      <c r="X34" s="24">
        <v>123427850</v>
      </c>
      <c r="Y34" s="24">
        <v>-23016539</v>
      </c>
      <c r="Z34" s="6">
        <v>-18.65</v>
      </c>
      <c r="AA34" s="22">
        <v>474224352</v>
      </c>
    </row>
    <row r="35" spans="1:27" ht="12.75">
      <c r="A35" s="5" t="s">
        <v>39</v>
      </c>
      <c r="B35" s="3"/>
      <c r="C35" s="22"/>
      <c r="D35" s="22"/>
      <c r="E35" s="23">
        <v>1776048949</v>
      </c>
      <c r="F35" s="24">
        <v>1776048949</v>
      </c>
      <c r="G35" s="24">
        <v>145531449</v>
      </c>
      <c r="H35" s="24">
        <v>78035322</v>
      </c>
      <c r="I35" s="24">
        <v>117578212</v>
      </c>
      <c r="J35" s="24">
        <v>341144983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341144983</v>
      </c>
      <c r="X35" s="24">
        <v>415469887</v>
      </c>
      <c r="Y35" s="24">
        <v>-74324904</v>
      </c>
      <c r="Z35" s="6">
        <v>-17.89</v>
      </c>
      <c r="AA35" s="22">
        <v>1776048949</v>
      </c>
    </row>
    <row r="36" spans="1:27" ht="12.75">
      <c r="A36" s="5" t="s">
        <v>40</v>
      </c>
      <c r="B36" s="3"/>
      <c r="C36" s="22"/>
      <c r="D36" s="22"/>
      <c r="E36" s="23">
        <v>654321475</v>
      </c>
      <c r="F36" s="24">
        <v>654321475</v>
      </c>
      <c r="G36" s="24">
        <v>49947233</v>
      </c>
      <c r="H36" s="24">
        <v>-4247318</v>
      </c>
      <c r="I36" s="24">
        <v>36337563</v>
      </c>
      <c r="J36" s="24">
        <v>82037478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82037478</v>
      </c>
      <c r="X36" s="24">
        <v>171730913</v>
      </c>
      <c r="Y36" s="24">
        <v>-89693435</v>
      </c>
      <c r="Z36" s="6">
        <v>-52.23</v>
      </c>
      <c r="AA36" s="22">
        <v>654321475</v>
      </c>
    </row>
    <row r="37" spans="1:27" ht="12.75">
      <c r="A37" s="5" t="s">
        <v>41</v>
      </c>
      <c r="B37" s="3"/>
      <c r="C37" s="25"/>
      <c r="D37" s="25"/>
      <c r="E37" s="26">
        <v>503782405</v>
      </c>
      <c r="F37" s="27">
        <v>503782405</v>
      </c>
      <c r="G37" s="27">
        <v>58682055</v>
      </c>
      <c r="H37" s="27">
        <v>20675383</v>
      </c>
      <c r="I37" s="27">
        <v>44856761</v>
      </c>
      <c r="J37" s="27">
        <v>124214199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124214199</v>
      </c>
      <c r="X37" s="27">
        <v>120994359</v>
      </c>
      <c r="Y37" s="27">
        <v>3219840</v>
      </c>
      <c r="Z37" s="7">
        <v>2.66</v>
      </c>
      <c r="AA37" s="25">
        <v>503782405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2546365857</v>
      </c>
      <c r="F38" s="21">
        <f t="shared" si="7"/>
        <v>2546365857</v>
      </c>
      <c r="G38" s="21">
        <f t="shared" si="7"/>
        <v>242796502</v>
      </c>
      <c r="H38" s="21">
        <f t="shared" si="7"/>
        <v>47948869</v>
      </c>
      <c r="I38" s="21">
        <f t="shared" si="7"/>
        <v>198271397</v>
      </c>
      <c r="J38" s="21">
        <f t="shared" si="7"/>
        <v>489016768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489016768</v>
      </c>
      <c r="X38" s="21">
        <f t="shared" si="7"/>
        <v>731531181</v>
      </c>
      <c r="Y38" s="21">
        <f t="shared" si="7"/>
        <v>-242514413</v>
      </c>
      <c r="Z38" s="4">
        <f>+IF(X38&lt;&gt;0,+(Y38/X38)*100,0)</f>
        <v>-33.15161667729376</v>
      </c>
      <c r="AA38" s="19">
        <f>SUM(AA39:AA41)</f>
        <v>2546365857</v>
      </c>
    </row>
    <row r="39" spans="1:27" ht="12.75">
      <c r="A39" s="5" t="s">
        <v>43</v>
      </c>
      <c r="B39" s="3"/>
      <c r="C39" s="22"/>
      <c r="D39" s="22"/>
      <c r="E39" s="23">
        <v>766417633</v>
      </c>
      <c r="F39" s="24">
        <v>766417633</v>
      </c>
      <c r="G39" s="24">
        <v>83460592</v>
      </c>
      <c r="H39" s="24">
        <v>38449298</v>
      </c>
      <c r="I39" s="24">
        <v>49971540</v>
      </c>
      <c r="J39" s="24">
        <v>171881430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171881430</v>
      </c>
      <c r="X39" s="24">
        <v>184791365</v>
      </c>
      <c r="Y39" s="24">
        <v>-12909935</v>
      </c>
      <c r="Z39" s="6">
        <v>-6.99</v>
      </c>
      <c r="AA39" s="22">
        <v>766417633</v>
      </c>
    </row>
    <row r="40" spans="1:27" ht="12.75">
      <c r="A40" s="5" t="s">
        <v>44</v>
      </c>
      <c r="B40" s="3"/>
      <c r="C40" s="22"/>
      <c r="D40" s="22"/>
      <c r="E40" s="23">
        <v>1746832342</v>
      </c>
      <c r="F40" s="24">
        <v>1746832342</v>
      </c>
      <c r="G40" s="24">
        <v>156400095</v>
      </c>
      <c r="H40" s="24">
        <v>8538550</v>
      </c>
      <c r="I40" s="24">
        <v>144727213</v>
      </c>
      <c r="J40" s="24">
        <v>309665858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309665858</v>
      </c>
      <c r="X40" s="24">
        <v>538234733</v>
      </c>
      <c r="Y40" s="24">
        <v>-228568875</v>
      </c>
      <c r="Z40" s="6">
        <v>-42.47</v>
      </c>
      <c r="AA40" s="22">
        <v>1746832342</v>
      </c>
    </row>
    <row r="41" spans="1:27" ht="12.75">
      <c r="A41" s="5" t="s">
        <v>45</v>
      </c>
      <c r="B41" s="3"/>
      <c r="C41" s="22"/>
      <c r="D41" s="22"/>
      <c r="E41" s="23">
        <v>33115882</v>
      </c>
      <c r="F41" s="24">
        <v>33115882</v>
      </c>
      <c r="G41" s="24">
        <v>2935815</v>
      </c>
      <c r="H41" s="24">
        <v>961021</v>
      </c>
      <c r="I41" s="24">
        <v>3572644</v>
      </c>
      <c r="J41" s="24">
        <v>7469480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7469480</v>
      </c>
      <c r="X41" s="24">
        <v>8505083</v>
      </c>
      <c r="Y41" s="24">
        <v>-1035603</v>
      </c>
      <c r="Z41" s="6">
        <v>-12.18</v>
      </c>
      <c r="AA41" s="22">
        <v>33115882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16058149867</v>
      </c>
      <c r="F42" s="21">
        <f t="shared" si="8"/>
        <v>16058149867</v>
      </c>
      <c r="G42" s="21">
        <f t="shared" si="8"/>
        <v>671131799</v>
      </c>
      <c r="H42" s="21">
        <f t="shared" si="8"/>
        <v>1208504548</v>
      </c>
      <c r="I42" s="21">
        <f t="shared" si="8"/>
        <v>1593512092</v>
      </c>
      <c r="J42" s="21">
        <f t="shared" si="8"/>
        <v>3473148439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3473148439</v>
      </c>
      <c r="X42" s="21">
        <f t="shared" si="8"/>
        <v>4130371434</v>
      </c>
      <c r="Y42" s="21">
        <f t="shared" si="8"/>
        <v>-657222995</v>
      </c>
      <c r="Z42" s="4">
        <f>+IF(X42&lt;&gt;0,+(Y42/X42)*100,0)</f>
        <v>-15.911958658001895</v>
      </c>
      <c r="AA42" s="19">
        <f>SUM(AA43:AA46)</f>
        <v>16058149867</v>
      </c>
    </row>
    <row r="43" spans="1:27" ht="12.75">
      <c r="A43" s="5" t="s">
        <v>47</v>
      </c>
      <c r="B43" s="3"/>
      <c r="C43" s="22"/>
      <c r="D43" s="22"/>
      <c r="E43" s="23">
        <v>10570121848</v>
      </c>
      <c r="F43" s="24">
        <v>10570121848</v>
      </c>
      <c r="G43" s="24">
        <v>256836041</v>
      </c>
      <c r="H43" s="24">
        <v>1178868457</v>
      </c>
      <c r="I43" s="24">
        <v>1182602318</v>
      </c>
      <c r="J43" s="24">
        <v>2618306816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2618306816</v>
      </c>
      <c r="X43" s="24">
        <v>2750904787</v>
      </c>
      <c r="Y43" s="24">
        <v>-132597971</v>
      </c>
      <c r="Z43" s="6">
        <v>-4.82</v>
      </c>
      <c r="AA43" s="22">
        <v>10570121848</v>
      </c>
    </row>
    <row r="44" spans="1:27" ht="12.75">
      <c r="A44" s="5" t="s">
        <v>48</v>
      </c>
      <c r="B44" s="3"/>
      <c r="C44" s="22"/>
      <c r="D44" s="22"/>
      <c r="E44" s="23">
        <v>3710420926</v>
      </c>
      <c r="F44" s="24">
        <v>3710420926</v>
      </c>
      <c r="G44" s="24">
        <v>290680038</v>
      </c>
      <c r="H44" s="24">
        <v>1091595</v>
      </c>
      <c r="I44" s="24">
        <v>299685873</v>
      </c>
      <c r="J44" s="24">
        <v>591457506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591457506</v>
      </c>
      <c r="X44" s="24">
        <v>918259935</v>
      </c>
      <c r="Y44" s="24">
        <v>-326802429</v>
      </c>
      <c r="Z44" s="6">
        <v>-35.59</v>
      </c>
      <c r="AA44" s="22">
        <v>3710420926</v>
      </c>
    </row>
    <row r="45" spans="1:27" ht="12.75">
      <c r="A45" s="5" t="s">
        <v>49</v>
      </c>
      <c r="B45" s="3"/>
      <c r="C45" s="25"/>
      <c r="D45" s="25"/>
      <c r="E45" s="26">
        <v>555494796</v>
      </c>
      <c r="F45" s="27">
        <v>555494796</v>
      </c>
      <c r="G45" s="27">
        <v>45020191</v>
      </c>
      <c r="H45" s="27">
        <v>-19685174</v>
      </c>
      <c r="I45" s="27">
        <v>39487977</v>
      </c>
      <c r="J45" s="27">
        <v>64822994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64822994</v>
      </c>
      <c r="X45" s="27">
        <v>139111076</v>
      </c>
      <c r="Y45" s="27">
        <v>-74288082</v>
      </c>
      <c r="Z45" s="7">
        <v>-53.4</v>
      </c>
      <c r="AA45" s="25">
        <v>555494796</v>
      </c>
    </row>
    <row r="46" spans="1:27" ht="12.75">
      <c r="A46" s="5" t="s">
        <v>50</v>
      </c>
      <c r="B46" s="3"/>
      <c r="C46" s="22"/>
      <c r="D46" s="22"/>
      <c r="E46" s="23">
        <v>1222112297</v>
      </c>
      <c r="F46" s="24">
        <v>1222112297</v>
      </c>
      <c r="G46" s="24">
        <v>78595529</v>
      </c>
      <c r="H46" s="24">
        <v>48229670</v>
      </c>
      <c r="I46" s="24">
        <v>71735924</v>
      </c>
      <c r="J46" s="24">
        <v>198561123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198561123</v>
      </c>
      <c r="X46" s="24">
        <v>322095636</v>
      </c>
      <c r="Y46" s="24">
        <v>-123534513</v>
      </c>
      <c r="Z46" s="6">
        <v>-38.35</v>
      </c>
      <c r="AA46" s="22">
        <v>1222112297</v>
      </c>
    </row>
    <row r="47" spans="1:27" ht="12.75">
      <c r="A47" s="2" t="s">
        <v>51</v>
      </c>
      <c r="B47" s="8" t="s">
        <v>52</v>
      </c>
      <c r="C47" s="19"/>
      <c r="D47" s="19"/>
      <c r="E47" s="20">
        <v>176277071</v>
      </c>
      <c r="F47" s="21">
        <v>176277071</v>
      </c>
      <c r="G47" s="21">
        <v>13166684</v>
      </c>
      <c r="H47" s="21">
        <v>4393815</v>
      </c>
      <c r="I47" s="21">
        <v>11824509</v>
      </c>
      <c r="J47" s="21">
        <v>29385008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29385008</v>
      </c>
      <c r="X47" s="21">
        <v>43731896</v>
      </c>
      <c r="Y47" s="21">
        <v>-14346888</v>
      </c>
      <c r="Z47" s="4">
        <v>-32.81</v>
      </c>
      <c r="AA47" s="19">
        <v>176277071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28281450340</v>
      </c>
      <c r="F48" s="46">
        <f t="shared" si="9"/>
        <v>28281450340</v>
      </c>
      <c r="G48" s="46">
        <f t="shared" si="9"/>
        <v>1885810002</v>
      </c>
      <c r="H48" s="46">
        <f t="shared" si="9"/>
        <v>1721513288</v>
      </c>
      <c r="I48" s="46">
        <f t="shared" si="9"/>
        <v>2436041180</v>
      </c>
      <c r="J48" s="46">
        <f t="shared" si="9"/>
        <v>6043364470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6043364470</v>
      </c>
      <c r="X48" s="46">
        <f t="shared" si="9"/>
        <v>7373958465</v>
      </c>
      <c r="Y48" s="46">
        <f t="shared" si="9"/>
        <v>-1330593995</v>
      </c>
      <c r="Z48" s="47">
        <f>+IF(X48&lt;&gt;0,+(Y48/X48)*100,0)</f>
        <v>-18.044500810732462</v>
      </c>
      <c r="AA48" s="44">
        <f>+AA28+AA32+AA38+AA42+AA47</f>
        <v>28281450340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4298627446</v>
      </c>
      <c r="F49" s="50">
        <f t="shared" si="10"/>
        <v>4298627446</v>
      </c>
      <c r="G49" s="50">
        <f t="shared" si="10"/>
        <v>1673768984</v>
      </c>
      <c r="H49" s="50">
        <f t="shared" si="10"/>
        <v>1032698973</v>
      </c>
      <c r="I49" s="50">
        <f t="shared" si="10"/>
        <v>-119516136</v>
      </c>
      <c r="J49" s="50">
        <f t="shared" si="10"/>
        <v>2586951821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2586951821</v>
      </c>
      <c r="X49" s="50">
        <f>IF(F25=F48,0,X25-X48)</f>
        <v>1026944079</v>
      </c>
      <c r="Y49" s="50">
        <f t="shared" si="10"/>
        <v>1560007742</v>
      </c>
      <c r="Z49" s="51">
        <f>+IF(X49&lt;&gt;0,+(Y49/X49)*100,0)</f>
        <v>151.90775952660223</v>
      </c>
      <c r="AA49" s="48">
        <f>+AA25-AA48</f>
        <v>4298627446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1578768468</v>
      </c>
      <c r="D5" s="19">
        <f>SUM(D6:D8)</f>
        <v>0</v>
      </c>
      <c r="E5" s="20">
        <f t="shared" si="0"/>
        <v>1475315329</v>
      </c>
      <c r="F5" s="21">
        <f t="shared" si="0"/>
        <v>1475315329</v>
      </c>
      <c r="G5" s="21">
        <f t="shared" si="0"/>
        <v>310106097</v>
      </c>
      <c r="H5" s="21">
        <f t="shared" si="0"/>
        <v>57250581</v>
      </c>
      <c r="I5" s="21">
        <f t="shared" si="0"/>
        <v>59679487</v>
      </c>
      <c r="J5" s="21">
        <f t="shared" si="0"/>
        <v>427036165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427036165</v>
      </c>
      <c r="X5" s="21">
        <f t="shared" si="0"/>
        <v>397842482</v>
      </c>
      <c r="Y5" s="21">
        <f t="shared" si="0"/>
        <v>29193683</v>
      </c>
      <c r="Z5" s="4">
        <f>+IF(X5&lt;&gt;0,+(Y5/X5)*100,0)</f>
        <v>7.33800041997526</v>
      </c>
      <c r="AA5" s="19">
        <f>SUM(AA6:AA8)</f>
        <v>1475315329</v>
      </c>
    </row>
    <row r="6" spans="1:27" ht="12.75">
      <c r="A6" s="5" t="s">
        <v>33</v>
      </c>
      <c r="B6" s="3"/>
      <c r="C6" s="22"/>
      <c r="D6" s="22"/>
      <c r="E6" s="23">
        <v>238672</v>
      </c>
      <c r="F6" s="24">
        <v>238672</v>
      </c>
      <c r="G6" s="24">
        <v>514130</v>
      </c>
      <c r="H6" s="24">
        <v>645647</v>
      </c>
      <c r="I6" s="24">
        <v>597827</v>
      </c>
      <c r="J6" s="24">
        <v>1757604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1757604</v>
      </c>
      <c r="X6" s="24">
        <v>238672</v>
      </c>
      <c r="Y6" s="24">
        <v>1518932</v>
      </c>
      <c r="Z6" s="6">
        <v>636.41</v>
      </c>
      <c r="AA6" s="22">
        <v>238672</v>
      </c>
    </row>
    <row r="7" spans="1:27" ht="12.75">
      <c r="A7" s="5" t="s">
        <v>34</v>
      </c>
      <c r="B7" s="3"/>
      <c r="C7" s="25">
        <v>1577153264</v>
      </c>
      <c r="D7" s="25"/>
      <c r="E7" s="26">
        <v>1472131932</v>
      </c>
      <c r="F7" s="27">
        <v>1472131932</v>
      </c>
      <c r="G7" s="27">
        <v>309591967</v>
      </c>
      <c r="H7" s="27">
        <v>56345230</v>
      </c>
      <c r="I7" s="27">
        <v>59081660</v>
      </c>
      <c r="J7" s="27">
        <v>425018857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425018857</v>
      </c>
      <c r="X7" s="27">
        <v>397179533</v>
      </c>
      <c r="Y7" s="27">
        <v>27839324</v>
      </c>
      <c r="Z7" s="7">
        <v>7.01</v>
      </c>
      <c r="AA7" s="25">
        <v>1472131932</v>
      </c>
    </row>
    <row r="8" spans="1:27" ht="12.75">
      <c r="A8" s="5" t="s">
        <v>35</v>
      </c>
      <c r="B8" s="3"/>
      <c r="C8" s="22">
        <v>1615204</v>
      </c>
      <c r="D8" s="22"/>
      <c r="E8" s="23">
        <v>2944725</v>
      </c>
      <c r="F8" s="24">
        <v>2944725</v>
      </c>
      <c r="G8" s="24"/>
      <c r="H8" s="24">
        <v>259704</v>
      </c>
      <c r="I8" s="24"/>
      <c r="J8" s="24">
        <v>259704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259704</v>
      </c>
      <c r="X8" s="24">
        <v>424277</v>
      </c>
      <c r="Y8" s="24">
        <v>-164573</v>
      </c>
      <c r="Z8" s="6">
        <v>-38.79</v>
      </c>
      <c r="AA8" s="22">
        <v>2944725</v>
      </c>
    </row>
    <row r="9" spans="1:27" ht="12.75">
      <c r="A9" s="2" t="s">
        <v>36</v>
      </c>
      <c r="B9" s="3"/>
      <c r="C9" s="19">
        <f aca="true" t="shared" si="1" ref="C9:Y9">SUM(C10:C14)</f>
        <v>206553506</v>
      </c>
      <c r="D9" s="19">
        <f>SUM(D10:D14)</f>
        <v>0</v>
      </c>
      <c r="E9" s="20">
        <f t="shared" si="1"/>
        <v>248676406</v>
      </c>
      <c r="F9" s="21">
        <f t="shared" si="1"/>
        <v>248676406</v>
      </c>
      <c r="G9" s="21">
        <f t="shared" si="1"/>
        <v>2750295</v>
      </c>
      <c r="H9" s="21">
        <f t="shared" si="1"/>
        <v>7186409</v>
      </c>
      <c r="I9" s="21">
        <f t="shared" si="1"/>
        <v>8542295</v>
      </c>
      <c r="J9" s="21">
        <f t="shared" si="1"/>
        <v>18478999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18478999</v>
      </c>
      <c r="X9" s="21">
        <f t="shared" si="1"/>
        <v>34674931</v>
      </c>
      <c r="Y9" s="21">
        <f t="shared" si="1"/>
        <v>-16195932</v>
      </c>
      <c r="Z9" s="4">
        <f>+IF(X9&lt;&gt;0,+(Y9/X9)*100,0)</f>
        <v>-46.70789972155965</v>
      </c>
      <c r="AA9" s="19">
        <f>SUM(AA10:AA14)</f>
        <v>248676406</v>
      </c>
    </row>
    <row r="10" spans="1:27" ht="12.75">
      <c r="A10" s="5" t="s">
        <v>37</v>
      </c>
      <c r="B10" s="3"/>
      <c r="C10" s="22">
        <v>19690224</v>
      </c>
      <c r="D10" s="22"/>
      <c r="E10" s="23">
        <v>27585223</v>
      </c>
      <c r="F10" s="24">
        <v>27585223</v>
      </c>
      <c r="G10" s="24">
        <v>1190772</v>
      </c>
      <c r="H10" s="24">
        <v>1183254</v>
      </c>
      <c r="I10" s="24">
        <v>1877501</v>
      </c>
      <c r="J10" s="24">
        <v>4251527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4251527</v>
      </c>
      <c r="X10" s="24">
        <v>5393021</v>
      </c>
      <c r="Y10" s="24">
        <v>-1141494</v>
      </c>
      <c r="Z10" s="6">
        <v>-21.17</v>
      </c>
      <c r="AA10" s="22">
        <v>27585223</v>
      </c>
    </row>
    <row r="11" spans="1:27" ht="12.75">
      <c r="A11" s="5" t="s">
        <v>38</v>
      </c>
      <c r="B11" s="3"/>
      <c r="C11" s="22">
        <v>1212238</v>
      </c>
      <c r="D11" s="22"/>
      <c r="E11" s="23">
        <v>534743</v>
      </c>
      <c r="F11" s="24">
        <v>534743</v>
      </c>
      <c r="G11" s="24">
        <v>34138</v>
      </c>
      <c r="H11" s="24">
        <v>48288</v>
      </c>
      <c r="I11" s="24">
        <v>37018</v>
      </c>
      <c r="J11" s="24">
        <v>119444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119444</v>
      </c>
      <c r="X11" s="24">
        <v>11968</v>
      </c>
      <c r="Y11" s="24">
        <v>107476</v>
      </c>
      <c r="Z11" s="6">
        <v>898.03</v>
      </c>
      <c r="AA11" s="22">
        <v>534743</v>
      </c>
    </row>
    <row r="12" spans="1:27" ht="12.75">
      <c r="A12" s="5" t="s">
        <v>39</v>
      </c>
      <c r="B12" s="3"/>
      <c r="C12" s="22">
        <v>176894203</v>
      </c>
      <c r="D12" s="22"/>
      <c r="E12" s="23">
        <v>169594215</v>
      </c>
      <c r="F12" s="24">
        <v>169594215</v>
      </c>
      <c r="G12" s="24">
        <v>706006</v>
      </c>
      <c r="H12" s="24">
        <v>4467068</v>
      </c>
      <c r="I12" s="24">
        <v>5090964</v>
      </c>
      <c r="J12" s="24">
        <v>10264038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10264038</v>
      </c>
      <c r="X12" s="24">
        <v>17125786</v>
      </c>
      <c r="Y12" s="24">
        <v>-6861748</v>
      </c>
      <c r="Z12" s="6">
        <v>-40.07</v>
      </c>
      <c r="AA12" s="22">
        <v>169594215</v>
      </c>
    </row>
    <row r="13" spans="1:27" ht="12.75">
      <c r="A13" s="5" t="s">
        <v>40</v>
      </c>
      <c r="B13" s="3"/>
      <c r="C13" s="22">
        <v>8756841</v>
      </c>
      <c r="D13" s="22"/>
      <c r="E13" s="23"/>
      <c r="F13" s="24"/>
      <c r="G13" s="24">
        <v>819379</v>
      </c>
      <c r="H13" s="24">
        <v>1487799</v>
      </c>
      <c r="I13" s="24">
        <v>1536812</v>
      </c>
      <c r="J13" s="24">
        <v>3843990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3843990</v>
      </c>
      <c r="X13" s="24"/>
      <c r="Y13" s="24">
        <v>3843990</v>
      </c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>
        <v>50962225</v>
      </c>
      <c r="F14" s="27">
        <v>50962225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12144156</v>
      </c>
      <c r="Y14" s="27">
        <v>-12144156</v>
      </c>
      <c r="Z14" s="7">
        <v>-100</v>
      </c>
      <c r="AA14" s="25">
        <v>50962225</v>
      </c>
    </row>
    <row r="15" spans="1:27" ht="12.75">
      <c r="A15" s="2" t="s">
        <v>42</v>
      </c>
      <c r="B15" s="8"/>
      <c r="C15" s="19">
        <f aca="true" t="shared" si="2" ref="C15:Y15">SUM(C16:C18)</f>
        <v>8266369</v>
      </c>
      <c r="D15" s="19">
        <f>SUM(D16:D18)</f>
        <v>0</v>
      </c>
      <c r="E15" s="20">
        <f t="shared" si="2"/>
        <v>164438590</v>
      </c>
      <c r="F15" s="21">
        <f t="shared" si="2"/>
        <v>164438590</v>
      </c>
      <c r="G15" s="21">
        <f t="shared" si="2"/>
        <v>206695</v>
      </c>
      <c r="H15" s="21">
        <f t="shared" si="2"/>
        <v>286320</v>
      </c>
      <c r="I15" s="21">
        <f t="shared" si="2"/>
        <v>1324249</v>
      </c>
      <c r="J15" s="21">
        <f t="shared" si="2"/>
        <v>1817264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1817264</v>
      </c>
      <c r="X15" s="21">
        <f t="shared" si="2"/>
        <v>23177492</v>
      </c>
      <c r="Y15" s="21">
        <f t="shared" si="2"/>
        <v>-21360228</v>
      </c>
      <c r="Z15" s="4">
        <f>+IF(X15&lt;&gt;0,+(Y15/X15)*100,0)</f>
        <v>-92.15935874338777</v>
      </c>
      <c r="AA15" s="19">
        <f>SUM(AA16:AA18)</f>
        <v>164438590</v>
      </c>
    </row>
    <row r="16" spans="1:27" ht="12.75">
      <c r="A16" s="5" t="s">
        <v>43</v>
      </c>
      <c r="B16" s="3"/>
      <c r="C16" s="22">
        <v>8266369</v>
      </c>
      <c r="D16" s="22"/>
      <c r="E16" s="23">
        <v>164332097</v>
      </c>
      <c r="F16" s="24">
        <v>164332097</v>
      </c>
      <c r="G16" s="24">
        <v>206695</v>
      </c>
      <c r="H16" s="24">
        <v>286320</v>
      </c>
      <c r="I16" s="24">
        <v>1324249</v>
      </c>
      <c r="J16" s="24">
        <v>1817264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1817264</v>
      </c>
      <c r="X16" s="24">
        <v>23145911</v>
      </c>
      <c r="Y16" s="24">
        <v>-21328647</v>
      </c>
      <c r="Z16" s="6">
        <v>-92.15</v>
      </c>
      <c r="AA16" s="22">
        <v>164332097</v>
      </c>
    </row>
    <row r="17" spans="1:27" ht="12.75">
      <c r="A17" s="5" t="s">
        <v>44</v>
      </c>
      <c r="B17" s="3"/>
      <c r="C17" s="22"/>
      <c r="D17" s="22"/>
      <c r="E17" s="23">
        <v>93442</v>
      </c>
      <c r="F17" s="24">
        <v>93442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30141</v>
      </c>
      <c r="Y17" s="24">
        <v>-30141</v>
      </c>
      <c r="Z17" s="6">
        <v>-100</v>
      </c>
      <c r="AA17" s="22">
        <v>93442</v>
      </c>
    </row>
    <row r="18" spans="1:27" ht="12.75">
      <c r="A18" s="5" t="s">
        <v>45</v>
      </c>
      <c r="B18" s="3"/>
      <c r="C18" s="22"/>
      <c r="D18" s="22"/>
      <c r="E18" s="23">
        <v>13051</v>
      </c>
      <c r="F18" s="24">
        <v>13051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1440</v>
      </c>
      <c r="Y18" s="24">
        <v>-1440</v>
      </c>
      <c r="Z18" s="6">
        <v>-100</v>
      </c>
      <c r="AA18" s="22">
        <v>13051</v>
      </c>
    </row>
    <row r="19" spans="1:27" ht="12.75">
      <c r="A19" s="2" t="s">
        <v>46</v>
      </c>
      <c r="B19" s="8"/>
      <c r="C19" s="19">
        <f aca="true" t="shared" si="3" ref="C19:Y19">SUM(C20:C23)</f>
        <v>3463275089</v>
      </c>
      <c r="D19" s="19">
        <f>SUM(D20:D23)</f>
        <v>0</v>
      </c>
      <c r="E19" s="20">
        <f t="shared" si="3"/>
        <v>4394472317</v>
      </c>
      <c r="F19" s="21">
        <f t="shared" si="3"/>
        <v>4394472317</v>
      </c>
      <c r="G19" s="21">
        <f t="shared" si="3"/>
        <v>342628290</v>
      </c>
      <c r="H19" s="21">
        <f t="shared" si="3"/>
        <v>355996460</v>
      </c>
      <c r="I19" s="21">
        <f t="shared" si="3"/>
        <v>409854687</v>
      </c>
      <c r="J19" s="21">
        <f t="shared" si="3"/>
        <v>1108479437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1108479437</v>
      </c>
      <c r="X19" s="21">
        <f t="shared" si="3"/>
        <v>1179807731</v>
      </c>
      <c r="Y19" s="21">
        <f t="shared" si="3"/>
        <v>-71328294</v>
      </c>
      <c r="Z19" s="4">
        <f>+IF(X19&lt;&gt;0,+(Y19/X19)*100,0)</f>
        <v>-6.04575577238695</v>
      </c>
      <c r="AA19" s="19">
        <f>SUM(AA20:AA23)</f>
        <v>4394472317</v>
      </c>
    </row>
    <row r="20" spans="1:27" ht="12.75">
      <c r="A20" s="5" t="s">
        <v>47</v>
      </c>
      <c r="B20" s="3"/>
      <c r="C20" s="22">
        <v>1885293626</v>
      </c>
      <c r="D20" s="22"/>
      <c r="E20" s="23">
        <v>2478209318</v>
      </c>
      <c r="F20" s="24">
        <v>2478209318</v>
      </c>
      <c r="G20" s="24">
        <v>196103876</v>
      </c>
      <c r="H20" s="24">
        <v>202022504</v>
      </c>
      <c r="I20" s="24">
        <v>199243922</v>
      </c>
      <c r="J20" s="24">
        <v>597370302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597370302</v>
      </c>
      <c r="X20" s="24">
        <v>740345830</v>
      </c>
      <c r="Y20" s="24">
        <v>-142975528</v>
      </c>
      <c r="Z20" s="6">
        <v>-19.31</v>
      </c>
      <c r="AA20" s="22">
        <v>2478209318</v>
      </c>
    </row>
    <row r="21" spans="1:27" ht="12.75">
      <c r="A21" s="5" t="s">
        <v>48</v>
      </c>
      <c r="B21" s="3"/>
      <c r="C21" s="22">
        <v>1079046887</v>
      </c>
      <c r="D21" s="22"/>
      <c r="E21" s="23">
        <v>1284186479</v>
      </c>
      <c r="F21" s="24">
        <v>1284186479</v>
      </c>
      <c r="G21" s="24">
        <v>99558970</v>
      </c>
      <c r="H21" s="24">
        <v>107176821</v>
      </c>
      <c r="I21" s="24">
        <v>160569319</v>
      </c>
      <c r="J21" s="24">
        <v>367305110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367305110</v>
      </c>
      <c r="X21" s="24">
        <v>308716587</v>
      </c>
      <c r="Y21" s="24">
        <v>58588523</v>
      </c>
      <c r="Z21" s="6">
        <v>18.98</v>
      </c>
      <c r="AA21" s="22">
        <v>1284186479</v>
      </c>
    </row>
    <row r="22" spans="1:27" ht="12.75">
      <c r="A22" s="5" t="s">
        <v>49</v>
      </c>
      <c r="B22" s="3"/>
      <c r="C22" s="25">
        <v>306524820</v>
      </c>
      <c r="D22" s="25"/>
      <c r="E22" s="26">
        <v>408936685</v>
      </c>
      <c r="F22" s="27">
        <v>408936685</v>
      </c>
      <c r="G22" s="27">
        <v>27814524</v>
      </c>
      <c r="H22" s="27">
        <v>31442254</v>
      </c>
      <c r="I22" s="27">
        <v>31410130</v>
      </c>
      <c r="J22" s="27">
        <v>90666908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90666908</v>
      </c>
      <c r="X22" s="27">
        <v>76035807</v>
      </c>
      <c r="Y22" s="27">
        <v>14631101</v>
      </c>
      <c r="Z22" s="7">
        <v>19.24</v>
      </c>
      <c r="AA22" s="25">
        <v>408936685</v>
      </c>
    </row>
    <row r="23" spans="1:27" ht="12.75">
      <c r="A23" s="5" t="s">
        <v>50</v>
      </c>
      <c r="B23" s="3"/>
      <c r="C23" s="22">
        <v>192409756</v>
      </c>
      <c r="D23" s="22"/>
      <c r="E23" s="23">
        <v>223139835</v>
      </c>
      <c r="F23" s="24">
        <v>223139835</v>
      </c>
      <c r="G23" s="24">
        <v>19150920</v>
      </c>
      <c r="H23" s="24">
        <v>15354881</v>
      </c>
      <c r="I23" s="24">
        <v>18631316</v>
      </c>
      <c r="J23" s="24">
        <v>53137117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53137117</v>
      </c>
      <c r="X23" s="24">
        <v>54709507</v>
      </c>
      <c r="Y23" s="24">
        <v>-1572390</v>
      </c>
      <c r="Z23" s="6">
        <v>-2.87</v>
      </c>
      <c r="AA23" s="22">
        <v>223139835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5256863432</v>
      </c>
      <c r="D25" s="44">
        <f>+D5+D9+D15+D19+D24</f>
        <v>0</v>
      </c>
      <c r="E25" s="45">
        <f t="shared" si="4"/>
        <v>6282902642</v>
      </c>
      <c r="F25" s="46">
        <f t="shared" si="4"/>
        <v>6282902642</v>
      </c>
      <c r="G25" s="46">
        <f t="shared" si="4"/>
        <v>655691377</v>
      </c>
      <c r="H25" s="46">
        <f t="shared" si="4"/>
        <v>420719770</v>
      </c>
      <c r="I25" s="46">
        <f t="shared" si="4"/>
        <v>479400718</v>
      </c>
      <c r="J25" s="46">
        <f t="shared" si="4"/>
        <v>1555811865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1555811865</v>
      </c>
      <c r="X25" s="46">
        <f t="shared" si="4"/>
        <v>1635502636</v>
      </c>
      <c r="Y25" s="46">
        <f t="shared" si="4"/>
        <v>-79690771</v>
      </c>
      <c r="Z25" s="47">
        <f>+IF(X25&lt;&gt;0,+(Y25/X25)*100,0)</f>
        <v>-4.872555338394453</v>
      </c>
      <c r="AA25" s="44">
        <f>+AA5+AA9+AA15+AA19+AA24</f>
        <v>6282902642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1943379249</v>
      </c>
      <c r="D28" s="19">
        <f>SUM(D29:D31)</f>
        <v>0</v>
      </c>
      <c r="E28" s="20">
        <f t="shared" si="5"/>
        <v>1516193042</v>
      </c>
      <c r="F28" s="21">
        <f t="shared" si="5"/>
        <v>1516193042</v>
      </c>
      <c r="G28" s="21">
        <f t="shared" si="5"/>
        <v>65430963</v>
      </c>
      <c r="H28" s="21">
        <f t="shared" si="5"/>
        <v>92471028</v>
      </c>
      <c r="I28" s="21">
        <f t="shared" si="5"/>
        <v>79077587</v>
      </c>
      <c r="J28" s="21">
        <f t="shared" si="5"/>
        <v>236979578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236979578</v>
      </c>
      <c r="X28" s="21">
        <f t="shared" si="5"/>
        <v>120265044</v>
      </c>
      <c r="Y28" s="21">
        <f t="shared" si="5"/>
        <v>116714534</v>
      </c>
      <c r="Z28" s="4">
        <f>+IF(X28&lt;&gt;0,+(Y28/X28)*100,0)</f>
        <v>97.04776227413178</v>
      </c>
      <c r="AA28" s="19">
        <f>SUM(AA29:AA31)</f>
        <v>1516193042</v>
      </c>
    </row>
    <row r="29" spans="1:27" ht="12.75">
      <c r="A29" s="5" t="s">
        <v>33</v>
      </c>
      <c r="B29" s="3"/>
      <c r="C29" s="22">
        <v>148823017</v>
      </c>
      <c r="D29" s="22"/>
      <c r="E29" s="23">
        <v>249321346</v>
      </c>
      <c r="F29" s="24">
        <v>249321346</v>
      </c>
      <c r="G29" s="24">
        <v>10443712</v>
      </c>
      <c r="H29" s="24">
        <v>10461954</v>
      </c>
      <c r="I29" s="24">
        <v>20925352</v>
      </c>
      <c r="J29" s="24">
        <v>41831018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41831018</v>
      </c>
      <c r="X29" s="24">
        <v>56930764</v>
      </c>
      <c r="Y29" s="24">
        <v>-15099746</v>
      </c>
      <c r="Z29" s="6">
        <v>-26.52</v>
      </c>
      <c r="AA29" s="22">
        <v>249321346</v>
      </c>
    </row>
    <row r="30" spans="1:27" ht="12.75">
      <c r="A30" s="5" t="s">
        <v>34</v>
      </c>
      <c r="B30" s="3"/>
      <c r="C30" s="25">
        <v>1637745350</v>
      </c>
      <c r="D30" s="25"/>
      <c r="E30" s="26">
        <v>691926408</v>
      </c>
      <c r="F30" s="27">
        <v>691926408</v>
      </c>
      <c r="G30" s="27">
        <v>48516439</v>
      </c>
      <c r="H30" s="27">
        <v>68409640</v>
      </c>
      <c r="I30" s="27">
        <v>48290015</v>
      </c>
      <c r="J30" s="27">
        <v>165216094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165216094</v>
      </c>
      <c r="X30" s="27">
        <v>46358301</v>
      </c>
      <c r="Y30" s="27">
        <v>118857793</v>
      </c>
      <c r="Z30" s="7">
        <v>256.39</v>
      </c>
      <c r="AA30" s="25">
        <v>691926408</v>
      </c>
    </row>
    <row r="31" spans="1:27" ht="12.75">
      <c r="A31" s="5" t="s">
        <v>35</v>
      </c>
      <c r="B31" s="3"/>
      <c r="C31" s="22">
        <v>156810882</v>
      </c>
      <c r="D31" s="22"/>
      <c r="E31" s="23">
        <v>574945288</v>
      </c>
      <c r="F31" s="24">
        <v>574945288</v>
      </c>
      <c r="G31" s="24">
        <v>6470812</v>
      </c>
      <c r="H31" s="24">
        <v>13599434</v>
      </c>
      <c r="I31" s="24">
        <v>9862220</v>
      </c>
      <c r="J31" s="24">
        <v>29932466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29932466</v>
      </c>
      <c r="X31" s="24">
        <v>16975979</v>
      </c>
      <c r="Y31" s="24">
        <v>12956487</v>
      </c>
      <c r="Z31" s="6">
        <v>76.32</v>
      </c>
      <c r="AA31" s="22">
        <v>574945288</v>
      </c>
    </row>
    <row r="32" spans="1:27" ht="12.75">
      <c r="A32" s="2" t="s">
        <v>36</v>
      </c>
      <c r="B32" s="3"/>
      <c r="C32" s="19">
        <f aca="true" t="shared" si="6" ref="C32:Y32">SUM(C33:C37)</f>
        <v>460586883</v>
      </c>
      <c r="D32" s="19">
        <f>SUM(D33:D37)</f>
        <v>0</v>
      </c>
      <c r="E32" s="20">
        <f t="shared" si="6"/>
        <v>634882358</v>
      </c>
      <c r="F32" s="21">
        <f t="shared" si="6"/>
        <v>634882358</v>
      </c>
      <c r="G32" s="21">
        <f t="shared" si="6"/>
        <v>29626388</v>
      </c>
      <c r="H32" s="21">
        <f t="shared" si="6"/>
        <v>35769710</v>
      </c>
      <c r="I32" s="21">
        <f t="shared" si="6"/>
        <v>38295831</v>
      </c>
      <c r="J32" s="21">
        <f t="shared" si="6"/>
        <v>103691929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103691929</v>
      </c>
      <c r="X32" s="21">
        <f t="shared" si="6"/>
        <v>112973765</v>
      </c>
      <c r="Y32" s="21">
        <f t="shared" si="6"/>
        <v>-9281836</v>
      </c>
      <c r="Z32" s="4">
        <f>+IF(X32&lt;&gt;0,+(Y32/X32)*100,0)</f>
        <v>-8.215921634549401</v>
      </c>
      <c r="AA32" s="19">
        <f>SUM(AA33:AA37)</f>
        <v>634882358</v>
      </c>
    </row>
    <row r="33" spans="1:27" ht="12.75">
      <c r="A33" s="5" t="s">
        <v>37</v>
      </c>
      <c r="B33" s="3"/>
      <c r="C33" s="22">
        <v>98917763</v>
      </c>
      <c r="D33" s="22"/>
      <c r="E33" s="23">
        <v>155991454</v>
      </c>
      <c r="F33" s="24">
        <v>155991454</v>
      </c>
      <c r="G33" s="24">
        <v>6473313</v>
      </c>
      <c r="H33" s="24">
        <v>6254023</v>
      </c>
      <c r="I33" s="24">
        <v>6709236</v>
      </c>
      <c r="J33" s="24">
        <v>19436572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19436572</v>
      </c>
      <c r="X33" s="24">
        <v>25130120</v>
      </c>
      <c r="Y33" s="24">
        <v>-5693548</v>
      </c>
      <c r="Z33" s="6">
        <v>-22.66</v>
      </c>
      <c r="AA33" s="22">
        <v>155991454</v>
      </c>
    </row>
    <row r="34" spans="1:27" ht="12.75">
      <c r="A34" s="5" t="s">
        <v>38</v>
      </c>
      <c r="B34" s="3"/>
      <c r="C34" s="22">
        <v>37244964</v>
      </c>
      <c r="D34" s="22"/>
      <c r="E34" s="23">
        <v>38635039</v>
      </c>
      <c r="F34" s="24">
        <v>38635039</v>
      </c>
      <c r="G34" s="24">
        <v>2661204</v>
      </c>
      <c r="H34" s="24">
        <v>2535501</v>
      </c>
      <c r="I34" s="24">
        <v>3054356</v>
      </c>
      <c r="J34" s="24">
        <v>8251061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8251061</v>
      </c>
      <c r="X34" s="24">
        <v>8166827</v>
      </c>
      <c r="Y34" s="24">
        <v>84234</v>
      </c>
      <c r="Z34" s="6">
        <v>1.03</v>
      </c>
      <c r="AA34" s="22">
        <v>38635039</v>
      </c>
    </row>
    <row r="35" spans="1:27" ht="12.75">
      <c r="A35" s="5" t="s">
        <v>39</v>
      </c>
      <c r="B35" s="3"/>
      <c r="C35" s="22">
        <v>302139429</v>
      </c>
      <c r="D35" s="22"/>
      <c r="E35" s="23">
        <v>352844919</v>
      </c>
      <c r="F35" s="24">
        <v>352844919</v>
      </c>
      <c r="G35" s="24">
        <v>18651343</v>
      </c>
      <c r="H35" s="24">
        <v>25045886</v>
      </c>
      <c r="I35" s="24">
        <v>26548724</v>
      </c>
      <c r="J35" s="24">
        <v>70245953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70245953</v>
      </c>
      <c r="X35" s="24">
        <v>58757605</v>
      </c>
      <c r="Y35" s="24">
        <v>11488348</v>
      </c>
      <c r="Z35" s="6">
        <v>19.55</v>
      </c>
      <c r="AA35" s="22">
        <v>352844919</v>
      </c>
    </row>
    <row r="36" spans="1:27" ht="12.75">
      <c r="A36" s="5" t="s">
        <v>40</v>
      </c>
      <c r="B36" s="3"/>
      <c r="C36" s="22">
        <v>19424353</v>
      </c>
      <c r="D36" s="22"/>
      <c r="E36" s="23">
        <v>16996504</v>
      </c>
      <c r="F36" s="24">
        <v>16996504</v>
      </c>
      <c r="G36" s="24">
        <v>1596980</v>
      </c>
      <c r="H36" s="24">
        <v>1410330</v>
      </c>
      <c r="I36" s="24">
        <v>1459342</v>
      </c>
      <c r="J36" s="24">
        <v>4466652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4466652</v>
      </c>
      <c r="X36" s="24">
        <v>3594447</v>
      </c>
      <c r="Y36" s="24">
        <v>872205</v>
      </c>
      <c r="Z36" s="6">
        <v>24.27</v>
      </c>
      <c r="AA36" s="22">
        <v>16996504</v>
      </c>
    </row>
    <row r="37" spans="1:27" ht="12.75">
      <c r="A37" s="5" t="s">
        <v>41</v>
      </c>
      <c r="B37" s="3"/>
      <c r="C37" s="25">
        <v>2860374</v>
      </c>
      <c r="D37" s="25"/>
      <c r="E37" s="26">
        <v>70414442</v>
      </c>
      <c r="F37" s="27">
        <v>70414442</v>
      </c>
      <c r="G37" s="27">
        <v>243548</v>
      </c>
      <c r="H37" s="27">
        <v>523970</v>
      </c>
      <c r="I37" s="27">
        <v>524173</v>
      </c>
      <c r="J37" s="27">
        <v>1291691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1291691</v>
      </c>
      <c r="X37" s="27">
        <v>17324766</v>
      </c>
      <c r="Y37" s="27">
        <v>-16033075</v>
      </c>
      <c r="Z37" s="7">
        <v>-92.54</v>
      </c>
      <c r="AA37" s="25">
        <v>70414442</v>
      </c>
    </row>
    <row r="38" spans="1:27" ht="12.75">
      <c r="A38" s="2" t="s">
        <v>42</v>
      </c>
      <c r="B38" s="8"/>
      <c r="C38" s="19">
        <f aca="true" t="shared" si="7" ref="C38:Y38">SUM(C39:C41)</f>
        <v>218908979</v>
      </c>
      <c r="D38" s="19">
        <f>SUM(D39:D41)</f>
        <v>0</v>
      </c>
      <c r="E38" s="20">
        <f t="shared" si="7"/>
        <v>378293773</v>
      </c>
      <c r="F38" s="21">
        <f t="shared" si="7"/>
        <v>378293773</v>
      </c>
      <c r="G38" s="21">
        <f t="shared" si="7"/>
        <v>9146325</v>
      </c>
      <c r="H38" s="21">
        <f t="shared" si="7"/>
        <v>14722984</v>
      </c>
      <c r="I38" s="21">
        <f t="shared" si="7"/>
        <v>18173397</v>
      </c>
      <c r="J38" s="21">
        <f t="shared" si="7"/>
        <v>42042706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42042706</v>
      </c>
      <c r="X38" s="21">
        <f t="shared" si="7"/>
        <v>98112686</v>
      </c>
      <c r="Y38" s="21">
        <f t="shared" si="7"/>
        <v>-56069980</v>
      </c>
      <c r="Z38" s="4">
        <f>+IF(X38&lt;&gt;0,+(Y38/X38)*100,0)</f>
        <v>-57.148552634671525</v>
      </c>
      <c r="AA38" s="19">
        <f>SUM(AA39:AA41)</f>
        <v>378293773</v>
      </c>
    </row>
    <row r="39" spans="1:27" ht="12.75">
      <c r="A39" s="5" t="s">
        <v>43</v>
      </c>
      <c r="B39" s="3"/>
      <c r="C39" s="22">
        <v>71610183</v>
      </c>
      <c r="D39" s="22"/>
      <c r="E39" s="23">
        <v>100126522</v>
      </c>
      <c r="F39" s="24">
        <v>100126522</v>
      </c>
      <c r="G39" s="24">
        <v>4705492</v>
      </c>
      <c r="H39" s="24">
        <v>5660329</v>
      </c>
      <c r="I39" s="24">
        <v>5700060</v>
      </c>
      <c r="J39" s="24">
        <v>16065881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16065881</v>
      </c>
      <c r="X39" s="24">
        <v>16392139</v>
      </c>
      <c r="Y39" s="24">
        <v>-326258</v>
      </c>
      <c r="Z39" s="6">
        <v>-1.99</v>
      </c>
      <c r="AA39" s="22">
        <v>100126522</v>
      </c>
    </row>
    <row r="40" spans="1:27" ht="12.75">
      <c r="A40" s="5" t="s">
        <v>44</v>
      </c>
      <c r="B40" s="3"/>
      <c r="C40" s="22">
        <v>147298453</v>
      </c>
      <c r="D40" s="22"/>
      <c r="E40" s="23">
        <v>264402990</v>
      </c>
      <c r="F40" s="24">
        <v>264402990</v>
      </c>
      <c r="G40" s="24">
        <v>4440833</v>
      </c>
      <c r="H40" s="24">
        <v>9062655</v>
      </c>
      <c r="I40" s="24">
        <v>12473337</v>
      </c>
      <c r="J40" s="24">
        <v>25976825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25976825</v>
      </c>
      <c r="X40" s="24">
        <v>78384596</v>
      </c>
      <c r="Y40" s="24">
        <v>-52407771</v>
      </c>
      <c r="Z40" s="6">
        <v>-66.86</v>
      </c>
      <c r="AA40" s="22">
        <v>264402990</v>
      </c>
    </row>
    <row r="41" spans="1:27" ht="12.75">
      <c r="A41" s="5" t="s">
        <v>45</v>
      </c>
      <c r="B41" s="3"/>
      <c r="C41" s="22">
        <v>343</v>
      </c>
      <c r="D41" s="22"/>
      <c r="E41" s="23">
        <v>13764261</v>
      </c>
      <c r="F41" s="24">
        <v>13764261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3335951</v>
      </c>
      <c r="Y41" s="24">
        <v>-3335951</v>
      </c>
      <c r="Z41" s="6">
        <v>-100</v>
      </c>
      <c r="AA41" s="22">
        <v>13764261</v>
      </c>
    </row>
    <row r="42" spans="1:27" ht="12.75">
      <c r="A42" s="2" t="s">
        <v>46</v>
      </c>
      <c r="B42" s="8"/>
      <c r="C42" s="19">
        <f aca="true" t="shared" si="8" ref="C42:Y42">SUM(C43:C46)</f>
        <v>2970783403</v>
      </c>
      <c r="D42" s="19">
        <f>SUM(D43:D46)</f>
        <v>0</v>
      </c>
      <c r="E42" s="20">
        <f t="shared" si="8"/>
        <v>3407860077</v>
      </c>
      <c r="F42" s="21">
        <f t="shared" si="8"/>
        <v>3407860077</v>
      </c>
      <c r="G42" s="21">
        <f t="shared" si="8"/>
        <v>23535849</v>
      </c>
      <c r="H42" s="21">
        <f t="shared" si="8"/>
        <v>275250719</v>
      </c>
      <c r="I42" s="21">
        <f t="shared" si="8"/>
        <v>100825835</v>
      </c>
      <c r="J42" s="21">
        <f t="shared" si="8"/>
        <v>399612403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399612403</v>
      </c>
      <c r="X42" s="21">
        <f t="shared" si="8"/>
        <v>718051721</v>
      </c>
      <c r="Y42" s="21">
        <f t="shared" si="8"/>
        <v>-318439318</v>
      </c>
      <c r="Z42" s="4">
        <f>+IF(X42&lt;&gt;0,+(Y42/X42)*100,0)</f>
        <v>-44.347685366803816</v>
      </c>
      <c r="AA42" s="19">
        <f>SUM(AA43:AA46)</f>
        <v>3407860077</v>
      </c>
    </row>
    <row r="43" spans="1:27" ht="12.75">
      <c r="A43" s="5" t="s">
        <v>47</v>
      </c>
      <c r="B43" s="3"/>
      <c r="C43" s="22">
        <v>2034486414</v>
      </c>
      <c r="D43" s="22"/>
      <c r="E43" s="23">
        <v>1832538135</v>
      </c>
      <c r="F43" s="24">
        <v>1832538135</v>
      </c>
      <c r="G43" s="24">
        <v>5394066</v>
      </c>
      <c r="H43" s="24">
        <v>196130416</v>
      </c>
      <c r="I43" s="24">
        <v>14530546</v>
      </c>
      <c r="J43" s="24">
        <v>216055028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216055028</v>
      </c>
      <c r="X43" s="24">
        <v>391849459</v>
      </c>
      <c r="Y43" s="24">
        <v>-175794431</v>
      </c>
      <c r="Z43" s="6">
        <v>-44.86</v>
      </c>
      <c r="AA43" s="22">
        <v>1832538135</v>
      </c>
    </row>
    <row r="44" spans="1:27" ht="12.75">
      <c r="A44" s="5" t="s">
        <v>48</v>
      </c>
      <c r="B44" s="3"/>
      <c r="C44" s="22">
        <v>715555538</v>
      </c>
      <c r="D44" s="22"/>
      <c r="E44" s="23">
        <v>1120484280</v>
      </c>
      <c r="F44" s="24">
        <v>1120484280</v>
      </c>
      <c r="G44" s="24">
        <v>4372715</v>
      </c>
      <c r="H44" s="24">
        <v>64067546</v>
      </c>
      <c r="I44" s="24">
        <v>68713223</v>
      </c>
      <c r="J44" s="24">
        <v>137153484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137153484</v>
      </c>
      <c r="X44" s="24">
        <v>211863710</v>
      </c>
      <c r="Y44" s="24">
        <v>-74710226</v>
      </c>
      <c r="Z44" s="6">
        <v>-35.26</v>
      </c>
      <c r="AA44" s="22">
        <v>1120484280</v>
      </c>
    </row>
    <row r="45" spans="1:27" ht="12.75">
      <c r="A45" s="5" t="s">
        <v>49</v>
      </c>
      <c r="B45" s="3"/>
      <c r="C45" s="25">
        <v>104734539</v>
      </c>
      <c r="D45" s="25"/>
      <c r="E45" s="26">
        <v>279212799</v>
      </c>
      <c r="F45" s="27">
        <v>279212799</v>
      </c>
      <c r="G45" s="27">
        <v>7538941</v>
      </c>
      <c r="H45" s="27">
        <v>7852570</v>
      </c>
      <c r="I45" s="27">
        <v>9548385</v>
      </c>
      <c r="J45" s="27">
        <v>24939896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24939896</v>
      </c>
      <c r="X45" s="27">
        <v>66006748</v>
      </c>
      <c r="Y45" s="27">
        <v>-41066852</v>
      </c>
      <c r="Z45" s="7">
        <v>-62.22</v>
      </c>
      <c r="AA45" s="25">
        <v>279212799</v>
      </c>
    </row>
    <row r="46" spans="1:27" ht="12.75">
      <c r="A46" s="5" t="s">
        <v>50</v>
      </c>
      <c r="B46" s="3"/>
      <c r="C46" s="22">
        <v>116006912</v>
      </c>
      <c r="D46" s="22"/>
      <c r="E46" s="23">
        <v>175624863</v>
      </c>
      <c r="F46" s="24">
        <v>175624863</v>
      </c>
      <c r="G46" s="24">
        <v>6230127</v>
      </c>
      <c r="H46" s="24">
        <v>7200187</v>
      </c>
      <c r="I46" s="24">
        <v>8033681</v>
      </c>
      <c r="J46" s="24">
        <v>21463995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21463995</v>
      </c>
      <c r="X46" s="24">
        <v>48331804</v>
      </c>
      <c r="Y46" s="24">
        <v>-26867809</v>
      </c>
      <c r="Z46" s="6">
        <v>-55.59</v>
      </c>
      <c r="AA46" s="22">
        <v>175624863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5593658514</v>
      </c>
      <c r="D48" s="44">
        <f>+D28+D32+D38+D42+D47</f>
        <v>0</v>
      </c>
      <c r="E48" s="45">
        <f t="shared" si="9"/>
        <v>5937229250</v>
      </c>
      <c r="F48" s="46">
        <f t="shared" si="9"/>
        <v>5937229250</v>
      </c>
      <c r="G48" s="46">
        <f t="shared" si="9"/>
        <v>127739525</v>
      </c>
      <c r="H48" s="46">
        <f t="shared" si="9"/>
        <v>418214441</v>
      </c>
      <c r="I48" s="46">
        <f t="shared" si="9"/>
        <v>236372650</v>
      </c>
      <c r="J48" s="46">
        <f t="shared" si="9"/>
        <v>782326616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782326616</v>
      </c>
      <c r="X48" s="46">
        <f t="shared" si="9"/>
        <v>1049403216</v>
      </c>
      <c r="Y48" s="46">
        <f t="shared" si="9"/>
        <v>-267076600</v>
      </c>
      <c r="Z48" s="47">
        <f>+IF(X48&lt;&gt;0,+(Y48/X48)*100,0)</f>
        <v>-25.450331762657758</v>
      </c>
      <c r="AA48" s="44">
        <f>+AA28+AA32+AA38+AA42+AA47</f>
        <v>5937229250</v>
      </c>
    </row>
    <row r="49" spans="1:27" ht="12.75">
      <c r="A49" s="14" t="s">
        <v>58</v>
      </c>
      <c r="B49" s="15"/>
      <c r="C49" s="48">
        <f aca="true" t="shared" si="10" ref="C49:Y49">+C25-C48</f>
        <v>-336795082</v>
      </c>
      <c r="D49" s="48">
        <f>+D25-D48</f>
        <v>0</v>
      </c>
      <c r="E49" s="49">
        <f t="shared" si="10"/>
        <v>345673392</v>
      </c>
      <c r="F49" s="50">
        <f t="shared" si="10"/>
        <v>345673392</v>
      </c>
      <c r="G49" s="50">
        <f t="shared" si="10"/>
        <v>527951852</v>
      </c>
      <c r="H49" s="50">
        <f t="shared" si="10"/>
        <v>2505329</v>
      </c>
      <c r="I49" s="50">
        <f t="shared" si="10"/>
        <v>243028068</v>
      </c>
      <c r="J49" s="50">
        <f t="shared" si="10"/>
        <v>773485249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773485249</v>
      </c>
      <c r="X49" s="50">
        <f>IF(F25=F48,0,X25-X48)</f>
        <v>586099420</v>
      </c>
      <c r="Y49" s="50">
        <f t="shared" si="10"/>
        <v>187385829</v>
      </c>
      <c r="Z49" s="51">
        <f>+IF(X49&lt;&gt;0,+(Y49/X49)*100,0)</f>
        <v>31.971679651210028</v>
      </c>
      <c r="AA49" s="48">
        <f>+AA25-AA48</f>
        <v>345673392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186388269</v>
      </c>
      <c r="F5" s="21">
        <f t="shared" si="0"/>
        <v>186388269</v>
      </c>
      <c r="G5" s="21">
        <f t="shared" si="0"/>
        <v>17173584</v>
      </c>
      <c r="H5" s="21">
        <f t="shared" si="0"/>
        <v>17140884</v>
      </c>
      <c r="I5" s="21">
        <f t="shared" si="0"/>
        <v>13961766</v>
      </c>
      <c r="J5" s="21">
        <f t="shared" si="0"/>
        <v>48276234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48276234</v>
      </c>
      <c r="X5" s="21">
        <f t="shared" si="0"/>
        <v>50199849</v>
      </c>
      <c r="Y5" s="21">
        <f t="shared" si="0"/>
        <v>-1923615</v>
      </c>
      <c r="Z5" s="4">
        <f>+IF(X5&lt;&gt;0,+(Y5/X5)*100,0)</f>
        <v>-3.8319139167131757</v>
      </c>
      <c r="AA5" s="19">
        <f>SUM(AA6:AA8)</f>
        <v>186388269</v>
      </c>
    </row>
    <row r="6" spans="1:27" ht="12.75">
      <c r="A6" s="5" t="s">
        <v>33</v>
      </c>
      <c r="B6" s="3"/>
      <c r="C6" s="22"/>
      <c r="D6" s="22"/>
      <c r="E6" s="23">
        <v>5538000</v>
      </c>
      <c r="F6" s="24">
        <v>5538000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1845815</v>
      </c>
      <c r="Y6" s="24">
        <v>-1845815</v>
      </c>
      <c r="Z6" s="6">
        <v>-100</v>
      </c>
      <c r="AA6" s="22">
        <v>5538000</v>
      </c>
    </row>
    <row r="7" spans="1:27" ht="12.75">
      <c r="A7" s="5" t="s">
        <v>34</v>
      </c>
      <c r="B7" s="3"/>
      <c r="C7" s="25"/>
      <c r="D7" s="25"/>
      <c r="E7" s="26">
        <v>178596421</v>
      </c>
      <c r="F7" s="27">
        <v>178596421</v>
      </c>
      <c r="G7" s="27">
        <v>17063451</v>
      </c>
      <c r="H7" s="27">
        <v>16941055</v>
      </c>
      <c r="I7" s="27">
        <v>13735182</v>
      </c>
      <c r="J7" s="27">
        <v>47739688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47739688</v>
      </c>
      <c r="X7" s="27">
        <v>47790796</v>
      </c>
      <c r="Y7" s="27">
        <v>-51108</v>
      </c>
      <c r="Z7" s="7">
        <v>-0.11</v>
      </c>
      <c r="AA7" s="25">
        <v>178596421</v>
      </c>
    </row>
    <row r="8" spans="1:27" ht="12.75">
      <c r="A8" s="5" t="s">
        <v>35</v>
      </c>
      <c r="B8" s="3"/>
      <c r="C8" s="22"/>
      <c r="D8" s="22"/>
      <c r="E8" s="23">
        <v>2253848</v>
      </c>
      <c r="F8" s="24">
        <v>2253848</v>
      </c>
      <c r="G8" s="24">
        <v>110133</v>
      </c>
      <c r="H8" s="24">
        <v>199829</v>
      </c>
      <c r="I8" s="24">
        <v>226584</v>
      </c>
      <c r="J8" s="24">
        <v>536546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536546</v>
      </c>
      <c r="X8" s="24">
        <v>563238</v>
      </c>
      <c r="Y8" s="24">
        <v>-26692</v>
      </c>
      <c r="Z8" s="6">
        <v>-4.74</v>
      </c>
      <c r="AA8" s="22">
        <v>2253848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100056466</v>
      </c>
      <c r="F9" s="21">
        <f t="shared" si="1"/>
        <v>100056466</v>
      </c>
      <c r="G9" s="21">
        <f t="shared" si="1"/>
        <v>7469756</v>
      </c>
      <c r="H9" s="21">
        <f t="shared" si="1"/>
        <v>-935014</v>
      </c>
      <c r="I9" s="21">
        <f t="shared" si="1"/>
        <v>813767</v>
      </c>
      <c r="J9" s="21">
        <f t="shared" si="1"/>
        <v>7348509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7348509</v>
      </c>
      <c r="X9" s="21">
        <f t="shared" si="1"/>
        <v>22883593</v>
      </c>
      <c r="Y9" s="21">
        <f t="shared" si="1"/>
        <v>-15535084</v>
      </c>
      <c r="Z9" s="4">
        <f>+IF(X9&lt;&gt;0,+(Y9/X9)*100,0)</f>
        <v>-67.88743358615056</v>
      </c>
      <c r="AA9" s="19">
        <f>SUM(AA10:AA14)</f>
        <v>100056466</v>
      </c>
    </row>
    <row r="10" spans="1:27" ht="12.75">
      <c r="A10" s="5" t="s">
        <v>37</v>
      </c>
      <c r="B10" s="3"/>
      <c r="C10" s="22"/>
      <c r="D10" s="22"/>
      <c r="E10" s="23">
        <v>9172030</v>
      </c>
      <c r="F10" s="24">
        <v>9172030</v>
      </c>
      <c r="G10" s="24">
        <v>5059423</v>
      </c>
      <c r="H10" s="24">
        <v>-305180</v>
      </c>
      <c r="I10" s="24">
        <v>275683</v>
      </c>
      <c r="J10" s="24">
        <v>5029926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5029926</v>
      </c>
      <c r="X10" s="24">
        <v>3664973</v>
      </c>
      <c r="Y10" s="24">
        <v>1364953</v>
      </c>
      <c r="Z10" s="6">
        <v>37.24</v>
      </c>
      <c r="AA10" s="22">
        <v>9172030</v>
      </c>
    </row>
    <row r="11" spans="1:27" ht="12.75">
      <c r="A11" s="5" t="s">
        <v>38</v>
      </c>
      <c r="B11" s="3"/>
      <c r="C11" s="22"/>
      <c r="D11" s="22"/>
      <c r="E11" s="23">
        <v>4084000</v>
      </c>
      <c r="F11" s="24">
        <v>4084000</v>
      </c>
      <c r="G11" s="24">
        <v>780000</v>
      </c>
      <c r="H11" s="24">
        <v>-642643</v>
      </c>
      <c r="I11" s="24">
        <v>18279</v>
      </c>
      <c r="J11" s="24">
        <v>155636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155636</v>
      </c>
      <c r="X11" s="24">
        <v>1316579</v>
      </c>
      <c r="Y11" s="24">
        <v>-1160943</v>
      </c>
      <c r="Z11" s="6">
        <v>-88.18</v>
      </c>
      <c r="AA11" s="22">
        <v>4084000</v>
      </c>
    </row>
    <row r="12" spans="1:27" ht="12.75">
      <c r="A12" s="5" t="s">
        <v>39</v>
      </c>
      <c r="B12" s="3"/>
      <c r="C12" s="22"/>
      <c r="D12" s="22"/>
      <c r="E12" s="23">
        <v>57686898</v>
      </c>
      <c r="F12" s="24">
        <v>57686898</v>
      </c>
      <c r="G12" s="24">
        <v>1624796</v>
      </c>
      <c r="H12" s="24">
        <v>12721</v>
      </c>
      <c r="I12" s="24">
        <v>651211</v>
      </c>
      <c r="J12" s="24">
        <v>2288728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2288728</v>
      </c>
      <c r="X12" s="24">
        <v>14749557</v>
      </c>
      <c r="Y12" s="24">
        <v>-12460829</v>
      </c>
      <c r="Z12" s="6">
        <v>-84.48</v>
      </c>
      <c r="AA12" s="22">
        <v>57686898</v>
      </c>
    </row>
    <row r="13" spans="1:27" ht="12.75">
      <c r="A13" s="5" t="s">
        <v>40</v>
      </c>
      <c r="B13" s="3"/>
      <c r="C13" s="22"/>
      <c r="D13" s="22"/>
      <c r="E13" s="23">
        <v>21964392</v>
      </c>
      <c r="F13" s="24">
        <v>21964392</v>
      </c>
      <c r="G13" s="24">
        <v>5537</v>
      </c>
      <c r="H13" s="24">
        <v>88</v>
      </c>
      <c r="I13" s="24">
        <v>-131406</v>
      </c>
      <c r="J13" s="24">
        <v>-125781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-125781</v>
      </c>
      <c r="X13" s="24">
        <v>1365912</v>
      </c>
      <c r="Y13" s="24">
        <v>-1491693</v>
      </c>
      <c r="Z13" s="6">
        <v>-109.21</v>
      </c>
      <c r="AA13" s="22">
        <v>21964392</v>
      </c>
    </row>
    <row r="14" spans="1:27" ht="12.75">
      <c r="A14" s="5" t="s">
        <v>41</v>
      </c>
      <c r="B14" s="3"/>
      <c r="C14" s="25"/>
      <c r="D14" s="25"/>
      <c r="E14" s="26">
        <v>7149146</v>
      </c>
      <c r="F14" s="27">
        <v>7149146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1786572</v>
      </c>
      <c r="Y14" s="27">
        <v>-1786572</v>
      </c>
      <c r="Z14" s="7">
        <v>-100</v>
      </c>
      <c r="AA14" s="25">
        <v>7149146</v>
      </c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8019604</v>
      </c>
      <c r="F15" s="21">
        <f t="shared" si="2"/>
        <v>8019604</v>
      </c>
      <c r="G15" s="21">
        <f t="shared" si="2"/>
        <v>869009</v>
      </c>
      <c r="H15" s="21">
        <f t="shared" si="2"/>
        <v>-24482</v>
      </c>
      <c r="I15" s="21">
        <f t="shared" si="2"/>
        <v>1106764</v>
      </c>
      <c r="J15" s="21">
        <f t="shared" si="2"/>
        <v>1951291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1951291</v>
      </c>
      <c r="X15" s="21">
        <f t="shared" si="2"/>
        <v>2224191</v>
      </c>
      <c r="Y15" s="21">
        <f t="shared" si="2"/>
        <v>-272900</v>
      </c>
      <c r="Z15" s="4">
        <f>+IF(X15&lt;&gt;0,+(Y15/X15)*100,0)</f>
        <v>-12.269629721548196</v>
      </c>
      <c r="AA15" s="19">
        <f>SUM(AA16:AA18)</f>
        <v>8019604</v>
      </c>
    </row>
    <row r="16" spans="1:27" ht="12.75">
      <c r="A16" s="5" t="s">
        <v>43</v>
      </c>
      <c r="B16" s="3"/>
      <c r="C16" s="22"/>
      <c r="D16" s="22"/>
      <c r="E16" s="23">
        <v>2701803</v>
      </c>
      <c r="F16" s="24">
        <v>2701803</v>
      </c>
      <c r="G16" s="24">
        <v>176651</v>
      </c>
      <c r="H16" s="24">
        <v>194318</v>
      </c>
      <c r="I16" s="24">
        <v>271071</v>
      </c>
      <c r="J16" s="24">
        <v>642040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642040</v>
      </c>
      <c r="X16" s="24">
        <v>675180</v>
      </c>
      <c r="Y16" s="24">
        <v>-33140</v>
      </c>
      <c r="Z16" s="6">
        <v>-4.91</v>
      </c>
      <c r="AA16" s="22">
        <v>2701803</v>
      </c>
    </row>
    <row r="17" spans="1:27" ht="12.75">
      <c r="A17" s="5" t="s">
        <v>44</v>
      </c>
      <c r="B17" s="3"/>
      <c r="C17" s="22"/>
      <c r="D17" s="22"/>
      <c r="E17" s="23">
        <v>2639000</v>
      </c>
      <c r="F17" s="24">
        <v>2639000</v>
      </c>
      <c r="G17" s="24">
        <v>692358</v>
      </c>
      <c r="H17" s="24">
        <v>-218800</v>
      </c>
      <c r="I17" s="24">
        <v>682136</v>
      </c>
      <c r="J17" s="24">
        <v>1155694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1155694</v>
      </c>
      <c r="X17" s="24">
        <v>879579</v>
      </c>
      <c r="Y17" s="24">
        <v>276115</v>
      </c>
      <c r="Z17" s="6">
        <v>31.39</v>
      </c>
      <c r="AA17" s="22">
        <v>2639000</v>
      </c>
    </row>
    <row r="18" spans="1:27" ht="12.75">
      <c r="A18" s="5" t="s">
        <v>45</v>
      </c>
      <c r="B18" s="3"/>
      <c r="C18" s="22"/>
      <c r="D18" s="22"/>
      <c r="E18" s="23">
        <v>2678801</v>
      </c>
      <c r="F18" s="24">
        <v>2678801</v>
      </c>
      <c r="G18" s="24"/>
      <c r="H18" s="24"/>
      <c r="I18" s="24">
        <v>153557</v>
      </c>
      <c r="J18" s="24">
        <v>153557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153557</v>
      </c>
      <c r="X18" s="24">
        <v>669432</v>
      </c>
      <c r="Y18" s="24">
        <v>-515875</v>
      </c>
      <c r="Z18" s="6">
        <v>-77.06</v>
      </c>
      <c r="AA18" s="22">
        <v>2678801</v>
      </c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668869569</v>
      </c>
      <c r="F19" s="21">
        <f t="shared" si="3"/>
        <v>668869569</v>
      </c>
      <c r="G19" s="21">
        <f t="shared" si="3"/>
        <v>88346643</v>
      </c>
      <c r="H19" s="21">
        <f t="shared" si="3"/>
        <v>36952753</v>
      </c>
      <c r="I19" s="21">
        <f t="shared" si="3"/>
        <v>52379654</v>
      </c>
      <c r="J19" s="21">
        <f t="shared" si="3"/>
        <v>177679050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177679050</v>
      </c>
      <c r="X19" s="21">
        <f t="shared" si="3"/>
        <v>190534690</v>
      </c>
      <c r="Y19" s="21">
        <f t="shared" si="3"/>
        <v>-12855640</v>
      </c>
      <c r="Z19" s="4">
        <f>+IF(X19&lt;&gt;0,+(Y19/X19)*100,0)</f>
        <v>-6.747138801863324</v>
      </c>
      <c r="AA19" s="19">
        <f>SUM(AA20:AA23)</f>
        <v>668869569</v>
      </c>
    </row>
    <row r="20" spans="1:27" ht="12.75">
      <c r="A20" s="5" t="s">
        <v>47</v>
      </c>
      <c r="B20" s="3"/>
      <c r="C20" s="22"/>
      <c r="D20" s="22"/>
      <c r="E20" s="23">
        <v>358861563</v>
      </c>
      <c r="F20" s="24">
        <v>358861563</v>
      </c>
      <c r="G20" s="24">
        <v>41809536</v>
      </c>
      <c r="H20" s="24">
        <v>26164524</v>
      </c>
      <c r="I20" s="24">
        <v>34388557</v>
      </c>
      <c r="J20" s="24">
        <v>102362617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102362617</v>
      </c>
      <c r="X20" s="24">
        <v>104277299</v>
      </c>
      <c r="Y20" s="24">
        <v>-1914682</v>
      </c>
      <c r="Z20" s="6">
        <v>-1.84</v>
      </c>
      <c r="AA20" s="22">
        <v>358861563</v>
      </c>
    </row>
    <row r="21" spans="1:27" ht="12.75">
      <c r="A21" s="5" t="s">
        <v>48</v>
      </c>
      <c r="B21" s="3"/>
      <c r="C21" s="22"/>
      <c r="D21" s="22"/>
      <c r="E21" s="23">
        <v>199592499</v>
      </c>
      <c r="F21" s="24">
        <v>199592499</v>
      </c>
      <c r="G21" s="24">
        <v>26431765</v>
      </c>
      <c r="H21" s="24">
        <v>7778421</v>
      </c>
      <c r="I21" s="24">
        <v>12864752</v>
      </c>
      <c r="J21" s="24">
        <v>47074938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47074938</v>
      </c>
      <c r="X21" s="24">
        <v>53925257</v>
      </c>
      <c r="Y21" s="24">
        <v>-6850319</v>
      </c>
      <c r="Z21" s="6">
        <v>-12.7</v>
      </c>
      <c r="AA21" s="22">
        <v>199592499</v>
      </c>
    </row>
    <row r="22" spans="1:27" ht="12.75">
      <c r="A22" s="5" t="s">
        <v>49</v>
      </c>
      <c r="B22" s="3"/>
      <c r="C22" s="25"/>
      <c r="D22" s="25"/>
      <c r="E22" s="26">
        <v>61145819</v>
      </c>
      <c r="F22" s="27">
        <v>61145819</v>
      </c>
      <c r="G22" s="27">
        <v>11522762</v>
      </c>
      <c r="H22" s="27">
        <v>388786</v>
      </c>
      <c r="I22" s="27">
        <v>2436344</v>
      </c>
      <c r="J22" s="27">
        <v>14347892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14347892</v>
      </c>
      <c r="X22" s="27">
        <v>17987814</v>
      </c>
      <c r="Y22" s="27">
        <v>-3639922</v>
      </c>
      <c r="Z22" s="7">
        <v>-20.24</v>
      </c>
      <c r="AA22" s="25">
        <v>61145819</v>
      </c>
    </row>
    <row r="23" spans="1:27" ht="12.75">
      <c r="A23" s="5" t="s">
        <v>50</v>
      </c>
      <c r="B23" s="3"/>
      <c r="C23" s="22"/>
      <c r="D23" s="22"/>
      <c r="E23" s="23">
        <v>49269688</v>
      </c>
      <c r="F23" s="24">
        <v>49269688</v>
      </c>
      <c r="G23" s="24">
        <v>8582580</v>
      </c>
      <c r="H23" s="24">
        <v>2621022</v>
      </c>
      <c r="I23" s="24">
        <v>2690001</v>
      </c>
      <c r="J23" s="24">
        <v>13893603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13893603</v>
      </c>
      <c r="X23" s="24">
        <v>14344320</v>
      </c>
      <c r="Y23" s="24">
        <v>-450717</v>
      </c>
      <c r="Z23" s="6">
        <v>-3.14</v>
      </c>
      <c r="AA23" s="22">
        <v>49269688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963333908</v>
      </c>
      <c r="F25" s="46">
        <f t="shared" si="4"/>
        <v>963333908</v>
      </c>
      <c r="G25" s="46">
        <f t="shared" si="4"/>
        <v>113858992</v>
      </c>
      <c r="H25" s="46">
        <f t="shared" si="4"/>
        <v>53134141</v>
      </c>
      <c r="I25" s="46">
        <f t="shared" si="4"/>
        <v>68261951</v>
      </c>
      <c r="J25" s="46">
        <f t="shared" si="4"/>
        <v>235255084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235255084</v>
      </c>
      <c r="X25" s="46">
        <f t="shared" si="4"/>
        <v>265842323</v>
      </c>
      <c r="Y25" s="46">
        <f t="shared" si="4"/>
        <v>-30587239</v>
      </c>
      <c r="Z25" s="47">
        <f>+IF(X25&lt;&gt;0,+(Y25/X25)*100,0)</f>
        <v>-11.505782320447148</v>
      </c>
      <c r="AA25" s="44">
        <f>+AA5+AA9+AA15+AA19+AA24</f>
        <v>963333908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139627121</v>
      </c>
      <c r="F28" s="21">
        <f t="shared" si="5"/>
        <v>139627121</v>
      </c>
      <c r="G28" s="21">
        <f t="shared" si="5"/>
        <v>8387439</v>
      </c>
      <c r="H28" s="21">
        <f t="shared" si="5"/>
        <v>13570452</v>
      </c>
      <c r="I28" s="21">
        <f t="shared" si="5"/>
        <v>9571504</v>
      </c>
      <c r="J28" s="21">
        <f t="shared" si="5"/>
        <v>31529395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31529395</v>
      </c>
      <c r="X28" s="21">
        <f t="shared" si="5"/>
        <v>34699094</v>
      </c>
      <c r="Y28" s="21">
        <f t="shared" si="5"/>
        <v>-3169699</v>
      </c>
      <c r="Z28" s="4">
        <f>+IF(X28&lt;&gt;0,+(Y28/X28)*100,0)</f>
        <v>-9.134817756336808</v>
      </c>
      <c r="AA28" s="19">
        <f>SUM(AA29:AA31)</f>
        <v>139627121</v>
      </c>
    </row>
    <row r="29" spans="1:27" ht="12.75">
      <c r="A29" s="5" t="s">
        <v>33</v>
      </c>
      <c r="B29" s="3"/>
      <c r="C29" s="22"/>
      <c r="D29" s="22"/>
      <c r="E29" s="23">
        <v>33959474</v>
      </c>
      <c r="F29" s="24">
        <v>33959474</v>
      </c>
      <c r="G29" s="24">
        <v>1545727</v>
      </c>
      <c r="H29" s="24">
        <v>4884541</v>
      </c>
      <c r="I29" s="24">
        <v>1159216</v>
      </c>
      <c r="J29" s="24">
        <v>7589484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7589484</v>
      </c>
      <c r="X29" s="24">
        <v>8510538</v>
      </c>
      <c r="Y29" s="24">
        <v>-921054</v>
      </c>
      <c r="Z29" s="6">
        <v>-10.82</v>
      </c>
      <c r="AA29" s="22">
        <v>33959474</v>
      </c>
    </row>
    <row r="30" spans="1:27" ht="12.75">
      <c r="A30" s="5" t="s">
        <v>34</v>
      </c>
      <c r="B30" s="3"/>
      <c r="C30" s="25"/>
      <c r="D30" s="25"/>
      <c r="E30" s="26">
        <v>62686290</v>
      </c>
      <c r="F30" s="27">
        <v>62686290</v>
      </c>
      <c r="G30" s="27">
        <v>4715036</v>
      </c>
      <c r="H30" s="27">
        <v>5837928</v>
      </c>
      <c r="I30" s="27">
        <v>4628404</v>
      </c>
      <c r="J30" s="27">
        <v>15181368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15181368</v>
      </c>
      <c r="X30" s="27">
        <v>15660345</v>
      </c>
      <c r="Y30" s="27">
        <v>-478977</v>
      </c>
      <c r="Z30" s="7">
        <v>-3.06</v>
      </c>
      <c r="AA30" s="25">
        <v>62686290</v>
      </c>
    </row>
    <row r="31" spans="1:27" ht="12.75">
      <c r="A31" s="5" t="s">
        <v>35</v>
      </c>
      <c r="B31" s="3"/>
      <c r="C31" s="22"/>
      <c r="D31" s="22"/>
      <c r="E31" s="23">
        <v>42981357</v>
      </c>
      <c r="F31" s="24">
        <v>42981357</v>
      </c>
      <c r="G31" s="24">
        <v>2126676</v>
      </c>
      <c r="H31" s="24">
        <v>2847983</v>
      </c>
      <c r="I31" s="24">
        <v>3783884</v>
      </c>
      <c r="J31" s="24">
        <v>8758543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8758543</v>
      </c>
      <c r="X31" s="24">
        <v>10528211</v>
      </c>
      <c r="Y31" s="24">
        <v>-1769668</v>
      </c>
      <c r="Z31" s="6">
        <v>-16.81</v>
      </c>
      <c r="AA31" s="22">
        <v>42981357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167903361</v>
      </c>
      <c r="F32" s="21">
        <f t="shared" si="6"/>
        <v>167903361</v>
      </c>
      <c r="G32" s="21">
        <f t="shared" si="6"/>
        <v>5328593</v>
      </c>
      <c r="H32" s="21">
        <f t="shared" si="6"/>
        <v>14727722</v>
      </c>
      <c r="I32" s="21">
        <f t="shared" si="6"/>
        <v>10824234</v>
      </c>
      <c r="J32" s="21">
        <f t="shared" si="6"/>
        <v>30880549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30880549</v>
      </c>
      <c r="X32" s="21">
        <f t="shared" si="6"/>
        <v>42204783</v>
      </c>
      <c r="Y32" s="21">
        <f t="shared" si="6"/>
        <v>-11324234</v>
      </c>
      <c r="Z32" s="4">
        <f>+IF(X32&lt;&gt;0,+(Y32/X32)*100,0)</f>
        <v>-26.8316365943642</v>
      </c>
      <c r="AA32" s="19">
        <f>SUM(AA33:AA37)</f>
        <v>167903361</v>
      </c>
    </row>
    <row r="33" spans="1:27" ht="12.75">
      <c r="A33" s="5" t="s">
        <v>37</v>
      </c>
      <c r="B33" s="3"/>
      <c r="C33" s="22"/>
      <c r="D33" s="22"/>
      <c r="E33" s="23">
        <v>21298168</v>
      </c>
      <c r="F33" s="24">
        <v>21298168</v>
      </c>
      <c r="G33" s="24">
        <v>1053647</v>
      </c>
      <c r="H33" s="24">
        <v>1475897</v>
      </c>
      <c r="I33" s="24">
        <v>1436525</v>
      </c>
      <c r="J33" s="24">
        <v>3966069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3966069</v>
      </c>
      <c r="X33" s="24">
        <v>4943284</v>
      </c>
      <c r="Y33" s="24">
        <v>-977215</v>
      </c>
      <c r="Z33" s="6">
        <v>-19.77</v>
      </c>
      <c r="AA33" s="22">
        <v>21298168</v>
      </c>
    </row>
    <row r="34" spans="1:27" ht="12.75">
      <c r="A34" s="5" t="s">
        <v>38</v>
      </c>
      <c r="B34" s="3"/>
      <c r="C34" s="22"/>
      <c r="D34" s="22"/>
      <c r="E34" s="23">
        <v>23959692</v>
      </c>
      <c r="F34" s="24">
        <v>23959692</v>
      </c>
      <c r="G34" s="24">
        <v>808035</v>
      </c>
      <c r="H34" s="24">
        <v>1388805</v>
      </c>
      <c r="I34" s="24">
        <v>1283900</v>
      </c>
      <c r="J34" s="24">
        <v>3480740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3480740</v>
      </c>
      <c r="X34" s="24">
        <v>5959521</v>
      </c>
      <c r="Y34" s="24">
        <v>-2478781</v>
      </c>
      <c r="Z34" s="6">
        <v>-41.59</v>
      </c>
      <c r="AA34" s="22">
        <v>23959692</v>
      </c>
    </row>
    <row r="35" spans="1:27" ht="12.75">
      <c r="A35" s="5" t="s">
        <v>39</v>
      </c>
      <c r="B35" s="3"/>
      <c r="C35" s="22"/>
      <c r="D35" s="22"/>
      <c r="E35" s="23">
        <v>90024282</v>
      </c>
      <c r="F35" s="24">
        <v>90024282</v>
      </c>
      <c r="G35" s="24">
        <v>2743140</v>
      </c>
      <c r="H35" s="24">
        <v>10699744</v>
      </c>
      <c r="I35" s="24">
        <v>7221880</v>
      </c>
      <c r="J35" s="24">
        <v>20664764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20664764</v>
      </c>
      <c r="X35" s="24">
        <v>22463958</v>
      </c>
      <c r="Y35" s="24">
        <v>-1799194</v>
      </c>
      <c r="Z35" s="6">
        <v>-8.01</v>
      </c>
      <c r="AA35" s="22">
        <v>90024282</v>
      </c>
    </row>
    <row r="36" spans="1:27" ht="12.75">
      <c r="A36" s="5" t="s">
        <v>40</v>
      </c>
      <c r="B36" s="3"/>
      <c r="C36" s="22"/>
      <c r="D36" s="22"/>
      <c r="E36" s="23">
        <v>25167381</v>
      </c>
      <c r="F36" s="24">
        <v>25167381</v>
      </c>
      <c r="G36" s="24">
        <v>423810</v>
      </c>
      <c r="H36" s="24">
        <v>781488</v>
      </c>
      <c r="I36" s="24">
        <v>529862</v>
      </c>
      <c r="J36" s="24">
        <v>1735160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1735160</v>
      </c>
      <c r="X36" s="24">
        <v>6971315</v>
      </c>
      <c r="Y36" s="24">
        <v>-5236155</v>
      </c>
      <c r="Z36" s="6">
        <v>-75.11</v>
      </c>
      <c r="AA36" s="22">
        <v>25167381</v>
      </c>
    </row>
    <row r="37" spans="1:27" ht="12.75">
      <c r="A37" s="5" t="s">
        <v>41</v>
      </c>
      <c r="B37" s="3"/>
      <c r="C37" s="25"/>
      <c r="D37" s="25"/>
      <c r="E37" s="26">
        <v>7453838</v>
      </c>
      <c r="F37" s="27">
        <v>7453838</v>
      </c>
      <c r="G37" s="27">
        <v>299961</v>
      </c>
      <c r="H37" s="27">
        <v>381788</v>
      </c>
      <c r="I37" s="27">
        <v>352067</v>
      </c>
      <c r="J37" s="27">
        <v>1033816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1033816</v>
      </c>
      <c r="X37" s="27">
        <v>1866705</v>
      </c>
      <c r="Y37" s="27">
        <v>-832889</v>
      </c>
      <c r="Z37" s="7">
        <v>-44.62</v>
      </c>
      <c r="AA37" s="25">
        <v>7453838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102186509</v>
      </c>
      <c r="F38" s="21">
        <f t="shared" si="7"/>
        <v>102186509</v>
      </c>
      <c r="G38" s="21">
        <f t="shared" si="7"/>
        <v>2290282</v>
      </c>
      <c r="H38" s="21">
        <f t="shared" si="7"/>
        <v>9712030</v>
      </c>
      <c r="I38" s="21">
        <f t="shared" si="7"/>
        <v>6575828</v>
      </c>
      <c r="J38" s="21">
        <f t="shared" si="7"/>
        <v>18578140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18578140</v>
      </c>
      <c r="X38" s="21">
        <f t="shared" si="7"/>
        <v>24088045</v>
      </c>
      <c r="Y38" s="21">
        <f t="shared" si="7"/>
        <v>-5509905</v>
      </c>
      <c r="Z38" s="4">
        <f>+IF(X38&lt;&gt;0,+(Y38/X38)*100,0)</f>
        <v>-22.874023192832794</v>
      </c>
      <c r="AA38" s="19">
        <f>SUM(AA39:AA41)</f>
        <v>102186509</v>
      </c>
    </row>
    <row r="39" spans="1:27" ht="12.75">
      <c r="A39" s="5" t="s">
        <v>43</v>
      </c>
      <c r="B39" s="3"/>
      <c r="C39" s="22"/>
      <c r="D39" s="22"/>
      <c r="E39" s="23">
        <v>24539219</v>
      </c>
      <c r="F39" s="24">
        <v>24539219</v>
      </c>
      <c r="G39" s="24">
        <v>1362672</v>
      </c>
      <c r="H39" s="24">
        <v>2189158</v>
      </c>
      <c r="I39" s="24">
        <v>1908721</v>
      </c>
      <c r="J39" s="24">
        <v>5460551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5460551</v>
      </c>
      <c r="X39" s="24">
        <v>6132351</v>
      </c>
      <c r="Y39" s="24">
        <v>-671800</v>
      </c>
      <c r="Z39" s="6">
        <v>-10.96</v>
      </c>
      <c r="AA39" s="22">
        <v>24539219</v>
      </c>
    </row>
    <row r="40" spans="1:27" ht="12.75">
      <c r="A40" s="5" t="s">
        <v>44</v>
      </c>
      <c r="B40" s="3"/>
      <c r="C40" s="22"/>
      <c r="D40" s="22"/>
      <c r="E40" s="23">
        <v>74702489</v>
      </c>
      <c r="F40" s="24">
        <v>74702489</v>
      </c>
      <c r="G40" s="24">
        <v>774053</v>
      </c>
      <c r="H40" s="24">
        <v>7287958</v>
      </c>
      <c r="I40" s="24">
        <v>4489856</v>
      </c>
      <c r="J40" s="24">
        <v>12551867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12551867</v>
      </c>
      <c r="X40" s="24">
        <v>17219788</v>
      </c>
      <c r="Y40" s="24">
        <v>-4667921</v>
      </c>
      <c r="Z40" s="6">
        <v>-27.11</v>
      </c>
      <c r="AA40" s="22">
        <v>74702489</v>
      </c>
    </row>
    <row r="41" spans="1:27" ht="12.75">
      <c r="A41" s="5" t="s">
        <v>45</v>
      </c>
      <c r="B41" s="3"/>
      <c r="C41" s="22"/>
      <c r="D41" s="22"/>
      <c r="E41" s="23">
        <v>2944801</v>
      </c>
      <c r="F41" s="24">
        <v>2944801</v>
      </c>
      <c r="G41" s="24">
        <v>153557</v>
      </c>
      <c r="H41" s="24">
        <v>234914</v>
      </c>
      <c r="I41" s="24">
        <v>177251</v>
      </c>
      <c r="J41" s="24">
        <v>565722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565722</v>
      </c>
      <c r="X41" s="24">
        <v>735906</v>
      </c>
      <c r="Y41" s="24">
        <v>-170184</v>
      </c>
      <c r="Z41" s="6">
        <v>-23.13</v>
      </c>
      <c r="AA41" s="22">
        <v>2944801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606779944</v>
      </c>
      <c r="F42" s="21">
        <f t="shared" si="8"/>
        <v>606779944</v>
      </c>
      <c r="G42" s="21">
        <f t="shared" si="8"/>
        <v>5367105</v>
      </c>
      <c r="H42" s="21">
        <f t="shared" si="8"/>
        <v>64679221</v>
      </c>
      <c r="I42" s="21">
        <f t="shared" si="8"/>
        <v>75342204</v>
      </c>
      <c r="J42" s="21">
        <f t="shared" si="8"/>
        <v>145388530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145388530</v>
      </c>
      <c r="X42" s="21">
        <f t="shared" si="8"/>
        <v>165418196</v>
      </c>
      <c r="Y42" s="21">
        <f t="shared" si="8"/>
        <v>-20029666</v>
      </c>
      <c r="Z42" s="4">
        <f>+IF(X42&lt;&gt;0,+(Y42/X42)*100,0)</f>
        <v>-12.10850225932823</v>
      </c>
      <c r="AA42" s="19">
        <f>SUM(AA43:AA46)</f>
        <v>606779944</v>
      </c>
    </row>
    <row r="43" spans="1:27" ht="12.75">
      <c r="A43" s="5" t="s">
        <v>47</v>
      </c>
      <c r="B43" s="3"/>
      <c r="C43" s="22"/>
      <c r="D43" s="22"/>
      <c r="E43" s="23">
        <v>361123746</v>
      </c>
      <c r="F43" s="24">
        <v>361123746</v>
      </c>
      <c r="G43" s="24">
        <v>1296586</v>
      </c>
      <c r="H43" s="24">
        <v>42853386</v>
      </c>
      <c r="I43" s="24">
        <v>51751959</v>
      </c>
      <c r="J43" s="24">
        <v>95901931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95901931</v>
      </c>
      <c r="X43" s="24">
        <v>102901146</v>
      </c>
      <c r="Y43" s="24">
        <v>-6999215</v>
      </c>
      <c r="Z43" s="6">
        <v>-6.8</v>
      </c>
      <c r="AA43" s="22">
        <v>361123746</v>
      </c>
    </row>
    <row r="44" spans="1:27" ht="12.75">
      <c r="A44" s="5" t="s">
        <v>48</v>
      </c>
      <c r="B44" s="3"/>
      <c r="C44" s="22"/>
      <c r="D44" s="22"/>
      <c r="E44" s="23">
        <v>149911458</v>
      </c>
      <c r="F44" s="24">
        <v>149911458</v>
      </c>
      <c r="G44" s="24">
        <v>828444</v>
      </c>
      <c r="H44" s="24">
        <v>11643851</v>
      </c>
      <c r="I44" s="24">
        <v>16650021</v>
      </c>
      <c r="J44" s="24">
        <v>29122316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29122316</v>
      </c>
      <c r="X44" s="24">
        <v>39091438</v>
      </c>
      <c r="Y44" s="24">
        <v>-9969122</v>
      </c>
      <c r="Z44" s="6">
        <v>-25.5</v>
      </c>
      <c r="AA44" s="22">
        <v>149911458</v>
      </c>
    </row>
    <row r="45" spans="1:27" ht="12.75">
      <c r="A45" s="5" t="s">
        <v>49</v>
      </c>
      <c r="B45" s="3"/>
      <c r="C45" s="25"/>
      <c r="D45" s="25"/>
      <c r="E45" s="26">
        <v>42069228</v>
      </c>
      <c r="F45" s="27">
        <v>42069228</v>
      </c>
      <c r="G45" s="27">
        <v>1608105</v>
      </c>
      <c r="H45" s="27">
        <v>5084155</v>
      </c>
      <c r="I45" s="27">
        <v>4928764</v>
      </c>
      <c r="J45" s="27">
        <v>11621024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11621024</v>
      </c>
      <c r="X45" s="27">
        <v>10295883</v>
      </c>
      <c r="Y45" s="27">
        <v>1325141</v>
      </c>
      <c r="Z45" s="7">
        <v>12.87</v>
      </c>
      <c r="AA45" s="25">
        <v>42069228</v>
      </c>
    </row>
    <row r="46" spans="1:27" ht="12.75">
      <c r="A46" s="5" t="s">
        <v>50</v>
      </c>
      <c r="B46" s="3"/>
      <c r="C46" s="22"/>
      <c r="D46" s="22"/>
      <c r="E46" s="23">
        <v>53675512</v>
      </c>
      <c r="F46" s="24">
        <v>53675512</v>
      </c>
      <c r="G46" s="24">
        <v>1633970</v>
      </c>
      <c r="H46" s="24">
        <v>5097829</v>
      </c>
      <c r="I46" s="24">
        <v>2011460</v>
      </c>
      <c r="J46" s="24">
        <v>8743259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8743259</v>
      </c>
      <c r="X46" s="24">
        <v>13129729</v>
      </c>
      <c r="Y46" s="24">
        <v>-4386470</v>
      </c>
      <c r="Z46" s="6">
        <v>-33.41</v>
      </c>
      <c r="AA46" s="22">
        <v>53675512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1016496935</v>
      </c>
      <c r="F48" s="46">
        <f t="shared" si="9"/>
        <v>1016496935</v>
      </c>
      <c r="G48" s="46">
        <f t="shared" si="9"/>
        <v>21373419</v>
      </c>
      <c r="H48" s="46">
        <f t="shared" si="9"/>
        <v>102689425</v>
      </c>
      <c r="I48" s="46">
        <f t="shared" si="9"/>
        <v>102313770</v>
      </c>
      <c r="J48" s="46">
        <f t="shared" si="9"/>
        <v>226376614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226376614</v>
      </c>
      <c r="X48" s="46">
        <f t="shared" si="9"/>
        <v>266410118</v>
      </c>
      <c r="Y48" s="46">
        <f t="shared" si="9"/>
        <v>-40033504</v>
      </c>
      <c r="Z48" s="47">
        <f>+IF(X48&lt;&gt;0,+(Y48/X48)*100,0)</f>
        <v>-15.027020858119212</v>
      </c>
      <c r="AA48" s="44">
        <f>+AA28+AA32+AA38+AA42+AA47</f>
        <v>1016496935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-53163027</v>
      </c>
      <c r="F49" s="50">
        <f t="shared" si="10"/>
        <v>-53163027</v>
      </c>
      <c r="G49" s="50">
        <f t="shared" si="10"/>
        <v>92485573</v>
      </c>
      <c r="H49" s="50">
        <f t="shared" si="10"/>
        <v>-49555284</v>
      </c>
      <c r="I49" s="50">
        <f t="shared" si="10"/>
        <v>-34051819</v>
      </c>
      <c r="J49" s="50">
        <f t="shared" si="10"/>
        <v>8878470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8878470</v>
      </c>
      <c r="X49" s="50">
        <f>IF(F25=F48,0,X25-X48)</f>
        <v>-567795</v>
      </c>
      <c r="Y49" s="50">
        <f t="shared" si="10"/>
        <v>9446265</v>
      </c>
      <c r="Z49" s="51">
        <f>+IF(X49&lt;&gt;0,+(Y49/X49)*100,0)</f>
        <v>-1663.6752701239004</v>
      </c>
      <c r="AA49" s="48">
        <f>+AA25-AA48</f>
        <v>-53163027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187393337</v>
      </c>
      <c r="D5" s="19">
        <f>SUM(D6:D8)</f>
        <v>0</v>
      </c>
      <c r="E5" s="20">
        <f t="shared" si="0"/>
        <v>201341925</v>
      </c>
      <c r="F5" s="21">
        <f t="shared" si="0"/>
        <v>201341925</v>
      </c>
      <c r="G5" s="21">
        <f t="shared" si="0"/>
        <v>8512732</v>
      </c>
      <c r="H5" s="21">
        <f t="shared" si="0"/>
        <v>8428747</v>
      </c>
      <c r="I5" s="21">
        <f t="shared" si="0"/>
        <v>47191574</v>
      </c>
      <c r="J5" s="21">
        <f t="shared" si="0"/>
        <v>64133053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64133053</v>
      </c>
      <c r="X5" s="21">
        <f t="shared" si="0"/>
        <v>50335482</v>
      </c>
      <c r="Y5" s="21">
        <f t="shared" si="0"/>
        <v>13797571</v>
      </c>
      <c r="Z5" s="4">
        <f>+IF(X5&lt;&gt;0,+(Y5/X5)*100,0)</f>
        <v>27.411222564631448</v>
      </c>
      <c r="AA5" s="19">
        <f>SUM(AA6:AA8)</f>
        <v>201341925</v>
      </c>
    </row>
    <row r="6" spans="1:27" ht="12.75">
      <c r="A6" s="5" t="s">
        <v>33</v>
      </c>
      <c r="B6" s="3"/>
      <c r="C6" s="22">
        <v>4884034</v>
      </c>
      <c r="D6" s="22"/>
      <c r="E6" s="23">
        <v>6868159</v>
      </c>
      <c r="F6" s="24">
        <v>6868159</v>
      </c>
      <c r="G6" s="24">
        <v>76133</v>
      </c>
      <c r="H6" s="24">
        <v>81487</v>
      </c>
      <c r="I6" s="24">
        <v>1629205</v>
      </c>
      <c r="J6" s="24">
        <v>1786825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1786825</v>
      </c>
      <c r="X6" s="24">
        <v>1717041</v>
      </c>
      <c r="Y6" s="24">
        <v>69784</v>
      </c>
      <c r="Z6" s="6">
        <v>4.06</v>
      </c>
      <c r="AA6" s="22">
        <v>6868159</v>
      </c>
    </row>
    <row r="7" spans="1:27" ht="12.75">
      <c r="A7" s="5" t="s">
        <v>34</v>
      </c>
      <c r="B7" s="3"/>
      <c r="C7" s="25">
        <v>176342203</v>
      </c>
      <c r="D7" s="25"/>
      <c r="E7" s="26">
        <v>192103971</v>
      </c>
      <c r="F7" s="27">
        <v>192103971</v>
      </c>
      <c r="G7" s="27">
        <v>8238809</v>
      </c>
      <c r="H7" s="27">
        <v>8202697</v>
      </c>
      <c r="I7" s="27">
        <v>45500467</v>
      </c>
      <c r="J7" s="27">
        <v>61941973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61941973</v>
      </c>
      <c r="X7" s="27">
        <v>48025992</v>
      </c>
      <c r="Y7" s="27">
        <v>13915981</v>
      </c>
      <c r="Z7" s="7">
        <v>28.98</v>
      </c>
      <c r="AA7" s="25">
        <v>192103971</v>
      </c>
    </row>
    <row r="8" spans="1:27" ht="12.75">
      <c r="A8" s="5" t="s">
        <v>35</v>
      </c>
      <c r="B8" s="3"/>
      <c r="C8" s="22">
        <v>6167100</v>
      </c>
      <c r="D8" s="22"/>
      <c r="E8" s="23">
        <v>2369795</v>
      </c>
      <c r="F8" s="24">
        <v>2369795</v>
      </c>
      <c r="G8" s="24">
        <v>197790</v>
      </c>
      <c r="H8" s="24">
        <v>144563</v>
      </c>
      <c r="I8" s="24">
        <v>61902</v>
      </c>
      <c r="J8" s="24">
        <v>404255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404255</v>
      </c>
      <c r="X8" s="24">
        <v>592449</v>
      </c>
      <c r="Y8" s="24">
        <v>-188194</v>
      </c>
      <c r="Z8" s="6">
        <v>-31.77</v>
      </c>
      <c r="AA8" s="22">
        <v>2369795</v>
      </c>
    </row>
    <row r="9" spans="1:27" ht="12.75">
      <c r="A9" s="2" t="s">
        <v>36</v>
      </c>
      <c r="B9" s="3"/>
      <c r="C9" s="19">
        <f aca="true" t="shared" si="1" ref="C9:Y9">SUM(C10:C14)</f>
        <v>59100976</v>
      </c>
      <c r="D9" s="19">
        <f>SUM(D10:D14)</f>
        <v>0</v>
      </c>
      <c r="E9" s="20">
        <f t="shared" si="1"/>
        <v>68782811</v>
      </c>
      <c r="F9" s="21">
        <f t="shared" si="1"/>
        <v>68782811</v>
      </c>
      <c r="G9" s="21">
        <f t="shared" si="1"/>
        <v>286645</v>
      </c>
      <c r="H9" s="21">
        <f t="shared" si="1"/>
        <v>215408</v>
      </c>
      <c r="I9" s="21">
        <f t="shared" si="1"/>
        <v>3050431</v>
      </c>
      <c r="J9" s="21">
        <f t="shared" si="1"/>
        <v>3552484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3552484</v>
      </c>
      <c r="X9" s="21">
        <f t="shared" si="1"/>
        <v>17190204</v>
      </c>
      <c r="Y9" s="21">
        <f t="shared" si="1"/>
        <v>-13637720</v>
      </c>
      <c r="Z9" s="4">
        <f>+IF(X9&lt;&gt;0,+(Y9/X9)*100,0)</f>
        <v>-79.33425339222269</v>
      </c>
      <c r="AA9" s="19">
        <f>SUM(AA10:AA14)</f>
        <v>68782811</v>
      </c>
    </row>
    <row r="10" spans="1:27" ht="12.75">
      <c r="A10" s="5" t="s">
        <v>37</v>
      </c>
      <c r="B10" s="3"/>
      <c r="C10" s="22">
        <v>6608627</v>
      </c>
      <c r="D10" s="22"/>
      <c r="E10" s="23">
        <v>10929236</v>
      </c>
      <c r="F10" s="24">
        <v>10929236</v>
      </c>
      <c r="G10" s="24">
        <v>124466</v>
      </c>
      <c r="H10" s="24">
        <v>63055</v>
      </c>
      <c r="I10" s="24">
        <v>804190</v>
      </c>
      <c r="J10" s="24">
        <v>991711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991711</v>
      </c>
      <c r="X10" s="24">
        <v>2732310</v>
      </c>
      <c r="Y10" s="24">
        <v>-1740599</v>
      </c>
      <c r="Z10" s="6">
        <v>-63.7</v>
      </c>
      <c r="AA10" s="22">
        <v>10929236</v>
      </c>
    </row>
    <row r="11" spans="1:27" ht="12.75">
      <c r="A11" s="5" t="s">
        <v>38</v>
      </c>
      <c r="B11" s="3"/>
      <c r="C11" s="22">
        <v>623742</v>
      </c>
      <c r="D11" s="22"/>
      <c r="E11" s="23">
        <v>114350</v>
      </c>
      <c r="F11" s="24">
        <v>114350</v>
      </c>
      <c r="G11" s="24">
        <v>-6166</v>
      </c>
      <c r="H11" s="24">
        <v>-6688</v>
      </c>
      <c r="I11" s="24">
        <v>9765</v>
      </c>
      <c r="J11" s="24">
        <v>-3089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-3089</v>
      </c>
      <c r="X11" s="24">
        <v>28587</v>
      </c>
      <c r="Y11" s="24">
        <v>-31676</v>
      </c>
      <c r="Z11" s="6">
        <v>-110.81</v>
      </c>
      <c r="AA11" s="22">
        <v>114350</v>
      </c>
    </row>
    <row r="12" spans="1:27" ht="12.75">
      <c r="A12" s="5" t="s">
        <v>39</v>
      </c>
      <c r="B12" s="3"/>
      <c r="C12" s="22">
        <v>45979836</v>
      </c>
      <c r="D12" s="22"/>
      <c r="E12" s="23">
        <v>46619602</v>
      </c>
      <c r="F12" s="24">
        <v>46619602</v>
      </c>
      <c r="G12" s="24">
        <v>5793</v>
      </c>
      <c r="H12" s="24">
        <v>10933</v>
      </c>
      <c r="I12" s="24">
        <v>1605750</v>
      </c>
      <c r="J12" s="24">
        <v>1622476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1622476</v>
      </c>
      <c r="X12" s="24">
        <v>11649402</v>
      </c>
      <c r="Y12" s="24">
        <v>-10026926</v>
      </c>
      <c r="Z12" s="6">
        <v>-86.07</v>
      </c>
      <c r="AA12" s="22">
        <v>46619602</v>
      </c>
    </row>
    <row r="13" spans="1:27" ht="12.75">
      <c r="A13" s="5" t="s">
        <v>40</v>
      </c>
      <c r="B13" s="3"/>
      <c r="C13" s="22">
        <v>960632</v>
      </c>
      <c r="D13" s="22"/>
      <c r="E13" s="23">
        <v>4081613</v>
      </c>
      <c r="F13" s="24">
        <v>4081613</v>
      </c>
      <c r="G13" s="24">
        <v>162552</v>
      </c>
      <c r="H13" s="24">
        <v>148108</v>
      </c>
      <c r="I13" s="24">
        <v>150523</v>
      </c>
      <c r="J13" s="24">
        <v>461183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461183</v>
      </c>
      <c r="X13" s="24">
        <v>1020402</v>
      </c>
      <c r="Y13" s="24">
        <v>-559219</v>
      </c>
      <c r="Z13" s="6">
        <v>-54.8</v>
      </c>
      <c r="AA13" s="22">
        <v>4081613</v>
      </c>
    </row>
    <row r="14" spans="1:27" ht="12.75">
      <c r="A14" s="5" t="s">
        <v>41</v>
      </c>
      <c r="B14" s="3"/>
      <c r="C14" s="25">
        <v>4928139</v>
      </c>
      <c r="D14" s="25"/>
      <c r="E14" s="26">
        <v>7038010</v>
      </c>
      <c r="F14" s="27">
        <v>7038010</v>
      </c>
      <c r="G14" s="27"/>
      <c r="H14" s="27"/>
      <c r="I14" s="27">
        <v>480203</v>
      </c>
      <c r="J14" s="27">
        <v>480203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480203</v>
      </c>
      <c r="X14" s="27">
        <v>1759503</v>
      </c>
      <c r="Y14" s="27">
        <v>-1279300</v>
      </c>
      <c r="Z14" s="7">
        <v>-72.71</v>
      </c>
      <c r="AA14" s="25">
        <v>7038010</v>
      </c>
    </row>
    <row r="15" spans="1:27" ht="12.75">
      <c r="A15" s="2" t="s">
        <v>42</v>
      </c>
      <c r="B15" s="8"/>
      <c r="C15" s="19">
        <f aca="true" t="shared" si="2" ref="C15:Y15">SUM(C16:C18)</f>
        <v>29863986</v>
      </c>
      <c r="D15" s="19">
        <f>SUM(D16:D18)</f>
        <v>0</v>
      </c>
      <c r="E15" s="20">
        <f t="shared" si="2"/>
        <v>6064677</v>
      </c>
      <c r="F15" s="21">
        <f t="shared" si="2"/>
        <v>6064677</v>
      </c>
      <c r="G15" s="21">
        <f t="shared" si="2"/>
        <v>67506</v>
      </c>
      <c r="H15" s="21">
        <f t="shared" si="2"/>
        <v>59272</v>
      </c>
      <c r="I15" s="21">
        <f t="shared" si="2"/>
        <v>1775222</v>
      </c>
      <c r="J15" s="21">
        <f t="shared" si="2"/>
        <v>1902000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1902000</v>
      </c>
      <c r="X15" s="21">
        <f t="shared" si="2"/>
        <v>1516167</v>
      </c>
      <c r="Y15" s="21">
        <f t="shared" si="2"/>
        <v>385833</v>
      </c>
      <c r="Z15" s="4">
        <f>+IF(X15&lt;&gt;0,+(Y15/X15)*100,0)</f>
        <v>25.447922293520435</v>
      </c>
      <c r="AA15" s="19">
        <f>SUM(AA16:AA18)</f>
        <v>6064677</v>
      </c>
    </row>
    <row r="16" spans="1:27" ht="12.75">
      <c r="A16" s="5" t="s">
        <v>43</v>
      </c>
      <c r="B16" s="3"/>
      <c r="C16" s="22">
        <v>3441749</v>
      </c>
      <c r="D16" s="22"/>
      <c r="E16" s="23">
        <v>248477</v>
      </c>
      <c r="F16" s="24">
        <v>248477</v>
      </c>
      <c r="G16" s="24">
        <v>71823</v>
      </c>
      <c r="H16" s="24">
        <v>63493</v>
      </c>
      <c r="I16" s="24">
        <v>37551</v>
      </c>
      <c r="J16" s="24">
        <v>172867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172867</v>
      </c>
      <c r="X16" s="24">
        <v>62118</v>
      </c>
      <c r="Y16" s="24">
        <v>110749</v>
      </c>
      <c r="Z16" s="6">
        <v>178.29</v>
      </c>
      <c r="AA16" s="22">
        <v>248477</v>
      </c>
    </row>
    <row r="17" spans="1:27" ht="12.75">
      <c r="A17" s="5" t="s">
        <v>44</v>
      </c>
      <c r="B17" s="3"/>
      <c r="C17" s="22">
        <v>26239857</v>
      </c>
      <c r="D17" s="22"/>
      <c r="E17" s="23">
        <v>5710800</v>
      </c>
      <c r="F17" s="24">
        <v>5710800</v>
      </c>
      <c r="G17" s="24"/>
      <c r="H17" s="24"/>
      <c r="I17" s="24">
        <v>1720939</v>
      </c>
      <c r="J17" s="24">
        <v>1720939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1720939</v>
      </c>
      <c r="X17" s="24">
        <v>1427700</v>
      </c>
      <c r="Y17" s="24">
        <v>293239</v>
      </c>
      <c r="Z17" s="6">
        <v>20.54</v>
      </c>
      <c r="AA17" s="22">
        <v>5710800</v>
      </c>
    </row>
    <row r="18" spans="1:27" ht="12.75">
      <c r="A18" s="5" t="s">
        <v>45</v>
      </c>
      <c r="B18" s="3"/>
      <c r="C18" s="22">
        <v>182380</v>
      </c>
      <c r="D18" s="22"/>
      <c r="E18" s="23">
        <v>105400</v>
      </c>
      <c r="F18" s="24">
        <v>105400</v>
      </c>
      <c r="G18" s="24">
        <v>-4317</v>
      </c>
      <c r="H18" s="24">
        <v>-4221</v>
      </c>
      <c r="I18" s="24">
        <v>16732</v>
      </c>
      <c r="J18" s="24">
        <v>8194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8194</v>
      </c>
      <c r="X18" s="24">
        <v>26349</v>
      </c>
      <c r="Y18" s="24">
        <v>-18155</v>
      </c>
      <c r="Z18" s="6">
        <v>-68.9</v>
      </c>
      <c r="AA18" s="22">
        <v>105400</v>
      </c>
    </row>
    <row r="19" spans="1:27" ht="12.75">
      <c r="A19" s="2" t="s">
        <v>46</v>
      </c>
      <c r="B19" s="8"/>
      <c r="C19" s="19">
        <f aca="true" t="shared" si="3" ref="C19:Y19">SUM(C20:C23)</f>
        <v>412529833</v>
      </c>
      <c r="D19" s="19">
        <f>SUM(D20:D23)</f>
        <v>0</v>
      </c>
      <c r="E19" s="20">
        <f t="shared" si="3"/>
        <v>490600413</v>
      </c>
      <c r="F19" s="21">
        <f t="shared" si="3"/>
        <v>490600413</v>
      </c>
      <c r="G19" s="21">
        <f t="shared" si="3"/>
        <v>41316799</v>
      </c>
      <c r="H19" s="21">
        <f t="shared" si="3"/>
        <v>62344533</v>
      </c>
      <c r="I19" s="21">
        <f t="shared" si="3"/>
        <v>16582572</v>
      </c>
      <c r="J19" s="21">
        <f t="shared" si="3"/>
        <v>120243904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120243904</v>
      </c>
      <c r="X19" s="21">
        <f t="shared" si="3"/>
        <v>122650104</v>
      </c>
      <c r="Y19" s="21">
        <f t="shared" si="3"/>
        <v>-2406200</v>
      </c>
      <c r="Z19" s="4">
        <f>+IF(X19&lt;&gt;0,+(Y19/X19)*100,0)</f>
        <v>-1.9618409781372872</v>
      </c>
      <c r="AA19" s="19">
        <f>SUM(AA20:AA23)</f>
        <v>490600413</v>
      </c>
    </row>
    <row r="20" spans="1:27" ht="12.75">
      <c r="A20" s="5" t="s">
        <v>47</v>
      </c>
      <c r="B20" s="3"/>
      <c r="C20" s="22">
        <v>270520981</v>
      </c>
      <c r="D20" s="22"/>
      <c r="E20" s="23">
        <v>301899731</v>
      </c>
      <c r="F20" s="24">
        <v>301899731</v>
      </c>
      <c r="G20" s="24">
        <v>26841343</v>
      </c>
      <c r="H20" s="24">
        <v>48125780</v>
      </c>
      <c r="I20" s="24">
        <v>3735475</v>
      </c>
      <c r="J20" s="24">
        <v>78702598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78702598</v>
      </c>
      <c r="X20" s="24">
        <v>75474933</v>
      </c>
      <c r="Y20" s="24">
        <v>3227665</v>
      </c>
      <c r="Z20" s="6">
        <v>4.28</v>
      </c>
      <c r="AA20" s="22">
        <v>301899731</v>
      </c>
    </row>
    <row r="21" spans="1:27" ht="12.75">
      <c r="A21" s="5" t="s">
        <v>48</v>
      </c>
      <c r="B21" s="3"/>
      <c r="C21" s="22">
        <v>88665980</v>
      </c>
      <c r="D21" s="22"/>
      <c r="E21" s="23">
        <v>119531878</v>
      </c>
      <c r="F21" s="24">
        <v>119531878</v>
      </c>
      <c r="G21" s="24">
        <v>9237437</v>
      </c>
      <c r="H21" s="24">
        <v>9526996</v>
      </c>
      <c r="I21" s="24">
        <v>8015473</v>
      </c>
      <c r="J21" s="24">
        <v>26779906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26779906</v>
      </c>
      <c r="X21" s="24">
        <v>29882970</v>
      </c>
      <c r="Y21" s="24">
        <v>-3103064</v>
      </c>
      <c r="Z21" s="6">
        <v>-10.38</v>
      </c>
      <c r="AA21" s="22">
        <v>119531878</v>
      </c>
    </row>
    <row r="22" spans="1:27" ht="12.75">
      <c r="A22" s="5" t="s">
        <v>49</v>
      </c>
      <c r="B22" s="3"/>
      <c r="C22" s="25">
        <v>24635934</v>
      </c>
      <c r="D22" s="25"/>
      <c r="E22" s="26">
        <v>38447073</v>
      </c>
      <c r="F22" s="27">
        <v>38447073</v>
      </c>
      <c r="G22" s="27">
        <v>2686467</v>
      </c>
      <c r="H22" s="27">
        <v>2131364</v>
      </c>
      <c r="I22" s="27">
        <v>2159151</v>
      </c>
      <c r="J22" s="27">
        <v>6976982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6976982</v>
      </c>
      <c r="X22" s="27">
        <v>9611769</v>
      </c>
      <c r="Y22" s="27">
        <v>-2634787</v>
      </c>
      <c r="Z22" s="7">
        <v>-27.41</v>
      </c>
      <c r="AA22" s="25">
        <v>38447073</v>
      </c>
    </row>
    <row r="23" spans="1:27" ht="12.75">
      <c r="A23" s="5" t="s">
        <v>50</v>
      </c>
      <c r="B23" s="3"/>
      <c r="C23" s="22">
        <v>28706938</v>
      </c>
      <c r="D23" s="22"/>
      <c r="E23" s="23">
        <v>30721731</v>
      </c>
      <c r="F23" s="24">
        <v>30721731</v>
      </c>
      <c r="G23" s="24">
        <v>2551552</v>
      </c>
      <c r="H23" s="24">
        <v>2560393</v>
      </c>
      <c r="I23" s="24">
        <v>2672473</v>
      </c>
      <c r="J23" s="24">
        <v>7784418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7784418</v>
      </c>
      <c r="X23" s="24">
        <v>7680432</v>
      </c>
      <c r="Y23" s="24">
        <v>103986</v>
      </c>
      <c r="Z23" s="6">
        <v>1.35</v>
      </c>
      <c r="AA23" s="22">
        <v>30721731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688888132</v>
      </c>
      <c r="D25" s="44">
        <f>+D5+D9+D15+D19+D24</f>
        <v>0</v>
      </c>
      <c r="E25" s="45">
        <f t="shared" si="4"/>
        <v>766789826</v>
      </c>
      <c r="F25" s="46">
        <f t="shared" si="4"/>
        <v>766789826</v>
      </c>
      <c r="G25" s="46">
        <f t="shared" si="4"/>
        <v>50183682</v>
      </c>
      <c r="H25" s="46">
        <f t="shared" si="4"/>
        <v>71047960</v>
      </c>
      <c r="I25" s="46">
        <f t="shared" si="4"/>
        <v>68599799</v>
      </c>
      <c r="J25" s="46">
        <f t="shared" si="4"/>
        <v>189831441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189831441</v>
      </c>
      <c r="X25" s="46">
        <f t="shared" si="4"/>
        <v>191691957</v>
      </c>
      <c r="Y25" s="46">
        <f t="shared" si="4"/>
        <v>-1860516</v>
      </c>
      <c r="Z25" s="47">
        <f>+IF(X25&lt;&gt;0,+(Y25/X25)*100,0)</f>
        <v>-0.9705759329276398</v>
      </c>
      <c r="AA25" s="44">
        <f>+AA5+AA9+AA15+AA19+AA24</f>
        <v>766789826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140541795</v>
      </c>
      <c r="D28" s="19">
        <f>SUM(D29:D31)</f>
        <v>0</v>
      </c>
      <c r="E28" s="20">
        <f t="shared" si="5"/>
        <v>150635234</v>
      </c>
      <c r="F28" s="21">
        <f t="shared" si="5"/>
        <v>150635234</v>
      </c>
      <c r="G28" s="21">
        <f t="shared" si="5"/>
        <v>2360984</v>
      </c>
      <c r="H28" s="21">
        <f t="shared" si="5"/>
        <v>14839244</v>
      </c>
      <c r="I28" s="21">
        <f t="shared" si="5"/>
        <v>9279169</v>
      </c>
      <c r="J28" s="21">
        <f t="shared" si="5"/>
        <v>26479397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26479397</v>
      </c>
      <c r="X28" s="21">
        <f t="shared" si="5"/>
        <v>37658808</v>
      </c>
      <c r="Y28" s="21">
        <f t="shared" si="5"/>
        <v>-11179411</v>
      </c>
      <c r="Z28" s="4">
        <f>+IF(X28&lt;&gt;0,+(Y28/X28)*100,0)</f>
        <v>-29.686045824923614</v>
      </c>
      <c r="AA28" s="19">
        <f>SUM(AA29:AA31)</f>
        <v>150635234</v>
      </c>
    </row>
    <row r="29" spans="1:27" ht="12.75">
      <c r="A29" s="5" t="s">
        <v>33</v>
      </c>
      <c r="B29" s="3"/>
      <c r="C29" s="22">
        <v>41710853</v>
      </c>
      <c r="D29" s="22"/>
      <c r="E29" s="23">
        <v>30436815</v>
      </c>
      <c r="F29" s="24">
        <v>30436815</v>
      </c>
      <c r="G29" s="24">
        <v>1574906</v>
      </c>
      <c r="H29" s="24">
        <v>6188284</v>
      </c>
      <c r="I29" s="24">
        <v>2966088</v>
      </c>
      <c r="J29" s="24">
        <v>10729278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10729278</v>
      </c>
      <c r="X29" s="24">
        <v>7609203</v>
      </c>
      <c r="Y29" s="24">
        <v>3120075</v>
      </c>
      <c r="Z29" s="6">
        <v>41</v>
      </c>
      <c r="AA29" s="22">
        <v>30436815</v>
      </c>
    </row>
    <row r="30" spans="1:27" ht="12.75">
      <c r="A30" s="5" t="s">
        <v>34</v>
      </c>
      <c r="B30" s="3"/>
      <c r="C30" s="25">
        <v>52624685</v>
      </c>
      <c r="D30" s="25"/>
      <c r="E30" s="26">
        <v>66640813</v>
      </c>
      <c r="F30" s="27">
        <v>66640813</v>
      </c>
      <c r="G30" s="27">
        <v>163162</v>
      </c>
      <c r="H30" s="27">
        <v>3762497</v>
      </c>
      <c r="I30" s="27">
        <v>2808230</v>
      </c>
      <c r="J30" s="27">
        <v>6733889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6733889</v>
      </c>
      <c r="X30" s="27">
        <v>16660203</v>
      </c>
      <c r="Y30" s="27">
        <v>-9926314</v>
      </c>
      <c r="Z30" s="7">
        <v>-59.58</v>
      </c>
      <c r="AA30" s="25">
        <v>66640813</v>
      </c>
    </row>
    <row r="31" spans="1:27" ht="12.75">
      <c r="A31" s="5" t="s">
        <v>35</v>
      </c>
      <c r="B31" s="3"/>
      <c r="C31" s="22">
        <v>46206257</v>
      </c>
      <c r="D31" s="22"/>
      <c r="E31" s="23">
        <v>53557606</v>
      </c>
      <c r="F31" s="24">
        <v>53557606</v>
      </c>
      <c r="G31" s="24">
        <v>622916</v>
      </c>
      <c r="H31" s="24">
        <v>4888463</v>
      </c>
      <c r="I31" s="24">
        <v>3504851</v>
      </c>
      <c r="J31" s="24">
        <v>9016230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9016230</v>
      </c>
      <c r="X31" s="24">
        <v>13389402</v>
      </c>
      <c r="Y31" s="24">
        <v>-4373172</v>
      </c>
      <c r="Z31" s="6">
        <v>-32.66</v>
      </c>
      <c r="AA31" s="22">
        <v>53557606</v>
      </c>
    </row>
    <row r="32" spans="1:27" ht="12.75">
      <c r="A32" s="2" t="s">
        <v>36</v>
      </c>
      <c r="B32" s="3"/>
      <c r="C32" s="19">
        <f aca="true" t="shared" si="6" ref="C32:Y32">SUM(C33:C37)</f>
        <v>112176489</v>
      </c>
      <c r="D32" s="19">
        <f>SUM(D33:D37)</f>
        <v>0</v>
      </c>
      <c r="E32" s="20">
        <f t="shared" si="6"/>
        <v>121258612</v>
      </c>
      <c r="F32" s="21">
        <f t="shared" si="6"/>
        <v>121258612</v>
      </c>
      <c r="G32" s="21">
        <f t="shared" si="6"/>
        <v>18930</v>
      </c>
      <c r="H32" s="21">
        <f t="shared" si="6"/>
        <v>7778845</v>
      </c>
      <c r="I32" s="21">
        <f t="shared" si="6"/>
        <v>4708985</v>
      </c>
      <c r="J32" s="21">
        <f t="shared" si="6"/>
        <v>12506760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12506760</v>
      </c>
      <c r="X32" s="21">
        <f t="shared" si="6"/>
        <v>30309153</v>
      </c>
      <c r="Y32" s="21">
        <f t="shared" si="6"/>
        <v>-17802393</v>
      </c>
      <c r="Z32" s="4">
        <f>+IF(X32&lt;&gt;0,+(Y32/X32)*100,0)</f>
        <v>-58.736029344007065</v>
      </c>
      <c r="AA32" s="19">
        <f>SUM(AA33:AA37)</f>
        <v>121258612</v>
      </c>
    </row>
    <row r="33" spans="1:27" ht="12.75">
      <c r="A33" s="5" t="s">
        <v>37</v>
      </c>
      <c r="B33" s="3"/>
      <c r="C33" s="22">
        <v>14181112</v>
      </c>
      <c r="D33" s="22"/>
      <c r="E33" s="23">
        <v>15112629</v>
      </c>
      <c r="F33" s="24">
        <v>15112629</v>
      </c>
      <c r="G33" s="24">
        <v>-68504</v>
      </c>
      <c r="H33" s="24">
        <v>2099844</v>
      </c>
      <c r="I33" s="24">
        <v>1015608</v>
      </c>
      <c r="J33" s="24">
        <v>3046948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3046948</v>
      </c>
      <c r="X33" s="24">
        <v>3778158</v>
      </c>
      <c r="Y33" s="24">
        <v>-731210</v>
      </c>
      <c r="Z33" s="6">
        <v>-19.35</v>
      </c>
      <c r="AA33" s="22">
        <v>15112629</v>
      </c>
    </row>
    <row r="34" spans="1:27" ht="12.75">
      <c r="A34" s="5" t="s">
        <v>38</v>
      </c>
      <c r="B34" s="3"/>
      <c r="C34" s="22">
        <v>3736302</v>
      </c>
      <c r="D34" s="22"/>
      <c r="E34" s="23">
        <v>5660141</v>
      </c>
      <c r="F34" s="24">
        <v>5660141</v>
      </c>
      <c r="G34" s="24">
        <v>6</v>
      </c>
      <c r="H34" s="24">
        <v>413118</v>
      </c>
      <c r="I34" s="24">
        <v>209291</v>
      </c>
      <c r="J34" s="24">
        <v>622415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622415</v>
      </c>
      <c r="X34" s="24">
        <v>1415034</v>
      </c>
      <c r="Y34" s="24">
        <v>-792619</v>
      </c>
      <c r="Z34" s="6">
        <v>-56.01</v>
      </c>
      <c r="AA34" s="22">
        <v>5660141</v>
      </c>
    </row>
    <row r="35" spans="1:27" ht="12.75">
      <c r="A35" s="5" t="s">
        <v>39</v>
      </c>
      <c r="B35" s="3"/>
      <c r="C35" s="22">
        <v>70185934</v>
      </c>
      <c r="D35" s="22"/>
      <c r="E35" s="23">
        <v>74981485</v>
      </c>
      <c r="F35" s="24">
        <v>74981485</v>
      </c>
      <c r="G35" s="24">
        <v>83365</v>
      </c>
      <c r="H35" s="24">
        <v>3454600</v>
      </c>
      <c r="I35" s="24">
        <v>2431529</v>
      </c>
      <c r="J35" s="24">
        <v>5969494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5969494</v>
      </c>
      <c r="X35" s="24">
        <v>18739872</v>
      </c>
      <c r="Y35" s="24">
        <v>-12770378</v>
      </c>
      <c r="Z35" s="6">
        <v>-68.15</v>
      </c>
      <c r="AA35" s="22">
        <v>74981485</v>
      </c>
    </row>
    <row r="36" spans="1:27" ht="12.75">
      <c r="A36" s="5" t="s">
        <v>40</v>
      </c>
      <c r="B36" s="3"/>
      <c r="C36" s="22">
        <v>19069422</v>
      </c>
      <c r="D36" s="22"/>
      <c r="E36" s="23">
        <v>19742282</v>
      </c>
      <c r="F36" s="24">
        <v>19742282</v>
      </c>
      <c r="G36" s="24"/>
      <c r="H36" s="24">
        <v>943481</v>
      </c>
      <c r="I36" s="24">
        <v>437654</v>
      </c>
      <c r="J36" s="24">
        <v>1381135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1381135</v>
      </c>
      <c r="X36" s="24">
        <v>4935570</v>
      </c>
      <c r="Y36" s="24">
        <v>-3554435</v>
      </c>
      <c r="Z36" s="6">
        <v>-72.02</v>
      </c>
      <c r="AA36" s="22">
        <v>19742282</v>
      </c>
    </row>
    <row r="37" spans="1:27" ht="12.75">
      <c r="A37" s="5" t="s">
        <v>41</v>
      </c>
      <c r="B37" s="3"/>
      <c r="C37" s="25">
        <v>5003719</v>
      </c>
      <c r="D37" s="25"/>
      <c r="E37" s="26">
        <v>5762075</v>
      </c>
      <c r="F37" s="27">
        <v>5762075</v>
      </c>
      <c r="G37" s="27">
        <v>4063</v>
      </c>
      <c r="H37" s="27">
        <v>867802</v>
      </c>
      <c r="I37" s="27">
        <v>614903</v>
      </c>
      <c r="J37" s="27">
        <v>1486768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1486768</v>
      </c>
      <c r="X37" s="27">
        <v>1440519</v>
      </c>
      <c r="Y37" s="27">
        <v>46249</v>
      </c>
      <c r="Z37" s="7">
        <v>3.21</v>
      </c>
      <c r="AA37" s="25">
        <v>5762075</v>
      </c>
    </row>
    <row r="38" spans="1:27" ht="12.75">
      <c r="A38" s="2" t="s">
        <v>42</v>
      </c>
      <c r="B38" s="8"/>
      <c r="C38" s="19">
        <f aca="true" t="shared" si="7" ref="C38:Y38">SUM(C39:C41)</f>
        <v>42676644</v>
      </c>
      <c r="D38" s="19">
        <f>SUM(D39:D41)</f>
        <v>0</v>
      </c>
      <c r="E38" s="20">
        <f t="shared" si="7"/>
        <v>33302371</v>
      </c>
      <c r="F38" s="21">
        <f t="shared" si="7"/>
        <v>33302371</v>
      </c>
      <c r="G38" s="21">
        <f t="shared" si="7"/>
        <v>119468</v>
      </c>
      <c r="H38" s="21">
        <f t="shared" si="7"/>
        <v>4459368</v>
      </c>
      <c r="I38" s="21">
        <f t="shared" si="7"/>
        <v>2983237</v>
      </c>
      <c r="J38" s="21">
        <f t="shared" si="7"/>
        <v>7562073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7562073</v>
      </c>
      <c r="X38" s="21">
        <f t="shared" si="7"/>
        <v>8325594</v>
      </c>
      <c r="Y38" s="21">
        <f t="shared" si="7"/>
        <v>-763521</v>
      </c>
      <c r="Z38" s="4">
        <f>+IF(X38&lt;&gt;0,+(Y38/X38)*100,0)</f>
        <v>-9.170769076656873</v>
      </c>
      <c r="AA38" s="19">
        <f>SUM(AA39:AA41)</f>
        <v>33302371</v>
      </c>
    </row>
    <row r="39" spans="1:27" ht="12.75">
      <c r="A39" s="5" t="s">
        <v>43</v>
      </c>
      <c r="B39" s="3"/>
      <c r="C39" s="22">
        <v>6506307</v>
      </c>
      <c r="D39" s="22"/>
      <c r="E39" s="23">
        <v>5454445</v>
      </c>
      <c r="F39" s="24">
        <v>5454445</v>
      </c>
      <c r="G39" s="24"/>
      <c r="H39" s="24">
        <v>690746</v>
      </c>
      <c r="I39" s="24">
        <v>361674</v>
      </c>
      <c r="J39" s="24">
        <v>1052420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1052420</v>
      </c>
      <c r="X39" s="24">
        <v>1363611</v>
      </c>
      <c r="Y39" s="24">
        <v>-311191</v>
      </c>
      <c r="Z39" s="6">
        <v>-22.82</v>
      </c>
      <c r="AA39" s="22">
        <v>5454445</v>
      </c>
    </row>
    <row r="40" spans="1:27" ht="12.75">
      <c r="A40" s="5" t="s">
        <v>44</v>
      </c>
      <c r="B40" s="3"/>
      <c r="C40" s="22">
        <v>24691244</v>
      </c>
      <c r="D40" s="22"/>
      <c r="E40" s="23">
        <v>22678268</v>
      </c>
      <c r="F40" s="24">
        <v>22678268</v>
      </c>
      <c r="G40" s="24">
        <v>69926</v>
      </c>
      <c r="H40" s="24">
        <v>1845018</v>
      </c>
      <c r="I40" s="24">
        <v>1639043</v>
      </c>
      <c r="J40" s="24">
        <v>3553987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3553987</v>
      </c>
      <c r="X40" s="24">
        <v>5669568</v>
      </c>
      <c r="Y40" s="24">
        <v>-2115581</v>
      </c>
      <c r="Z40" s="6">
        <v>-37.31</v>
      </c>
      <c r="AA40" s="22">
        <v>22678268</v>
      </c>
    </row>
    <row r="41" spans="1:27" ht="12.75">
      <c r="A41" s="5" t="s">
        <v>45</v>
      </c>
      <c r="B41" s="3"/>
      <c r="C41" s="22">
        <v>11479093</v>
      </c>
      <c r="D41" s="22"/>
      <c r="E41" s="23">
        <v>5169658</v>
      </c>
      <c r="F41" s="24">
        <v>5169658</v>
      </c>
      <c r="G41" s="24">
        <v>49542</v>
      </c>
      <c r="H41" s="24">
        <v>1923604</v>
      </c>
      <c r="I41" s="24">
        <v>982520</v>
      </c>
      <c r="J41" s="24">
        <v>2955666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2955666</v>
      </c>
      <c r="X41" s="24">
        <v>1292415</v>
      </c>
      <c r="Y41" s="24">
        <v>1663251</v>
      </c>
      <c r="Z41" s="6">
        <v>128.69</v>
      </c>
      <c r="AA41" s="22">
        <v>5169658</v>
      </c>
    </row>
    <row r="42" spans="1:27" ht="12.75">
      <c r="A42" s="2" t="s">
        <v>46</v>
      </c>
      <c r="B42" s="8"/>
      <c r="C42" s="19">
        <f aca="true" t="shared" si="8" ref="C42:Y42">SUM(C43:C46)</f>
        <v>399512656</v>
      </c>
      <c r="D42" s="19">
        <f>SUM(D43:D46)</f>
        <v>0</v>
      </c>
      <c r="E42" s="20">
        <f t="shared" si="8"/>
        <v>404034424</v>
      </c>
      <c r="F42" s="21">
        <f t="shared" si="8"/>
        <v>404034424</v>
      </c>
      <c r="G42" s="21">
        <f t="shared" si="8"/>
        <v>1897011</v>
      </c>
      <c r="H42" s="21">
        <f t="shared" si="8"/>
        <v>39942319</v>
      </c>
      <c r="I42" s="21">
        <f t="shared" si="8"/>
        <v>38130340</v>
      </c>
      <c r="J42" s="21">
        <f t="shared" si="8"/>
        <v>79969670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79969670</v>
      </c>
      <c r="X42" s="21">
        <f t="shared" si="8"/>
        <v>101008608</v>
      </c>
      <c r="Y42" s="21">
        <f t="shared" si="8"/>
        <v>-21038938</v>
      </c>
      <c r="Z42" s="4">
        <f>+IF(X42&lt;&gt;0,+(Y42/X42)*100,0)</f>
        <v>-20.828856487161964</v>
      </c>
      <c r="AA42" s="19">
        <f>SUM(AA43:AA46)</f>
        <v>404034424</v>
      </c>
    </row>
    <row r="43" spans="1:27" ht="12.75">
      <c r="A43" s="5" t="s">
        <v>47</v>
      </c>
      <c r="B43" s="3"/>
      <c r="C43" s="22">
        <v>255516802</v>
      </c>
      <c r="D43" s="22"/>
      <c r="E43" s="23">
        <v>273696982</v>
      </c>
      <c r="F43" s="24">
        <v>273696982</v>
      </c>
      <c r="G43" s="24">
        <v>1738885</v>
      </c>
      <c r="H43" s="24">
        <v>33620665</v>
      </c>
      <c r="I43" s="24">
        <v>29790532</v>
      </c>
      <c r="J43" s="24">
        <v>65150082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65150082</v>
      </c>
      <c r="X43" s="24">
        <v>68424246</v>
      </c>
      <c r="Y43" s="24">
        <v>-3274164</v>
      </c>
      <c r="Z43" s="6">
        <v>-4.79</v>
      </c>
      <c r="AA43" s="22">
        <v>273696982</v>
      </c>
    </row>
    <row r="44" spans="1:27" ht="12.75">
      <c r="A44" s="5" t="s">
        <v>48</v>
      </c>
      <c r="B44" s="3"/>
      <c r="C44" s="22">
        <v>87328874</v>
      </c>
      <c r="D44" s="22"/>
      <c r="E44" s="23">
        <v>80597971</v>
      </c>
      <c r="F44" s="24">
        <v>80597971</v>
      </c>
      <c r="G44" s="24">
        <v>37704</v>
      </c>
      <c r="H44" s="24">
        <v>2397327</v>
      </c>
      <c r="I44" s="24">
        <v>5764500</v>
      </c>
      <c r="J44" s="24">
        <v>8199531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8199531</v>
      </c>
      <c r="X44" s="24">
        <v>20149494</v>
      </c>
      <c r="Y44" s="24">
        <v>-11949963</v>
      </c>
      <c r="Z44" s="6">
        <v>-59.31</v>
      </c>
      <c r="AA44" s="22">
        <v>80597971</v>
      </c>
    </row>
    <row r="45" spans="1:27" ht="12.75">
      <c r="A45" s="5" t="s">
        <v>49</v>
      </c>
      <c r="B45" s="3"/>
      <c r="C45" s="25">
        <v>25359001</v>
      </c>
      <c r="D45" s="25"/>
      <c r="E45" s="26">
        <v>27680362</v>
      </c>
      <c r="F45" s="27">
        <v>27680362</v>
      </c>
      <c r="G45" s="27">
        <v>9115</v>
      </c>
      <c r="H45" s="27">
        <v>1806046</v>
      </c>
      <c r="I45" s="27">
        <v>741826</v>
      </c>
      <c r="J45" s="27">
        <v>2556987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2556987</v>
      </c>
      <c r="X45" s="27">
        <v>6920091</v>
      </c>
      <c r="Y45" s="27">
        <v>-4363104</v>
      </c>
      <c r="Z45" s="7">
        <v>-63.05</v>
      </c>
      <c r="AA45" s="25">
        <v>27680362</v>
      </c>
    </row>
    <row r="46" spans="1:27" ht="12.75">
      <c r="A46" s="5" t="s">
        <v>50</v>
      </c>
      <c r="B46" s="3"/>
      <c r="C46" s="22">
        <v>31307979</v>
      </c>
      <c r="D46" s="22"/>
      <c r="E46" s="23">
        <v>22059109</v>
      </c>
      <c r="F46" s="24">
        <v>22059109</v>
      </c>
      <c r="G46" s="24">
        <v>111307</v>
      </c>
      <c r="H46" s="24">
        <v>2118281</v>
      </c>
      <c r="I46" s="24">
        <v>1833482</v>
      </c>
      <c r="J46" s="24">
        <v>4063070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4063070</v>
      </c>
      <c r="X46" s="24">
        <v>5514777</v>
      </c>
      <c r="Y46" s="24">
        <v>-1451707</v>
      </c>
      <c r="Z46" s="6">
        <v>-26.32</v>
      </c>
      <c r="AA46" s="22">
        <v>22059109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694907584</v>
      </c>
      <c r="D48" s="44">
        <f>+D28+D32+D38+D42+D47</f>
        <v>0</v>
      </c>
      <c r="E48" s="45">
        <f t="shared" si="9"/>
        <v>709230641</v>
      </c>
      <c r="F48" s="46">
        <f t="shared" si="9"/>
        <v>709230641</v>
      </c>
      <c r="G48" s="46">
        <f t="shared" si="9"/>
        <v>4396393</v>
      </c>
      <c r="H48" s="46">
        <f t="shared" si="9"/>
        <v>67019776</v>
      </c>
      <c r="I48" s="46">
        <f t="shared" si="9"/>
        <v>55101731</v>
      </c>
      <c r="J48" s="46">
        <f t="shared" si="9"/>
        <v>126517900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126517900</v>
      </c>
      <c r="X48" s="46">
        <f t="shared" si="9"/>
        <v>177302163</v>
      </c>
      <c r="Y48" s="46">
        <f t="shared" si="9"/>
        <v>-50784263</v>
      </c>
      <c r="Z48" s="47">
        <f>+IF(X48&lt;&gt;0,+(Y48/X48)*100,0)</f>
        <v>-28.642776907352225</v>
      </c>
      <c r="AA48" s="44">
        <f>+AA28+AA32+AA38+AA42+AA47</f>
        <v>709230641</v>
      </c>
    </row>
    <row r="49" spans="1:27" ht="12.75">
      <c r="A49" s="14" t="s">
        <v>58</v>
      </c>
      <c r="B49" s="15"/>
      <c r="C49" s="48">
        <f aca="true" t="shared" si="10" ref="C49:Y49">+C25-C48</f>
        <v>-6019452</v>
      </c>
      <c r="D49" s="48">
        <f>+D25-D48</f>
        <v>0</v>
      </c>
      <c r="E49" s="49">
        <f t="shared" si="10"/>
        <v>57559185</v>
      </c>
      <c r="F49" s="50">
        <f t="shared" si="10"/>
        <v>57559185</v>
      </c>
      <c r="G49" s="50">
        <f t="shared" si="10"/>
        <v>45787289</v>
      </c>
      <c r="H49" s="50">
        <f t="shared" si="10"/>
        <v>4028184</v>
      </c>
      <c r="I49" s="50">
        <f t="shared" si="10"/>
        <v>13498068</v>
      </c>
      <c r="J49" s="50">
        <f t="shared" si="10"/>
        <v>63313541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63313541</v>
      </c>
      <c r="X49" s="50">
        <f>IF(F25=F48,0,X25-X48)</f>
        <v>14389794</v>
      </c>
      <c r="Y49" s="50">
        <f t="shared" si="10"/>
        <v>48923747</v>
      </c>
      <c r="Z49" s="51">
        <f>+IF(X49&lt;&gt;0,+(Y49/X49)*100,0)</f>
        <v>339.98921040843254</v>
      </c>
      <c r="AA49" s="48">
        <f>+AA25-AA48</f>
        <v>57559185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275666894</v>
      </c>
      <c r="F5" s="21">
        <f t="shared" si="0"/>
        <v>275666894</v>
      </c>
      <c r="G5" s="21">
        <f t="shared" si="0"/>
        <v>106482799</v>
      </c>
      <c r="H5" s="21">
        <f t="shared" si="0"/>
        <v>1743213</v>
      </c>
      <c r="I5" s="21">
        <f t="shared" si="0"/>
        <v>1386884</v>
      </c>
      <c r="J5" s="21">
        <f t="shared" si="0"/>
        <v>109612896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109612896</v>
      </c>
      <c r="X5" s="21">
        <f t="shared" si="0"/>
        <v>113779751</v>
      </c>
      <c r="Y5" s="21">
        <f t="shared" si="0"/>
        <v>-4166855</v>
      </c>
      <c r="Z5" s="4">
        <f>+IF(X5&lt;&gt;0,+(Y5/X5)*100,0)</f>
        <v>-3.662211389441343</v>
      </c>
      <c r="AA5" s="19">
        <f>SUM(AA6:AA8)</f>
        <v>275666894</v>
      </c>
    </row>
    <row r="6" spans="1:27" ht="12.75">
      <c r="A6" s="5" t="s">
        <v>33</v>
      </c>
      <c r="B6" s="3"/>
      <c r="C6" s="22"/>
      <c r="D6" s="22"/>
      <c r="E6" s="23">
        <v>17900</v>
      </c>
      <c r="F6" s="24">
        <v>17900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4176</v>
      </c>
      <c r="Y6" s="24">
        <v>-4176</v>
      </c>
      <c r="Z6" s="6">
        <v>-100</v>
      </c>
      <c r="AA6" s="22">
        <v>17900</v>
      </c>
    </row>
    <row r="7" spans="1:27" ht="12.75">
      <c r="A7" s="5" t="s">
        <v>34</v>
      </c>
      <c r="B7" s="3"/>
      <c r="C7" s="25"/>
      <c r="D7" s="25"/>
      <c r="E7" s="26">
        <v>255842314</v>
      </c>
      <c r="F7" s="27">
        <v>255842314</v>
      </c>
      <c r="G7" s="27">
        <v>104868007</v>
      </c>
      <c r="H7" s="27">
        <v>347853</v>
      </c>
      <c r="I7" s="27">
        <v>378436</v>
      </c>
      <c r="J7" s="27">
        <v>105594296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105594296</v>
      </c>
      <c r="X7" s="27">
        <v>109607960</v>
      </c>
      <c r="Y7" s="27">
        <v>-4013664</v>
      </c>
      <c r="Z7" s="7">
        <v>-3.66</v>
      </c>
      <c r="AA7" s="25">
        <v>255842314</v>
      </c>
    </row>
    <row r="8" spans="1:27" ht="12.75">
      <c r="A8" s="5" t="s">
        <v>35</v>
      </c>
      <c r="B8" s="3"/>
      <c r="C8" s="22"/>
      <c r="D8" s="22"/>
      <c r="E8" s="23">
        <v>19806680</v>
      </c>
      <c r="F8" s="24">
        <v>19806680</v>
      </c>
      <c r="G8" s="24">
        <v>1614792</v>
      </c>
      <c r="H8" s="24">
        <v>1395360</v>
      </c>
      <c r="I8" s="24">
        <v>1008448</v>
      </c>
      <c r="J8" s="24">
        <v>4018600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4018600</v>
      </c>
      <c r="X8" s="24">
        <v>4167615</v>
      </c>
      <c r="Y8" s="24">
        <v>-149015</v>
      </c>
      <c r="Z8" s="6">
        <v>-3.58</v>
      </c>
      <c r="AA8" s="22">
        <v>19806680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11405611</v>
      </c>
      <c r="F9" s="21">
        <f t="shared" si="1"/>
        <v>11405611</v>
      </c>
      <c r="G9" s="21">
        <f t="shared" si="1"/>
        <v>8050</v>
      </c>
      <c r="H9" s="21">
        <f t="shared" si="1"/>
        <v>45125</v>
      </c>
      <c r="I9" s="21">
        <f t="shared" si="1"/>
        <v>37279</v>
      </c>
      <c r="J9" s="21">
        <f t="shared" si="1"/>
        <v>90454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90454</v>
      </c>
      <c r="X9" s="21">
        <f t="shared" si="1"/>
        <v>2351331</v>
      </c>
      <c r="Y9" s="21">
        <f t="shared" si="1"/>
        <v>-2260877</v>
      </c>
      <c r="Z9" s="4">
        <f>+IF(X9&lt;&gt;0,+(Y9/X9)*100,0)</f>
        <v>-96.15307245130525</v>
      </c>
      <c r="AA9" s="19">
        <f>SUM(AA10:AA14)</f>
        <v>11405611</v>
      </c>
    </row>
    <row r="10" spans="1:27" ht="12.75">
      <c r="A10" s="5" t="s">
        <v>37</v>
      </c>
      <c r="B10" s="3"/>
      <c r="C10" s="22"/>
      <c r="D10" s="22"/>
      <c r="E10" s="23">
        <v>3960206</v>
      </c>
      <c r="F10" s="24">
        <v>3960206</v>
      </c>
      <c r="G10" s="24">
        <v>8050</v>
      </c>
      <c r="H10" s="24">
        <v>45125</v>
      </c>
      <c r="I10" s="24">
        <v>37279</v>
      </c>
      <c r="J10" s="24">
        <v>90454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90454</v>
      </c>
      <c r="X10" s="24">
        <v>490053</v>
      </c>
      <c r="Y10" s="24">
        <v>-399599</v>
      </c>
      <c r="Z10" s="6">
        <v>-81.54</v>
      </c>
      <c r="AA10" s="22">
        <v>3960206</v>
      </c>
    </row>
    <row r="11" spans="1:27" ht="12.75">
      <c r="A11" s="5" t="s">
        <v>38</v>
      </c>
      <c r="B11" s="3"/>
      <c r="C11" s="22"/>
      <c r="D11" s="22"/>
      <c r="E11" s="23">
        <v>579</v>
      </c>
      <c r="F11" s="24">
        <v>579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69</v>
      </c>
      <c r="Y11" s="24">
        <v>-69</v>
      </c>
      <c r="Z11" s="6">
        <v>-100</v>
      </c>
      <c r="AA11" s="22">
        <v>579</v>
      </c>
    </row>
    <row r="12" spans="1:27" ht="12.75">
      <c r="A12" s="5" t="s">
        <v>39</v>
      </c>
      <c r="B12" s="3"/>
      <c r="C12" s="22"/>
      <c r="D12" s="22"/>
      <c r="E12" s="23">
        <v>26730</v>
      </c>
      <c r="F12" s="24">
        <v>26730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6684</v>
      </c>
      <c r="Y12" s="24">
        <v>-6684</v>
      </c>
      <c r="Z12" s="6">
        <v>-100</v>
      </c>
      <c r="AA12" s="22">
        <v>26730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>
        <v>7418096</v>
      </c>
      <c r="F14" s="27">
        <v>7418096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1854525</v>
      </c>
      <c r="Y14" s="27">
        <v>-1854525</v>
      </c>
      <c r="Z14" s="7">
        <v>-100</v>
      </c>
      <c r="AA14" s="25">
        <v>7418096</v>
      </c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78187130</v>
      </c>
      <c r="F15" s="21">
        <f t="shared" si="2"/>
        <v>78187130</v>
      </c>
      <c r="G15" s="21">
        <f t="shared" si="2"/>
        <v>0</v>
      </c>
      <c r="H15" s="21">
        <f t="shared" si="2"/>
        <v>5517221</v>
      </c>
      <c r="I15" s="21">
        <f t="shared" si="2"/>
        <v>5409064</v>
      </c>
      <c r="J15" s="21">
        <f t="shared" si="2"/>
        <v>10926285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10926285</v>
      </c>
      <c r="X15" s="21">
        <f t="shared" si="2"/>
        <v>18459285</v>
      </c>
      <c r="Y15" s="21">
        <f t="shared" si="2"/>
        <v>-7533000</v>
      </c>
      <c r="Z15" s="4">
        <f>+IF(X15&lt;&gt;0,+(Y15/X15)*100,0)</f>
        <v>-40.80873121575402</v>
      </c>
      <c r="AA15" s="19">
        <f>SUM(AA16:AA18)</f>
        <v>78187130</v>
      </c>
    </row>
    <row r="16" spans="1:27" ht="12.75">
      <c r="A16" s="5" t="s">
        <v>43</v>
      </c>
      <c r="B16" s="3"/>
      <c r="C16" s="22"/>
      <c r="D16" s="22"/>
      <c r="E16" s="23">
        <v>14680</v>
      </c>
      <c r="F16" s="24">
        <v>14680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3672</v>
      </c>
      <c r="Y16" s="24">
        <v>-3672</v>
      </c>
      <c r="Z16" s="6">
        <v>-100</v>
      </c>
      <c r="AA16" s="22">
        <v>14680</v>
      </c>
    </row>
    <row r="17" spans="1:27" ht="12.75">
      <c r="A17" s="5" t="s">
        <v>44</v>
      </c>
      <c r="B17" s="3"/>
      <c r="C17" s="22"/>
      <c r="D17" s="22"/>
      <c r="E17" s="23">
        <v>78171508</v>
      </c>
      <c r="F17" s="24">
        <v>78171508</v>
      </c>
      <c r="G17" s="24"/>
      <c r="H17" s="24">
        <v>5517221</v>
      </c>
      <c r="I17" s="24">
        <v>5409064</v>
      </c>
      <c r="J17" s="24">
        <v>10926285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10926285</v>
      </c>
      <c r="X17" s="24">
        <v>18455376</v>
      </c>
      <c r="Y17" s="24">
        <v>-7529091</v>
      </c>
      <c r="Z17" s="6">
        <v>-40.8</v>
      </c>
      <c r="AA17" s="22">
        <v>78171508</v>
      </c>
    </row>
    <row r="18" spans="1:27" ht="12.75">
      <c r="A18" s="5" t="s">
        <v>45</v>
      </c>
      <c r="B18" s="3"/>
      <c r="C18" s="22"/>
      <c r="D18" s="22"/>
      <c r="E18" s="23">
        <v>942</v>
      </c>
      <c r="F18" s="24">
        <v>942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237</v>
      </c>
      <c r="Y18" s="24">
        <v>-237</v>
      </c>
      <c r="Z18" s="6">
        <v>-100</v>
      </c>
      <c r="AA18" s="22">
        <v>942</v>
      </c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365259635</v>
      </c>
      <c r="F25" s="46">
        <f t="shared" si="4"/>
        <v>365259635</v>
      </c>
      <c r="G25" s="46">
        <f t="shared" si="4"/>
        <v>106490849</v>
      </c>
      <c r="H25" s="46">
        <f t="shared" si="4"/>
        <v>7305559</v>
      </c>
      <c r="I25" s="46">
        <f t="shared" si="4"/>
        <v>6833227</v>
      </c>
      <c r="J25" s="46">
        <f t="shared" si="4"/>
        <v>120629635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120629635</v>
      </c>
      <c r="X25" s="46">
        <f t="shared" si="4"/>
        <v>134590367</v>
      </c>
      <c r="Y25" s="46">
        <f t="shared" si="4"/>
        <v>-13960732</v>
      </c>
      <c r="Z25" s="47">
        <f>+IF(X25&lt;&gt;0,+(Y25/X25)*100,0)</f>
        <v>-10.372757212260222</v>
      </c>
      <c r="AA25" s="44">
        <f>+AA5+AA9+AA15+AA19+AA24</f>
        <v>365259635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196990386</v>
      </c>
      <c r="F28" s="21">
        <f t="shared" si="5"/>
        <v>196990386</v>
      </c>
      <c r="G28" s="21">
        <f t="shared" si="5"/>
        <v>15718963</v>
      </c>
      <c r="H28" s="21">
        <f t="shared" si="5"/>
        <v>16533508</v>
      </c>
      <c r="I28" s="21">
        <f t="shared" si="5"/>
        <v>17513810</v>
      </c>
      <c r="J28" s="21">
        <f t="shared" si="5"/>
        <v>49766281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49766281</v>
      </c>
      <c r="X28" s="21">
        <f t="shared" si="5"/>
        <v>49838529</v>
      </c>
      <c r="Y28" s="21">
        <f t="shared" si="5"/>
        <v>-72248</v>
      </c>
      <c r="Z28" s="4">
        <f>+IF(X28&lt;&gt;0,+(Y28/X28)*100,0)</f>
        <v>-0.14496415012569894</v>
      </c>
      <c r="AA28" s="19">
        <f>SUM(AA29:AA31)</f>
        <v>196990386</v>
      </c>
    </row>
    <row r="29" spans="1:27" ht="12.75">
      <c r="A29" s="5" t="s">
        <v>33</v>
      </c>
      <c r="B29" s="3"/>
      <c r="C29" s="22"/>
      <c r="D29" s="22"/>
      <c r="E29" s="23">
        <v>50305847</v>
      </c>
      <c r="F29" s="24">
        <v>50305847</v>
      </c>
      <c r="G29" s="24">
        <v>3900708</v>
      </c>
      <c r="H29" s="24">
        <v>4168590</v>
      </c>
      <c r="I29" s="24">
        <v>4067159</v>
      </c>
      <c r="J29" s="24">
        <v>12136457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12136457</v>
      </c>
      <c r="X29" s="24">
        <v>12523644</v>
      </c>
      <c r="Y29" s="24">
        <v>-387187</v>
      </c>
      <c r="Z29" s="6">
        <v>-3.09</v>
      </c>
      <c r="AA29" s="22">
        <v>50305847</v>
      </c>
    </row>
    <row r="30" spans="1:27" ht="12.75">
      <c r="A30" s="5" t="s">
        <v>34</v>
      </c>
      <c r="B30" s="3"/>
      <c r="C30" s="25"/>
      <c r="D30" s="25"/>
      <c r="E30" s="26">
        <v>44874684</v>
      </c>
      <c r="F30" s="27">
        <v>44874684</v>
      </c>
      <c r="G30" s="27">
        <v>3603268</v>
      </c>
      <c r="H30" s="27">
        <v>2580883</v>
      </c>
      <c r="I30" s="27">
        <v>4024655</v>
      </c>
      <c r="J30" s="27">
        <v>10208806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10208806</v>
      </c>
      <c r="X30" s="27">
        <v>11812422</v>
      </c>
      <c r="Y30" s="27">
        <v>-1603616</v>
      </c>
      <c r="Z30" s="7">
        <v>-13.58</v>
      </c>
      <c r="AA30" s="25">
        <v>44874684</v>
      </c>
    </row>
    <row r="31" spans="1:27" ht="12.75">
      <c r="A31" s="5" t="s">
        <v>35</v>
      </c>
      <c r="B31" s="3"/>
      <c r="C31" s="22"/>
      <c r="D31" s="22"/>
      <c r="E31" s="23">
        <v>101809855</v>
      </c>
      <c r="F31" s="24">
        <v>101809855</v>
      </c>
      <c r="G31" s="24">
        <v>8214987</v>
      </c>
      <c r="H31" s="24">
        <v>9784035</v>
      </c>
      <c r="I31" s="24">
        <v>9421996</v>
      </c>
      <c r="J31" s="24">
        <v>27421018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27421018</v>
      </c>
      <c r="X31" s="24">
        <v>25502463</v>
      </c>
      <c r="Y31" s="24">
        <v>1918555</v>
      </c>
      <c r="Z31" s="6">
        <v>7.52</v>
      </c>
      <c r="AA31" s="22">
        <v>101809855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61789453</v>
      </c>
      <c r="F32" s="21">
        <f t="shared" si="6"/>
        <v>61789453</v>
      </c>
      <c r="G32" s="21">
        <f t="shared" si="6"/>
        <v>4263487</v>
      </c>
      <c r="H32" s="21">
        <f t="shared" si="6"/>
        <v>4760022</v>
      </c>
      <c r="I32" s="21">
        <f t="shared" si="6"/>
        <v>4896449</v>
      </c>
      <c r="J32" s="21">
        <f t="shared" si="6"/>
        <v>13919958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13919958</v>
      </c>
      <c r="X32" s="21">
        <f t="shared" si="6"/>
        <v>14947365</v>
      </c>
      <c r="Y32" s="21">
        <f t="shared" si="6"/>
        <v>-1027407</v>
      </c>
      <c r="Z32" s="4">
        <f>+IF(X32&lt;&gt;0,+(Y32/X32)*100,0)</f>
        <v>-6.873499108371275</v>
      </c>
      <c r="AA32" s="19">
        <f>SUM(AA33:AA37)</f>
        <v>61789453</v>
      </c>
    </row>
    <row r="33" spans="1:27" ht="12.75">
      <c r="A33" s="5" t="s">
        <v>37</v>
      </c>
      <c r="B33" s="3"/>
      <c r="C33" s="22"/>
      <c r="D33" s="22"/>
      <c r="E33" s="23">
        <v>27772939</v>
      </c>
      <c r="F33" s="24">
        <v>27772939</v>
      </c>
      <c r="G33" s="24">
        <v>2028766</v>
      </c>
      <c r="H33" s="24">
        <v>2040459</v>
      </c>
      <c r="I33" s="24">
        <v>2386414</v>
      </c>
      <c r="J33" s="24">
        <v>6455639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6455639</v>
      </c>
      <c r="X33" s="24">
        <v>6745695</v>
      </c>
      <c r="Y33" s="24">
        <v>-290056</v>
      </c>
      <c r="Z33" s="6">
        <v>-4.3</v>
      </c>
      <c r="AA33" s="22">
        <v>27772939</v>
      </c>
    </row>
    <row r="34" spans="1:27" ht="12.75">
      <c r="A34" s="5" t="s">
        <v>38</v>
      </c>
      <c r="B34" s="3"/>
      <c r="C34" s="22"/>
      <c r="D34" s="22"/>
      <c r="E34" s="23">
        <v>1428998</v>
      </c>
      <c r="F34" s="24">
        <v>1428998</v>
      </c>
      <c r="G34" s="24">
        <v>6117</v>
      </c>
      <c r="H34" s="24">
        <v>12271</v>
      </c>
      <c r="I34" s="24">
        <v>4590</v>
      </c>
      <c r="J34" s="24">
        <v>22978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22978</v>
      </c>
      <c r="X34" s="24">
        <v>54789</v>
      </c>
      <c r="Y34" s="24">
        <v>-31811</v>
      </c>
      <c r="Z34" s="6">
        <v>-58.06</v>
      </c>
      <c r="AA34" s="22">
        <v>1428998</v>
      </c>
    </row>
    <row r="35" spans="1:27" ht="12.75">
      <c r="A35" s="5" t="s">
        <v>39</v>
      </c>
      <c r="B35" s="3"/>
      <c r="C35" s="22"/>
      <c r="D35" s="22"/>
      <c r="E35" s="23">
        <v>20613320</v>
      </c>
      <c r="F35" s="24">
        <v>20613320</v>
      </c>
      <c r="G35" s="24">
        <v>1736807</v>
      </c>
      <c r="H35" s="24">
        <v>2154477</v>
      </c>
      <c r="I35" s="24">
        <v>2032530</v>
      </c>
      <c r="J35" s="24">
        <v>5923814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5923814</v>
      </c>
      <c r="X35" s="24">
        <v>5153331</v>
      </c>
      <c r="Y35" s="24">
        <v>770483</v>
      </c>
      <c r="Z35" s="6">
        <v>14.95</v>
      </c>
      <c r="AA35" s="22">
        <v>20613320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>
        <v>11974196</v>
      </c>
      <c r="F37" s="27">
        <v>11974196</v>
      </c>
      <c r="G37" s="27">
        <v>491797</v>
      </c>
      <c r="H37" s="27">
        <v>552815</v>
      </c>
      <c r="I37" s="27">
        <v>472915</v>
      </c>
      <c r="J37" s="27">
        <v>1517527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1517527</v>
      </c>
      <c r="X37" s="27">
        <v>2993550</v>
      </c>
      <c r="Y37" s="27">
        <v>-1476023</v>
      </c>
      <c r="Z37" s="7">
        <v>-49.31</v>
      </c>
      <c r="AA37" s="25">
        <v>11974196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106437547</v>
      </c>
      <c r="F38" s="21">
        <f t="shared" si="7"/>
        <v>106437547</v>
      </c>
      <c r="G38" s="21">
        <f t="shared" si="7"/>
        <v>6733124</v>
      </c>
      <c r="H38" s="21">
        <f t="shared" si="7"/>
        <v>6969403</v>
      </c>
      <c r="I38" s="21">
        <f t="shared" si="7"/>
        <v>8464424</v>
      </c>
      <c r="J38" s="21">
        <f t="shared" si="7"/>
        <v>22166951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22166951</v>
      </c>
      <c r="X38" s="21">
        <f t="shared" si="7"/>
        <v>25509387</v>
      </c>
      <c r="Y38" s="21">
        <f t="shared" si="7"/>
        <v>-3342436</v>
      </c>
      <c r="Z38" s="4">
        <f>+IF(X38&lt;&gt;0,+(Y38/X38)*100,0)</f>
        <v>-13.102768796443442</v>
      </c>
      <c r="AA38" s="19">
        <f>SUM(AA39:AA41)</f>
        <v>106437547</v>
      </c>
    </row>
    <row r="39" spans="1:27" ht="12.75">
      <c r="A39" s="5" t="s">
        <v>43</v>
      </c>
      <c r="B39" s="3"/>
      <c r="C39" s="22"/>
      <c r="D39" s="22"/>
      <c r="E39" s="23">
        <v>19103588</v>
      </c>
      <c r="F39" s="24">
        <v>19103588</v>
      </c>
      <c r="G39" s="24">
        <v>1398111</v>
      </c>
      <c r="H39" s="24">
        <v>1445677</v>
      </c>
      <c r="I39" s="24">
        <v>1427735</v>
      </c>
      <c r="J39" s="24">
        <v>4271523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4271523</v>
      </c>
      <c r="X39" s="24">
        <v>4775898</v>
      </c>
      <c r="Y39" s="24">
        <v>-504375</v>
      </c>
      <c r="Z39" s="6">
        <v>-10.56</v>
      </c>
      <c r="AA39" s="22">
        <v>19103588</v>
      </c>
    </row>
    <row r="40" spans="1:27" ht="12.75">
      <c r="A40" s="5" t="s">
        <v>44</v>
      </c>
      <c r="B40" s="3"/>
      <c r="C40" s="22"/>
      <c r="D40" s="22"/>
      <c r="E40" s="23">
        <v>64319851</v>
      </c>
      <c r="F40" s="24">
        <v>64319851</v>
      </c>
      <c r="G40" s="24">
        <v>4962429</v>
      </c>
      <c r="H40" s="24">
        <v>5193193</v>
      </c>
      <c r="I40" s="24">
        <v>6458148</v>
      </c>
      <c r="J40" s="24">
        <v>16613770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16613770</v>
      </c>
      <c r="X40" s="24">
        <v>14979963</v>
      </c>
      <c r="Y40" s="24">
        <v>1633807</v>
      </c>
      <c r="Z40" s="6">
        <v>10.91</v>
      </c>
      <c r="AA40" s="22">
        <v>64319851</v>
      </c>
    </row>
    <row r="41" spans="1:27" ht="12.75">
      <c r="A41" s="5" t="s">
        <v>45</v>
      </c>
      <c r="B41" s="3"/>
      <c r="C41" s="22"/>
      <c r="D41" s="22"/>
      <c r="E41" s="23">
        <v>23014108</v>
      </c>
      <c r="F41" s="24">
        <v>23014108</v>
      </c>
      <c r="G41" s="24">
        <v>372584</v>
      </c>
      <c r="H41" s="24">
        <v>330533</v>
      </c>
      <c r="I41" s="24">
        <v>578541</v>
      </c>
      <c r="J41" s="24">
        <v>1281658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1281658</v>
      </c>
      <c r="X41" s="24">
        <v>5753526</v>
      </c>
      <c r="Y41" s="24">
        <v>-4471868</v>
      </c>
      <c r="Z41" s="6">
        <v>-77.72</v>
      </c>
      <c r="AA41" s="22">
        <v>23014108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365217386</v>
      </c>
      <c r="F48" s="46">
        <f t="shared" si="9"/>
        <v>365217386</v>
      </c>
      <c r="G48" s="46">
        <f t="shared" si="9"/>
        <v>26715574</v>
      </c>
      <c r="H48" s="46">
        <f t="shared" si="9"/>
        <v>28262933</v>
      </c>
      <c r="I48" s="46">
        <f t="shared" si="9"/>
        <v>30874683</v>
      </c>
      <c r="J48" s="46">
        <f t="shared" si="9"/>
        <v>85853190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85853190</v>
      </c>
      <c r="X48" s="46">
        <f t="shared" si="9"/>
        <v>90295281</v>
      </c>
      <c r="Y48" s="46">
        <f t="shared" si="9"/>
        <v>-4442091</v>
      </c>
      <c r="Z48" s="47">
        <f>+IF(X48&lt;&gt;0,+(Y48/X48)*100,0)</f>
        <v>-4.919516225881173</v>
      </c>
      <c r="AA48" s="44">
        <f>+AA28+AA32+AA38+AA42+AA47</f>
        <v>365217386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42249</v>
      </c>
      <c r="F49" s="50">
        <f t="shared" si="10"/>
        <v>42249</v>
      </c>
      <c r="G49" s="50">
        <f t="shared" si="10"/>
        <v>79775275</v>
      </c>
      <c r="H49" s="50">
        <f t="shared" si="10"/>
        <v>-20957374</v>
      </c>
      <c r="I49" s="50">
        <f t="shared" si="10"/>
        <v>-24041456</v>
      </c>
      <c r="J49" s="50">
        <f t="shared" si="10"/>
        <v>34776445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34776445</v>
      </c>
      <c r="X49" s="50">
        <f>IF(F25=F48,0,X25-X48)</f>
        <v>44295086</v>
      </c>
      <c r="Y49" s="50">
        <f t="shared" si="10"/>
        <v>-9518641</v>
      </c>
      <c r="Z49" s="51">
        <f>+IF(X49&lt;&gt;0,+(Y49/X49)*100,0)</f>
        <v>-21.489157962126995</v>
      </c>
      <c r="AA49" s="48">
        <f>+AA25-AA48</f>
        <v>42249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577728099</v>
      </c>
      <c r="D5" s="19">
        <f>SUM(D6:D8)</f>
        <v>0</v>
      </c>
      <c r="E5" s="20">
        <f t="shared" si="0"/>
        <v>567522727</v>
      </c>
      <c r="F5" s="21">
        <f t="shared" si="0"/>
        <v>567522727</v>
      </c>
      <c r="G5" s="21">
        <f t="shared" si="0"/>
        <v>58595596</v>
      </c>
      <c r="H5" s="21">
        <f t="shared" si="0"/>
        <v>49167306</v>
      </c>
      <c r="I5" s="21">
        <f t="shared" si="0"/>
        <v>52724779</v>
      </c>
      <c r="J5" s="21">
        <f t="shared" si="0"/>
        <v>160487681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160487681</v>
      </c>
      <c r="X5" s="21">
        <f t="shared" si="0"/>
        <v>141880680</v>
      </c>
      <c r="Y5" s="21">
        <f t="shared" si="0"/>
        <v>18607001</v>
      </c>
      <c r="Z5" s="4">
        <f>+IF(X5&lt;&gt;0,+(Y5/X5)*100,0)</f>
        <v>13.114541740284865</v>
      </c>
      <c r="AA5" s="19">
        <f>SUM(AA6:AA8)</f>
        <v>567522727</v>
      </c>
    </row>
    <row r="6" spans="1:27" ht="12.75">
      <c r="A6" s="5" t="s">
        <v>33</v>
      </c>
      <c r="B6" s="3"/>
      <c r="C6" s="22">
        <v>4313676</v>
      </c>
      <c r="D6" s="22"/>
      <c r="E6" s="23">
        <v>4875700</v>
      </c>
      <c r="F6" s="24">
        <v>4875700</v>
      </c>
      <c r="G6" s="24">
        <v>100</v>
      </c>
      <c r="H6" s="24">
        <v>365317</v>
      </c>
      <c r="I6" s="24">
        <v>259</v>
      </c>
      <c r="J6" s="24">
        <v>365676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365676</v>
      </c>
      <c r="X6" s="24">
        <v>1218924</v>
      </c>
      <c r="Y6" s="24">
        <v>-853248</v>
      </c>
      <c r="Z6" s="6">
        <v>-70</v>
      </c>
      <c r="AA6" s="22">
        <v>4875700</v>
      </c>
    </row>
    <row r="7" spans="1:27" ht="12.75">
      <c r="A7" s="5" t="s">
        <v>34</v>
      </c>
      <c r="B7" s="3"/>
      <c r="C7" s="25">
        <v>567001530</v>
      </c>
      <c r="D7" s="25"/>
      <c r="E7" s="26">
        <v>556523183</v>
      </c>
      <c r="F7" s="27">
        <v>556523183</v>
      </c>
      <c r="G7" s="27">
        <v>57730549</v>
      </c>
      <c r="H7" s="27">
        <v>48090333</v>
      </c>
      <c r="I7" s="27">
        <v>52202305</v>
      </c>
      <c r="J7" s="27">
        <v>158023187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158023187</v>
      </c>
      <c r="X7" s="27">
        <v>139130796</v>
      </c>
      <c r="Y7" s="27">
        <v>18892391</v>
      </c>
      <c r="Z7" s="7">
        <v>13.58</v>
      </c>
      <c r="AA7" s="25">
        <v>556523183</v>
      </c>
    </row>
    <row r="8" spans="1:27" ht="12.75">
      <c r="A8" s="5" t="s">
        <v>35</v>
      </c>
      <c r="B8" s="3"/>
      <c r="C8" s="22">
        <v>6412893</v>
      </c>
      <c r="D8" s="22"/>
      <c r="E8" s="23">
        <v>6123844</v>
      </c>
      <c r="F8" s="24">
        <v>6123844</v>
      </c>
      <c r="G8" s="24">
        <v>864947</v>
      </c>
      <c r="H8" s="24">
        <v>711656</v>
      </c>
      <c r="I8" s="24">
        <v>522215</v>
      </c>
      <c r="J8" s="24">
        <v>2098818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2098818</v>
      </c>
      <c r="X8" s="24">
        <v>1530960</v>
      </c>
      <c r="Y8" s="24">
        <v>567858</v>
      </c>
      <c r="Z8" s="6">
        <v>37.09</v>
      </c>
      <c r="AA8" s="22">
        <v>6123844</v>
      </c>
    </row>
    <row r="9" spans="1:27" ht="12.75">
      <c r="A9" s="2" t="s">
        <v>36</v>
      </c>
      <c r="B9" s="3"/>
      <c r="C9" s="19">
        <f aca="true" t="shared" si="1" ref="C9:Y9">SUM(C10:C14)</f>
        <v>249347276</v>
      </c>
      <c r="D9" s="19">
        <f>SUM(D10:D14)</f>
        <v>0</v>
      </c>
      <c r="E9" s="20">
        <f t="shared" si="1"/>
        <v>189492260</v>
      </c>
      <c r="F9" s="21">
        <f t="shared" si="1"/>
        <v>189492260</v>
      </c>
      <c r="G9" s="21">
        <f t="shared" si="1"/>
        <v>3447018</v>
      </c>
      <c r="H9" s="21">
        <f t="shared" si="1"/>
        <v>8956608</v>
      </c>
      <c r="I9" s="21">
        <f t="shared" si="1"/>
        <v>2396114</v>
      </c>
      <c r="J9" s="21">
        <f t="shared" si="1"/>
        <v>14799740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14799740</v>
      </c>
      <c r="X9" s="21">
        <f t="shared" si="1"/>
        <v>47373063</v>
      </c>
      <c r="Y9" s="21">
        <f t="shared" si="1"/>
        <v>-32573323</v>
      </c>
      <c r="Z9" s="4">
        <f>+IF(X9&lt;&gt;0,+(Y9/X9)*100,0)</f>
        <v>-68.75916594204601</v>
      </c>
      <c r="AA9" s="19">
        <f>SUM(AA10:AA14)</f>
        <v>189492260</v>
      </c>
    </row>
    <row r="10" spans="1:27" ht="12.75">
      <c r="A10" s="5" t="s">
        <v>37</v>
      </c>
      <c r="B10" s="3"/>
      <c r="C10" s="22">
        <v>99788573</v>
      </c>
      <c r="D10" s="22"/>
      <c r="E10" s="23">
        <v>120050030</v>
      </c>
      <c r="F10" s="24">
        <v>120050030</v>
      </c>
      <c r="G10" s="24">
        <v>280237</v>
      </c>
      <c r="H10" s="24">
        <v>5627797</v>
      </c>
      <c r="I10" s="24">
        <v>246640</v>
      </c>
      <c r="J10" s="24">
        <v>6154674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6154674</v>
      </c>
      <c r="X10" s="24">
        <v>30012507</v>
      </c>
      <c r="Y10" s="24">
        <v>-23857833</v>
      </c>
      <c r="Z10" s="6">
        <v>-79.49</v>
      </c>
      <c r="AA10" s="22">
        <v>120050030</v>
      </c>
    </row>
    <row r="11" spans="1:27" ht="12.75">
      <c r="A11" s="5" t="s">
        <v>38</v>
      </c>
      <c r="B11" s="3"/>
      <c r="C11" s="22">
        <v>11736683</v>
      </c>
      <c r="D11" s="22"/>
      <c r="E11" s="23">
        <v>18599582</v>
      </c>
      <c r="F11" s="24">
        <v>18599582</v>
      </c>
      <c r="G11" s="24">
        <v>5758</v>
      </c>
      <c r="H11" s="24">
        <v>1474981</v>
      </c>
      <c r="I11" s="24">
        <v>37412</v>
      </c>
      <c r="J11" s="24">
        <v>1518151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1518151</v>
      </c>
      <c r="X11" s="24">
        <v>4649895</v>
      </c>
      <c r="Y11" s="24">
        <v>-3131744</v>
      </c>
      <c r="Z11" s="6">
        <v>-67.35</v>
      </c>
      <c r="AA11" s="22">
        <v>18599582</v>
      </c>
    </row>
    <row r="12" spans="1:27" ht="12.75">
      <c r="A12" s="5" t="s">
        <v>39</v>
      </c>
      <c r="B12" s="3"/>
      <c r="C12" s="22">
        <v>137769626</v>
      </c>
      <c r="D12" s="22"/>
      <c r="E12" s="23">
        <v>30789288</v>
      </c>
      <c r="F12" s="24">
        <v>30789288</v>
      </c>
      <c r="G12" s="24">
        <v>3157423</v>
      </c>
      <c r="H12" s="24">
        <v>1850200</v>
      </c>
      <c r="I12" s="24">
        <v>2108462</v>
      </c>
      <c r="J12" s="24">
        <v>7116085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7116085</v>
      </c>
      <c r="X12" s="24">
        <v>7697322</v>
      </c>
      <c r="Y12" s="24">
        <v>-581237</v>
      </c>
      <c r="Z12" s="6">
        <v>-7.55</v>
      </c>
      <c r="AA12" s="22">
        <v>30789288</v>
      </c>
    </row>
    <row r="13" spans="1:27" ht="12.75">
      <c r="A13" s="5" t="s">
        <v>40</v>
      </c>
      <c r="B13" s="3"/>
      <c r="C13" s="22">
        <v>52050</v>
      </c>
      <c r="D13" s="22"/>
      <c r="E13" s="23">
        <v>20053360</v>
      </c>
      <c r="F13" s="24">
        <v>20053360</v>
      </c>
      <c r="G13" s="24">
        <v>3600</v>
      </c>
      <c r="H13" s="24">
        <v>3630</v>
      </c>
      <c r="I13" s="24">
        <v>3600</v>
      </c>
      <c r="J13" s="24">
        <v>10830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10830</v>
      </c>
      <c r="X13" s="24">
        <v>5013339</v>
      </c>
      <c r="Y13" s="24">
        <v>-5002509</v>
      </c>
      <c r="Z13" s="6">
        <v>-99.78</v>
      </c>
      <c r="AA13" s="22">
        <v>20053360</v>
      </c>
    </row>
    <row r="14" spans="1:27" ht="12.75">
      <c r="A14" s="5" t="s">
        <v>41</v>
      </c>
      <c r="B14" s="3"/>
      <c r="C14" s="25">
        <v>344</v>
      </c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177793115</v>
      </c>
      <c r="D15" s="19">
        <f>SUM(D16:D18)</f>
        <v>0</v>
      </c>
      <c r="E15" s="20">
        <f t="shared" si="2"/>
        <v>187932820</v>
      </c>
      <c r="F15" s="21">
        <f t="shared" si="2"/>
        <v>187932820</v>
      </c>
      <c r="G15" s="21">
        <f t="shared" si="2"/>
        <v>2325507</v>
      </c>
      <c r="H15" s="21">
        <f t="shared" si="2"/>
        <v>13047164</v>
      </c>
      <c r="I15" s="21">
        <f t="shared" si="2"/>
        <v>3813109</v>
      </c>
      <c r="J15" s="21">
        <f t="shared" si="2"/>
        <v>19185780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19185780</v>
      </c>
      <c r="X15" s="21">
        <f t="shared" si="2"/>
        <v>46983207</v>
      </c>
      <c r="Y15" s="21">
        <f t="shared" si="2"/>
        <v>-27797427</v>
      </c>
      <c r="Z15" s="4">
        <f>+IF(X15&lt;&gt;0,+(Y15/X15)*100,0)</f>
        <v>-59.164601088214354</v>
      </c>
      <c r="AA15" s="19">
        <f>SUM(AA16:AA18)</f>
        <v>187932820</v>
      </c>
    </row>
    <row r="16" spans="1:27" ht="12.75">
      <c r="A16" s="5" t="s">
        <v>43</v>
      </c>
      <c r="B16" s="3"/>
      <c r="C16" s="22">
        <v>120952421</v>
      </c>
      <c r="D16" s="22"/>
      <c r="E16" s="23">
        <v>137314038</v>
      </c>
      <c r="F16" s="24">
        <v>137314038</v>
      </c>
      <c r="G16" s="24">
        <v>465765</v>
      </c>
      <c r="H16" s="24">
        <v>11298644</v>
      </c>
      <c r="I16" s="24">
        <v>395783</v>
      </c>
      <c r="J16" s="24">
        <v>12160192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12160192</v>
      </c>
      <c r="X16" s="24">
        <v>34328511</v>
      </c>
      <c r="Y16" s="24">
        <v>-22168319</v>
      </c>
      <c r="Z16" s="6">
        <v>-64.58</v>
      </c>
      <c r="AA16" s="22">
        <v>137314038</v>
      </c>
    </row>
    <row r="17" spans="1:27" ht="12.75">
      <c r="A17" s="5" t="s">
        <v>44</v>
      </c>
      <c r="B17" s="3"/>
      <c r="C17" s="22">
        <v>56840694</v>
      </c>
      <c r="D17" s="22"/>
      <c r="E17" s="23">
        <v>50618782</v>
      </c>
      <c r="F17" s="24">
        <v>50618782</v>
      </c>
      <c r="G17" s="24">
        <v>1859742</v>
      </c>
      <c r="H17" s="24">
        <v>1748520</v>
      </c>
      <c r="I17" s="24">
        <v>3417326</v>
      </c>
      <c r="J17" s="24">
        <v>7025588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7025588</v>
      </c>
      <c r="X17" s="24">
        <v>12654696</v>
      </c>
      <c r="Y17" s="24">
        <v>-5629108</v>
      </c>
      <c r="Z17" s="6">
        <v>-44.48</v>
      </c>
      <c r="AA17" s="22">
        <v>50618782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1594851983</v>
      </c>
      <c r="D19" s="19">
        <f>SUM(D20:D23)</f>
        <v>0</v>
      </c>
      <c r="E19" s="20">
        <f t="shared" si="3"/>
        <v>1701698528</v>
      </c>
      <c r="F19" s="21">
        <f t="shared" si="3"/>
        <v>1701698528</v>
      </c>
      <c r="G19" s="21">
        <f t="shared" si="3"/>
        <v>220513696</v>
      </c>
      <c r="H19" s="21">
        <f t="shared" si="3"/>
        <v>129986381</v>
      </c>
      <c r="I19" s="21">
        <f t="shared" si="3"/>
        <v>140464577</v>
      </c>
      <c r="J19" s="21">
        <f t="shared" si="3"/>
        <v>490964654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490964654</v>
      </c>
      <c r="X19" s="21">
        <f t="shared" si="3"/>
        <v>425424630</v>
      </c>
      <c r="Y19" s="21">
        <f t="shared" si="3"/>
        <v>65540024</v>
      </c>
      <c r="Z19" s="4">
        <f>+IF(X19&lt;&gt;0,+(Y19/X19)*100,0)</f>
        <v>15.405789740006357</v>
      </c>
      <c r="AA19" s="19">
        <f>SUM(AA20:AA23)</f>
        <v>1701698528</v>
      </c>
    </row>
    <row r="20" spans="1:27" ht="12.75">
      <c r="A20" s="5" t="s">
        <v>47</v>
      </c>
      <c r="B20" s="3"/>
      <c r="C20" s="22">
        <v>881420074</v>
      </c>
      <c r="D20" s="22"/>
      <c r="E20" s="23">
        <v>963075544</v>
      </c>
      <c r="F20" s="24">
        <v>963075544</v>
      </c>
      <c r="G20" s="24">
        <v>92423597</v>
      </c>
      <c r="H20" s="24">
        <v>84437146</v>
      </c>
      <c r="I20" s="24">
        <v>81422664</v>
      </c>
      <c r="J20" s="24">
        <v>258283407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258283407</v>
      </c>
      <c r="X20" s="24">
        <v>240768885</v>
      </c>
      <c r="Y20" s="24">
        <v>17514522</v>
      </c>
      <c r="Z20" s="6">
        <v>7.27</v>
      </c>
      <c r="AA20" s="22">
        <v>963075544</v>
      </c>
    </row>
    <row r="21" spans="1:27" ht="12.75">
      <c r="A21" s="5" t="s">
        <v>48</v>
      </c>
      <c r="B21" s="3"/>
      <c r="C21" s="22">
        <v>341767113</v>
      </c>
      <c r="D21" s="22"/>
      <c r="E21" s="23">
        <v>317994853</v>
      </c>
      <c r="F21" s="24">
        <v>317994853</v>
      </c>
      <c r="G21" s="24">
        <v>25370524</v>
      </c>
      <c r="H21" s="24">
        <v>20335805</v>
      </c>
      <c r="I21" s="24">
        <v>35819687</v>
      </c>
      <c r="J21" s="24">
        <v>81526016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81526016</v>
      </c>
      <c r="X21" s="24">
        <v>79498713</v>
      </c>
      <c r="Y21" s="24">
        <v>2027303</v>
      </c>
      <c r="Z21" s="6">
        <v>2.55</v>
      </c>
      <c r="AA21" s="22">
        <v>317994853</v>
      </c>
    </row>
    <row r="22" spans="1:27" ht="12.75">
      <c r="A22" s="5" t="s">
        <v>49</v>
      </c>
      <c r="B22" s="3"/>
      <c r="C22" s="25">
        <v>189002121</v>
      </c>
      <c r="D22" s="25"/>
      <c r="E22" s="26">
        <v>228133981</v>
      </c>
      <c r="F22" s="27">
        <v>228133981</v>
      </c>
      <c r="G22" s="27">
        <v>28519381</v>
      </c>
      <c r="H22" s="27">
        <v>17005543</v>
      </c>
      <c r="I22" s="27">
        <v>13592936</v>
      </c>
      <c r="J22" s="27">
        <v>59117860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59117860</v>
      </c>
      <c r="X22" s="27">
        <v>57033495</v>
      </c>
      <c r="Y22" s="27">
        <v>2084365</v>
      </c>
      <c r="Z22" s="7">
        <v>3.65</v>
      </c>
      <c r="AA22" s="25">
        <v>228133981</v>
      </c>
    </row>
    <row r="23" spans="1:27" ht="12.75">
      <c r="A23" s="5" t="s">
        <v>50</v>
      </c>
      <c r="B23" s="3"/>
      <c r="C23" s="22">
        <v>182662675</v>
      </c>
      <c r="D23" s="22"/>
      <c r="E23" s="23">
        <v>192494150</v>
      </c>
      <c r="F23" s="24">
        <v>192494150</v>
      </c>
      <c r="G23" s="24">
        <v>74200194</v>
      </c>
      <c r="H23" s="24">
        <v>8207887</v>
      </c>
      <c r="I23" s="24">
        <v>9629290</v>
      </c>
      <c r="J23" s="24">
        <v>92037371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92037371</v>
      </c>
      <c r="X23" s="24">
        <v>48123537</v>
      </c>
      <c r="Y23" s="24">
        <v>43913834</v>
      </c>
      <c r="Z23" s="6">
        <v>91.25</v>
      </c>
      <c r="AA23" s="22">
        <v>192494150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2599720473</v>
      </c>
      <c r="D25" s="44">
        <f>+D5+D9+D15+D19+D24</f>
        <v>0</v>
      </c>
      <c r="E25" s="45">
        <f t="shared" si="4"/>
        <v>2646646335</v>
      </c>
      <c r="F25" s="46">
        <f t="shared" si="4"/>
        <v>2646646335</v>
      </c>
      <c r="G25" s="46">
        <f t="shared" si="4"/>
        <v>284881817</v>
      </c>
      <c r="H25" s="46">
        <f t="shared" si="4"/>
        <v>201157459</v>
      </c>
      <c r="I25" s="46">
        <f t="shared" si="4"/>
        <v>199398579</v>
      </c>
      <c r="J25" s="46">
        <f t="shared" si="4"/>
        <v>685437855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685437855</v>
      </c>
      <c r="X25" s="46">
        <f t="shared" si="4"/>
        <v>661661580</v>
      </c>
      <c r="Y25" s="46">
        <f t="shared" si="4"/>
        <v>23776275</v>
      </c>
      <c r="Z25" s="47">
        <f>+IF(X25&lt;&gt;0,+(Y25/X25)*100,0)</f>
        <v>3.5934193126341114</v>
      </c>
      <c r="AA25" s="44">
        <f>+AA5+AA9+AA15+AA19+AA24</f>
        <v>2646646335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656178160</v>
      </c>
      <c r="D28" s="19">
        <f>SUM(D29:D31)</f>
        <v>0</v>
      </c>
      <c r="E28" s="20">
        <f t="shared" si="5"/>
        <v>678096405</v>
      </c>
      <c r="F28" s="21">
        <f t="shared" si="5"/>
        <v>678096405</v>
      </c>
      <c r="G28" s="21">
        <f t="shared" si="5"/>
        <v>50029539</v>
      </c>
      <c r="H28" s="21">
        <f t="shared" si="5"/>
        <v>40693247</v>
      </c>
      <c r="I28" s="21">
        <f t="shared" si="5"/>
        <v>54628773</v>
      </c>
      <c r="J28" s="21">
        <f t="shared" si="5"/>
        <v>145351559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145351559</v>
      </c>
      <c r="X28" s="21">
        <f t="shared" si="5"/>
        <v>169524102</v>
      </c>
      <c r="Y28" s="21">
        <f t="shared" si="5"/>
        <v>-24172543</v>
      </c>
      <c r="Z28" s="4">
        <f>+IF(X28&lt;&gt;0,+(Y28/X28)*100,0)</f>
        <v>-14.259059753049156</v>
      </c>
      <c r="AA28" s="19">
        <f>SUM(AA29:AA31)</f>
        <v>678096405</v>
      </c>
    </row>
    <row r="29" spans="1:27" ht="12.75">
      <c r="A29" s="5" t="s">
        <v>33</v>
      </c>
      <c r="B29" s="3"/>
      <c r="C29" s="22">
        <v>99223870</v>
      </c>
      <c r="D29" s="22"/>
      <c r="E29" s="23">
        <v>117090371</v>
      </c>
      <c r="F29" s="24">
        <v>117090371</v>
      </c>
      <c r="G29" s="24">
        <v>7506500</v>
      </c>
      <c r="H29" s="24">
        <v>5765438</v>
      </c>
      <c r="I29" s="24">
        <v>9190276</v>
      </c>
      <c r="J29" s="24">
        <v>22462214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22462214</v>
      </c>
      <c r="X29" s="24">
        <v>29272593</v>
      </c>
      <c r="Y29" s="24">
        <v>-6810379</v>
      </c>
      <c r="Z29" s="6">
        <v>-23.27</v>
      </c>
      <c r="AA29" s="22">
        <v>117090371</v>
      </c>
    </row>
    <row r="30" spans="1:27" ht="12.75">
      <c r="A30" s="5" t="s">
        <v>34</v>
      </c>
      <c r="B30" s="3"/>
      <c r="C30" s="25">
        <v>332333362</v>
      </c>
      <c r="D30" s="25"/>
      <c r="E30" s="26">
        <v>295028364</v>
      </c>
      <c r="F30" s="27">
        <v>295028364</v>
      </c>
      <c r="G30" s="27">
        <v>17472607</v>
      </c>
      <c r="H30" s="27">
        <v>18158619</v>
      </c>
      <c r="I30" s="27">
        <v>24892446</v>
      </c>
      <c r="J30" s="27">
        <v>60523672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60523672</v>
      </c>
      <c r="X30" s="27">
        <v>73757091</v>
      </c>
      <c r="Y30" s="27">
        <v>-13233419</v>
      </c>
      <c r="Z30" s="7">
        <v>-17.94</v>
      </c>
      <c r="AA30" s="25">
        <v>295028364</v>
      </c>
    </row>
    <row r="31" spans="1:27" ht="12.75">
      <c r="A31" s="5" t="s">
        <v>35</v>
      </c>
      <c r="B31" s="3"/>
      <c r="C31" s="22">
        <v>224620928</v>
      </c>
      <c r="D31" s="22"/>
      <c r="E31" s="23">
        <v>265977670</v>
      </c>
      <c r="F31" s="24">
        <v>265977670</v>
      </c>
      <c r="G31" s="24">
        <v>25050432</v>
      </c>
      <c r="H31" s="24">
        <v>16769190</v>
      </c>
      <c r="I31" s="24">
        <v>20546051</v>
      </c>
      <c r="J31" s="24">
        <v>62365673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62365673</v>
      </c>
      <c r="X31" s="24">
        <v>66494418</v>
      </c>
      <c r="Y31" s="24">
        <v>-4128745</v>
      </c>
      <c r="Z31" s="6">
        <v>-6.21</v>
      </c>
      <c r="AA31" s="22">
        <v>265977670</v>
      </c>
    </row>
    <row r="32" spans="1:27" ht="12.75">
      <c r="A32" s="2" t="s">
        <v>36</v>
      </c>
      <c r="B32" s="3"/>
      <c r="C32" s="19">
        <f aca="true" t="shared" si="6" ref="C32:Y32">SUM(C33:C37)</f>
        <v>427048470</v>
      </c>
      <c r="D32" s="19">
        <f>SUM(D33:D37)</f>
        <v>0</v>
      </c>
      <c r="E32" s="20">
        <f t="shared" si="6"/>
        <v>391378624</v>
      </c>
      <c r="F32" s="21">
        <f t="shared" si="6"/>
        <v>391378624</v>
      </c>
      <c r="G32" s="21">
        <f t="shared" si="6"/>
        <v>25596262</v>
      </c>
      <c r="H32" s="21">
        <f t="shared" si="6"/>
        <v>26639931</v>
      </c>
      <c r="I32" s="21">
        <f t="shared" si="6"/>
        <v>27219840</v>
      </c>
      <c r="J32" s="21">
        <f t="shared" si="6"/>
        <v>79456033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79456033</v>
      </c>
      <c r="X32" s="21">
        <f t="shared" si="6"/>
        <v>97844655</v>
      </c>
      <c r="Y32" s="21">
        <f t="shared" si="6"/>
        <v>-18388622</v>
      </c>
      <c r="Z32" s="4">
        <f>+IF(X32&lt;&gt;0,+(Y32/X32)*100,0)</f>
        <v>-18.793690876624787</v>
      </c>
      <c r="AA32" s="19">
        <f>SUM(AA33:AA37)</f>
        <v>391378624</v>
      </c>
    </row>
    <row r="33" spans="1:27" ht="12.75">
      <c r="A33" s="5" t="s">
        <v>37</v>
      </c>
      <c r="B33" s="3"/>
      <c r="C33" s="22">
        <v>49037462</v>
      </c>
      <c r="D33" s="22"/>
      <c r="E33" s="23">
        <v>74635232</v>
      </c>
      <c r="F33" s="24">
        <v>74635232</v>
      </c>
      <c r="G33" s="24">
        <v>3423279</v>
      </c>
      <c r="H33" s="24">
        <v>4012769</v>
      </c>
      <c r="I33" s="24">
        <v>4208390</v>
      </c>
      <c r="J33" s="24">
        <v>11644438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11644438</v>
      </c>
      <c r="X33" s="24">
        <v>18658809</v>
      </c>
      <c r="Y33" s="24">
        <v>-7014371</v>
      </c>
      <c r="Z33" s="6">
        <v>-37.59</v>
      </c>
      <c r="AA33" s="22">
        <v>74635232</v>
      </c>
    </row>
    <row r="34" spans="1:27" ht="12.75">
      <c r="A34" s="5" t="s">
        <v>38</v>
      </c>
      <c r="B34" s="3"/>
      <c r="C34" s="22">
        <v>104553845</v>
      </c>
      <c r="D34" s="22"/>
      <c r="E34" s="23">
        <v>105985061</v>
      </c>
      <c r="F34" s="24">
        <v>105985061</v>
      </c>
      <c r="G34" s="24">
        <v>8021917</v>
      </c>
      <c r="H34" s="24">
        <v>8228454</v>
      </c>
      <c r="I34" s="24">
        <v>6821210</v>
      </c>
      <c r="J34" s="24">
        <v>23071581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23071581</v>
      </c>
      <c r="X34" s="24">
        <v>26496264</v>
      </c>
      <c r="Y34" s="24">
        <v>-3424683</v>
      </c>
      <c r="Z34" s="6">
        <v>-12.93</v>
      </c>
      <c r="AA34" s="22">
        <v>105985061</v>
      </c>
    </row>
    <row r="35" spans="1:27" ht="12.75">
      <c r="A35" s="5" t="s">
        <v>39</v>
      </c>
      <c r="B35" s="3"/>
      <c r="C35" s="22">
        <v>259824527</v>
      </c>
      <c r="D35" s="22"/>
      <c r="E35" s="23">
        <v>198498763</v>
      </c>
      <c r="F35" s="24">
        <v>198498763</v>
      </c>
      <c r="G35" s="24">
        <v>13334388</v>
      </c>
      <c r="H35" s="24">
        <v>13720495</v>
      </c>
      <c r="I35" s="24">
        <v>15518446</v>
      </c>
      <c r="J35" s="24">
        <v>42573329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42573329</v>
      </c>
      <c r="X35" s="24">
        <v>49624692</v>
      </c>
      <c r="Y35" s="24">
        <v>-7051363</v>
      </c>
      <c r="Z35" s="6">
        <v>-14.21</v>
      </c>
      <c r="AA35" s="22">
        <v>198498763</v>
      </c>
    </row>
    <row r="36" spans="1:27" ht="12.75">
      <c r="A36" s="5" t="s">
        <v>40</v>
      </c>
      <c r="B36" s="3"/>
      <c r="C36" s="22">
        <v>13352444</v>
      </c>
      <c r="D36" s="22"/>
      <c r="E36" s="23">
        <v>11971229</v>
      </c>
      <c r="F36" s="24">
        <v>11971229</v>
      </c>
      <c r="G36" s="24">
        <v>719487</v>
      </c>
      <c r="H36" s="24">
        <v>655035</v>
      </c>
      <c r="I36" s="24">
        <v>658139</v>
      </c>
      <c r="J36" s="24">
        <v>2032661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2032661</v>
      </c>
      <c r="X36" s="24">
        <v>2992806</v>
      </c>
      <c r="Y36" s="24">
        <v>-960145</v>
      </c>
      <c r="Z36" s="6">
        <v>-32.08</v>
      </c>
      <c r="AA36" s="22">
        <v>11971229</v>
      </c>
    </row>
    <row r="37" spans="1:27" ht="12.75">
      <c r="A37" s="5" t="s">
        <v>41</v>
      </c>
      <c r="B37" s="3"/>
      <c r="C37" s="25">
        <v>280192</v>
      </c>
      <c r="D37" s="25"/>
      <c r="E37" s="26">
        <v>288339</v>
      </c>
      <c r="F37" s="27">
        <v>288339</v>
      </c>
      <c r="G37" s="27">
        <v>97191</v>
      </c>
      <c r="H37" s="27">
        <v>23178</v>
      </c>
      <c r="I37" s="27">
        <v>13655</v>
      </c>
      <c r="J37" s="27">
        <v>134024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134024</v>
      </c>
      <c r="X37" s="27">
        <v>72084</v>
      </c>
      <c r="Y37" s="27">
        <v>61940</v>
      </c>
      <c r="Z37" s="7">
        <v>85.93</v>
      </c>
      <c r="AA37" s="25">
        <v>288339</v>
      </c>
    </row>
    <row r="38" spans="1:27" ht="12.75">
      <c r="A38" s="2" t="s">
        <v>42</v>
      </c>
      <c r="B38" s="8"/>
      <c r="C38" s="19">
        <f aca="true" t="shared" si="7" ref="C38:Y38">SUM(C39:C41)</f>
        <v>173222170</v>
      </c>
      <c r="D38" s="19">
        <f>SUM(D39:D41)</f>
        <v>0</v>
      </c>
      <c r="E38" s="20">
        <f t="shared" si="7"/>
        <v>238109736</v>
      </c>
      <c r="F38" s="21">
        <f t="shared" si="7"/>
        <v>238109736</v>
      </c>
      <c r="G38" s="21">
        <f t="shared" si="7"/>
        <v>11561796</v>
      </c>
      <c r="H38" s="21">
        <f t="shared" si="7"/>
        <v>14699901</v>
      </c>
      <c r="I38" s="21">
        <f t="shared" si="7"/>
        <v>6580784</v>
      </c>
      <c r="J38" s="21">
        <f t="shared" si="7"/>
        <v>32842481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32842481</v>
      </c>
      <c r="X38" s="21">
        <f t="shared" si="7"/>
        <v>59527434</v>
      </c>
      <c r="Y38" s="21">
        <f t="shared" si="7"/>
        <v>-26684953</v>
      </c>
      <c r="Z38" s="4">
        <f>+IF(X38&lt;&gt;0,+(Y38/X38)*100,0)</f>
        <v>-44.827991409809464</v>
      </c>
      <c r="AA38" s="19">
        <f>SUM(AA39:AA41)</f>
        <v>238109736</v>
      </c>
    </row>
    <row r="39" spans="1:27" ht="12.75">
      <c r="A39" s="5" t="s">
        <v>43</v>
      </c>
      <c r="B39" s="3"/>
      <c r="C39" s="22">
        <v>59105934</v>
      </c>
      <c r="D39" s="22"/>
      <c r="E39" s="23">
        <v>40162417</v>
      </c>
      <c r="F39" s="24">
        <v>40162417</v>
      </c>
      <c r="G39" s="24">
        <v>2414005</v>
      </c>
      <c r="H39" s="24">
        <v>4429026</v>
      </c>
      <c r="I39" s="24">
        <v>2399015</v>
      </c>
      <c r="J39" s="24">
        <v>9242046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9242046</v>
      </c>
      <c r="X39" s="24">
        <v>10040604</v>
      </c>
      <c r="Y39" s="24">
        <v>-798558</v>
      </c>
      <c r="Z39" s="6">
        <v>-7.95</v>
      </c>
      <c r="AA39" s="22">
        <v>40162417</v>
      </c>
    </row>
    <row r="40" spans="1:27" ht="12.75">
      <c r="A40" s="5" t="s">
        <v>44</v>
      </c>
      <c r="B40" s="3"/>
      <c r="C40" s="22">
        <v>112132014</v>
      </c>
      <c r="D40" s="22"/>
      <c r="E40" s="23">
        <v>195651144</v>
      </c>
      <c r="F40" s="24">
        <v>195651144</v>
      </c>
      <c r="G40" s="24">
        <v>9143701</v>
      </c>
      <c r="H40" s="24">
        <v>10267273</v>
      </c>
      <c r="I40" s="24">
        <v>4169413</v>
      </c>
      <c r="J40" s="24">
        <v>23580387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23580387</v>
      </c>
      <c r="X40" s="24">
        <v>48912786</v>
      </c>
      <c r="Y40" s="24">
        <v>-25332399</v>
      </c>
      <c r="Z40" s="6">
        <v>-51.79</v>
      </c>
      <c r="AA40" s="22">
        <v>195651144</v>
      </c>
    </row>
    <row r="41" spans="1:27" ht="12.75">
      <c r="A41" s="5" t="s">
        <v>45</v>
      </c>
      <c r="B41" s="3"/>
      <c r="C41" s="22">
        <v>1984222</v>
      </c>
      <c r="D41" s="22"/>
      <c r="E41" s="23">
        <v>2296175</v>
      </c>
      <c r="F41" s="24">
        <v>2296175</v>
      </c>
      <c r="G41" s="24">
        <v>4090</v>
      </c>
      <c r="H41" s="24">
        <v>3602</v>
      </c>
      <c r="I41" s="24">
        <v>12356</v>
      </c>
      <c r="J41" s="24">
        <v>20048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20048</v>
      </c>
      <c r="X41" s="24">
        <v>574044</v>
      </c>
      <c r="Y41" s="24">
        <v>-553996</v>
      </c>
      <c r="Z41" s="6">
        <v>-96.51</v>
      </c>
      <c r="AA41" s="22">
        <v>2296175</v>
      </c>
    </row>
    <row r="42" spans="1:27" ht="12.75">
      <c r="A42" s="2" t="s">
        <v>46</v>
      </c>
      <c r="B42" s="8"/>
      <c r="C42" s="19">
        <f aca="true" t="shared" si="8" ref="C42:Y42">SUM(C43:C46)</f>
        <v>1348821443</v>
      </c>
      <c r="D42" s="19">
        <f>SUM(D43:D46)</f>
        <v>0</v>
      </c>
      <c r="E42" s="20">
        <f t="shared" si="8"/>
        <v>1471921475</v>
      </c>
      <c r="F42" s="21">
        <f t="shared" si="8"/>
        <v>1471921475</v>
      </c>
      <c r="G42" s="21">
        <f t="shared" si="8"/>
        <v>129629914</v>
      </c>
      <c r="H42" s="21">
        <f t="shared" si="8"/>
        <v>143539900</v>
      </c>
      <c r="I42" s="21">
        <f t="shared" si="8"/>
        <v>106089369</v>
      </c>
      <c r="J42" s="21">
        <f t="shared" si="8"/>
        <v>379259183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379259183</v>
      </c>
      <c r="X42" s="21">
        <f t="shared" si="8"/>
        <v>367980372</v>
      </c>
      <c r="Y42" s="21">
        <f t="shared" si="8"/>
        <v>11278811</v>
      </c>
      <c r="Z42" s="4">
        <f>+IF(X42&lt;&gt;0,+(Y42/X42)*100,0)</f>
        <v>3.0650577743315073</v>
      </c>
      <c r="AA42" s="19">
        <f>SUM(AA43:AA46)</f>
        <v>1471921475</v>
      </c>
    </row>
    <row r="43" spans="1:27" ht="12.75">
      <c r="A43" s="5" t="s">
        <v>47</v>
      </c>
      <c r="B43" s="3"/>
      <c r="C43" s="22">
        <v>704873141</v>
      </c>
      <c r="D43" s="22"/>
      <c r="E43" s="23">
        <v>835287274</v>
      </c>
      <c r="F43" s="24">
        <v>835287274</v>
      </c>
      <c r="G43" s="24">
        <v>87519849</v>
      </c>
      <c r="H43" s="24">
        <v>94180208</v>
      </c>
      <c r="I43" s="24">
        <v>57736274</v>
      </c>
      <c r="J43" s="24">
        <v>239436331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239436331</v>
      </c>
      <c r="X43" s="24">
        <v>208821819</v>
      </c>
      <c r="Y43" s="24">
        <v>30614512</v>
      </c>
      <c r="Z43" s="6">
        <v>14.66</v>
      </c>
      <c r="AA43" s="22">
        <v>835287274</v>
      </c>
    </row>
    <row r="44" spans="1:27" ht="12.75">
      <c r="A44" s="5" t="s">
        <v>48</v>
      </c>
      <c r="B44" s="3"/>
      <c r="C44" s="22">
        <v>394383242</v>
      </c>
      <c r="D44" s="22"/>
      <c r="E44" s="23">
        <v>361221391</v>
      </c>
      <c r="F44" s="24">
        <v>361221391</v>
      </c>
      <c r="G44" s="24">
        <v>28658075</v>
      </c>
      <c r="H44" s="24">
        <v>31305539</v>
      </c>
      <c r="I44" s="24">
        <v>27642695</v>
      </c>
      <c r="J44" s="24">
        <v>87606309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87606309</v>
      </c>
      <c r="X44" s="24">
        <v>90305349</v>
      </c>
      <c r="Y44" s="24">
        <v>-2699040</v>
      </c>
      <c r="Z44" s="6">
        <v>-2.99</v>
      </c>
      <c r="AA44" s="22">
        <v>361221391</v>
      </c>
    </row>
    <row r="45" spans="1:27" ht="12.75">
      <c r="A45" s="5" t="s">
        <v>49</v>
      </c>
      <c r="B45" s="3"/>
      <c r="C45" s="25">
        <v>99724556</v>
      </c>
      <c r="D45" s="25"/>
      <c r="E45" s="26">
        <v>124025277</v>
      </c>
      <c r="F45" s="27">
        <v>124025277</v>
      </c>
      <c r="G45" s="27">
        <v>5472978</v>
      </c>
      <c r="H45" s="27">
        <v>8716825</v>
      </c>
      <c r="I45" s="27">
        <v>10148078</v>
      </c>
      <c r="J45" s="27">
        <v>24337881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24337881</v>
      </c>
      <c r="X45" s="27">
        <v>31006320</v>
      </c>
      <c r="Y45" s="27">
        <v>-6668439</v>
      </c>
      <c r="Z45" s="7">
        <v>-21.51</v>
      </c>
      <c r="AA45" s="25">
        <v>124025277</v>
      </c>
    </row>
    <row r="46" spans="1:27" ht="12.75">
      <c r="A46" s="5" t="s">
        <v>50</v>
      </c>
      <c r="B46" s="3"/>
      <c r="C46" s="22">
        <v>149840504</v>
      </c>
      <c r="D46" s="22"/>
      <c r="E46" s="23">
        <v>151387533</v>
      </c>
      <c r="F46" s="24">
        <v>151387533</v>
      </c>
      <c r="G46" s="24">
        <v>7979012</v>
      </c>
      <c r="H46" s="24">
        <v>9337328</v>
      </c>
      <c r="I46" s="24">
        <v>10562322</v>
      </c>
      <c r="J46" s="24">
        <v>27878662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27878662</v>
      </c>
      <c r="X46" s="24">
        <v>37846884</v>
      </c>
      <c r="Y46" s="24">
        <v>-9968222</v>
      </c>
      <c r="Z46" s="6">
        <v>-26.34</v>
      </c>
      <c r="AA46" s="22">
        <v>151387533</v>
      </c>
    </row>
    <row r="47" spans="1:27" ht="12.75">
      <c r="A47" s="2" t="s">
        <v>51</v>
      </c>
      <c r="B47" s="8" t="s">
        <v>52</v>
      </c>
      <c r="C47" s="19">
        <v>1623070</v>
      </c>
      <c r="D47" s="19"/>
      <c r="E47" s="20">
        <v>3588067</v>
      </c>
      <c r="F47" s="21">
        <v>3588067</v>
      </c>
      <c r="G47" s="21">
        <v>153063</v>
      </c>
      <c r="H47" s="21">
        <v>155488</v>
      </c>
      <c r="I47" s="21">
        <v>177327</v>
      </c>
      <c r="J47" s="21">
        <v>485878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485878</v>
      </c>
      <c r="X47" s="21">
        <v>897018</v>
      </c>
      <c r="Y47" s="21">
        <v>-411140</v>
      </c>
      <c r="Z47" s="4">
        <v>-45.83</v>
      </c>
      <c r="AA47" s="19">
        <v>3588067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2606893313</v>
      </c>
      <c r="D48" s="44">
        <f>+D28+D32+D38+D42+D47</f>
        <v>0</v>
      </c>
      <c r="E48" s="45">
        <f t="shared" si="9"/>
        <v>2783094307</v>
      </c>
      <c r="F48" s="46">
        <f t="shared" si="9"/>
        <v>2783094307</v>
      </c>
      <c r="G48" s="46">
        <f t="shared" si="9"/>
        <v>216970574</v>
      </c>
      <c r="H48" s="46">
        <f t="shared" si="9"/>
        <v>225728467</v>
      </c>
      <c r="I48" s="46">
        <f t="shared" si="9"/>
        <v>194696093</v>
      </c>
      <c r="J48" s="46">
        <f t="shared" si="9"/>
        <v>637395134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637395134</v>
      </c>
      <c r="X48" s="46">
        <f t="shared" si="9"/>
        <v>695773581</v>
      </c>
      <c r="Y48" s="46">
        <f t="shared" si="9"/>
        <v>-58378447</v>
      </c>
      <c r="Z48" s="47">
        <f>+IF(X48&lt;&gt;0,+(Y48/X48)*100,0)</f>
        <v>-8.390437434559619</v>
      </c>
      <c r="AA48" s="44">
        <f>+AA28+AA32+AA38+AA42+AA47</f>
        <v>2783094307</v>
      </c>
    </row>
    <row r="49" spans="1:27" ht="12.75">
      <c r="A49" s="14" t="s">
        <v>58</v>
      </c>
      <c r="B49" s="15"/>
      <c r="C49" s="48">
        <f aca="true" t="shared" si="10" ref="C49:Y49">+C25-C48</f>
        <v>-7172840</v>
      </c>
      <c r="D49" s="48">
        <f>+D25-D48</f>
        <v>0</v>
      </c>
      <c r="E49" s="49">
        <f t="shared" si="10"/>
        <v>-136447972</v>
      </c>
      <c r="F49" s="50">
        <f t="shared" si="10"/>
        <v>-136447972</v>
      </c>
      <c r="G49" s="50">
        <f t="shared" si="10"/>
        <v>67911243</v>
      </c>
      <c r="H49" s="50">
        <f t="shared" si="10"/>
        <v>-24571008</v>
      </c>
      <c r="I49" s="50">
        <f t="shared" si="10"/>
        <v>4702486</v>
      </c>
      <c r="J49" s="50">
        <f t="shared" si="10"/>
        <v>48042721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48042721</v>
      </c>
      <c r="X49" s="50">
        <f>IF(F25=F48,0,X25-X48)</f>
        <v>-34112001</v>
      </c>
      <c r="Y49" s="50">
        <f t="shared" si="10"/>
        <v>82154722</v>
      </c>
      <c r="Z49" s="51">
        <f>+IF(X49&lt;&gt;0,+(Y49/X49)*100,0)</f>
        <v>-240.8381789153911</v>
      </c>
      <c r="AA49" s="48">
        <f>+AA25-AA48</f>
        <v>-136447972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362374002</v>
      </c>
      <c r="F5" s="21">
        <f t="shared" si="0"/>
        <v>362374002</v>
      </c>
      <c r="G5" s="21">
        <f t="shared" si="0"/>
        <v>94418760</v>
      </c>
      <c r="H5" s="21">
        <f t="shared" si="0"/>
        <v>28599781</v>
      </c>
      <c r="I5" s="21">
        <f t="shared" si="0"/>
        <v>9924510</v>
      </c>
      <c r="J5" s="21">
        <f t="shared" si="0"/>
        <v>132943051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132943051</v>
      </c>
      <c r="X5" s="21">
        <f t="shared" si="0"/>
        <v>90593466</v>
      </c>
      <c r="Y5" s="21">
        <f t="shared" si="0"/>
        <v>42349585</v>
      </c>
      <c r="Z5" s="4">
        <f>+IF(X5&lt;&gt;0,+(Y5/X5)*100,0)</f>
        <v>46.74684264757019</v>
      </c>
      <c r="AA5" s="19">
        <f>SUM(AA6:AA8)</f>
        <v>362374002</v>
      </c>
    </row>
    <row r="6" spans="1:27" ht="12.75">
      <c r="A6" s="5" t="s">
        <v>33</v>
      </c>
      <c r="B6" s="3"/>
      <c r="C6" s="22"/>
      <c r="D6" s="22"/>
      <c r="E6" s="23">
        <v>2769458</v>
      </c>
      <c r="F6" s="24">
        <v>2769458</v>
      </c>
      <c r="G6" s="24">
        <v>16284</v>
      </c>
      <c r="H6" s="24">
        <v>18268</v>
      </c>
      <c r="I6" s="24">
        <v>49211</v>
      </c>
      <c r="J6" s="24">
        <v>83763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83763</v>
      </c>
      <c r="X6" s="24">
        <v>692364</v>
      </c>
      <c r="Y6" s="24">
        <v>-608601</v>
      </c>
      <c r="Z6" s="6">
        <v>-87.9</v>
      </c>
      <c r="AA6" s="22">
        <v>2769458</v>
      </c>
    </row>
    <row r="7" spans="1:27" ht="12.75">
      <c r="A7" s="5" t="s">
        <v>34</v>
      </c>
      <c r="B7" s="3"/>
      <c r="C7" s="25"/>
      <c r="D7" s="25"/>
      <c r="E7" s="26">
        <v>357349413</v>
      </c>
      <c r="F7" s="27">
        <v>357349413</v>
      </c>
      <c r="G7" s="27">
        <v>94334909</v>
      </c>
      <c r="H7" s="27">
        <v>28505925</v>
      </c>
      <c r="I7" s="27">
        <v>9801388</v>
      </c>
      <c r="J7" s="27">
        <v>132642222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132642222</v>
      </c>
      <c r="X7" s="27">
        <v>89337354</v>
      </c>
      <c r="Y7" s="27">
        <v>43304868</v>
      </c>
      <c r="Z7" s="7">
        <v>48.47</v>
      </c>
      <c r="AA7" s="25">
        <v>357349413</v>
      </c>
    </row>
    <row r="8" spans="1:27" ht="12.75">
      <c r="A8" s="5" t="s">
        <v>35</v>
      </c>
      <c r="B8" s="3"/>
      <c r="C8" s="22"/>
      <c r="D8" s="22"/>
      <c r="E8" s="23">
        <v>2255131</v>
      </c>
      <c r="F8" s="24">
        <v>2255131</v>
      </c>
      <c r="G8" s="24">
        <v>67567</v>
      </c>
      <c r="H8" s="24">
        <v>75588</v>
      </c>
      <c r="I8" s="24">
        <v>73911</v>
      </c>
      <c r="J8" s="24">
        <v>217066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217066</v>
      </c>
      <c r="X8" s="24">
        <v>563748</v>
      </c>
      <c r="Y8" s="24">
        <v>-346682</v>
      </c>
      <c r="Z8" s="6">
        <v>-61.5</v>
      </c>
      <c r="AA8" s="22">
        <v>2255131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85397572</v>
      </c>
      <c r="F9" s="21">
        <f t="shared" si="1"/>
        <v>85397572</v>
      </c>
      <c r="G9" s="21">
        <f t="shared" si="1"/>
        <v>3485947</v>
      </c>
      <c r="H9" s="21">
        <f t="shared" si="1"/>
        <v>12223539</v>
      </c>
      <c r="I9" s="21">
        <f t="shared" si="1"/>
        <v>3604454</v>
      </c>
      <c r="J9" s="21">
        <f t="shared" si="1"/>
        <v>19313940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19313940</v>
      </c>
      <c r="X9" s="21">
        <f t="shared" si="1"/>
        <v>21349314</v>
      </c>
      <c r="Y9" s="21">
        <f t="shared" si="1"/>
        <v>-2035374</v>
      </c>
      <c r="Z9" s="4">
        <f>+IF(X9&lt;&gt;0,+(Y9/X9)*100,0)</f>
        <v>-9.533674009385033</v>
      </c>
      <c r="AA9" s="19">
        <f>SUM(AA10:AA14)</f>
        <v>85397572</v>
      </c>
    </row>
    <row r="10" spans="1:27" ht="12.75">
      <c r="A10" s="5" t="s">
        <v>37</v>
      </c>
      <c r="B10" s="3"/>
      <c r="C10" s="22"/>
      <c r="D10" s="22"/>
      <c r="E10" s="23">
        <v>14142116</v>
      </c>
      <c r="F10" s="24">
        <v>14142116</v>
      </c>
      <c r="G10" s="24">
        <v>67945</v>
      </c>
      <c r="H10" s="24">
        <v>8502880</v>
      </c>
      <c r="I10" s="24">
        <v>100433</v>
      </c>
      <c r="J10" s="24">
        <v>8671258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8671258</v>
      </c>
      <c r="X10" s="24">
        <v>3535407</v>
      </c>
      <c r="Y10" s="24">
        <v>5135851</v>
      </c>
      <c r="Z10" s="6">
        <v>145.27</v>
      </c>
      <c r="AA10" s="22">
        <v>14142116</v>
      </c>
    </row>
    <row r="11" spans="1:27" ht="12.75">
      <c r="A11" s="5" t="s">
        <v>38</v>
      </c>
      <c r="B11" s="3"/>
      <c r="C11" s="22"/>
      <c r="D11" s="22"/>
      <c r="E11" s="23"/>
      <c r="F11" s="24"/>
      <c r="G11" s="24">
        <v>14352</v>
      </c>
      <c r="H11" s="24">
        <v>6259</v>
      </c>
      <c r="I11" s="24">
        <v>2538</v>
      </c>
      <c r="J11" s="24">
        <v>23149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23149</v>
      </c>
      <c r="X11" s="24"/>
      <c r="Y11" s="24">
        <v>23149</v>
      </c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44118823</v>
      </c>
      <c r="F12" s="24">
        <v>44118823</v>
      </c>
      <c r="G12" s="24">
        <v>3296504</v>
      </c>
      <c r="H12" s="24">
        <v>3609094</v>
      </c>
      <c r="I12" s="24">
        <v>3399987</v>
      </c>
      <c r="J12" s="24">
        <v>10305585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10305585</v>
      </c>
      <c r="X12" s="24">
        <v>11029749</v>
      </c>
      <c r="Y12" s="24">
        <v>-724164</v>
      </c>
      <c r="Z12" s="6">
        <v>-6.57</v>
      </c>
      <c r="AA12" s="22">
        <v>44118823</v>
      </c>
    </row>
    <row r="13" spans="1:27" ht="12.75">
      <c r="A13" s="5" t="s">
        <v>40</v>
      </c>
      <c r="B13" s="3"/>
      <c r="C13" s="22"/>
      <c r="D13" s="22"/>
      <c r="E13" s="23">
        <v>27136633</v>
      </c>
      <c r="F13" s="24">
        <v>27136633</v>
      </c>
      <c r="G13" s="24">
        <v>107146</v>
      </c>
      <c r="H13" s="24">
        <v>105306</v>
      </c>
      <c r="I13" s="24">
        <v>101496</v>
      </c>
      <c r="J13" s="24">
        <v>313948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313948</v>
      </c>
      <c r="X13" s="24">
        <v>6784158</v>
      </c>
      <c r="Y13" s="24">
        <v>-6470210</v>
      </c>
      <c r="Z13" s="6">
        <v>-95.37</v>
      </c>
      <c r="AA13" s="22">
        <v>27136633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151282890</v>
      </c>
      <c r="F15" s="21">
        <f t="shared" si="2"/>
        <v>151282890</v>
      </c>
      <c r="G15" s="21">
        <f t="shared" si="2"/>
        <v>53331</v>
      </c>
      <c r="H15" s="21">
        <f t="shared" si="2"/>
        <v>1535537</v>
      </c>
      <c r="I15" s="21">
        <f t="shared" si="2"/>
        <v>500532</v>
      </c>
      <c r="J15" s="21">
        <f t="shared" si="2"/>
        <v>2089400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2089400</v>
      </c>
      <c r="X15" s="21">
        <f t="shared" si="2"/>
        <v>37820847</v>
      </c>
      <c r="Y15" s="21">
        <f t="shared" si="2"/>
        <v>-35731447</v>
      </c>
      <c r="Z15" s="4">
        <f>+IF(X15&lt;&gt;0,+(Y15/X15)*100,0)</f>
        <v>-94.47553355957365</v>
      </c>
      <c r="AA15" s="19">
        <f>SUM(AA16:AA18)</f>
        <v>151282890</v>
      </c>
    </row>
    <row r="16" spans="1:27" ht="12.75">
      <c r="A16" s="5" t="s">
        <v>43</v>
      </c>
      <c r="B16" s="3"/>
      <c r="C16" s="22"/>
      <c r="D16" s="22"/>
      <c r="E16" s="23">
        <v>151044390</v>
      </c>
      <c r="F16" s="24">
        <v>151044390</v>
      </c>
      <c r="G16" s="24">
        <v>53331</v>
      </c>
      <c r="H16" s="24">
        <v>1535537</v>
      </c>
      <c r="I16" s="24">
        <v>500532</v>
      </c>
      <c r="J16" s="24">
        <v>2089400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2089400</v>
      </c>
      <c r="X16" s="24">
        <v>37761099</v>
      </c>
      <c r="Y16" s="24">
        <v>-35671699</v>
      </c>
      <c r="Z16" s="6">
        <v>-94.47</v>
      </c>
      <c r="AA16" s="22">
        <v>151044390</v>
      </c>
    </row>
    <row r="17" spans="1:27" ht="12.75">
      <c r="A17" s="5" t="s">
        <v>44</v>
      </c>
      <c r="B17" s="3"/>
      <c r="C17" s="22"/>
      <c r="D17" s="22"/>
      <c r="E17" s="23">
        <v>238500</v>
      </c>
      <c r="F17" s="24">
        <v>238500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59748</v>
      </c>
      <c r="Y17" s="24">
        <v>-59748</v>
      </c>
      <c r="Z17" s="6">
        <v>-100</v>
      </c>
      <c r="AA17" s="22">
        <v>238500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781094604</v>
      </c>
      <c r="F19" s="21">
        <f t="shared" si="3"/>
        <v>781094604</v>
      </c>
      <c r="G19" s="21">
        <f t="shared" si="3"/>
        <v>58577462</v>
      </c>
      <c r="H19" s="21">
        <f t="shared" si="3"/>
        <v>56935043</v>
      </c>
      <c r="I19" s="21">
        <f t="shared" si="3"/>
        <v>55609016</v>
      </c>
      <c r="J19" s="21">
        <f t="shared" si="3"/>
        <v>171121521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171121521</v>
      </c>
      <c r="X19" s="21">
        <f t="shared" si="3"/>
        <v>195274308</v>
      </c>
      <c r="Y19" s="21">
        <f t="shared" si="3"/>
        <v>-24152787</v>
      </c>
      <c r="Z19" s="4">
        <f>+IF(X19&lt;&gt;0,+(Y19/X19)*100,0)</f>
        <v>-12.368645546550855</v>
      </c>
      <c r="AA19" s="19">
        <f>SUM(AA20:AA23)</f>
        <v>781094604</v>
      </c>
    </row>
    <row r="20" spans="1:27" ht="12.75">
      <c r="A20" s="5" t="s">
        <v>47</v>
      </c>
      <c r="B20" s="3"/>
      <c r="C20" s="22"/>
      <c r="D20" s="22"/>
      <c r="E20" s="23">
        <v>319247234</v>
      </c>
      <c r="F20" s="24">
        <v>319247234</v>
      </c>
      <c r="G20" s="24">
        <v>25711812</v>
      </c>
      <c r="H20" s="24">
        <v>24321700</v>
      </c>
      <c r="I20" s="24">
        <v>22014185</v>
      </c>
      <c r="J20" s="24">
        <v>72047697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72047697</v>
      </c>
      <c r="X20" s="24">
        <v>79811808</v>
      </c>
      <c r="Y20" s="24">
        <v>-7764111</v>
      </c>
      <c r="Z20" s="6">
        <v>-9.73</v>
      </c>
      <c r="AA20" s="22">
        <v>319247234</v>
      </c>
    </row>
    <row r="21" spans="1:27" ht="12.75">
      <c r="A21" s="5" t="s">
        <v>48</v>
      </c>
      <c r="B21" s="3"/>
      <c r="C21" s="22"/>
      <c r="D21" s="22"/>
      <c r="E21" s="23">
        <v>334980095</v>
      </c>
      <c r="F21" s="24">
        <v>334980095</v>
      </c>
      <c r="G21" s="24">
        <v>24539011</v>
      </c>
      <c r="H21" s="24">
        <v>24411363</v>
      </c>
      <c r="I21" s="24">
        <v>25009918</v>
      </c>
      <c r="J21" s="24">
        <v>73960292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73960292</v>
      </c>
      <c r="X21" s="24">
        <v>83745000</v>
      </c>
      <c r="Y21" s="24">
        <v>-9784708</v>
      </c>
      <c r="Z21" s="6">
        <v>-11.68</v>
      </c>
      <c r="AA21" s="22">
        <v>334980095</v>
      </c>
    </row>
    <row r="22" spans="1:27" ht="12.75">
      <c r="A22" s="5" t="s">
        <v>49</v>
      </c>
      <c r="B22" s="3"/>
      <c r="C22" s="25"/>
      <c r="D22" s="25"/>
      <c r="E22" s="26">
        <v>51276533</v>
      </c>
      <c r="F22" s="27">
        <v>51276533</v>
      </c>
      <c r="G22" s="27">
        <v>3360109</v>
      </c>
      <c r="H22" s="27">
        <v>3249051</v>
      </c>
      <c r="I22" s="27">
        <v>3693178</v>
      </c>
      <c r="J22" s="27">
        <v>10302338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10302338</v>
      </c>
      <c r="X22" s="27">
        <v>12819750</v>
      </c>
      <c r="Y22" s="27">
        <v>-2517412</v>
      </c>
      <c r="Z22" s="7">
        <v>-19.64</v>
      </c>
      <c r="AA22" s="25">
        <v>51276533</v>
      </c>
    </row>
    <row r="23" spans="1:27" ht="12.75">
      <c r="A23" s="5" t="s">
        <v>50</v>
      </c>
      <c r="B23" s="3"/>
      <c r="C23" s="22"/>
      <c r="D23" s="22"/>
      <c r="E23" s="23">
        <v>75590742</v>
      </c>
      <c r="F23" s="24">
        <v>75590742</v>
      </c>
      <c r="G23" s="24">
        <v>4966530</v>
      </c>
      <c r="H23" s="24">
        <v>4952929</v>
      </c>
      <c r="I23" s="24">
        <v>4891735</v>
      </c>
      <c r="J23" s="24">
        <v>14811194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14811194</v>
      </c>
      <c r="X23" s="24">
        <v>18897750</v>
      </c>
      <c r="Y23" s="24">
        <v>-4086556</v>
      </c>
      <c r="Z23" s="6">
        <v>-21.62</v>
      </c>
      <c r="AA23" s="22">
        <v>75590742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1380149068</v>
      </c>
      <c r="F25" s="46">
        <f t="shared" si="4"/>
        <v>1380149068</v>
      </c>
      <c r="G25" s="46">
        <f t="shared" si="4"/>
        <v>156535500</v>
      </c>
      <c r="H25" s="46">
        <f t="shared" si="4"/>
        <v>99293900</v>
      </c>
      <c r="I25" s="46">
        <f t="shared" si="4"/>
        <v>69638512</v>
      </c>
      <c r="J25" s="46">
        <f t="shared" si="4"/>
        <v>325467912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325467912</v>
      </c>
      <c r="X25" s="46">
        <f t="shared" si="4"/>
        <v>345037935</v>
      </c>
      <c r="Y25" s="46">
        <f t="shared" si="4"/>
        <v>-19570023</v>
      </c>
      <c r="Z25" s="47">
        <f>+IF(X25&lt;&gt;0,+(Y25/X25)*100,0)</f>
        <v>-5.671846778239036</v>
      </c>
      <c r="AA25" s="44">
        <f>+AA5+AA9+AA15+AA19+AA24</f>
        <v>1380149068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388400784</v>
      </c>
      <c r="F28" s="21">
        <f t="shared" si="5"/>
        <v>388400784</v>
      </c>
      <c r="G28" s="21">
        <f t="shared" si="5"/>
        <v>15790804</v>
      </c>
      <c r="H28" s="21">
        <f t="shared" si="5"/>
        <v>18969698</v>
      </c>
      <c r="I28" s="21">
        <f t="shared" si="5"/>
        <v>20675256</v>
      </c>
      <c r="J28" s="21">
        <f t="shared" si="5"/>
        <v>55435758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55435758</v>
      </c>
      <c r="X28" s="21">
        <f t="shared" si="5"/>
        <v>84122703</v>
      </c>
      <c r="Y28" s="21">
        <f t="shared" si="5"/>
        <v>-28686945</v>
      </c>
      <c r="Z28" s="4">
        <f>+IF(X28&lt;&gt;0,+(Y28/X28)*100,0)</f>
        <v>-34.10131150921292</v>
      </c>
      <c r="AA28" s="19">
        <f>SUM(AA29:AA31)</f>
        <v>388400784</v>
      </c>
    </row>
    <row r="29" spans="1:27" ht="12.75">
      <c r="A29" s="5" t="s">
        <v>33</v>
      </c>
      <c r="B29" s="3"/>
      <c r="C29" s="22"/>
      <c r="D29" s="22"/>
      <c r="E29" s="23">
        <v>84444779</v>
      </c>
      <c r="F29" s="24">
        <v>84444779</v>
      </c>
      <c r="G29" s="24">
        <v>7349234</v>
      </c>
      <c r="H29" s="24">
        <v>4957668</v>
      </c>
      <c r="I29" s="24">
        <v>4557217</v>
      </c>
      <c r="J29" s="24">
        <v>16864119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16864119</v>
      </c>
      <c r="X29" s="24">
        <v>21111249</v>
      </c>
      <c r="Y29" s="24">
        <v>-4247130</v>
      </c>
      <c r="Z29" s="6">
        <v>-20.12</v>
      </c>
      <c r="AA29" s="22">
        <v>84444779</v>
      </c>
    </row>
    <row r="30" spans="1:27" ht="12.75">
      <c r="A30" s="5" t="s">
        <v>34</v>
      </c>
      <c r="B30" s="3"/>
      <c r="C30" s="25"/>
      <c r="D30" s="25"/>
      <c r="E30" s="26">
        <v>224636012</v>
      </c>
      <c r="F30" s="27">
        <v>224636012</v>
      </c>
      <c r="G30" s="27">
        <v>3529779</v>
      </c>
      <c r="H30" s="27">
        <v>4462827</v>
      </c>
      <c r="I30" s="27">
        <v>6983254</v>
      </c>
      <c r="J30" s="27">
        <v>14975860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14975860</v>
      </c>
      <c r="X30" s="27">
        <v>43181454</v>
      </c>
      <c r="Y30" s="27">
        <v>-28205594</v>
      </c>
      <c r="Z30" s="7">
        <v>-65.32</v>
      </c>
      <c r="AA30" s="25">
        <v>224636012</v>
      </c>
    </row>
    <row r="31" spans="1:27" ht="12.75">
      <c r="A31" s="5" t="s">
        <v>35</v>
      </c>
      <c r="B31" s="3"/>
      <c r="C31" s="22"/>
      <c r="D31" s="22"/>
      <c r="E31" s="23">
        <v>79319993</v>
      </c>
      <c r="F31" s="24">
        <v>79319993</v>
      </c>
      <c r="G31" s="24">
        <v>4911791</v>
      </c>
      <c r="H31" s="24">
        <v>9549203</v>
      </c>
      <c r="I31" s="24">
        <v>9134785</v>
      </c>
      <c r="J31" s="24">
        <v>23595779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23595779</v>
      </c>
      <c r="X31" s="24">
        <v>19830000</v>
      </c>
      <c r="Y31" s="24">
        <v>3765779</v>
      </c>
      <c r="Z31" s="6">
        <v>18.99</v>
      </c>
      <c r="AA31" s="22">
        <v>79319993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173662103</v>
      </c>
      <c r="F32" s="21">
        <f t="shared" si="6"/>
        <v>173662103</v>
      </c>
      <c r="G32" s="21">
        <f t="shared" si="6"/>
        <v>6436659</v>
      </c>
      <c r="H32" s="21">
        <f t="shared" si="6"/>
        <v>8447340</v>
      </c>
      <c r="I32" s="21">
        <f t="shared" si="6"/>
        <v>6480157</v>
      </c>
      <c r="J32" s="21">
        <f t="shared" si="6"/>
        <v>21364156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21364156</v>
      </c>
      <c r="X32" s="21">
        <f t="shared" si="6"/>
        <v>43415523</v>
      </c>
      <c r="Y32" s="21">
        <f t="shared" si="6"/>
        <v>-22051367</v>
      </c>
      <c r="Z32" s="4">
        <f>+IF(X32&lt;&gt;0,+(Y32/X32)*100,0)</f>
        <v>-50.79143466727327</v>
      </c>
      <c r="AA32" s="19">
        <f>SUM(AA33:AA37)</f>
        <v>173662103</v>
      </c>
    </row>
    <row r="33" spans="1:27" ht="12.75">
      <c r="A33" s="5" t="s">
        <v>37</v>
      </c>
      <c r="B33" s="3"/>
      <c r="C33" s="22"/>
      <c r="D33" s="22"/>
      <c r="E33" s="23">
        <v>36657727</v>
      </c>
      <c r="F33" s="24">
        <v>36657727</v>
      </c>
      <c r="G33" s="24">
        <v>1143908</v>
      </c>
      <c r="H33" s="24">
        <v>1164141</v>
      </c>
      <c r="I33" s="24">
        <v>1218184</v>
      </c>
      <c r="J33" s="24">
        <v>3526233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3526233</v>
      </c>
      <c r="X33" s="24">
        <v>9164433</v>
      </c>
      <c r="Y33" s="24">
        <v>-5638200</v>
      </c>
      <c r="Z33" s="6">
        <v>-61.52</v>
      </c>
      <c r="AA33" s="22">
        <v>36657727</v>
      </c>
    </row>
    <row r="34" spans="1:27" ht="12.75">
      <c r="A34" s="5" t="s">
        <v>38</v>
      </c>
      <c r="B34" s="3"/>
      <c r="C34" s="22"/>
      <c r="D34" s="22"/>
      <c r="E34" s="23">
        <v>25073105</v>
      </c>
      <c r="F34" s="24">
        <v>25073105</v>
      </c>
      <c r="G34" s="24">
        <v>1807177</v>
      </c>
      <c r="H34" s="24">
        <v>2011316</v>
      </c>
      <c r="I34" s="24">
        <v>1842446</v>
      </c>
      <c r="J34" s="24">
        <v>5660939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5660939</v>
      </c>
      <c r="X34" s="24">
        <v>6268248</v>
      </c>
      <c r="Y34" s="24">
        <v>-607309</v>
      </c>
      <c r="Z34" s="6">
        <v>-9.69</v>
      </c>
      <c r="AA34" s="22">
        <v>25073105</v>
      </c>
    </row>
    <row r="35" spans="1:27" ht="12.75">
      <c r="A35" s="5" t="s">
        <v>39</v>
      </c>
      <c r="B35" s="3"/>
      <c r="C35" s="22"/>
      <c r="D35" s="22"/>
      <c r="E35" s="23">
        <v>79128899</v>
      </c>
      <c r="F35" s="24">
        <v>79128899</v>
      </c>
      <c r="G35" s="24">
        <v>2564634</v>
      </c>
      <c r="H35" s="24">
        <v>4729747</v>
      </c>
      <c r="I35" s="24">
        <v>2814281</v>
      </c>
      <c r="J35" s="24">
        <v>10108662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10108662</v>
      </c>
      <c r="X35" s="24">
        <v>19782249</v>
      </c>
      <c r="Y35" s="24">
        <v>-9673587</v>
      </c>
      <c r="Z35" s="6">
        <v>-48.9</v>
      </c>
      <c r="AA35" s="22">
        <v>79128899</v>
      </c>
    </row>
    <row r="36" spans="1:27" ht="12.75">
      <c r="A36" s="5" t="s">
        <v>40</v>
      </c>
      <c r="B36" s="3"/>
      <c r="C36" s="22"/>
      <c r="D36" s="22"/>
      <c r="E36" s="23">
        <v>32802372</v>
      </c>
      <c r="F36" s="24">
        <v>32802372</v>
      </c>
      <c r="G36" s="24">
        <v>607119</v>
      </c>
      <c r="H36" s="24">
        <v>403492</v>
      </c>
      <c r="I36" s="24">
        <v>462608</v>
      </c>
      <c r="J36" s="24">
        <v>1473219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1473219</v>
      </c>
      <c r="X36" s="24">
        <v>8200593</v>
      </c>
      <c r="Y36" s="24">
        <v>-6727374</v>
      </c>
      <c r="Z36" s="6">
        <v>-82.04</v>
      </c>
      <c r="AA36" s="22">
        <v>32802372</v>
      </c>
    </row>
    <row r="37" spans="1:27" ht="12.75">
      <c r="A37" s="5" t="s">
        <v>41</v>
      </c>
      <c r="B37" s="3"/>
      <c r="C37" s="25"/>
      <c r="D37" s="25"/>
      <c r="E37" s="26"/>
      <c r="F37" s="27"/>
      <c r="G37" s="27">
        <v>313821</v>
      </c>
      <c r="H37" s="27">
        <v>138644</v>
      </c>
      <c r="I37" s="27">
        <v>142638</v>
      </c>
      <c r="J37" s="27">
        <v>595103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595103</v>
      </c>
      <c r="X37" s="27"/>
      <c r="Y37" s="27">
        <v>595103</v>
      </c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125355388</v>
      </c>
      <c r="F38" s="21">
        <f t="shared" si="7"/>
        <v>125355388</v>
      </c>
      <c r="G38" s="21">
        <f t="shared" si="7"/>
        <v>2552906</v>
      </c>
      <c r="H38" s="21">
        <f t="shared" si="7"/>
        <v>2606340</v>
      </c>
      <c r="I38" s="21">
        <f t="shared" si="7"/>
        <v>2539652</v>
      </c>
      <c r="J38" s="21">
        <f t="shared" si="7"/>
        <v>7698898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7698898</v>
      </c>
      <c r="X38" s="21">
        <f t="shared" si="7"/>
        <v>31338966</v>
      </c>
      <c r="Y38" s="21">
        <f t="shared" si="7"/>
        <v>-23640068</v>
      </c>
      <c r="Z38" s="4">
        <f>+IF(X38&lt;&gt;0,+(Y38/X38)*100,0)</f>
        <v>-75.43346516282637</v>
      </c>
      <c r="AA38" s="19">
        <f>SUM(AA39:AA41)</f>
        <v>125355388</v>
      </c>
    </row>
    <row r="39" spans="1:27" ht="12.75">
      <c r="A39" s="5" t="s">
        <v>43</v>
      </c>
      <c r="B39" s="3"/>
      <c r="C39" s="22"/>
      <c r="D39" s="22"/>
      <c r="E39" s="23">
        <v>76975874</v>
      </c>
      <c r="F39" s="24">
        <v>76975874</v>
      </c>
      <c r="G39" s="24">
        <v>1966579</v>
      </c>
      <c r="H39" s="24">
        <v>1786511</v>
      </c>
      <c r="I39" s="24">
        <v>1762499</v>
      </c>
      <c r="J39" s="24">
        <v>5515589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5515589</v>
      </c>
      <c r="X39" s="24">
        <v>19243968</v>
      </c>
      <c r="Y39" s="24">
        <v>-13728379</v>
      </c>
      <c r="Z39" s="6">
        <v>-71.34</v>
      </c>
      <c r="AA39" s="22">
        <v>76975874</v>
      </c>
    </row>
    <row r="40" spans="1:27" ht="12.75">
      <c r="A40" s="5" t="s">
        <v>44</v>
      </c>
      <c r="B40" s="3"/>
      <c r="C40" s="22"/>
      <c r="D40" s="22"/>
      <c r="E40" s="23">
        <v>48379514</v>
      </c>
      <c r="F40" s="24">
        <v>48379514</v>
      </c>
      <c r="G40" s="24">
        <v>586327</v>
      </c>
      <c r="H40" s="24">
        <v>819829</v>
      </c>
      <c r="I40" s="24">
        <v>777153</v>
      </c>
      <c r="J40" s="24">
        <v>2183309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2183309</v>
      </c>
      <c r="X40" s="24">
        <v>12094998</v>
      </c>
      <c r="Y40" s="24">
        <v>-9911689</v>
      </c>
      <c r="Z40" s="6">
        <v>-81.95</v>
      </c>
      <c r="AA40" s="22">
        <v>48379514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765335677</v>
      </c>
      <c r="F42" s="21">
        <f t="shared" si="8"/>
        <v>765335677</v>
      </c>
      <c r="G42" s="21">
        <f t="shared" si="8"/>
        <v>9276933</v>
      </c>
      <c r="H42" s="21">
        <f t="shared" si="8"/>
        <v>57040171</v>
      </c>
      <c r="I42" s="21">
        <f t="shared" si="8"/>
        <v>53930290</v>
      </c>
      <c r="J42" s="21">
        <f t="shared" si="8"/>
        <v>120247394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120247394</v>
      </c>
      <c r="X42" s="21">
        <f t="shared" si="8"/>
        <v>191334036</v>
      </c>
      <c r="Y42" s="21">
        <f t="shared" si="8"/>
        <v>-71086642</v>
      </c>
      <c r="Z42" s="4">
        <f>+IF(X42&lt;&gt;0,+(Y42/X42)*100,0)</f>
        <v>-37.153160768531535</v>
      </c>
      <c r="AA42" s="19">
        <f>SUM(AA43:AA46)</f>
        <v>765335677</v>
      </c>
    </row>
    <row r="43" spans="1:27" ht="12.75">
      <c r="A43" s="5" t="s">
        <v>47</v>
      </c>
      <c r="B43" s="3"/>
      <c r="C43" s="22"/>
      <c r="D43" s="22"/>
      <c r="E43" s="23">
        <v>342076163</v>
      </c>
      <c r="F43" s="24">
        <v>342076163</v>
      </c>
      <c r="G43" s="24">
        <v>3153123</v>
      </c>
      <c r="H43" s="24">
        <v>32759740</v>
      </c>
      <c r="I43" s="24">
        <v>31046991</v>
      </c>
      <c r="J43" s="24">
        <v>66959854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66959854</v>
      </c>
      <c r="X43" s="24">
        <v>85519041</v>
      </c>
      <c r="Y43" s="24">
        <v>-18559187</v>
      </c>
      <c r="Z43" s="6">
        <v>-21.7</v>
      </c>
      <c r="AA43" s="22">
        <v>342076163</v>
      </c>
    </row>
    <row r="44" spans="1:27" ht="12.75">
      <c r="A44" s="5" t="s">
        <v>48</v>
      </c>
      <c r="B44" s="3"/>
      <c r="C44" s="22"/>
      <c r="D44" s="22"/>
      <c r="E44" s="23">
        <v>346385215</v>
      </c>
      <c r="F44" s="24">
        <v>346385215</v>
      </c>
      <c r="G44" s="24">
        <v>2990039</v>
      </c>
      <c r="H44" s="24">
        <v>21008489</v>
      </c>
      <c r="I44" s="24">
        <v>19610491</v>
      </c>
      <c r="J44" s="24">
        <v>43609019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43609019</v>
      </c>
      <c r="X44" s="24">
        <v>86596248</v>
      </c>
      <c r="Y44" s="24">
        <v>-42987229</v>
      </c>
      <c r="Z44" s="6">
        <v>-49.64</v>
      </c>
      <c r="AA44" s="22">
        <v>346385215</v>
      </c>
    </row>
    <row r="45" spans="1:27" ht="12.75">
      <c r="A45" s="5" t="s">
        <v>49</v>
      </c>
      <c r="B45" s="3"/>
      <c r="C45" s="25"/>
      <c r="D45" s="25"/>
      <c r="E45" s="26">
        <v>22984504</v>
      </c>
      <c r="F45" s="27">
        <v>22984504</v>
      </c>
      <c r="G45" s="27">
        <v>238062</v>
      </c>
      <c r="H45" s="27">
        <v>351702</v>
      </c>
      <c r="I45" s="27">
        <v>221514</v>
      </c>
      <c r="J45" s="27">
        <v>811278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811278</v>
      </c>
      <c r="X45" s="27">
        <v>5746248</v>
      </c>
      <c r="Y45" s="27">
        <v>-4934970</v>
      </c>
      <c r="Z45" s="7">
        <v>-85.88</v>
      </c>
      <c r="AA45" s="25">
        <v>22984504</v>
      </c>
    </row>
    <row r="46" spans="1:27" ht="12.75">
      <c r="A46" s="5" t="s">
        <v>50</v>
      </c>
      <c r="B46" s="3"/>
      <c r="C46" s="22"/>
      <c r="D46" s="22"/>
      <c r="E46" s="23">
        <v>53889795</v>
      </c>
      <c r="F46" s="24">
        <v>53889795</v>
      </c>
      <c r="G46" s="24">
        <v>2895709</v>
      </c>
      <c r="H46" s="24">
        <v>2920240</v>
      </c>
      <c r="I46" s="24">
        <v>3051294</v>
      </c>
      <c r="J46" s="24">
        <v>8867243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8867243</v>
      </c>
      <c r="X46" s="24">
        <v>13472499</v>
      </c>
      <c r="Y46" s="24">
        <v>-4605256</v>
      </c>
      <c r="Z46" s="6">
        <v>-34.18</v>
      </c>
      <c r="AA46" s="22">
        <v>53889795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1452753952</v>
      </c>
      <c r="F48" s="46">
        <f t="shared" si="9"/>
        <v>1452753952</v>
      </c>
      <c r="G48" s="46">
        <f t="shared" si="9"/>
        <v>34057302</v>
      </c>
      <c r="H48" s="46">
        <f t="shared" si="9"/>
        <v>87063549</v>
      </c>
      <c r="I48" s="46">
        <f t="shared" si="9"/>
        <v>83625355</v>
      </c>
      <c r="J48" s="46">
        <f t="shared" si="9"/>
        <v>204746206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204746206</v>
      </c>
      <c r="X48" s="46">
        <f t="shared" si="9"/>
        <v>350211228</v>
      </c>
      <c r="Y48" s="46">
        <f t="shared" si="9"/>
        <v>-145465022</v>
      </c>
      <c r="Z48" s="47">
        <f>+IF(X48&lt;&gt;0,+(Y48/X48)*100,0)</f>
        <v>-41.53636730344922</v>
      </c>
      <c r="AA48" s="44">
        <f>+AA28+AA32+AA38+AA42+AA47</f>
        <v>1452753952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-72604884</v>
      </c>
      <c r="F49" s="50">
        <f t="shared" si="10"/>
        <v>-72604884</v>
      </c>
      <c r="G49" s="50">
        <f t="shared" si="10"/>
        <v>122478198</v>
      </c>
      <c r="H49" s="50">
        <f t="shared" si="10"/>
        <v>12230351</v>
      </c>
      <c r="I49" s="50">
        <f t="shared" si="10"/>
        <v>-13986843</v>
      </c>
      <c r="J49" s="50">
        <f t="shared" si="10"/>
        <v>120721706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120721706</v>
      </c>
      <c r="X49" s="50">
        <f>IF(F25=F48,0,X25-X48)</f>
        <v>-5173293</v>
      </c>
      <c r="Y49" s="50">
        <f t="shared" si="10"/>
        <v>125894999</v>
      </c>
      <c r="Z49" s="51">
        <f>+IF(X49&lt;&gt;0,+(Y49/X49)*100,0)</f>
        <v>-2433.5563247625837</v>
      </c>
      <c r="AA49" s="48">
        <f>+AA25-AA48</f>
        <v>-72604884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2016-11-07T11:01:06Z</dcterms:created>
  <dcterms:modified xsi:type="dcterms:W3CDTF">2016-11-07T11:01:06Z</dcterms:modified>
  <cp:category/>
  <cp:version/>
  <cp:contentType/>
  <cp:contentStatus/>
</cp:coreProperties>
</file>