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'DC30'!$A$1:$AA$55</definedName>
    <definedName name="_xlnm.Print_Area" localSheetId="14">'DC31'!$A$1:$AA$55</definedName>
    <definedName name="_xlnm.Print_Area" localSheetId="19">'DC32'!$A$1:$AA$55</definedName>
    <definedName name="_xlnm.Print_Area" localSheetId="0">'MP301'!$A$1:$AA$55</definedName>
    <definedName name="_xlnm.Print_Area" localSheetId="1">'MP302'!$A$1:$AA$55</definedName>
    <definedName name="_xlnm.Print_Area" localSheetId="2">'MP303'!$A$1:$AA$55</definedName>
    <definedName name="_xlnm.Print_Area" localSheetId="3">'MP304'!$A$1:$AA$55</definedName>
    <definedName name="_xlnm.Print_Area" localSheetId="4">'MP305'!$A$1:$AA$55</definedName>
    <definedName name="_xlnm.Print_Area" localSheetId="5">'MP306'!$A$1:$AA$55</definedName>
    <definedName name="_xlnm.Print_Area" localSheetId="6">'MP307'!$A$1:$AA$55</definedName>
    <definedName name="_xlnm.Print_Area" localSheetId="8">'MP311'!$A$1:$AA$55</definedName>
    <definedName name="_xlnm.Print_Area" localSheetId="9">'MP312'!$A$1:$AA$55</definedName>
    <definedName name="_xlnm.Print_Area" localSheetId="10">'MP313'!$A$1:$AA$55</definedName>
    <definedName name="_xlnm.Print_Area" localSheetId="11">'MP314'!$A$1:$AA$55</definedName>
    <definedName name="_xlnm.Print_Area" localSheetId="12">'MP315'!$A$1:$AA$55</definedName>
    <definedName name="_xlnm.Print_Area" localSheetId="13">'MP316'!$A$1:$AA$55</definedName>
    <definedName name="_xlnm.Print_Area" localSheetId="15">'MP321'!$A$1:$AA$55</definedName>
    <definedName name="_xlnm.Print_Area" localSheetId="16">'MP324'!$A$1:$AA$55</definedName>
    <definedName name="_xlnm.Print_Area" localSheetId="17">'MP325'!$A$1:$AA$55</definedName>
    <definedName name="_xlnm.Print_Area" localSheetId="18">'MP326'!$A$1:$AA$55</definedName>
    <definedName name="_xlnm.Print_Area" localSheetId="20">'Summary'!$A$1:$AA$55</definedName>
  </definedNames>
  <calcPr calcMode="manual" fullCalcOnLoad="1"/>
</workbook>
</file>

<file path=xl/sharedStrings.xml><?xml version="1.0" encoding="utf-8"?>
<sst xmlns="http://schemas.openxmlformats.org/spreadsheetml/2006/main" count="1827" uniqueCount="85">
  <si>
    <t>Mpumalanga: Albert Luthuli(MP301) - Table C2 Quarterly Budget Statement - Financial Performance (standard classification) for 1st Quarter ended 30 September 2016 (Figures Finalised as at 2016/11/02)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</si>
  <si>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</si>
  <si>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</si>
  <si>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</si>
  <si>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</si>
  <si>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</si>
  <si>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</si>
  <si>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</si>
  <si>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</si>
  <si>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</si>
  <si>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</si>
  <si>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</si>
  <si>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</si>
  <si>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</si>
  <si>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</si>
  <si>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</si>
  <si>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</si>
  <si>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</si>
  <si>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</si>
  <si>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</si>
  <si>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</si>
  <si>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</si>
  <si>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</si>
  <si>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</si>
  <si>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</si>
  <si>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</si>
  <si>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</si>
  <si>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</si>
  <si>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</si>
  <si>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</si>
  <si>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</si>
  <si>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</si>
  <si>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</si>
  <si>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</si>
  <si>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</si>
  <si>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</si>
  <si>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</si>
  <si>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</si>
  <si>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</si>
  <si>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</si>
  <si>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</si>
  <si>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</si>
  <si>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</si>
  <si>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</si>
  <si>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</si>
  <si>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</si>
  <si>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</si>
  <si>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</si>
  <si>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</si>
  <si>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</si>
  <si>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</si>
  <si>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</si>
  <si>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</si>
  <si>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</si>
  <si>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</si>
  <si>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</si>
  <si>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</si>
  <si>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</si>
  <si>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</si>
  <si>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Mpumalanga: Msukaligwa(MP302) - Table C2 Quarterly Budget Statement - Financial Performance (standard classification) for 1st Quarter ended 30 September 2016 (Figures Finalised as at 2016/11/02)</t>
  </si>
  <si>
    <t>Mpumalanga: Mkhondo(MP303) - Table C2 Quarterly Budget Statement - Financial Performance (standard classification) for 1st Quarter ended 30 September 2016 (Figures Finalised as at 2016/11/02)</t>
  </si>
  <si>
    <t>Mpumalanga: Pixley Ka Seme (MP)(MP304) - Table C2 Quarterly Budget Statement - Financial Performance (standard classification) for 1st Quarter ended 30 September 2016 (Figures Finalised as at 2016/11/02)</t>
  </si>
  <si>
    <t>Mpumalanga: Lekwa(MP305) - Table C2 Quarterly Budget Statement - Financial Performance (standard classification) for 1st Quarter ended 30 September 2016 (Figures Finalised as at 2016/11/02)</t>
  </si>
  <si>
    <t>Mpumalanga: Dipaleseng(MP306) - Table C2 Quarterly Budget Statement - Financial Performance (standard classification) for 1st Quarter ended 30 September 2016 (Figures Finalised as at 2016/11/02)</t>
  </si>
  <si>
    <t>Mpumalanga: Govan Mbeki(MP307) - Table C2 Quarterly Budget Statement - Financial Performance (standard classification) for 1st Quarter ended 30 September 2016 (Figures Finalised as at 2016/11/02)</t>
  </si>
  <si>
    <t>Mpumalanga: Gert Sibande(DC30) - Table C2 Quarterly Budget Statement - Financial Performance (standard classification) for 1st Quarter ended 30 September 2016 (Figures Finalised as at 2016/11/02)</t>
  </si>
  <si>
    <t>Mpumalanga: Victor Khanye(MP311) - Table C2 Quarterly Budget Statement - Financial Performance (standard classification) for 1st Quarter ended 30 September 2016 (Figures Finalised as at 2016/11/02)</t>
  </si>
  <si>
    <t>Mpumalanga: Emalahleni (Mp)(MP312) - Table C2 Quarterly Budget Statement - Financial Performance (standard classification) for 1st Quarter ended 30 September 2016 (Figures Finalised as at 2016/11/02)</t>
  </si>
  <si>
    <t>Mpumalanga: Steve Tshwete(MP313) - Table C2 Quarterly Budget Statement - Financial Performance (standard classification) for 1st Quarter ended 30 September 2016 (Figures Finalised as at 2016/11/02)</t>
  </si>
  <si>
    <t>Mpumalanga: Emakhazeni(MP314) - Table C2 Quarterly Budget Statement - Financial Performance (standard classification) for 1st Quarter ended 30 September 2016 (Figures Finalised as at 2016/11/02)</t>
  </si>
  <si>
    <t>Mpumalanga: Thembisile Hani(MP315) - Table C2 Quarterly Budget Statement - Financial Performance (standard classification) for 1st Quarter ended 30 September 2016 (Figures Finalised as at 2016/11/02)</t>
  </si>
  <si>
    <t>Mpumalanga: Dr J.S. Moroka(MP316) - Table C2 Quarterly Budget Statement - Financial Performance (standard classification) for 1st Quarter ended 30 September 2016 (Figures Finalised as at 2016/11/02)</t>
  </si>
  <si>
    <t>Mpumalanga: Nkangala(DC31) - Table C2 Quarterly Budget Statement - Financial Performance (standard classification) for 1st Quarter ended 30 September 2016 (Figures Finalised as at 2016/11/02)</t>
  </si>
  <si>
    <t>Mpumalanga: Thaba Chweu(MP321) - Table C2 Quarterly Budget Statement - Financial Performance (standard classification) for 1st Quarter ended 30 September 2016 (Figures Finalised as at 2016/11/02)</t>
  </si>
  <si>
    <t>Mpumalanga: Nkomazi(MP324) - Table C2 Quarterly Budget Statement - Financial Performance (standard classification) for 1st Quarter ended 30 September 2016 (Figures Finalised as at 2016/11/02)</t>
  </si>
  <si>
    <t>Mpumalanga: Bushbuckridge(MP325) - Table C2 Quarterly Budget Statement - Financial Performance (standard classification) for 1st Quarter ended 30 September 2016 (Figures Finalised as at 2016/11/02)</t>
  </si>
  <si>
    <t>Mpumalanga: City of Mbombela(MP326) - Table C2 Quarterly Budget Statement - Financial Performance (standard classification) for 1st Quarter ended 30 September 2016 (Figures Finalised as at 2016/11/02)</t>
  </si>
  <si>
    <t>Mpumalanga: Ehlanzeni(DC32) - Table C2 Quarterly Budget Statement - Financial Performance (standard classification) for 1st Quarter ended 30 September 2016 (Figures Finalised as at 2016/11/02)</t>
  </si>
  <si>
    <t>Summary - Table C2 Quarterly Budget Statement - Financial Performance (standard classification) for 1st Quarter ended 30 September 2016 (Figures Finalised as at 2016/11/02)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</si>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</sst>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309875563</v>
      </c>
      <c r="F5" s="21">
        <f t="shared" si="0"/>
        <v>309875563</v>
      </c>
      <c r="G5" s="21">
        <f t="shared" si="0"/>
        <v>0</v>
      </c>
      <c r="H5" s="21">
        <f t="shared" si="0"/>
        <v>0</v>
      </c>
      <c r="I5" s="21">
        <f t="shared" si="0"/>
        <v>2798119</v>
      </c>
      <c r="J5" s="21">
        <f t="shared" si="0"/>
        <v>2798119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2798119</v>
      </c>
      <c r="X5" s="21">
        <f t="shared" si="0"/>
        <v>76733196</v>
      </c>
      <c r="Y5" s="21">
        <f t="shared" si="0"/>
        <v>-73935077</v>
      </c>
      <c r="Z5" s="4">
        <f>+IF(X5&lt;&gt;0,+(Y5/X5)*100,0)</f>
        <v>-96.3534439514288</v>
      </c>
      <c r="AA5" s="19">
        <f>SUM(AA6:AA8)</f>
        <v>309875563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>
        <v>2720</v>
      </c>
      <c r="J6" s="24">
        <v>2720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2720</v>
      </c>
      <c r="X6" s="24"/>
      <c r="Y6" s="24">
        <v>2720</v>
      </c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307915277</v>
      </c>
      <c r="F7" s="27">
        <v>307915277</v>
      </c>
      <c r="G7" s="27"/>
      <c r="H7" s="27"/>
      <c r="I7" s="27">
        <v>2642491</v>
      </c>
      <c r="J7" s="27">
        <v>2642491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2642491</v>
      </c>
      <c r="X7" s="27">
        <v>76243125</v>
      </c>
      <c r="Y7" s="27">
        <v>-73600634</v>
      </c>
      <c r="Z7" s="7">
        <v>-96.53</v>
      </c>
      <c r="AA7" s="25">
        <v>307915277</v>
      </c>
    </row>
    <row r="8" spans="1:27" ht="12.75">
      <c r="A8" s="5" t="s">
        <v>35</v>
      </c>
      <c r="B8" s="3"/>
      <c r="C8" s="22"/>
      <c r="D8" s="22"/>
      <c r="E8" s="23">
        <v>1960286</v>
      </c>
      <c r="F8" s="24">
        <v>1960286</v>
      </c>
      <c r="G8" s="24"/>
      <c r="H8" s="24"/>
      <c r="I8" s="24">
        <v>152908</v>
      </c>
      <c r="J8" s="24">
        <v>152908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152908</v>
      </c>
      <c r="X8" s="24">
        <v>490071</v>
      </c>
      <c r="Y8" s="24">
        <v>-337163</v>
      </c>
      <c r="Z8" s="6">
        <v>-68.8</v>
      </c>
      <c r="AA8" s="22">
        <v>1960286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2075447</v>
      </c>
      <c r="F9" s="21">
        <f t="shared" si="1"/>
        <v>2075447</v>
      </c>
      <c r="G9" s="21">
        <f t="shared" si="1"/>
        <v>0</v>
      </c>
      <c r="H9" s="21">
        <f t="shared" si="1"/>
        <v>0</v>
      </c>
      <c r="I9" s="21">
        <f t="shared" si="1"/>
        <v>10463</v>
      </c>
      <c r="J9" s="21">
        <f t="shared" si="1"/>
        <v>10463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10463</v>
      </c>
      <c r="X9" s="21">
        <f t="shared" si="1"/>
        <v>100437</v>
      </c>
      <c r="Y9" s="21">
        <f t="shared" si="1"/>
        <v>-89974</v>
      </c>
      <c r="Z9" s="4">
        <f>+IF(X9&lt;&gt;0,+(Y9/X9)*100,0)</f>
        <v>-89.58252436850961</v>
      </c>
      <c r="AA9" s="19">
        <f>SUM(AA10:AA14)</f>
        <v>2075447</v>
      </c>
    </row>
    <row r="10" spans="1:27" ht="12.75">
      <c r="A10" s="5" t="s">
        <v>37</v>
      </c>
      <c r="B10" s="3"/>
      <c r="C10" s="22"/>
      <c r="D10" s="22"/>
      <c r="E10" s="23">
        <v>82932</v>
      </c>
      <c r="F10" s="24">
        <v>82932</v>
      </c>
      <c r="G10" s="24"/>
      <c r="H10" s="24"/>
      <c r="I10" s="24">
        <v>8063</v>
      </c>
      <c r="J10" s="24">
        <v>8063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8063</v>
      </c>
      <c r="X10" s="24">
        <v>20733</v>
      </c>
      <c r="Y10" s="24">
        <v>-12670</v>
      </c>
      <c r="Z10" s="6">
        <v>-61.11</v>
      </c>
      <c r="AA10" s="22">
        <v>82932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1992515</v>
      </c>
      <c r="F12" s="24">
        <v>1992515</v>
      </c>
      <c r="G12" s="24"/>
      <c r="H12" s="24"/>
      <c r="I12" s="24">
        <v>2400</v>
      </c>
      <c r="J12" s="24">
        <v>2400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2400</v>
      </c>
      <c r="X12" s="24">
        <v>79704</v>
      </c>
      <c r="Y12" s="24">
        <v>-77304</v>
      </c>
      <c r="Z12" s="6">
        <v>-96.99</v>
      </c>
      <c r="AA12" s="22">
        <v>1992515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3559452</v>
      </c>
      <c r="F15" s="21">
        <f t="shared" si="2"/>
        <v>3559452</v>
      </c>
      <c r="G15" s="21">
        <f t="shared" si="2"/>
        <v>0</v>
      </c>
      <c r="H15" s="21">
        <f t="shared" si="2"/>
        <v>0</v>
      </c>
      <c r="I15" s="21">
        <f t="shared" si="2"/>
        <v>19970</v>
      </c>
      <c r="J15" s="21">
        <f t="shared" si="2"/>
        <v>19970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19970</v>
      </c>
      <c r="X15" s="21">
        <f t="shared" si="2"/>
        <v>889863</v>
      </c>
      <c r="Y15" s="21">
        <f t="shared" si="2"/>
        <v>-869893</v>
      </c>
      <c r="Z15" s="4">
        <f>+IF(X15&lt;&gt;0,+(Y15/X15)*100,0)</f>
        <v>-97.75583432505903</v>
      </c>
      <c r="AA15" s="19">
        <f>SUM(AA16:AA18)</f>
        <v>3559452</v>
      </c>
    </row>
    <row r="16" spans="1:27" ht="12.75">
      <c r="A16" s="5" t="s">
        <v>43</v>
      </c>
      <c r="B16" s="3"/>
      <c r="C16" s="22"/>
      <c r="D16" s="22"/>
      <c r="E16" s="23">
        <v>255452</v>
      </c>
      <c r="F16" s="24">
        <v>255452</v>
      </c>
      <c r="G16" s="24"/>
      <c r="H16" s="24"/>
      <c r="I16" s="24">
        <v>19970</v>
      </c>
      <c r="J16" s="24">
        <v>19970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19970</v>
      </c>
      <c r="X16" s="24">
        <v>63864</v>
      </c>
      <c r="Y16" s="24">
        <v>-43894</v>
      </c>
      <c r="Z16" s="6">
        <v>-68.73</v>
      </c>
      <c r="AA16" s="22">
        <v>255452</v>
      </c>
    </row>
    <row r="17" spans="1:27" ht="12.75">
      <c r="A17" s="5" t="s">
        <v>44</v>
      </c>
      <c r="B17" s="3"/>
      <c r="C17" s="22"/>
      <c r="D17" s="22"/>
      <c r="E17" s="23">
        <v>3304000</v>
      </c>
      <c r="F17" s="24">
        <v>3304000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825999</v>
      </c>
      <c r="Y17" s="24">
        <v>-825999</v>
      </c>
      <c r="Z17" s="6">
        <v>-100</v>
      </c>
      <c r="AA17" s="22">
        <v>3304000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47313748</v>
      </c>
      <c r="F19" s="21">
        <f t="shared" si="3"/>
        <v>47313748</v>
      </c>
      <c r="G19" s="21">
        <f t="shared" si="3"/>
        <v>0</v>
      </c>
      <c r="H19" s="21">
        <f t="shared" si="3"/>
        <v>0</v>
      </c>
      <c r="I19" s="21">
        <f t="shared" si="3"/>
        <v>3407062</v>
      </c>
      <c r="J19" s="21">
        <f t="shared" si="3"/>
        <v>3407062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3407062</v>
      </c>
      <c r="X19" s="21">
        <f t="shared" si="3"/>
        <v>11726355</v>
      </c>
      <c r="Y19" s="21">
        <f t="shared" si="3"/>
        <v>-8319293</v>
      </c>
      <c r="Z19" s="4">
        <f>+IF(X19&lt;&gt;0,+(Y19/X19)*100,0)</f>
        <v>-70.94525963097654</v>
      </c>
      <c r="AA19" s="19">
        <f>SUM(AA20:AA23)</f>
        <v>47313748</v>
      </c>
    </row>
    <row r="20" spans="1:27" ht="12.75">
      <c r="A20" s="5" t="s">
        <v>47</v>
      </c>
      <c r="B20" s="3"/>
      <c r="C20" s="22"/>
      <c r="D20" s="22"/>
      <c r="E20" s="23">
        <v>26800007</v>
      </c>
      <c r="F20" s="24">
        <v>26800007</v>
      </c>
      <c r="G20" s="24"/>
      <c r="H20" s="24"/>
      <c r="I20" s="24">
        <v>1801090</v>
      </c>
      <c r="J20" s="24">
        <v>1801090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1801090</v>
      </c>
      <c r="X20" s="24">
        <v>6597921</v>
      </c>
      <c r="Y20" s="24">
        <v>-4796831</v>
      </c>
      <c r="Z20" s="6">
        <v>-72.7</v>
      </c>
      <c r="AA20" s="22">
        <v>26800007</v>
      </c>
    </row>
    <row r="21" spans="1:27" ht="12.75">
      <c r="A21" s="5" t="s">
        <v>48</v>
      </c>
      <c r="B21" s="3"/>
      <c r="C21" s="22"/>
      <c r="D21" s="22"/>
      <c r="E21" s="23">
        <v>6989319</v>
      </c>
      <c r="F21" s="24">
        <v>6989319</v>
      </c>
      <c r="G21" s="24"/>
      <c r="H21" s="24"/>
      <c r="I21" s="24">
        <v>337399</v>
      </c>
      <c r="J21" s="24">
        <v>337399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337399</v>
      </c>
      <c r="X21" s="24">
        <v>1747329</v>
      </c>
      <c r="Y21" s="24">
        <v>-1409930</v>
      </c>
      <c r="Z21" s="6">
        <v>-80.69</v>
      </c>
      <c r="AA21" s="22">
        <v>6989319</v>
      </c>
    </row>
    <row r="22" spans="1:27" ht="12.75">
      <c r="A22" s="5" t="s">
        <v>49</v>
      </c>
      <c r="B22" s="3"/>
      <c r="C22" s="25"/>
      <c r="D22" s="25"/>
      <c r="E22" s="26">
        <v>7027580</v>
      </c>
      <c r="F22" s="27">
        <v>7027580</v>
      </c>
      <c r="G22" s="27"/>
      <c r="H22" s="27"/>
      <c r="I22" s="27">
        <v>645837</v>
      </c>
      <c r="J22" s="27">
        <v>645837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645837</v>
      </c>
      <c r="X22" s="27">
        <v>1756896</v>
      </c>
      <c r="Y22" s="27">
        <v>-1111059</v>
      </c>
      <c r="Z22" s="7">
        <v>-63.24</v>
      </c>
      <c r="AA22" s="25">
        <v>7027580</v>
      </c>
    </row>
    <row r="23" spans="1:27" ht="12.75">
      <c r="A23" s="5" t="s">
        <v>50</v>
      </c>
      <c r="B23" s="3"/>
      <c r="C23" s="22"/>
      <c r="D23" s="22"/>
      <c r="E23" s="23">
        <v>6496842</v>
      </c>
      <c r="F23" s="24">
        <v>6496842</v>
      </c>
      <c r="G23" s="24"/>
      <c r="H23" s="24"/>
      <c r="I23" s="24">
        <v>622736</v>
      </c>
      <c r="J23" s="24">
        <v>622736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622736</v>
      </c>
      <c r="X23" s="24">
        <v>1624209</v>
      </c>
      <c r="Y23" s="24">
        <v>-1001473</v>
      </c>
      <c r="Z23" s="6">
        <v>-61.66</v>
      </c>
      <c r="AA23" s="22">
        <v>6496842</v>
      </c>
    </row>
    <row r="24" spans="1:27" ht="12.75">
      <c r="A24" s="2" t="s">
        <v>51</v>
      </c>
      <c r="B24" s="8" t="s">
        <v>52</v>
      </c>
      <c r="C24" s="19"/>
      <c r="D24" s="19"/>
      <c r="E24" s="20">
        <v>4509850</v>
      </c>
      <c r="F24" s="21">
        <v>4509850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1127463</v>
      </c>
      <c r="Y24" s="21">
        <v>-1127463</v>
      </c>
      <c r="Z24" s="4">
        <v>-100</v>
      </c>
      <c r="AA24" s="19">
        <v>4509850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367334060</v>
      </c>
      <c r="F25" s="46">
        <f t="shared" si="4"/>
        <v>367334060</v>
      </c>
      <c r="G25" s="46">
        <f t="shared" si="4"/>
        <v>0</v>
      </c>
      <c r="H25" s="46">
        <f t="shared" si="4"/>
        <v>0</v>
      </c>
      <c r="I25" s="46">
        <f t="shared" si="4"/>
        <v>6235614</v>
      </c>
      <c r="J25" s="46">
        <f t="shared" si="4"/>
        <v>6235614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6235614</v>
      </c>
      <c r="X25" s="46">
        <f t="shared" si="4"/>
        <v>90577314</v>
      </c>
      <c r="Y25" s="46">
        <f t="shared" si="4"/>
        <v>-84341700</v>
      </c>
      <c r="Z25" s="47">
        <f>+IF(X25&lt;&gt;0,+(Y25/X25)*100,0)</f>
        <v>-93.11570003058381</v>
      </c>
      <c r="AA25" s="44">
        <f>+AA5+AA9+AA15+AA19+AA24</f>
        <v>367334060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154498311</v>
      </c>
      <c r="F28" s="21">
        <f t="shared" si="5"/>
        <v>154498311</v>
      </c>
      <c r="G28" s="21">
        <f t="shared" si="5"/>
        <v>0</v>
      </c>
      <c r="H28" s="21">
        <f t="shared" si="5"/>
        <v>0</v>
      </c>
      <c r="I28" s="21">
        <f t="shared" si="5"/>
        <v>8625001</v>
      </c>
      <c r="J28" s="21">
        <f t="shared" si="5"/>
        <v>8625001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8625001</v>
      </c>
      <c r="X28" s="21">
        <f t="shared" si="5"/>
        <v>34780233</v>
      </c>
      <c r="Y28" s="21">
        <f t="shared" si="5"/>
        <v>-26155232</v>
      </c>
      <c r="Z28" s="4">
        <f>+IF(X28&lt;&gt;0,+(Y28/X28)*100,0)</f>
        <v>-75.20142835155819</v>
      </c>
      <c r="AA28" s="19">
        <f>SUM(AA29:AA31)</f>
        <v>154498311</v>
      </c>
    </row>
    <row r="29" spans="1:27" ht="12.75">
      <c r="A29" s="5" t="s">
        <v>33</v>
      </c>
      <c r="B29" s="3"/>
      <c r="C29" s="22"/>
      <c r="D29" s="22"/>
      <c r="E29" s="23">
        <v>43729322</v>
      </c>
      <c r="F29" s="24">
        <v>43729322</v>
      </c>
      <c r="G29" s="24"/>
      <c r="H29" s="24"/>
      <c r="I29" s="24">
        <v>4015475</v>
      </c>
      <c r="J29" s="24">
        <v>4015475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4015475</v>
      </c>
      <c r="X29" s="24">
        <v>11145966</v>
      </c>
      <c r="Y29" s="24">
        <v>-7130491</v>
      </c>
      <c r="Z29" s="6">
        <v>-63.97</v>
      </c>
      <c r="AA29" s="22">
        <v>43729322</v>
      </c>
    </row>
    <row r="30" spans="1:27" ht="12.75">
      <c r="A30" s="5" t="s">
        <v>34</v>
      </c>
      <c r="B30" s="3"/>
      <c r="C30" s="25"/>
      <c r="D30" s="25"/>
      <c r="E30" s="26">
        <v>85958540</v>
      </c>
      <c r="F30" s="27">
        <v>85958540</v>
      </c>
      <c r="G30" s="27"/>
      <c r="H30" s="27"/>
      <c r="I30" s="27">
        <v>3052194</v>
      </c>
      <c r="J30" s="27">
        <v>3052194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3052194</v>
      </c>
      <c r="X30" s="27">
        <v>17431656</v>
      </c>
      <c r="Y30" s="27">
        <v>-14379462</v>
      </c>
      <c r="Z30" s="7">
        <v>-82.49</v>
      </c>
      <c r="AA30" s="25">
        <v>85958540</v>
      </c>
    </row>
    <row r="31" spans="1:27" ht="12.75">
      <c r="A31" s="5" t="s">
        <v>35</v>
      </c>
      <c r="B31" s="3"/>
      <c r="C31" s="22"/>
      <c r="D31" s="22"/>
      <c r="E31" s="23">
        <v>24810449</v>
      </c>
      <c r="F31" s="24">
        <v>24810449</v>
      </c>
      <c r="G31" s="24"/>
      <c r="H31" s="24"/>
      <c r="I31" s="24">
        <v>1557332</v>
      </c>
      <c r="J31" s="24">
        <v>1557332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1557332</v>
      </c>
      <c r="X31" s="24">
        <v>6202611</v>
      </c>
      <c r="Y31" s="24">
        <v>-4645279</v>
      </c>
      <c r="Z31" s="6">
        <v>-74.89</v>
      </c>
      <c r="AA31" s="22">
        <v>24810449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52576795</v>
      </c>
      <c r="F32" s="21">
        <f t="shared" si="6"/>
        <v>52576795</v>
      </c>
      <c r="G32" s="21">
        <f t="shared" si="6"/>
        <v>0</v>
      </c>
      <c r="H32" s="21">
        <f t="shared" si="6"/>
        <v>0</v>
      </c>
      <c r="I32" s="21">
        <f t="shared" si="6"/>
        <v>3938540</v>
      </c>
      <c r="J32" s="21">
        <f t="shared" si="6"/>
        <v>3938540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3938540</v>
      </c>
      <c r="X32" s="21">
        <f t="shared" si="6"/>
        <v>13144197</v>
      </c>
      <c r="Y32" s="21">
        <f t="shared" si="6"/>
        <v>-9205657</v>
      </c>
      <c r="Z32" s="4">
        <f>+IF(X32&lt;&gt;0,+(Y32/X32)*100,0)</f>
        <v>-70.03590253554476</v>
      </c>
      <c r="AA32" s="19">
        <f>SUM(AA33:AA37)</f>
        <v>52576795</v>
      </c>
    </row>
    <row r="33" spans="1:27" ht="12.75">
      <c r="A33" s="5" t="s">
        <v>37</v>
      </c>
      <c r="B33" s="3"/>
      <c r="C33" s="22"/>
      <c r="D33" s="22"/>
      <c r="E33" s="23">
        <v>7833828</v>
      </c>
      <c r="F33" s="24">
        <v>7833828</v>
      </c>
      <c r="G33" s="24"/>
      <c r="H33" s="24"/>
      <c r="I33" s="24">
        <v>716719</v>
      </c>
      <c r="J33" s="24">
        <v>716719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716719</v>
      </c>
      <c r="X33" s="24">
        <v>1958457</v>
      </c>
      <c r="Y33" s="24">
        <v>-1241738</v>
      </c>
      <c r="Z33" s="6">
        <v>-63.4</v>
      </c>
      <c r="AA33" s="22">
        <v>7833828</v>
      </c>
    </row>
    <row r="34" spans="1:27" ht="12.75">
      <c r="A34" s="5" t="s">
        <v>38</v>
      </c>
      <c r="B34" s="3"/>
      <c r="C34" s="22"/>
      <c r="D34" s="22"/>
      <c r="E34" s="23">
        <v>5018679</v>
      </c>
      <c r="F34" s="24">
        <v>5018679</v>
      </c>
      <c r="G34" s="24"/>
      <c r="H34" s="24"/>
      <c r="I34" s="24">
        <v>349715</v>
      </c>
      <c r="J34" s="24">
        <v>349715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349715</v>
      </c>
      <c r="X34" s="24">
        <v>1254669</v>
      </c>
      <c r="Y34" s="24">
        <v>-904954</v>
      </c>
      <c r="Z34" s="6">
        <v>-72.13</v>
      </c>
      <c r="AA34" s="22">
        <v>5018679</v>
      </c>
    </row>
    <row r="35" spans="1:27" ht="12.75">
      <c r="A35" s="5" t="s">
        <v>39</v>
      </c>
      <c r="B35" s="3"/>
      <c r="C35" s="22"/>
      <c r="D35" s="22"/>
      <c r="E35" s="23">
        <v>39724288</v>
      </c>
      <c r="F35" s="24">
        <v>39724288</v>
      </c>
      <c r="G35" s="24"/>
      <c r="H35" s="24"/>
      <c r="I35" s="24">
        <v>2872106</v>
      </c>
      <c r="J35" s="24">
        <v>2872106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2872106</v>
      </c>
      <c r="X35" s="24">
        <v>9931071</v>
      </c>
      <c r="Y35" s="24">
        <v>-7058965</v>
      </c>
      <c r="Z35" s="6">
        <v>-71.08</v>
      </c>
      <c r="AA35" s="22">
        <v>39724288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22739806</v>
      </c>
      <c r="F38" s="21">
        <f t="shared" si="7"/>
        <v>22739806</v>
      </c>
      <c r="G38" s="21">
        <f t="shared" si="7"/>
        <v>0</v>
      </c>
      <c r="H38" s="21">
        <f t="shared" si="7"/>
        <v>0</v>
      </c>
      <c r="I38" s="21">
        <f t="shared" si="7"/>
        <v>1631098</v>
      </c>
      <c r="J38" s="21">
        <f t="shared" si="7"/>
        <v>1631098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1631098</v>
      </c>
      <c r="X38" s="21">
        <f t="shared" si="7"/>
        <v>5684952</v>
      </c>
      <c r="Y38" s="21">
        <f t="shared" si="7"/>
        <v>-4053854</v>
      </c>
      <c r="Z38" s="4">
        <f>+IF(X38&lt;&gt;0,+(Y38/X38)*100,0)</f>
        <v>-71.30850005417811</v>
      </c>
      <c r="AA38" s="19">
        <f>SUM(AA39:AA41)</f>
        <v>22739806</v>
      </c>
    </row>
    <row r="39" spans="1:27" ht="12.75">
      <c r="A39" s="5" t="s">
        <v>43</v>
      </c>
      <c r="B39" s="3"/>
      <c r="C39" s="22"/>
      <c r="D39" s="22"/>
      <c r="E39" s="23">
        <v>9460376</v>
      </c>
      <c r="F39" s="24">
        <v>9460376</v>
      </c>
      <c r="G39" s="24"/>
      <c r="H39" s="24"/>
      <c r="I39" s="24">
        <v>548551</v>
      </c>
      <c r="J39" s="24">
        <v>548551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548551</v>
      </c>
      <c r="X39" s="24">
        <v>2365095</v>
      </c>
      <c r="Y39" s="24">
        <v>-1816544</v>
      </c>
      <c r="Z39" s="6">
        <v>-76.81</v>
      </c>
      <c r="AA39" s="22">
        <v>9460376</v>
      </c>
    </row>
    <row r="40" spans="1:27" ht="12.75">
      <c r="A40" s="5" t="s">
        <v>44</v>
      </c>
      <c r="B40" s="3"/>
      <c r="C40" s="22"/>
      <c r="D40" s="22"/>
      <c r="E40" s="23">
        <v>13279430</v>
      </c>
      <c r="F40" s="24">
        <v>13279430</v>
      </c>
      <c r="G40" s="24"/>
      <c r="H40" s="24"/>
      <c r="I40" s="24">
        <v>1082547</v>
      </c>
      <c r="J40" s="24">
        <v>1082547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1082547</v>
      </c>
      <c r="X40" s="24">
        <v>3319857</v>
      </c>
      <c r="Y40" s="24">
        <v>-2237310</v>
      </c>
      <c r="Z40" s="6">
        <v>-67.39</v>
      </c>
      <c r="AA40" s="22">
        <v>13279430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144484798</v>
      </c>
      <c r="F42" s="21">
        <f t="shared" si="8"/>
        <v>144484798</v>
      </c>
      <c r="G42" s="21">
        <f t="shared" si="8"/>
        <v>0</v>
      </c>
      <c r="H42" s="21">
        <f t="shared" si="8"/>
        <v>0</v>
      </c>
      <c r="I42" s="21">
        <f t="shared" si="8"/>
        <v>5815826</v>
      </c>
      <c r="J42" s="21">
        <f t="shared" si="8"/>
        <v>5815826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5815826</v>
      </c>
      <c r="X42" s="21">
        <f t="shared" si="8"/>
        <v>34602897</v>
      </c>
      <c r="Y42" s="21">
        <f t="shared" si="8"/>
        <v>-28787071</v>
      </c>
      <c r="Z42" s="4">
        <f>+IF(X42&lt;&gt;0,+(Y42/X42)*100,0)</f>
        <v>-83.19266158553141</v>
      </c>
      <c r="AA42" s="19">
        <f>SUM(AA43:AA46)</f>
        <v>144484798</v>
      </c>
    </row>
    <row r="43" spans="1:27" ht="12.75">
      <c r="A43" s="5" t="s">
        <v>47</v>
      </c>
      <c r="B43" s="3"/>
      <c r="C43" s="22"/>
      <c r="D43" s="22"/>
      <c r="E43" s="23">
        <v>83799924</v>
      </c>
      <c r="F43" s="24">
        <v>83799924</v>
      </c>
      <c r="G43" s="24"/>
      <c r="H43" s="24"/>
      <c r="I43" s="24">
        <v>1843861</v>
      </c>
      <c r="J43" s="24">
        <v>1843861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1843861</v>
      </c>
      <c r="X43" s="24">
        <v>19353282</v>
      </c>
      <c r="Y43" s="24">
        <v>-17509421</v>
      </c>
      <c r="Z43" s="6">
        <v>-90.47</v>
      </c>
      <c r="AA43" s="22">
        <v>83799924</v>
      </c>
    </row>
    <row r="44" spans="1:27" ht="12.75">
      <c r="A44" s="5" t="s">
        <v>48</v>
      </c>
      <c r="B44" s="3"/>
      <c r="C44" s="22"/>
      <c r="D44" s="22"/>
      <c r="E44" s="23">
        <v>45948114</v>
      </c>
      <c r="F44" s="24">
        <v>45948114</v>
      </c>
      <c r="G44" s="24"/>
      <c r="H44" s="24"/>
      <c r="I44" s="24">
        <v>3430258</v>
      </c>
      <c r="J44" s="24">
        <v>3430258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3430258</v>
      </c>
      <c r="X44" s="24">
        <v>11491227</v>
      </c>
      <c r="Y44" s="24">
        <v>-8060969</v>
      </c>
      <c r="Z44" s="6">
        <v>-70.15</v>
      </c>
      <c r="AA44" s="22">
        <v>45948114</v>
      </c>
    </row>
    <row r="45" spans="1:27" ht="12.75">
      <c r="A45" s="5" t="s">
        <v>49</v>
      </c>
      <c r="B45" s="3"/>
      <c r="C45" s="25"/>
      <c r="D45" s="25"/>
      <c r="E45" s="26">
        <v>5833119</v>
      </c>
      <c r="F45" s="27">
        <v>5833119</v>
      </c>
      <c r="G45" s="27"/>
      <c r="H45" s="27"/>
      <c r="I45" s="27">
        <v>244017</v>
      </c>
      <c r="J45" s="27">
        <v>244017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244017</v>
      </c>
      <c r="X45" s="27">
        <v>1458279</v>
      </c>
      <c r="Y45" s="27">
        <v>-1214262</v>
      </c>
      <c r="Z45" s="7">
        <v>-83.27</v>
      </c>
      <c r="AA45" s="25">
        <v>5833119</v>
      </c>
    </row>
    <row r="46" spans="1:27" ht="12.75">
      <c r="A46" s="5" t="s">
        <v>50</v>
      </c>
      <c r="B46" s="3"/>
      <c r="C46" s="22"/>
      <c r="D46" s="22"/>
      <c r="E46" s="23">
        <v>8903641</v>
      </c>
      <c r="F46" s="24">
        <v>8903641</v>
      </c>
      <c r="G46" s="24"/>
      <c r="H46" s="24"/>
      <c r="I46" s="24">
        <v>297690</v>
      </c>
      <c r="J46" s="24">
        <v>297690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297690</v>
      </c>
      <c r="X46" s="24">
        <v>2300109</v>
      </c>
      <c r="Y46" s="24">
        <v>-2002419</v>
      </c>
      <c r="Z46" s="6">
        <v>-87.06</v>
      </c>
      <c r="AA46" s="22">
        <v>8903641</v>
      </c>
    </row>
    <row r="47" spans="1:27" ht="12.75">
      <c r="A47" s="2" t="s">
        <v>51</v>
      </c>
      <c r="B47" s="8" t="s">
        <v>52</v>
      </c>
      <c r="C47" s="19"/>
      <c r="D47" s="19"/>
      <c r="E47" s="20">
        <v>7628462</v>
      </c>
      <c r="F47" s="21">
        <v>7628462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1865028</v>
      </c>
      <c r="Y47" s="21">
        <v>-1865028</v>
      </c>
      <c r="Z47" s="4">
        <v>-100</v>
      </c>
      <c r="AA47" s="19">
        <v>7628462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381928172</v>
      </c>
      <c r="F48" s="46">
        <f t="shared" si="9"/>
        <v>381928172</v>
      </c>
      <c r="G48" s="46">
        <f t="shared" si="9"/>
        <v>0</v>
      </c>
      <c r="H48" s="46">
        <f t="shared" si="9"/>
        <v>0</v>
      </c>
      <c r="I48" s="46">
        <f t="shared" si="9"/>
        <v>20010465</v>
      </c>
      <c r="J48" s="46">
        <f t="shared" si="9"/>
        <v>20010465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20010465</v>
      </c>
      <c r="X48" s="46">
        <f t="shared" si="9"/>
        <v>90077307</v>
      </c>
      <c r="Y48" s="46">
        <f t="shared" si="9"/>
        <v>-70066842</v>
      </c>
      <c r="Z48" s="47">
        <f>+IF(X48&lt;&gt;0,+(Y48/X48)*100,0)</f>
        <v>-77.78523174543838</v>
      </c>
      <c r="AA48" s="44">
        <f>+AA28+AA32+AA38+AA42+AA47</f>
        <v>381928172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-14594112</v>
      </c>
      <c r="F49" s="50">
        <f t="shared" si="10"/>
        <v>-14594112</v>
      </c>
      <c r="G49" s="50">
        <f t="shared" si="10"/>
        <v>0</v>
      </c>
      <c r="H49" s="50">
        <f t="shared" si="10"/>
        <v>0</v>
      </c>
      <c r="I49" s="50">
        <f t="shared" si="10"/>
        <v>-13774851</v>
      </c>
      <c r="J49" s="50">
        <f t="shared" si="10"/>
        <v>-13774851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-13774851</v>
      </c>
      <c r="X49" s="50">
        <f>IF(F25=F48,0,X25-X48)</f>
        <v>500007</v>
      </c>
      <c r="Y49" s="50">
        <f t="shared" si="10"/>
        <v>-14274858</v>
      </c>
      <c r="Z49" s="51">
        <f>+IF(X49&lt;&gt;0,+(Y49/X49)*100,0)</f>
        <v>-2854.9316309571664</v>
      </c>
      <c r="AA49" s="48">
        <f>+AA25-AA48</f>
        <v>-14594112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1068391719</v>
      </c>
      <c r="F5" s="21">
        <f t="shared" si="0"/>
        <v>1068391719</v>
      </c>
      <c r="G5" s="21">
        <f t="shared" si="0"/>
        <v>145531578</v>
      </c>
      <c r="H5" s="21">
        <f t="shared" si="0"/>
        <v>56110557</v>
      </c>
      <c r="I5" s="21">
        <f t="shared" si="0"/>
        <v>35671772</v>
      </c>
      <c r="J5" s="21">
        <f t="shared" si="0"/>
        <v>237313907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237313907</v>
      </c>
      <c r="X5" s="21">
        <f t="shared" si="0"/>
        <v>195433287</v>
      </c>
      <c r="Y5" s="21">
        <f t="shared" si="0"/>
        <v>41880620</v>
      </c>
      <c r="Z5" s="4">
        <f>+IF(X5&lt;&gt;0,+(Y5/X5)*100,0)</f>
        <v>21.429624729179324</v>
      </c>
      <c r="AA5" s="19">
        <f>SUM(AA6:AA8)</f>
        <v>1068391719</v>
      </c>
    </row>
    <row r="6" spans="1:27" ht="12.75">
      <c r="A6" s="5" t="s">
        <v>33</v>
      </c>
      <c r="B6" s="3"/>
      <c r="C6" s="22"/>
      <c r="D6" s="22"/>
      <c r="E6" s="23">
        <v>682940695</v>
      </c>
      <c r="F6" s="24">
        <v>682940695</v>
      </c>
      <c r="G6" s="24">
        <v>224114</v>
      </c>
      <c r="H6" s="24">
        <v>293225</v>
      </c>
      <c r="I6" s="24">
        <v>425584</v>
      </c>
      <c r="J6" s="24">
        <v>942923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942923</v>
      </c>
      <c r="X6" s="24">
        <v>3735</v>
      </c>
      <c r="Y6" s="24">
        <v>939188</v>
      </c>
      <c r="Z6" s="6">
        <v>25145.6</v>
      </c>
      <c r="AA6" s="22">
        <v>682940695</v>
      </c>
    </row>
    <row r="7" spans="1:27" ht="12.75">
      <c r="A7" s="5" t="s">
        <v>34</v>
      </c>
      <c r="B7" s="3"/>
      <c r="C7" s="25"/>
      <c r="D7" s="25"/>
      <c r="E7" s="26">
        <v>385451024</v>
      </c>
      <c r="F7" s="27">
        <v>385451024</v>
      </c>
      <c r="G7" s="27">
        <v>144624749</v>
      </c>
      <c r="H7" s="27">
        <v>41215207</v>
      </c>
      <c r="I7" s="27">
        <v>44660544</v>
      </c>
      <c r="J7" s="27">
        <v>230500500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230500500</v>
      </c>
      <c r="X7" s="27">
        <v>189992677</v>
      </c>
      <c r="Y7" s="27">
        <v>40507823</v>
      </c>
      <c r="Z7" s="7">
        <v>21.32</v>
      </c>
      <c r="AA7" s="25">
        <v>385451024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682715</v>
      </c>
      <c r="H8" s="24">
        <v>14602125</v>
      </c>
      <c r="I8" s="24">
        <v>-9414356</v>
      </c>
      <c r="J8" s="24">
        <v>5870484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5870484</v>
      </c>
      <c r="X8" s="24">
        <v>5436875</v>
      </c>
      <c r="Y8" s="24">
        <v>433609</v>
      </c>
      <c r="Z8" s="6">
        <v>7.98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7228998</v>
      </c>
      <c r="H9" s="21">
        <f t="shared" si="1"/>
        <v>8142154</v>
      </c>
      <c r="I9" s="21">
        <f t="shared" si="1"/>
        <v>8882008</v>
      </c>
      <c r="J9" s="21">
        <f t="shared" si="1"/>
        <v>24253160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24253160</v>
      </c>
      <c r="X9" s="21">
        <f t="shared" si="1"/>
        <v>4900525</v>
      </c>
      <c r="Y9" s="21">
        <f t="shared" si="1"/>
        <v>19352635</v>
      </c>
      <c r="Z9" s="4">
        <f>+IF(X9&lt;&gt;0,+(Y9/X9)*100,0)</f>
        <v>394.90942296998793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>
        <v>323662</v>
      </c>
      <c r="H10" s="24">
        <v>118638</v>
      </c>
      <c r="I10" s="24">
        <v>87757</v>
      </c>
      <c r="J10" s="24">
        <v>530057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530057</v>
      </c>
      <c r="X10" s="24">
        <v>1518315</v>
      </c>
      <c r="Y10" s="24">
        <v>-988258</v>
      </c>
      <c r="Z10" s="6">
        <v>-65.09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>
        <v>7323586</v>
      </c>
      <c r="H11" s="24">
        <v>7220089</v>
      </c>
      <c r="I11" s="24">
        <v>7357592</v>
      </c>
      <c r="J11" s="24">
        <v>21901267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21901267</v>
      </c>
      <c r="X11" s="24">
        <v>2355443</v>
      </c>
      <c r="Y11" s="24">
        <v>19545824</v>
      </c>
      <c r="Z11" s="6">
        <v>829.82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>
        <v>-418250</v>
      </c>
      <c r="H12" s="24">
        <v>803427</v>
      </c>
      <c r="I12" s="24">
        <v>1436659</v>
      </c>
      <c r="J12" s="24">
        <v>1821836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1821836</v>
      </c>
      <c r="X12" s="24">
        <v>109887</v>
      </c>
      <c r="Y12" s="24">
        <v>1711949</v>
      </c>
      <c r="Z12" s="6">
        <v>1557.92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916880</v>
      </c>
      <c r="Y13" s="24">
        <v>-916880</v>
      </c>
      <c r="Z13" s="6">
        <v>-100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389199</v>
      </c>
      <c r="H15" s="21">
        <f t="shared" si="2"/>
        <v>383176</v>
      </c>
      <c r="I15" s="21">
        <f t="shared" si="2"/>
        <v>508593</v>
      </c>
      <c r="J15" s="21">
        <f t="shared" si="2"/>
        <v>1280968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1280968</v>
      </c>
      <c r="X15" s="21">
        <f t="shared" si="2"/>
        <v>21921698</v>
      </c>
      <c r="Y15" s="21">
        <f t="shared" si="2"/>
        <v>-20640730</v>
      </c>
      <c r="Z15" s="4">
        <f>+IF(X15&lt;&gt;0,+(Y15/X15)*100,0)</f>
        <v>-94.15662053185844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>
        <v>379447</v>
      </c>
      <c r="H16" s="24">
        <v>350889</v>
      </c>
      <c r="I16" s="24">
        <v>493271</v>
      </c>
      <c r="J16" s="24">
        <v>1223607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1223607</v>
      </c>
      <c r="X16" s="24">
        <v>9106509</v>
      </c>
      <c r="Y16" s="24">
        <v>-7882902</v>
      </c>
      <c r="Z16" s="6">
        <v>-86.56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>
        <v>8991</v>
      </c>
      <c r="H17" s="24">
        <v>30895</v>
      </c>
      <c r="I17" s="24">
        <v>632</v>
      </c>
      <c r="J17" s="24">
        <v>40518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40518</v>
      </c>
      <c r="X17" s="24">
        <v>12815189</v>
      </c>
      <c r="Y17" s="24">
        <v>-12774671</v>
      </c>
      <c r="Z17" s="6">
        <v>-99.68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>
        <v>761</v>
      </c>
      <c r="H18" s="24">
        <v>1392</v>
      </c>
      <c r="I18" s="24">
        <v>14690</v>
      </c>
      <c r="J18" s="24">
        <v>16843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16843</v>
      </c>
      <c r="X18" s="24"/>
      <c r="Y18" s="24">
        <v>16843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1814094406</v>
      </c>
      <c r="F19" s="21">
        <f t="shared" si="3"/>
        <v>1814094406</v>
      </c>
      <c r="G19" s="21">
        <f t="shared" si="3"/>
        <v>115748651</v>
      </c>
      <c r="H19" s="21">
        <f t="shared" si="3"/>
        <v>119453510</v>
      </c>
      <c r="I19" s="21">
        <f t="shared" si="3"/>
        <v>109582548</v>
      </c>
      <c r="J19" s="21">
        <f t="shared" si="3"/>
        <v>344784709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344784709</v>
      </c>
      <c r="X19" s="21">
        <f t="shared" si="3"/>
        <v>520602175</v>
      </c>
      <c r="Y19" s="21">
        <f t="shared" si="3"/>
        <v>-175817466</v>
      </c>
      <c r="Z19" s="4">
        <f>+IF(X19&lt;&gt;0,+(Y19/X19)*100,0)</f>
        <v>-33.771942270506266</v>
      </c>
      <c r="AA19" s="19">
        <f>SUM(AA20:AA23)</f>
        <v>1814094406</v>
      </c>
    </row>
    <row r="20" spans="1:27" ht="12.75">
      <c r="A20" s="5" t="s">
        <v>47</v>
      </c>
      <c r="B20" s="3"/>
      <c r="C20" s="22"/>
      <c r="D20" s="22"/>
      <c r="E20" s="23">
        <v>1175293734</v>
      </c>
      <c r="F20" s="24">
        <v>1175293734</v>
      </c>
      <c r="G20" s="24">
        <v>100659689</v>
      </c>
      <c r="H20" s="24">
        <v>101553391</v>
      </c>
      <c r="I20" s="24">
        <v>95080967</v>
      </c>
      <c r="J20" s="24">
        <v>297294047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297294047</v>
      </c>
      <c r="X20" s="24">
        <v>314835485</v>
      </c>
      <c r="Y20" s="24">
        <v>-17541438</v>
      </c>
      <c r="Z20" s="6">
        <v>-5.57</v>
      </c>
      <c r="AA20" s="22">
        <v>1175293734</v>
      </c>
    </row>
    <row r="21" spans="1:27" ht="12.75">
      <c r="A21" s="5" t="s">
        <v>48</v>
      </c>
      <c r="B21" s="3"/>
      <c r="C21" s="22"/>
      <c r="D21" s="22"/>
      <c r="E21" s="23">
        <v>387560615</v>
      </c>
      <c r="F21" s="24">
        <v>387560615</v>
      </c>
      <c r="G21" s="24">
        <v>6181667</v>
      </c>
      <c r="H21" s="24">
        <v>6251099</v>
      </c>
      <c r="I21" s="24">
        <v>6113479</v>
      </c>
      <c r="J21" s="24">
        <v>18546245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18546245</v>
      </c>
      <c r="X21" s="24">
        <v>116343391</v>
      </c>
      <c r="Y21" s="24">
        <v>-97797146</v>
      </c>
      <c r="Z21" s="6">
        <v>-84.06</v>
      </c>
      <c r="AA21" s="22">
        <v>387560615</v>
      </c>
    </row>
    <row r="22" spans="1:27" ht="12.75">
      <c r="A22" s="5" t="s">
        <v>49</v>
      </c>
      <c r="B22" s="3"/>
      <c r="C22" s="25"/>
      <c r="D22" s="25"/>
      <c r="E22" s="26">
        <v>148725446</v>
      </c>
      <c r="F22" s="27">
        <v>148725446</v>
      </c>
      <c r="G22" s="27">
        <v>8907295</v>
      </c>
      <c r="H22" s="27">
        <v>11649020</v>
      </c>
      <c r="I22" s="27">
        <v>8388102</v>
      </c>
      <c r="J22" s="27">
        <v>28944417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28944417</v>
      </c>
      <c r="X22" s="27">
        <v>61223058</v>
      </c>
      <c r="Y22" s="27">
        <v>-32278641</v>
      </c>
      <c r="Z22" s="7">
        <v>-52.72</v>
      </c>
      <c r="AA22" s="25">
        <v>148725446</v>
      </c>
    </row>
    <row r="23" spans="1:27" ht="12.75">
      <c r="A23" s="5" t="s">
        <v>50</v>
      </c>
      <c r="B23" s="3"/>
      <c r="C23" s="22"/>
      <c r="D23" s="22"/>
      <c r="E23" s="23">
        <v>102514611</v>
      </c>
      <c r="F23" s="24">
        <v>102514611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28200241</v>
      </c>
      <c r="Y23" s="24">
        <v>-28200241</v>
      </c>
      <c r="Z23" s="6">
        <v>-100</v>
      </c>
      <c r="AA23" s="22">
        <v>102514611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823736</v>
      </c>
      <c r="Y24" s="21">
        <v>-823736</v>
      </c>
      <c r="Z24" s="4">
        <v>-100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2882486125</v>
      </c>
      <c r="F25" s="46">
        <f t="shared" si="4"/>
        <v>2882486125</v>
      </c>
      <c r="G25" s="46">
        <f t="shared" si="4"/>
        <v>268898426</v>
      </c>
      <c r="H25" s="46">
        <f t="shared" si="4"/>
        <v>184089397</v>
      </c>
      <c r="I25" s="46">
        <f t="shared" si="4"/>
        <v>154644921</v>
      </c>
      <c r="J25" s="46">
        <f t="shared" si="4"/>
        <v>607632744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607632744</v>
      </c>
      <c r="X25" s="46">
        <f t="shared" si="4"/>
        <v>743681421</v>
      </c>
      <c r="Y25" s="46">
        <f t="shared" si="4"/>
        <v>-136048677</v>
      </c>
      <c r="Z25" s="47">
        <f>+IF(X25&lt;&gt;0,+(Y25/X25)*100,0)</f>
        <v>-18.293945923384847</v>
      </c>
      <c r="AA25" s="44">
        <f>+AA5+AA9+AA15+AA19+AA24</f>
        <v>2882486125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2696508340</v>
      </c>
      <c r="F28" s="21">
        <f t="shared" si="5"/>
        <v>2696508340</v>
      </c>
      <c r="G28" s="21">
        <f t="shared" si="5"/>
        <v>27960807</v>
      </c>
      <c r="H28" s="21">
        <f t="shared" si="5"/>
        <v>27497495</v>
      </c>
      <c r="I28" s="21">
        <f t="shared" si="5"/>
        <v>41303366</v>
      </c>
      <c r="J28" s="21">
        <f t="shared" si="5"/>
        <v>96761668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96761668</v>
      </c>
      <c r="X28" s="21">
        <f t="shared" si="5"/>
        <v>133322445</v>
      </c>
      <c r="Y28" s="21">
        <f t="shared" si="5"/>
        <v>-36560777</v>
      </c>
      <c r="Z28" s="4">
        <f>+IF(X28&lt;&gt;0,+(Y28/X28)*100,0)</f>
        <v>-27.42282216621515</v>
      </c>
      <c r="AA28" s="19">
        <f>SUM(AA29:AA31)</f>
        <v>2696508340</v>
      </c>
    </row>
    <row r="29" spans="1:27" ht="12.75">
      <c r="A29" s="5" t="s">
        <v>33</v>
      </c>
      <c r="B29" s="3"/>
      <c r="C29" s="22"/>
      <c r="D29" s="22"/>
      <c r="E29" s="23">
        <v>2696508340</v>
      </c>
      <c r="F29" s="24">
        <v>2696508340</v>
      </c>
      <c r="G29" s="24">
        <v>8040720</v>
      </c>
      <c r="H29" s="24">
        <v>7812176</v>
      </c>
      <c r="I29" s="24">
        <v>16880572</v>
      </c>
      <c r="J29" s="24">
        <v>32733468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32733468</v>
      </c>
      <c r="X29" s="24">
        <v>30328716</v>
      </c>
      <c r="Y29" s="24">
        <v>2404752</v>
      </c>
      <c r="Z29" s="6">
        <v>7.93</v>
      </c>
      <c r="AA29" s="22">
        <v>2696508340</v>
      </c>
    </row>
    <row r="30" spans="1:27" ht="12.75">
      <c r="A30" s="5" t="s">
        <v>34</v>
      </c>
      <c r="B30" s="3"/>
      <c r="C30" s="25"/>
      <c r="D30" s="25"/>
      <c r="E30" s="26"/>
      <c r="F30" s="27"/>
      <c r="G30" s="27">
        <v>11998202</v>
      </c>
      <c r="H30" s="27">
        <v>11917857</v>
      </c>
      <c r="I30" s="27">
        <v>15466036</v>
      </c>
      <c r="J30" s="27">
        <v>39382095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39382095</v>
      </c>
      <c r="X30" s="27">
        <v>70024850</v>
      </c>
      <c r="Y30" s="27">
        <v>-30642755</v>
      </c>
      <c r="Z30" s="7">
        <v>-43.76</v>
      </c>
      <c r="AA30" s="25"/>
    </row>
    <row r="31" spans="1:27" ht="12.75">
      <c r="A31" s="5" t="s">
        <v>35</v>
      </c>
      <c r="B31" s="3"/>
      <c r="C31" s="22"/>
      <c r="D31" s="22"/>
      <c r="E31" s="23"/>
      <c r="F31" s="24"/>
      <c r="G31" s="24">
        <v>7921885</v>
      </c>
      <c r="H31" s="24">
        <v>7767462</v>
      </c>
      <c r="I31" s="24">
        <v>8956758</v>
      </c>
      <c r="J31" s="24">
        <v>24646105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24646105</v>
      </c>
      <c r="X31" s="24">
        <v>32968879</v>
      </c>
      <c r="Y31" s="24">
        <v>-8322774</v>
      </c>
      <c r="Z31" s="6">
        <v>-25.24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16810452</v>
      </c>
      <c r="H32" s="21">
        <f t="shared" si="6"/>
        <v>17563864</v>
      </c>
      <c r="I32" s="21">
        <f t="shared" si="6"/>
        <v>21447684</v>
      </c>
      <c r="J32" s="21">
        <f t="shared" si="6"/>
        <v>55822000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55822000</v>
      </c>
      <c r="X32" s="21">
        <f t="shared" si="6"/>
        <v>43143468</v>
      </c>
      <c r="Y32" s="21">
        <f t="shared" si="6"/>
        <v>12678532</v>
      </c>
      <c r="Z32" s="4">
        <f>+IF(X32&lt;&gt;0,+(Y32/X32)*100,0)</f>
        <v>29.386909740311097</v>
      </c>
      <c r="AA32" s="19">
        <f>SUM(AA33:AA37)</f>
        <v>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>
        <v>3338342</v>
      </c>
      <c r="H33" s="24">
        <v>3356664</v>
      </c>
      <c r="I33" s="24">
        <v>3490268</v>
      </c>
      <c r="J33" s="24">
        <v>10185274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10185274</v>
      </c>
      <c r="X33" s="24">
        <v>26895359</v>
      </c>
      <c r="Y33" s="24">
        <v>-16710085</v>
      </c>
      <c r="Z33" s="6">
        <v>-62.13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>
        <v>5917993</v>
      </c>
      <c r="H34" s="24">
        <v>6494433</v>
      </c>
      <c r="I34" s="24">
        <v>7879065</v>
      </c>
      <c r="J34" s="24">
        <v>20291491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20291491</v>
      </c>
      <c r="X34" s="24">
        <v>4997647</v>
      </c>
      <c r="Y34" s="24">
        <v>15293844</v>
      </c>
      <c r="Z34" s="6">
        <v>306.02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>
        <v>7554117</v>
      </c>
      <c r="H35" s="24">
        <v>7712767</v>
      </c>
      <c r="I35" s="24">
        <v>10078351</v>
      </c>
      <c r="J35" s="24">
        <v>25345235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25345235</v>
      </c>
      <c r="X35" s="24">
        <v>11250462</v>
      </c>
      <c r="Y35" s="24">
        <v>14094773</v>
      </c>
      <c r="Z35" s="6">
        <v>125.28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4799760</v>
      </c>
      <c r="H38" s="21">
        <f t="shared" si="7"/>
        <v>4558976</v>
      </c>
      <c r="I38" s="21">
        <f t="shared" si="7"/>
        <v>6172662</v>
      </c>
      <c r="J38" s="21">
        <f t="shared" si="7"/>
        <v>15531398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15531398</v>
      </c>
      <c r="X38" s="21">
        <f t="shared" si="7"/>
        <v>30617434</v>
      </c>
      <c r="Y38" s="21">
        <f t="shared" si="7"/>
        <v>-15086036</v>
      </c>
      <c r="Z38" s="4">
        <f>+IF(X38&lt;&gt;0,+(Y38/X38)*100,0)</f>
        <v>-49.27269868533072</v>
      </c>
      <c r="AA38" s="19">
        <f>SUM(AA39:AA41)</f>
        <v>0</v>
      </c>
    </row>
    <row r="39" spans="1:27" ht="12.75">
      <c r="A39" s="5" t="s">
        <v>43</v>
      </c>
      <c r="B39" s="3"/>
      <c r="C39" s="22"/>
      <c r="D39" s="22"/>
      <c r="E39" s="23"/>
      <c r="F39" s="24"/>
      <c r="G39" s="24">
        <v>1577069</v>
      </c>
      <c r="H39" s="24">
        <v>1749227</v>
      </c>
      <c r="I39" s="24">
        <v>1744544</v>
      </c>
      <c r="J39" s="24">
        <v>5070840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5070840</v>
      </c>
      <c r="X39" s="24">
        <v>14204503</v>
      </c>
      <c r="Y39" s="24">
        <v>-9133663</v>
      </c>
      <c r="Z39" s="6">
        <v>-64.3</v>
      </c>
      <c r="AA39" s="22"/>
    </row>
    <row r="40" spans="1:27" ht="12.75">
      <c r="A40" s="5" t="s">
        <v>44</v>
      </c>
      <c r="B40" s="3"/>
      <c r="C40" s="22"/>
      <c r="D40" s="22"/>
      <c r="E40" s="23"/>
      <c r="F40" s="24"/>
      <c r="G40" s="24">
        <v>2752064</v>
      </c>
      <c r="H40" s="24">
        <v>2382619</v>
      </c>
      <c r="I40" s="24">
        <v>3972248</v>
      </c>
      <c r="J40" s="24">
        <v>9106931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9106931</v>
      </c>
      <c r="X40" s="24">
        <v>15538489</v>
      </c>
      <c r="Y40" s="24">
        <v>-6431558</v>
      </c>
      <c r="Z40" s="6">
        <v>-41.39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>
        <v>470627</v>
      </c>
      <c r="H41" s="24">
        <v>427130</v>
      </c>
      <c r="I41" s="24">
        <v>455870</v>
      </c>
      <c r="J41" s="24">
        <v>1353627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1353627</v>
      </c>
      <c r="X41" s="24">
        <v>874442</v>
      </c>
      <c r="Y41" s="24">
        <v>479185</v>
      </c>
      <c r="Z41" s="6">
        <v>54.8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25909477</v>
      </c>
      <c r="H42" s="21">
        <f t="shared" si="8"/>
        <v>37630602</v>
      </c>
      <c r="I42" s="21">
        <f t="shared" si="8"/>
        <v>34810674</v>
      </c>
      <c r="J42" s="21">
        <f t="shared" si="8"/>
        <v>98350753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98350753</v>
      </c>
      <c r="X42" s="21">
        <f t="shared" si="8"/>
        <v>482445494</v>
      </c>
      <c r="Y42" s="21">
        <f t="shared" si="8"/>
        <v>-384094741</v>
      </c>
      <c r="Z42" s="4">
        <f>+IF(X42&lt;&gt;0,+(Y42/X42)*100,0)</f>
        <v>-79.61412134154993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>
        <v>13978938</v>
      </c>
      <c r="H43" s="24">
        <v>22467632</v>
      </c>
      <c r="I43" s="24">
        <v>14404131</v>
      </c>
      <c r="J43" s="24">
        <v>50850701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50850701</v>
      </c>
      <c r="X43" s="24">
        <v>331842395</v>
      </c>
      <c r="Y43" s="24">
        <v>-280991694</v>
      </c>
      <c r="Z43" s="6">
        <v>-84.68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>
        <v>6880470</v>
      </c>
      <c r="H44" s="24">
        <v>9391841</v>
      </c>
      <c r="I44" s="24">
        <v>14426132</v>
      </c>
      <c r="J44" s="24">
        <v>30698443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30698443</v>
      </c>
      <c r="X44" s="24">
        <v>84988220</v>
      </c>
      <c r="Y44" s="24">
        <v>-54289777</v>
      </c>
      <c r="Z44" s="6">
        <v>-63.88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>
        <v>5050069</v>
      </c>
      <c r="H45" s="27">
        <v>5771129</v>
      </c>
      <c r="I45" s="27">
        <v>5980411</v>
      </c>
      <c r="J45" s="27">
        <v>16801609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16801609</v>
      </c>
      <c r="X45" s="27">
        <v>38761368</v>
      </c>
      <c r="Y45" s="27">
        <v>-21959759</v>
      </c>
      <c r="Z45" s="7">
        <v>-56.65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26853511</v>
      </c>
      <c r="Y46" s="24">
        <v>-26853511</v>
      </c>
      <c r="Z46" s="6">
        <v>-100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6170310</v>
      </c>
      <c r="Y47" s="21">
        <v>-6170310</v>
      </c>
      <c r="Z47" s="4">
        <v>-100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2696508340</v>
      </c>
      <c r="F48" s="46">
        <f t="shared" si="9"/>
        <v>2696508340</v>
      </c>
      <c r="G48" s="46">
        <f t="shared" si="9"/>
        <v>75480496</v>
      </c>
      <c r="H48" s="46">
        <f t="shared" si="9"/>
        <v>87250937</v>
      </c>
      <c r="I48" s="46">
        <f t="shared" si="9"/>
        <v>103734386</v>
      </c>
      <c r="J48" s="46">
        <f t="shared" si="9"/>
        <v>266465819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266465819</v>
      </c>
      <c r="X48" s="46">
        <f t="shared" si="9"/>
        <v>695699151</v>
      </c>
      <c r="Y48" s="46">
        <f t="shared" si="9"/>
        <v>-429233332</v>
      </c>
      <c r="Z48" s="47">
        <f>+IF(X48&lt;&gt;0,+(Y48/X48)*100,0)</f>
        <v>-61.69812502760982</v>
      </c>
      <c r="AA48" s="44">
        <f>+AA28+AA32+AA38+AA42+AA47</f>
        <v>2696508340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185977785</v>
      </c>
      <c r="F49" s="50">
        <f t="shared" si="10"/>
        <v>185977785</v>
      </c>
      <c r="G49" s="50">
        <f t="shared" si="10"/>
        <v>193417930</v>
      </c>
      <c r="H49" s="50">
        <f t="shared" si="10"/>
        <v>96838460</v>
      </c>
      <c r="I49" s="50">
        <f t="shared" si="10"/>
        <v>50910535</v>
      </c>
      <c r="J49" s="50">
        <f t="shared" si="10"/>
        <v>341166925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341166925</v>
      </c>
      <c r="X49" s="50">
        <f>IF(F25=F48,0,X25-X48)</f>
        <v>47982270</v>
      </c>
      <c r="Y49" s="50">
        <f t="shared" si="10"/>
        <v>293184655</v>
      </c>
      <c r="Z49" s="51">
        <f>+IF(X49&lt;&gt;0,+(Y49/X49)*100,0)</f>
        <v>611.0270627046199</v>
      </c>
      <c r="AA49" s="48">
        <f>+AA25-AA48</f>
        <v>185977785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492831299</v>
      </c>
      <c r="F5" s="21">
        <f t="shared" si="0"/>
        <v>492831299</v>
      </c>
      <c r="G5" s="21">
        <f t="shared" si="0"/>
        <v>63259231</v>
      </c>
      <c r="H5" s="21">
        <f t="shared" si="0"/>
        <v>30504912</v>
      </c>
      <c r="I5" s="21">
        <f t="shared" si="0"/>
        <v>35539473</v>
      </c>
      <c r="J5" s="21">
        <f t="shared" si="0"/>
        <v>129303616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129303616</v>
      </c>
      <c r="X5" s="21">
        <f t="shared" si="0"/>
        <v>122175516</v>
      </c>
      <c r="Y5" s="21">
        <f t="shared" si="0"/>
        <v>7128100</v>
      </c>
      <c r="Z5" s="4">
        <f>+IF(X5&lt;&gt;0,+(Y5/X5)*100,0)</f>
        <v>5.834311352529912</v>
      </c>
      <c r="AA5" s="19">
        <f>SUM(AA6:AA8)</f>
        <v>492831299</v>
      </c>
    </row>
    <row r="6" spans="1:27" ht="12.75">
      <c r="A6" s="5" t="s">
        <v>33</v>
      </c>
      <c r="B6" s="3"/>
      <c r="C6" s="22"/>
      <c r="D6" s="22"/>
      <c r="E6" s="23">
        <v>63831979</v>
      </c>
      <c r="F6" s="24">
        <v>63831979</v>
      </c>
      <c r="G6" s="24">
        <v>26378206</v>
      </c>
      <c r="H6" s="24">
        <v>30369</v>
      </c>
      <c r="I6" s="24">
        <v>145906</v>
      </c>
      <c r="J6" s="24">
        <v>26554481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26554481</v>
      </c>
      <c r="X6" s="24">
        <v>28604081</v>
      </c>
      <c r="Y6" s="24">
        <v>-2049600</v>
      </c>
      <c r="Z6" s="6">
        <v>-7.17</v>
      </c>
      <c r="AA6" s="22">
        <v>63831979</v>
      </c>
    </row>
    <row r="7" spans="1:27" ht="12.75">
      <c r="A7" s="5" t="s">
        <v>34</v>
      </c>
      <c r="B7" s="3"/>
      <c r="C7" s="25"/>
      <c r="D7" s="25"/>
      <c r="E7" s="26">
        <v>347134688</v>
      </c>
      <c r="F7" s="27">
        <v>347134688</v>
      </c>
      <c r="G7" s="27">
        <v>35185662</v>
      </c>
      <c r="H7" s="27">
        <v>28827589</v>
      </c>
      <c r="I7" s="27">
        <v>32058731</v>
      </c>
      <c r="J7" s="27">
        <v>96071982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96071982</v>
      </c>
      <c r="X7" s="27">
        <v>86308711</v>
      </c>
      <c r="Y7" s="27">
        <v>9763271</v>
      </c>
      <c r="Z7" s="7">
        <v>11.31</v>
      </c>
      <c r="AA7" s="25">
        <v>347134688</v>
      </c>
    </row>
    <row r="8" spans="1:27" ht="12.75">
      <c r="A8" s="5" t="s">
        <v>35</v>
      </c>
      <c r="B8" s="3"/>
      <c r="C8" s="22"/>
      <c r="D8" s="22"/>
      <c r="E8" s="23">
        <v>81864632</v>
      </c>
      <c r="F8" s="24">
        <v>81864632</v>
      </c>
      <c r="G8" s="24">
        <v>1695363</v>
      </c>
      <c r="H8" s="24">
        <v>1646954</v>
      </c>
      <c r="I8" s="24">
        <v>3334836</v>
      </c>
      <c r="J8" s="24">
        <v>6677153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6677153</v>
      </c>
      <c r="X8" s="24">
        <v>7262724</v>
      </c>
      <c r="Y8" s="24">
        <v>-585571</v>
      </c>
      <c r="Z8" s="6">
        <v>-8.06</v>
      </c>
      <c r="AA8" s="22">
        <v>81864632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18391257</v>
      </c>
      <c r="F9" s="21">
        <f t="shared" si="1"/>
        <v>18391257</v>
      </c>
      <c r="G9" s="21">
        <f t="shared" si="1"/>
        <v>634854</v>
      </c>
      <c r="H9" s="21">
        <f t="shared" si="1"/>
        <v>746685</v>
      </c>
      <c r="I9" s="21">
        <f t="shared" si="1"/>
        <v>637076</v>
      </c>
      <c r="J9" s="21">
        <f t="shared" si="1"/>
        <v>2018615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2018615</v>
      </c>
      <c r="X9" s="21">
        <f t="shared" si="1"/>
        <v>3988644</v>
      </c>
      <c r="Y9" s="21">
        <f t="shared" si="1"/>
        <v>-1970029</v>
      </c>
      <c r="Z9" s="4">
        <f>+IF(X9&lt;&gt;0,+(Y9/X9)*100,0)</f>
        <v>-49.39094589539703</v>
      </c>
      <c r="AA9" s="19">
        <f>SUM(AA10:AA14)</f>
        <v>18391257</v>
      </c>
    </row>
    <row r="10" spans="1:27" ht="12.75">
      <c r="A10" s="5" t="s">
        <v>37</v>
      </c>
      <c r="B10" s="3"/>
      <c r="C10" s="22"/>
      <c r="D10" s="22"/>
      <c r="E10" s="23">
        <v>4128467</v>
      </c>
      <c r="F10" s="24">
        <v>4128467</v>
      </c>
      <c r="G10" s="24">
        <v>241824</v>
      </c>
      <c r="H10" s="24">
        <v>153829</v>
      </c>
      <c r="I10" s="24">
        <v>115114</v>
      </c>
      <c r="J10" s="24">
        <v>510767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510767</v>
      </c>
      <c r="X10" s="24">
        <v>813428</v>
      </c>
      <c r="Y10" s="24">
        <v>-302661</v>
      </c>
      <c r="Z10" s="6">
        <v>-37.21</v>
      </c>
      <c r="AA10" s="22">
        <v>4128467</v>
      </c>
    </row>
    <row r="11" spans="1:27" ht="12.75">
      <c r="A11" s="5" t="s">
        <v>38</v>
      </c>
      <c r="B11" s="3"/>
      <c r="C11" s="22"/>
      <c r="D11" s="22"/>
      <c r="E11" s="23">
        <v>4679553</v>
      </c>
      <c r="F11" s="24">
        <v>4679553</v>
      </c>
      <c r="G11" s="24">
        <v>46077</v>
      </c>
      <c r="H11" s="24">
        <v>21028</v>
      </c>
      <c r="I11" s="24">
        <v>40131</v>
      </c>
      <c r="J11" s="24">
        <v>107236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107236</v>
      </c>
      <c r="X11" s="24">
        <v>1462240</v>
      </c>
      <c r="Y11" s="24">
        <v>-1355004</v>
      </c>
      <c r="Z11" s="6">
        <v>-92.67</v>
      </c>
      <c r="AA11" s="22">
        <v>4679553</v>
      </c>
    </row>
    <row r="12" spans="1:27" ht="12.75">
      <c r="A12" s="5" t="s">
        <v>39</v>
      </c>
      <c r="B12" s="3"/>
      <c r="C12" s="22"/>
      <c r="D12" s="22"/>
      <c r="E12" s="23">
        <v>8645343</v>
      </c>
      <c r="F12" s="24">
        <v>8645343</v>
      </c>
      <c r="G12" s="24">
        <v>323635</v>
      </c>
      <c r="H12" s="24">
        <v>551250</v>
      </c>
      <c r="I12" s="24">
        <v>453956</v>
      </c>
      <c r="J12" s="24">
        <v>1328841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1328841</v>
      </c>
      <c r="X12" s="24">
        <v>1648484</v>
      </c>
      <c r="Y12" s="24">
        <v>-319643</v>
      </c>
      <c r="Z12" s="6">
        <v>-19.39</v>
      </c>
      <c r="AA12" s="22">
        <v>8645343</v>
      </c>
    </row>
    <row r="13" spans="1:27" ht="12.75">
      <c r="A13" s="5" t="s">
        <v>40</v>
      </c>
      <c r="B13" s="3"/>
      <c r="C13" s="22"/>
      <c r="D13" s="22"/>
      <c r="E13" s="23">
        <v>634054</v>
      </c>
      <c r="F13" s="24">
        <v>634054</v>
      </c>
      <c r="G13" s="24">
        <v>17218</v>
      </c>
      <c r="H13" s="24">
        <v>17218</v>
      </c>
      <c r="I13" s="24">
        <v>17218</v>
      </c>
      <c r="J13" s="24">
        <v>51654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51654</v>
      </c>
      <c r="X13" s="24">
        <v>49687</v>
      </c>
      <c r="Y13" s="24">
        <v>1967</v>
      </c>
      <c r="Z13" s="6">
        <v>3.96</v>
      </c>
      <c r="AA13" s="22">
        <v>634054</v>
      </c>
    </row>
    <row r="14" spans="1:27" ht="12.75">
      <c r="A14" s="5" t="s">
        <v>41</v>
      </c>
      <c r="B14" s="3"/>
      <c r="C14" s="25"/>
      <c r="D14" s="25"/>
      <c r="E14" s="26">
        <v>303840</v>
      </c>
      <c r="F14" s="27">
        <v>303840</v>
      </c>
      <c r="G14" s="27">
        <v>6100</v>
      </c>
      <c r="H14" s="27">
        <v>3360</v>
      </c>
      <c r="I14" s="27">
        <v>10657</v>
      </c>
      <c r="J14" s="27">
        <v>20117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20117</v>
      </c>
      <c r="X14" s="27">
        <v>14805</v>
      </c>
      <c r="Y14" s="27">
        <v>5312</v>
      </c>
      <c r="Z14" s="7">
        <v>35.88</v>
      </c>
      <c r="AA14" s="25">
        <v>303840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51612432</v>
      </c>
      <c r="F15" s="21">
        <f t="shared" si="2"/>
        <v>51612432</v>
      </c>
      <c r="G15" s="21">
        <f t="shared" si="2"/>
        <v>828125</v>
      </c>
      <c r="H15" s="21">
        <f t="shared" si="2"/>
        <v>2484724</v>
      </c>
      <c r="I15" s="21">
        <f t="shared" si="2"/>
        <v>2839945</v>
      </c>
      <c r="J15" s="21">
        <f t="shared" si="2"/>
        <v>6152794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6152794</v>
      </c>
      <c r="X15" s="21">
        <f t="shared" si="2"/>
        <v>7295580</v>
      </c>
      <c r="Y15" s="21">
        <f t="shared" si="2"/>
        <v>-1142786</v>
      </c>
      <c r="Z15" s="4">
        <f>+IF(X15&lt;&gt;0,+(Y15/X15)*100,0)</f>
        <v>-15.664087022553383</v>
      </c>
      <c r="AA15" s="19">
        <f>SUM(AA16:AA18)</f>
        <v>51612432</v>
      </c>
    </row>
    <row r="16" spans="1:27" ht="12.75">
      <c r="A16" s="5" t="s">
        <v>43</v>
      </c>
      <c r="B16" s="3"/>
      <c r="C16" s="22"/>
      <c r="D16" s="22"/>
      <c r="E16" s="23">
        <v>3831949</v>
      </c>
      <c r="F16" s="24">
        <v>3831949</v>
      </c>
      <c r="G16" s="24">
        <v>166694</v>
      </c>
      <c r="H16" s="24">
        <v>72800</v>
      </c>
      <c r="I16" s="24">
        <v>108376</v>
      </c>
      <c r="J16" s="24">
        <v>347870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347870</v>
      </c>
      <c r="X16" s="24">
        <v>382589</v>
      </c>
      <c r="Y16" s="24">
        <v>-34719</v>
      </c>
      <c r="Z16" s="6">
        <v>-9.07</v>
      </c>
      <c r="AA16" s="22">
        <v>3831949</v>
      </c>
    </row>
    <row r="17" spans="1:27" ht="12.75">
      <c r="A17" s="5" t="s">
        <v>44</v>
      </c>
      <c r="B17" s="3"/>
      <c r="C17" s="22"/>
      <c r="D17" s="22"/>
      <c r="E17" s="23">
        <v>47780483</v>
      </c>
      <c r="F17" s="24">
        <v>47780483</v>
      </c>
      <c r="G17" s="24">
        <v>661431</v>
      </c>
      <c r="H17" s="24">
        <v>2411924</v>
      </c>
      <c r="I17" s="24">
        <v>2731569</v>
      </c>
      <c r="J17" s="24">
        <v>5804924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5804924</v>
      </c>
      <c r="X17" s="24">
        <v>6912991</v>
      </c>
      <c r="Y17" s="24">
        <v>-1108067</v>
      </c>
      <c r="Z17" s="6">
        <v>-16.03</v>
      </c>
      <c r="AA17" s="22">
        <v>47780483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884063681</v>
      </c>
      <c r="F19" s="21">
        <f t="shared" si="3"/>
        <v>884063681</v>
      </c>
      <c r="G19" s="21">
        <f t="shared" si="3"/>
        <v>91357371</v>
      </c>
      <c r="H19" s="21">
        <f t="shared" si="3"/>
        <v>70243048</v>
      </c>
      <c r="I19" s="21">
        <f t="shared" si="3"/>
        <v>71571279</v>
      </c>
      <c r="J19" s="21">
        <f t="shared" si="3"/>
        <v>233171698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233171698</v>
      </c>
      <c r="X19" s="21">
        <f t="shared" si="3"/>
        <v>236846240</v>
      </c>
      <c r="Y19" s="21">
        <f t="shared" si="3"/>
        <v>-3674542</v>
      </c>
      <c r="Z19" s="4">
        <f>+IF(X19&lt;&gt;0,+(Y19/X19)*100,0)</f>
        <v>-1.551446204085824</v>
      </c>
      <c r="AA19" s="19">
        <f>SUM(AA20:AA23)</f>
        <v>884063681</v>
      </c>
    </row>
    <row r="20" spans="1:27" ht="12.75">
      <c r="A20" s="5" t="s">
        <v>47</v>
      </c>
      <c r="B20" s="3"/>
      <c r="C20" s="22"/>
      <c r="D20" s="22"/>
      <c r="E20" s="23">
        <v>589515388</v>
      </c>
      <c r="F20" s="24">
        <v>589515388</v>
      </c>
      <c r="G20" s="24">
        <v>50217568</v>
      </c>
      <c r="H20" s="24">
        <v>57685454</v>
      </c>
      <c r="I20" s="24">
        <v>54306772</v>
      </c>
      <c r="J20" s="24">
        <v>162209794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162209794</v>
      </c>
      <c r="X20" s="24">
        <v>163822030</v>
      </c>
      <c r="Y20" s="24">
        <v>-1612236</v>
      </c>
      <c r="Z20" s="6">
        <v>-0.98</v>
      </c>
      <c r="AA20" s="22">
        <v>589515388</v>
      </c>
    </row>
    <row r="21" spans="1:27" ht="12.75">
      <c r="A21" s="5" t="s">
        <v>48</v>
      </c>
      <c r="B21" s="3"/>
      <c r="C21" s="22"/>
      <c r="D21" s="22"/>
      <c r="E21" s="23">
        <v>110532581</v>
      </c>
      <c r="F21" s="24">
        <v>110532581</v>
      </c>
      <c r="G21" s="24">
        <v>10086823</v>
      </c>
      <c r="H21" s="24">
        <v>5457333</v>
      </c>
      <c r="I21" s="24">
        <v>7145786</v>
      </c>
      <c r="J21" s="24">
        <v>22689942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22689942</v>
      </c>
      <c r="X21" s="24">
        <v>27364836</v>
      </c>
      <c r="Y21" s="24">
        <v>-4674894</v>
      </c>
      <c r="Z21" s="6">
        <v>-17.08</v>
      </c>
      <c r="AA21" s="22">
        <v>110532581</v>
      </c>
    </row>
    <row r="22" spans="1:27" ht="12.75">
      <c r="A22" s="5" t="s">
        <v>49</v>
      </c>
      <c r="B22" s="3"/>
      <c r="C22" s="25"/>
      <c r="D22" s="25"/>
      <c r="E22" s="26">
        <v>91562977</v>
      </c>
      <c r="F22" s="27">
        <v>91562977</v>
      </c>
      <c r="G22" s="27">
        <v>13958668</v>
      </c>
      <c r="H22" s="27">
        <v>3328669</v>
      </c>
      <c r="I22" s="27">
        <v>4774907</v>
      </c>
      <c r="J22" s="27">
        <v>22062244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22062244</v>
      </c>
      <c r="X22" s="27">
        <v>22393317</v>
      </c>
      <c r="Y22" s="27">
        <v>-331073</v>
      </c>
      <c r="Z22" s="7">
        <v>-1.48</v>
      </c>
      <c r="AA22" s="25">
        <v>91562977</v>
      </c>
    </row>
    <row r="23" spans="1:27" ht="12.75">
      <c r="A23" s="5" t="s">
        <v>50</v>
      </c>
      <c r="B23" s="3"/>
      <c r="C23" s="22"/>
      <c r="D23" s="22"/>
      <c r="E23" s="23">
        <v>92452735</v>
      </c>
      <c r="F23" s="24">
        <v>92452735</v>
      </c>
      <c r="G23" s="24">
        <v>17094312</v>
      </c>
      <c r="H23" s="24">
        <v>3771592</v>
      </c>
      <c r="I23" s="24">
        <v>5343814</v>
      </c>
      <c r="J23" s="24">
        <v>26209718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26209718</v>
      </c>
      <c r="X23" s="24">
        <v>23266057</v>
      </c>
      <c r="Y23" s="24">
        <v>2943661</v>
      </c>
      <c r="Z23" s="6">
        <v>12.65</v>
      </c>
      <c r="AA23" s="22">
        <v>92452735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1446898669</v>
      </c>
      <c r="F25" s="46">
        <f t="shared" si="4"/>
        <v>1446898669</v>
      </c>
      <c r="G25" s="46">
        <f t="shared" si="4"/>
        <v>156079581</v>
      </c>
      <c r="H25" s="46">
        <f t="shared" si="4"/>
        <v>103979369</v>
      </c>
      <c r="I25" s="46">
        <f t="shared" si="4"/>
        <v>110587773</v>
      </c>
      <c r="J25" s="46">
        <f t="shared" si="4"/>
        <v>370646723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370646723</v>
      </c>
      <c r="X25" s="46">
        <f t="shared" si="4"/>
        <v>370305980</v>
      </c>
      <c r="Y25" s="46">
        <f t="shared" si="4"/>
        <v>340743</v>
      </c>
      <c r="Z25" s="47">
        <f>+IF(X25&lt;&gt;0,+(Y25/X25)*100,0)</f>
        <v>0.09201660745527253</v>
      </c>
      <c r="AA25" s="44">
        <f>+AA5+AA9+AA15+AA19+AA24</f>
        <v>1446898669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290621417</v>
      </c>
      <c r="F28" s="21">
        <f t="shared" si="5"/>
        <v>290621417</v>
      </c>
      <c r="G28" s="21">
        <f t="shared" si="5"/>
        <v>23051059</v>
      </c>
      <c r="H28" s="21">
        <f t="shared" si="5"/>
        <v>19115927</v>
      </c>
      <c r="I28" s="21">
        <f t="shared" si="5"/>
        <v>21754006</v>
      </c>
      <c r="J28" s="21">
        <f t="shared" si="5"/>
        <v>63920992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63920992</v>
      </c>
      <c r="X28" s="21">
        <f t="shared" si="5"/>
        <v>58289251</v>
      </c>
      <c r="Y28" s="21">
        <f t="shared" si="5"/>
        <v>5631741</v>
      </c>
      <c r="Z28" s="4">
        <f>+IF(X28&lt;&gt;0,+(Y28/X28)*100,0)</f>
        <v>9.6617144728794</v>
      </c>
      <c r="AA28" s="19">
        <f>SUM(AA29:AA31)</f>
        <v>290621417</v>
      </c>
    </row>
    <row r="29" spans="1:27" ht="12.75">
      <c r="A29" s="5" t="s">
        <v>33</v>
      </c>
      <c r="B29" s="3"/>
      <c r="C29" s="22"/>
      <c r="D29" s="22"/>
      <c r="E29" s="23">
        <v>90329904</v>
      </c>
      <c r="F29" s="24">
        <v>90329904</v>
      </c>
      <c r="G29" s="24">
        <v>5582148</v>
      </c>
      <c r="H29" s="24">
        <v>6794252</v>
      </c>
      <c r="I29" s="24">
        <v>6499375</v>
      </c>
      <c r="J29" s="24">
        <v>18875775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18875775</v>
      </c>
      <c r="X29" s="24">
        <v>18595665</v>
      </c>
      <c r="Y29" s="24">
        <v>280110</v>
      </c>
      <c r="Z29" s="6">
        <v>1.51</v>
      </c>
      <c r="AA29" s="22">
        <v>90329904</v>
      </c>
    </row>
    <row r="30" spans="1:27" ht="12.75">
      <c r="A30" s="5" t="s">
        <v>34</v>
      </c>
      <c r="B30" s="3"/>
      <c r="C30" s="25"/>
      <c r="D30" s="25"/>
      <c r="E30" s="26">
        <v>50063573</v>
      </c>
      <c r="F30" s="27">
        <v>50063573</v>
      </c>
      <c r="G30" s="27">
        <v>4927231</v>
      </c>
      <c r="H30" s="27">
        <v>2740194</v>
      </c>
      <c r="I30" s="27">
        <v>3907037</v>
      </c>
      <c r="J30" s="27">
        <v>11574462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11574462</v>
      </c>
      <c r="X30" s="27">
        <v>11139494</v>
      </c>
      <c r="Y30" s="27">
        <v>434968</v>
      </c>
      <c r="Z30" s="7">
        <v>3.9</v>
      </c>
      <c r="AA30" s="25">
        <v>50063573</v>
      </c>
    </row>
    <row r="31" spans="1:27" ht="12.75">
      <c r="A31" s="5" t="s">
        <v>35</v>
      </c>
      <c r="B31" s="3"/>
      <c r="C31" s="22"/>
      <c r="D31" s="22"/>
      <c r="E31" s="23">
        <v>150227940</v>
      </c>
      <c r="F31" s="24">
        <v>150227940</v>
      </c>
      <c r="G31" s="24">
        <v>12541680</v>
      </c>
      <c r="H31" s="24">
        <v>9581481</v>
      </c>
      <c r="I31" s="24">
        <v>11347594</v>
      </c>
      <c r="J31" s="24">
        <v>33470755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33470755</v>
      </c>
      <c r="X31" s="24">
        <v>28554092</v>
      </c>
      <c r="Y31" s="24">
        <v>4916663</v>
      </c>
      <c r="Z31" s="6">
        <v>17.22</v>
      </c>
      <c r="AA31" s="22">
        <v>150227940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212560353</v>
      </c>
      <c r="F32" s="21">
        <f t="shared" si="6"/>
        <v>212560353</v>
      </c>
      <c r="G32" s="21">
        <f t="shared" si="6"/>
        <v>13612924</v>
      </c>
      <c r="H32" s="21">
        <f t="shared" si="6"/>
        <v>14056253</v>
      </c>
      <c r="I32" s="21">
        <f t="shared" si="6"/>
        <v>15373534</v>
      </c>
      <c r="J32" s="21">
        <f t="shared" si="6"/>
        <v>43042711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43042711</v>
      </c>
      <c r="X32" s="21">
        <f t="shared" si="6"/>
        <v>46927961</v>
      </c>
      <c r="Y32" s="21">
        <f t="shared" si="6"/>
        <v>-3885250</v>
      </c>
      <c r="Z32" s="4">
        <f>+IF(X32&lt;&gt;0,+(Y32/X32)*100,0)</f>
        <v>-8.279179229628152</v>
      </c>
      <c r="AA32" s="19">
        <f>SUM(AA33:AA37)</f>
        <v>212560353</v>
      </c>
    </row>
    <row r="33" spans="1:27" ht="12.75">
      <c r="A33" s="5" t="s">
        <v>37</v>
      </c>
      <c r="B33" s="3"/>
      <c r="C33" s="22"/>
      <c r="D33" s="22"/>
      <c r="E33" s="23">
        <v>35413047</v>
      </c>
      <c r="F33" s="24">
        <v>35413047</v>
      </c>
      <c r="G33" s="24">
        <v>2460843</v>
      </c>
      <c r="H33" s="24">
        <v>2405011</v>
      </c>
      <c r="I33" s="24">
        <v>2842676</v>
      </c>
      <c r="J33" s="24">
        <v>7708530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7708530</v>
      </c>
      <c r="X33" s="24">
        <v>8241817</v>
      </c>
      <c r="Y33" s="24">
        <v>-533287</v>
      </c>
      <c r="Z33" s="6">
        <v>-6.47</v>
      </c>
      <c r="AA33" s="22">
        <v>35413047</v>
      </c>
    </row>
    <row r="34" spans="1:27" ht="12.75">
      <c r="A34" s="5" t="s">
        <v>38</v>
      </c>
      <c r="B34" s="3"/>
      <c r="C34" s="22"/>
      <c r="D34" s="22"/>
      <c r="E34" s="23">
        <v>67107099</v>
      </c>
      <c r="F34" s="24">
        <v>67107099</v>
      </c>
      <c r="G34" s="24">
        <v>3673583</v>
      </c>
      <c r="H34" s="24">
        <v>3783517</v>
      </c>
      <c r="I34" s="24">
        <v>3993073</v>
      </c>
      <c r="J34" s="24">
        <v>11450173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11450173</v>
      </c>
      <c r="X34" s="24">
        <v>12710303</v>
      </c>
      <c r="Y34" s="24">
        <v>-1260130</v>
      </c>
      <c r="Z34" s="6">
        <v>-9.91</v>
      </c>
      <c r="AA34" s="22">
        <v>67107099</v>
      </c>
    </row>
    <row r="35" spans="1:27" ht="12.75">
      <c r="A35" s="5" t="s">
        <v>39</v>
      </c>
      <c r="B35" s="3"/>
      <c r="C35" s="22"/>
      <c r="D35" s="22"/>
      <c r="E35" s="23">
        <v>92216385</v>
      </c>
      <c r="F35" s="24">
        <v>92216385</v>
      </c>
      <c r="G35" s="24">
        <v>6394105</v>
      </c>
      <c r="H35" s="24">
        <v>6690946</v>
      </c>
      <c r="I35" s="24">
        <v>7293214</v>
      </c>
      <c r="J35" s="24">
        <v>20378265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20378265</v>
      </c>
      <c r="X35" s="24">
        <v>21924680</v>
      </c>
      <c r="Y35" s="24">
        <v>-1546415</v>
      </c>
      <c r="Z35" s="6">
        <v>-7.05</v>
      </c>
      <c r="AA35" s="22">
        <v>92216385</v>
      </c>
    </row>
    <row r="36" spans="1:27" ht="12.75">
      <c r="A36" s="5" t="s">
        <v>40</v>
      </c>
      <c r="B36" s="3"/>
      <c r="C36" s="22"/>
      <c r="D36" s="22"/>
      <c r="E36" s="23">
        <v>13099755</v>
      </c>
      <c r="F36" s="24">
        <v>13099755</v>
      </c>
      <c r="G36" s="24">
        <v>837696</v>
      </c>
      <c r="H36" s="24">
        <v>895722</v>
      </c>
      <c r="I36" s="24">
        <v>941447</v>
      </c>
      <c r="J36" s="24">
        <v>2674865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2674865</v>
      </c>
      <c r="X36" s="24">
        <v>3020994</v>
      </c>
      <c r="Y36" s="24">
        <v>-346129</v>
      </c>
      <c r="Z36" s="6">
        <v>-11.46</v>
      </c>
      <c r="AA36" s="22">
        <v>13099755</v>
      </c>
    </row>
    <row r="37" spans="1:27" ht="12.75">
      <c r="A37" s="5" t="s">
        <v>41</v>
      </c>
      <c r="B37" s="3"/>
      <c r="C37" s="25"/>
      <c r="D37" s="25"/>
      <c r="E37" s="26">
        <v>4724067</v>
      </c>
      <c r="F37" s="27">
        <v>4724067</v>
      </c>
      <c r="G37" s="27">
        <v>246697</v>
      </c>
      <c r="H37" s="27">
        <v>281057</v>
      </c>
      <c r="I37" s="27">
        <v>303124</v>
      </c>
      <c r="J37" s="27">
        <v>830878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830878</v>
      </c>
      <c r="X37" s="27">
        <v>1030167</v>
      </c>
      <c r="Y37" s="27">
        <v>-199289</v>
      </c>
      <c r="Z37" s="7">
        <v>-19.35</v>
      </c>
      <c r="AA37" s="25">
        <v>4724067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122614402</v>
      </c>
      <c r="F38" s="21">
        <f t="shared" si="7"/>
        <v>122614402</v>
      </c>
      <c r="G38" s="21">
        <f t="shared" si="7"/>
        <v>8108627</v>
      </c>
      <c r="H38" s="21">
        <f t="shared" si="7"/>
        <v>8019332</v>
      </c>
      <c r="I38" s="21">
        <f t="shared" si="7"/>
        <v>8517741</v>
      </c>
      <c r="J38" s="21">
        <f t="shared" si="7"/>
        <v>24645700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24645700</v>
      </c>
      <c r="X38" s="21">
        <f t="shared" si="7"/>
        <v>26031574</v>
      </c>
      <c r="Y38" s="21">
        <f t="shared" si="7"/>
        <v>-1385874</v>
      </c>
      <c r="Z38" s="4">
        <f>+IF(X38&lt;&gt;0,+(Y38/X38)*100,0)</f>
        <v>-5.323819450948299</v>
      </c>
      <c r="AA38" s="19">
        <f>SUM(AA39:AA41)</f>
        <v>122614402</v>
      </c>
    </row>
    <row r="39" spans="1:27" ht="12.75">
      <c r="A39" s="5" t="s">
        <v>43</v>
      </c>
      <c r="B39" s="3"/>
      <c r="C39" s="22"/>
      <c r="D39" s="22"/>
      <c r="E39" s="23">
        <v>18049888</v>
      </c>
      <c r="F39" s="24">
        <v>18049888</v>
      </c>
      <c r="G39" s="24">
        <v>1191380</v>
      </c>
      <c r="H39" s="24">
        <v>1177703</v>
      </c>
      <c r="I39" s="24">
        <v>1180791</v>
      </c>
      <c r="J39" s="24">
        <v>3549874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3549874</v>
      </c>
      <c r="X39" s="24">
        <v>3992901</v>
      </c>
      <c r="Y39" s="24">
        <v>-443027</v>
      </c>
      <c r="Z39" s="6">
        <v>-11.1</v>
      </c>
      <c r="AA39" s="22">
        <v>18049888</v>
      </c>
    </row>
    <row r="40" spans="1:27" ht="12.75">
      <c r="A40" s="5" t="s">
        <v>44</v>
      </c>
      <c r="B40" s="3"/>
      <c r="C40" s="22"/>
      <c r="D40" s="22"/>
      <c r="E40" s="23">
        <v>104564514</v>
      </c>
      <c r="F40" s="24">
        <v>104564514</v>
      </c>
      <c r="G40" s="24">
        <v>6917247</v>
      </c>
      <c r="H40" s="24">
        <v>6841629</v>
      </c>
      <c r="I40" s="24">
        <v>7336950</v>
      </c>
      <c r="J40" s="24">
        <v>21095826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21095826</v>
      </c>
      <c r="X40" s="24">
        <v>22038673</v>
      </c>
      <c r="Y40" s="24">
        <v>-942847</v>
      </c>
      <c r="Z40" s="6">
        <v>-4.28</v>
      </c>
      <c r="AA40" s="22">
        <v>104564514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778364939</v>
      </c>
      <c r="F42" s="21">
        <f t="shared" si="8"/>
        <v>778364939</v>
      </c>
      <c r="G42" s="21">
        <f t="shared" si="8"/>
        <v>26551898</v>
      </c>
      <c r="H42" s="21">
        <f t="shared" si="8"/>
        <v>71527303</v>
      </c>
      <c r="I42" s="21">
        <f t="shared" si="8"/>
        <v>72303857</v>
      </c>
      <c r="J42" s="21">
        <f t="shared" si="8"/>
        <v>170383058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170383058</v>
      </c>
      <c r="X42" s="21">
        <f t="shared" si="8"/>
        <v>180452095</v>
      </c>
      <c r="Y42" s="21">
        <f t="shared" si="8"/>
        <v>-10069037</v>
      </c>
      <c r="Z42" s="4">
        <f>+IF(X42&lt;&gt;0,+(Y42/X42)*100,0)</f>
        <v>-5.579894763759877</v>
      </c>
      <c r="AA42" s="19">
        <f>SUM(AA43:AA46)</f>
        <v>778364939</v>
      </c>
    </row>
    <row r="43" spans="1:27" ht="12.75">
      <c r="A43" s="5" t="s">
        <v>47</v>
      </c>
      <c r="B43" s="3"/>
      <c r="C43" s="22"/>
      <c r="D43" s="22"/>
      <c r="E43" s="23">
        <v>520628872</v>
      </c>
      <c r="F43" s="24">
        <v>520628872</v>
      </c>
      <c r="G43" s="24">
        <v>6934027</v>
      </c>
      <c r="H43" s="24">
        <v>57196842</v>
      </c>
      <c r="I43" s="24">
        <v>54085154</v>
      </c>
      <c r="J43" s="24">
        <v>118216023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118216023</v>
      </c>
      <c r="X43" s="24">
        <v>125605361</v>
      </c>
      <c r="Y43" s="24">
        <v>-7389338</v>
      </c>
      <c r="Z43" s="6">
        <v>-5.88</v>
      </c>
      <c r="AA43" s="22">
        <v>520628872</v>
      </c>
    </row>
    <row r="44" spans="1:27" ht="12.75">
      <c r="A44" s="5" t="s">
        <v>48</v>
      </c>
      <c r="B44" s="3"/>
      <c r="C44" s="22"/>
      <c r="D44" s="22"/>
      <c r="E44" s="23">
        <v>98684854</v>
      </c>
      <c r="F44" s="24">
        <v>98684854</v>
      </c>
      <c r="G44" s="24">
        <v>5413147</v>
      </c>
      <c r="H44" s="24">
        <v>5579051</v>
      </c>
      <c r="I44" s="24">
        <v>5972936</v>
      </c>
      <c r="J44" s="24">
        <v>16965134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16965134</v>
      </c>
      <c r="X44" s="24">
        <v>20115479</v>
      </c>
      <c r="Y44" s="24">
        <v>-3150345</v>
      </c>
      <c r="Z44" s="6">
        <v>-15.66</v>
      </c>
      <c r="AA44" s="22">
        <v>98684854</v>
      </c>
    </row>
    <row r="45" spans="1:27" ht="12.75">
      <c r="A45" s="5" t="s">
        <v>49</v>
      </c>
      <c r="B45" s="3"/>
      <c r="C45" s="25"/>
      <c r="D45" s="25"/>
      <c r="E45" s="26">
        <v>79234455</v>
      </c>
      <c r="F45" s="27">
        <v>79234455</v>
      </c>
      <c r="G45" s="27">
        <v>6906948</v>
      </c>
      <c r="H45" s="27">
        <v>4889857</v>
      </c>
      <c r="I45" s="27">
        <v>6460253</v>
      </c>
      <c r="J45" s="27">
        <v>18257058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18257058</v>
      </c>
      <c r="X45" s="27">
        <v>16389778</v>
      </c>
      <c r="Y45" s="27">
        <v>1867280</v>
      </c>
      <c r="Z45" s="7">
        <v>11.39</v>
      </c>
      <c r="AA45" s="25">
        <v>79234455</v>
      </c>
    </row>
    <row r="46" spans="1:27" ht="12.75">
      <c r="A46" s="5" t="s">
        <v>50</v>
      </c>
      <c r="B46" s="3"/>
      <c r="C46" s="22"/>
      <c r="D46" s="22"/>
      <c r="E46" s="23">
        <v>79816758</v>
      </c>
      <c r="F46" s="24">
        <v>79816758</v>
      </c>
      <c r="G46" s="24">
        <v>7297776</v>
      </c>
      <c r="H46" s="24">
        <v>3861553</v>
      </c>
      <c r="I46" s="24">
        <v>5785514</v>
      </c>
      <c r="J46" s="24">
        <v>16944843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16944843</v>
      </c>
      <c r="X46" s="24">
        <v>18341477</v>
      </c>
      <c r="Y46" s="24">
        <v>-1396634</v>
      </c>
      <c r="Z46" s="6">
        <v>-7.61</v>
      </c>
      <c r="AA46" s="22">
        <v>79816758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1404161111</v>
      </c>
      <c r="F48" s="46">
        <f t="shared" si="9"/>
        <v>1404161111</v>
      </c>
      <c r="G48" s="46">
        <f t="shared" si="9"/>
        <v>71324508</v>
      </c>
      <c r="H48" s="46">
        <f t="shared" si="9"/>
        <v>112718815</v>
      </c>
      <c r="I48" s="46">
        <f t="shared" si="9"/>
        <v>117949138</v>
      </c>
      <c r="J48" s="46">
        <f t="shared" si="9"/>
        <v>301992461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301992461</v>
      </c>
      <c r="X48" s="46">
        <f t="shared" si="9"/>
        <v>311700881</v>
      </c>
      <c r="Y48" s="46">
        <f t="shared" si="9"/>
        <v>-9708420</v>
      </c>
      <c r="Z48" s="47">
        <f>+IF(X48&lt;&gt;0,+(Y48/X48)*100,0)</f>
        <v>-3.1146591465681484</v>
      </c>
      <c r="AA48" s="44">
        <f>+AA28+AA32+AA38+AA42+AA47</f>
        <v>1404161111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42737558</v>
      </c>
      <c r="F49" s="50">
        <f t="shared" si="10"/>
        <v>42737558</v>
      </c>
      <c r="G49" s="50">
        <f t="shared" si="10"/>
        <v>84755073</v>
      </c>
      <c r="H49" s="50">
        <f t="shared" si="10"/>
        <v>-8739446</v>
      </c>
      <c r="I49" s="50">
        <f t="shared" si="10"/>
        <v>-7361365</v>
      </c>
      <c r="J49" s="50">
        <f t="shared" si="10"/>
        <v>68654262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68654262</v>
      </c>
      <c r="X49" s="50">
        <f>IF(F25=F48,0,X25-X48)</f>
        <v>58605099</v>
      </c>
      <c r="Y49" s="50">
        <f t="shared" si="10"/>
        <v>10049163</v>
      </c>
      <c r="Z49" s="51">
        <f>+IF(X49&lt;&gt;0,+(Y49/X49)*100,0)</f>
        <v>17.147250275952953</v>
      </c>
      <c r="AA49" s="48">
        <f>+AA25-AA48</f>
        <v>42737558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154426323</v>
      </c>
      <c r="F5" s="21">
        <f t="shared" si="0"/>
        <v>154426323</v>
      </c>
      <c r="G5" s="21">
        <f t="shared" si="0"/>
        <v>36140300</v>
      </c>
      <c r="H5" s="21">
        <f t="shared" si="0"/>
        <v>6275652</v>
      </c>
      <c r="I5" s="21">
        <f t="shared" si="0"/>
        <v>4912617</v>
      </c>
      <c r="J5" s="21">
        <f t="shared" si="0"/>
        <v>47328569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47328569</v>
      </c>
      <c r="X5" s="21">
        <f t="shared" si="0"/>
        <v>41387463</v>
      </c>
      <c r="Y5" s="21">
        <f t="shared" si="0"/>
        <v>5941106</v>
      </c>
      <c r="Z5" s="4">
        <f>+IF(X5&lt;&gt;0,+(Y5/X5)*100,0)</f>
        <v>14.354844605961956</v>
      </c>
      <c r="AA5" s="19">
        <f>SUM(AA6:AA8)</f>
        <v>154426323</v>
      </c>
    </row>
    <row r="6" spans="1:27" ht="12.75">
      <c r="A6" s="5" t="s">
        <v>33</v>
      </c>
      <c r="B6" s="3"/>
      <c r="C6" s="22"/>
      <c r="D6" s="22"/>
      <c r="E6" s="23">
        <v>109387250</v>
      </c>
      <c r="F6" s="24">
        <v>109387250</v>
      </c>
      <c r="G6" s="24">
        <v>31214000</v>
      </c>
      <c r="H6" s="24"/>
      <c r="I6" s="24">
        <v>1855018</v>
      </c>
      <c r="J6" s="24">
        <v>33069018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33069018</v>
      </c>
      <c r="X6" s="24">
        <v>30127695</v>
      </c>
      <c r="Y6" s="24">
        <v>2941323</v>
      </c>
      <c r="Z6" s="6">
        <v>9.76</v>
      </c>
      <c r="AA6" s="22">
        <v>109387250</v>
      </c>
    </row>
    <row r="7" spans="1:27" ht="12.75">
      <c r="A7" s="5" t="s">
        <v>34</v>
      </c>
      <c r="B7" s="3"/>
      <c r="C7" s="25"/>
      <c r="D7" s="25"/>
      <c r="E7" s="26">
        <v>45039073</v>
      </c>
      <c r="F7" s="27">
        <v>45039073</v>
      </c>
      <c r="G7" s="27">
        <v>4926300</v>
      </c>
      <c r="H7" s="27">
        <v>6275652</v>
      </c>
      <c r="I7" s="27">
        <v>2874599</v>
      </c>
      <c r="J7" s="27">
        <v>14076551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14076551</v>
      </c>
      <c r="X7" s="27">
        <v>11259768</v>
      </c>
      <c r="Y7" s="27">
        <v>2816783</v>
      </c>
      <c r="Z7" s="7">
        <v>25.02</v>
      </c>
      <c r="AA7" s="25">
        <v>45039073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>
        <v>183000</v>
      </c>
      <c r="J8" s="24">
        <v>183000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183000</v>
      </c>
      <c r="X8" s="24"/>
      <c r="Y8" s="24">
        <v>183000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120837</v>
      </c>
      <c r="F9" s="21">
        <f t="shared" si="1"/>
        <v>120837</v>
      </c>
      <c r="G9" s="21">
        <f t="shared" si="1"/>
        <v>6879</v>
      </c>
      <c r="H9" s="21">
        <f t="shared" si="1"/>
        <v>13794</v>
      </c>
      <c r="I9" s="21">
        <f t="shared" si="1"/>
        <v>7884</v>
      </c>
      <c r="J9" s="21">
        <f t="shared" si="1"/>
        <v>28557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28557</v>
      </c>
      <c r="X9" s="21">
        <f t="shared" si="1"/>
        <v>30210</v>
      </c>
      <c r="Y9" s="21">
        <f t="shared" si="1"/>
        <v>-1653</v>
      </c>
      <c r="Z9" s="4">
        <f>+IF(X9&lt;&gt;0,+(Y9/X9)*100,0)</f>
        <v>-5.471698113207547</v>
      </c>
      <c r="AA9" s="19">
        <f>SUM(AA10:AA14)</f>
        <v>120837</v>
      </c>
    </row>
    <row r="10" spans="1:27" ht="12.75">
      <c r="A10" s="5" t="s">
        <v>37</v>
      </c>
      <c r="B10" s="3"/>
      <c r="C10" s="22"/>
      <c r="D10" s="22"/>
      <c r="E10" s="23">
        <v>80337</v>
      </c>
      <c r="F10" s="24">
        <v>80337</v>
      </c>
      <c r="G10" s="24">
        <v>6521</v>
      </c>
      <c r="H10" s="24">
        <v>9513</v>
      </c>
      <c r="I10" s="24">
        <v>7121</v>
      </c>
      <c r="J10" s="24">
        <v>23155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23155</v>
      </c>
      <c r="X10" s="24">
        <v>20085</v>
      </c>
      <c r="Y10" s="24">
        <v>3070</v>
      </c>
      <c r="Z10" s="6">
        <v>15.29</v>
      </c>
      <c r="AA10" s="22">
        <v>80337</v>
      </c>
    </row>
    <row r="11" spans="1:27" ht="12.75">
      <c r="A11" s="5" t="s">
        <v>38</v>
      </c>
      <c r="B11" s="3"/>
      <c r="C11" s="22"/>
      <c r="D11" s="22"/>
      <c r="E11" s="23">
        <v>40500</v>
      </c>
      <c r="F11" s="24">
        <v>40500</v>
      </c>
      <c r="G11" s="24">
        <v>358</v>
      </c>
      <c r="H11" s="24">
        <v>4281</v>
      </c>
      <c r="I11" s="24">
        <v>763</v>
      </c>
      <c r="J11" s="24">
        <v>5402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5402</v>
      </c>
      <c r="X11" s="24">
        <v>10125</v>
      </c>
      <c r="Y11" s="24">
        <v>-4723</v>
      </c>
      <c r="Z11" s="6">
        <v>-46.65</v>
      </c>
      <c r="AA11" s="22">
        <v>40500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14486136</v>
      </c>
      <c r="F15" s="21">
        <f t="shared" si="2"/>
        <v>14486136</v>
      </c>
      <c r="G15" s="21">
        <f t="shared" si="2"/>
        <v>12056</v>
      </c>
      <c r="H15" s="21">
        <f t="shared" si="2"/>
        <v>314693</v>
      </c>
      <c r="I15" s="21">
        <f t="shared" si="2"/>
        <v>4022507</v>
      </c>
      <c r="J15" s="21">
        <f t="shared" si="2"/>
        <v>4349256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4349256</v>
      </c>
      <c r="X15" s="21">
        <f t="shared" si="2"/>
        <v>3803237</v>
      </c>
      <c r="Y15" s="21">
        <f t="shared" si="2"/>
        <v>546019</v>
      </c>
      <c r="Z15" s="4">
        <f>+IF(X15&lt;&gt;0,+(Y15/X15)*100,0)</f>
        <v>14.356691418389126</v>
      </c>
      <c r="AA15" s="19">
        <f>SUM(AA16:AA18)</f>
        <v>14486136</v>
      </c>
    </row>
    <row r="16" spans="1:27" ht="12.75">
      <c r="A16" s="5" t="s">
        <v>43</v>
      </c>
      <c r="B16" s="3"/>
      <c r="C16" s="22"/>
      <c r="D16" s="22"/>
      <c r="E16" s="23">
        <v>1399668</v>
      </c>
      <c r="F16" s="24">
        <v>1399668</v>
      </c>
      <c r="G16" s="24">
        <v>11253</v>
      </c>
      <c r="H16" s="24">
        <v>314746</v>
      </c>
      <c r="I16" s="24">
        <v>4140</v>
      </c>
      <c r="J16" s="24">
        <v>330139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330139</v>
      </c>
      <c r="X16" s="24">
        <v>531620</v>
      </c>
      <c r="Y16" s="24">
        <v>-201481</v>
      </c>
      <c r="Z16" s="6">
        <v>-37.9</v>
      </c>
      <c r="AA16" s="22">
        <v>1399668</v>
      </c>
    </row>
    <row r="17" spans="1:27" ht="12.75">
      <c r="A17" s="5" t="s">
        <v>44</v>
      </c>
      <c r="B17" s="3"/>
      <c r="C17" s="22"/>
      <c r="D17" s="22"/>
      <c r="E17" s="23">
        <v>13086468</v>
      </c>
      <c r="F17" s="24">
        <v>13086468</v>
      </c>
      <c r="G17" s="24">
        <v>803</v>
      </c>
      <c r="H17" s="24">
        <v>-53</v>
      </c>
      <c r="I17" s="24">
        <v>4018367</v>
      </c>
      <c r="J17" s="24">
        <v>4019117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4019117</v>
      </c>
      <c r="X17" s="24">
        <v>3271617</v>
      </c>
      <c r="Y17" s="24">
        <v>747500</v>
      </c>
      <c r="Z17" s="6">
        <v>22.85</v>
      </c>
      <c r="AA17" s="22">
        <v>13086468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103055235</v>
      </c>
      <c r="F19" s="21">
        <f t="shared" si="3"/>
        <v>103055235</v>
      </c>
      <c r="G19" s="21">
        <f t="shared" si="3"/>
        <v>8976771</v>
      </c>
      <c r="H19" s="21">
        <f t="shared" si="3"/>
        <v>6941040</v>
      </c>
      <c r="I19" s="21">
        <f t="shared" si="3"/>
        <v>9964423</v>
      </c>
      <c r="J19" s="21">
        <f t="shared" si="3"/>
        <v>25882234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25882234</v>
      </c>
      <c r="X19" s="21">
        <f t="shared" si="3"/>
        <v>22775955</v>
      </c>
      <c r="Y19" s="21">
        <f t="shared" si="3"/>
        <v>3106279</v>
      </c>
      <c r="Z19" s="4">
        <f>+IF(X19&lt;&gt;0,+(Y19/X19)*100,0)</f>
        <v>13.638413844776212</v>
      </c>
      <c r="AA19" s="19">
        <f>SUM(AA20:AA23)</f>
        <v>103055235</v>
      </c>
    </row>
    <row r="20" spans="1:27" ht="12.75">
      <c r="A20" s="5" t="s">
        <v>47</v>
      </c>
      <c r="B20" s="3"/>
      <c r="C20" s="22"/>
      <c r="D20" s="22"/>
      <c r="E20" s="23">
        <v>51328671</v>
      </c>
      <c r="F20" s="24">
        <v>51328671</v>
      </c>
      <c r="G20" s="24">
        <v>6477714</v>
      </c>
      <c r="H20" s="24">
        <v>4040539</v>
      </c>
      <c r="I20" s="24">
        <v>6164403</v>
      </c>
      <c r="J20" s="24">
        <v>16682656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16682656</v>
      </c>
      <c r="X20" s="24">
        <v>13782759</v>
      </c>
      <c r="Y20" s="24">
        <v>2899897</v>
      </c>
      <c r="Z20" s="6">
        <v>21.04</v>
      </c>
      <c r="AA20" s="22">
        <v>51328671</v>
      </c>
    </row>
    <row r="21" spans="1:27" ht="12.75">
      <c r="A21" s="5" t="s">
        <v>48</v>
      </c>
      <c r="B21" s="3"/>
      <c r="C21" s="22"/>
      <c r="D21" s="22"/>
      <c r="E21" s="23">
        <v>16637412</v>
      </c>
      <c r="F21" s="24">
        <v>16637412</v>
      </c>
      <c r="G21" s="24">
        <v>1072036</v>
      </c>
      <c r="H21" s="24">
        <v>1351625</v>
      </c>
      <c r="I21" s="24">
        <v>2246811</v>
      </c>
      <c r="J21" s="24">
        <v>4670472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4670472</v>
      </c>
      <c r="X21" s="24">
        <v>3470910</v>
      </c>
      <c r="Y21" s="24">
        <v>1199562</v>
      </c>
      <c r="Z21" s="6">
        <v>34.56</v>
      </c>
      <c r="AA21" s="22">
        <v>16637412</v>
      </c>
    </row>
    <row r="22" spans="1:27" ht="12.75">
      <c r="A22" s="5" t="s">
        <v>49</v>
      </c>
      <c r="B22" s="3"/>
      <c r="C22" s="25"/>
      <c r="D22" s="25"/>
      <c r="E22" s="26">
        <v>26282517</v>
      </c>
      <c r="F22" s="27">
        <v>26282517</v>
      </c>
      <c r="G22" s="27">
        <v>697308</v>
      </c>
      <c r="H22" s="27">
        <v>758397</v>
      </c>
      <c r="I22" s="27">
        <v>761801</v>
      </c>
      <c r="J22" s="27">
        <v>2217506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2217506</v>
      </c>
      <c r="X22" s="27">
        <v>3320628</v>
      </c>
      <c r="Y22" s="27">
        <v>-1103122</v>
      </c>
      <c r="Z22" s="7">
        <v>-33.22</v>
      </c>
      <c r="AA22" s="25">
        <v>26282517</v>
      </c>
    </row>
    <row r="23" spans="1:27" ht="12.75">
      <c r="A23" s="5" t="s">
        <v>50</v>
      </c>
      <c r="B23" s="3"/>
      <c r="C23" s="22"/>
      <c r="D23" s="22"/>
      <c r="E23" s="23">
        <v>8806635</v>
      </c>
      <c r="F23" s="24">
        <v>8806635</v>
      </c>
      <c r="G23" s="24">
        <v>729713</v>
      </c>
      <c r="H23" s="24">
        <v>790479</v>
      </c>
      <c r="I23" s="24">
        <v>791408</v>
      </c>
      <c r="J23" s="24">
        <v>2311600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2311600</v>
      </c>
      <c r="X23" s="24">
        <v>2201658</v>
      </c>
      <c r="Y23" s="24">
        <v>109942</v>
      </c>
      <c r="Z23" s="6">
        <v>4.99</v>
      </c>
      <c r="AA23" s="22">
        <v>8806635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272088531</v>
      </c>
      <c r="F25" s="46">
        <f t="shared" si="4"/>
        <v>272088531</v>
      </c>
      <c r="G25" s="46">
        <f t="shared" si="4"/>
        <v>45136006</v>
      </c>
      <c r="H25" s="46">
        <f t="shared" si="4"/>
        <v>13545179</v>
      </c>
      <c r="I25" s="46">
        <f t="shared" si="4"/>
        <v>18907431</v>
      </c>
      <c r="J25" s="46">
        <f t="shared" si="4"/>
        <v>77588616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77588616</v>
      </c>
      <c r="X25" s="46">
        <f t="shared" si="4"/>
        <v>67996865</v>
      </c>
      <c r="Y25" s="46">
        <f t="shared" si="4"/>
        <v>9591751</v>
      </c>
      <c r="Z25" s="47">
        <f>+IF(X25&lt;&gt;0,+(Y25/X25)*100,0)</f>
        <v>14.106166512235527</v>
      </c>
      <c r="AA25" s="44">
        <f>+AA5+AA9+AA15+AA19+AA24</f>
        <v>272088531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124613242</v>
      </c>
      <c r="F28" s="21">
        <f t="shared" si="5"/>
        <v>124613242</v>
      </c>
      <c r="G28" s="21">
        <f t="shared" si="5"/>
        <v>2869625</v>
      </c>
      <c r="H28" s="21">
        <f t="shared" si="5"/>
        <v>5160212</v>
      </c>
      <c r="I28" s="21">
        <f t="shared" si="5"/>
        <v>3217770</v>
      </c>
      <c r="J28" s="21">
        <f t="shared" si="5"/>
        <v>11247607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11247607</v>
      </c>
      <c r="X28" s="21">
        <f t="shared" si="5"/>
        <v>29986068</v>
      </c>
      <c r="Y28" s="21">
        <f t="shared" si="5"/>
        <v>-18738461</v>
      </c>
      <c r="Z28" s="4">
        <f>+IF(X28&lt;&gt;0,+(Y28/X28)*100,0)</f>
        <v>-62.490557281468185</v>
      </c>
      <c r="AA28" s="19">
        <f>SUM(AA29:AA31)</f>
        <v>124613242</v>
      </c>
    </row>
    <row r="29" spans="1:27" ht="12.75">
      <c r="A29" s="5" t="s">
        <v>33</v>
      </c>
      <c r="B29" s="3"/>
      <c r="C29" s="22"/>
      <c r="D29" s="22"/>
      <c r="E29" s="23">
        <v>83113463</v>
      </c>
      <c r="F29" s="24">
        <v>83113463</v>
      </c>
      <c r="G29" s="24">
        <v>1100191</v>
      </c>
      <c r="H29" s="24">
        <v>2248330</v>
      </c>
      <c r="I29" s="24">
        <v>1160632</v>
      </c>
      <c r="J29" s="24">
        <v>4509153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4509153</v>
      </c>
      <c r="X29" s="24">
        <v>20889288</v>
      </c>
      <c r="Y29" s="24">
        <v>-16380135</v>
      </c>
      <c r="Z29" s="6">
        <v>-78.41</v>
      </c>
      <c r="AA29" s="22">
        <v>83113463</v>
      </c>
    </row>
    <row r="30" spans="1:27" ht="12.75">
      <c r="A30" s="5" t="s">
        <v>34</v>
      </c>
      <c r="B30" s="3"/>
      <c r="C30" s="25"/>
      <c r="D30" s="25"/>
      <c r="E30" s="26">
        <v>29679315</v>
      </c>
      <c r="F30" s="27">
        <v>29679315</v>
      </c>
      <c r="G30" s="27">
        <v>1118059</v>
      </c>
      <c r="H30" s="27">
        <v>1958960</v>
      </c>
      <c r="I30" s="27">
        <v>1213467</v>
      </c>
      <c r="J30" s="27">
        <v>4290486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4290486</v>
      </c>
      <c r="X30" s="27">
        <v>6176364</v>
      </c>
      <c r="Y30" s="27">
        <v>-1885878</v>
      </c>
      <c r="Z30" s="7">
        <v>-30.53</v>
      </c>
      <c r="AA30" s="25">
        <v>29679315</v>
      </c>
    </row>
    <row r="31" spans="1:27" ht="12.75">
      <c r="A31" s="5" t="s">
        <v>35</v>
      </c>
      <c r="B31" s="3"/>
      <c r="C31" s="22"/>
      <c r="D31" s="22"/>
      <c r="E31" s="23">
        <v>11820464</v>
      </c>
      <c r="F31" s="24">
        <v>11820464</v>
      </c>
      <c r="G31" s="24">
        <v>651375</v>
      </c>
      <c r="H31" s="24">
        <v>952922</v>
      </c>
      <c r="I31" s="24">
        <v>843671</v>
      </c>
      <c r="J31" s="24">
        <v>2447968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2447968</v>
      </c>
      <c r="X31" s="24">
        <v>2920416</v>
      </c>
      <c r="Y31" s="24">
        <v>-472448</v>
      </c>
      <c r="Z31" s="6">
        <v>-16.18</v>
      </c>
      <c r="AA31" s="22">
        <v>11820464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10493328</v>
      </c>
      <c r="F32" s="21">
        <f t="shared" si="6"/>
        <v>10493328</v>
      </c>
      <c r="G32" s="21">
        <f t="shared" si="6"/>
        <v>729442</v>
      </c>
      <c r="H32" s="21">
        <f t="shared" si="6"/>
        <v>788101</v>
      </c>
      <c r="I32" s="21">
        <f t="shared" si="6"/>
        <v>817060</v>
      </c>
      <c r="J32" s="21">
        <f t="shared" si="6"/>
        <v>2334603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2334603</v>
      </c>
      <c r="X32" s="21">
        <f t="shared" si="6"/>
        <v>2551824</v>
      </c>
      <c r="Y32" s="21">
        <f t="shared" si="6"/>
        <v>-217221</v>
      </c>
      <c r="Z32" s="4">
        <f>+IF(X32&lt;&gt;0,+(Y32/X32)*100,0)</f>
        <v>-8.512381731655475</v>
      </c>
      <c r="AA32" s="19">
        <f>SUM(AA33:AA37)</f>
        <v>10493328</v>
      </c>
    </row>
    <row r="33" spans="1:27" ht="12.75">
      <c r="A33" s="5" t="s">
        <v>37</v>
      </c>
      <c r="B33" s="3"/>
      <c r="C33" s="22"/>
      <c r="D33" s="22"/>
      <c r="E33" s="23">
        <v>2394399</v>
      </c>
      <c r="F33" s="24">
        <v>2394399</v>
      </c>
      <c r="G33" s="24">
        <v>149460</v>
      </c>
      <c r="H33" s="24">
        <v>149192</v>
      </c>
      <c r="I33" s="24">
        <v>150382</v>
      </c>
      <c r="J33" s="24">
        <v>449034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449034</v>
      </c>
      <c r="X33" s="24">
        <v>565752</v>
      </c>
      <c r="Y33" s="24">
        <v>-116718</v>
      </c>
      <c r="Z33" s="6">
        <v>-20.63</v>
      </c>
      <c r="AA33" s="22">
        <v>2394399</v>
      </c>
    </row>
    <row r="34" spans="1:27" ht="12.75">
      <c r="A34" s="5" t="s">
        <v>38</v>
      </c>
      <c r="B34" s="3"/>
      <c r="C34" s="22"/>
      <c r="D34" s="22"/>
      <c r="E34" s="23">
        <v>4884617</v>
      </c>
      <c r="F34" s="24">
        <v>4884617</v>
      </c>
      <c r="G34" s="24">
        <v>382669</v>
      </c>
      <c r="H34" s="24">
        <v>390024</v>
      </c>
      <c r="I34" s="24">
        <v>415633</v>
      </c>
      <c r="J34" s="24">
        <v>1188326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1188326</v>
      </c>
      <c r="X34" s="24">
        <v>1301553</v>
      </c>
      <c r="Y34" s="24">
        <v>-113227</v>
      </c>
      <c r="Z34" s="6">
        <v>-8.7</v>
      </c>
      <c r="AA34" s="22">
        <v>4884617</v>
      </c>
    </row>
    <row r="35" spans="1:27" ht="12.75">
      <c r="A35" s="5" t="s">
        <v>39</v>
      </c>
      <c r="B35" s="3"/>
      <c r="C35" s="22"/>
      <c r="D35" s="22"/>
      <c r="E35" s="23">
        <v>2291063</v>
      </c>
      <c r="F35" s="24">
        <v>2291063</v>
      </c>
      <c r="G35" s="24">
        <v>169229</v>
      </c>
      <c r="H35" s="24">
        <v>220802</v>
      </c>
      <c r="I35" s="24">
        <v>201391</v>
      </c>
      <c r="J35" s="24">
        <v>591422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591422</v>
      </c>
      <c r="X35" s="24">
        <v>607626</v>
      </c>
      <c r="Y35" s="24">
        <v>-16204</v>
      </c>
      <c r="Z35" s="6">
        <v>-2.67</v>
      </c>
      <c r="AA35" s="22">
        <v>2291063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923249</v>
      </c>
      <c r="F37" s="27">
        <v>923249</v>
      </c>
      <c r="G37" s="27">
        <v>28084</v>
      </c>
      <c r="H37" s="27">
        <v>28083</v>
      </c>
      <c r="I37" s="27">
        <v>49654</v>
      </c>
      <c r="J37" s="27">
        <v>105821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105821</v>
      </c>
      <c r="X37" s="27">
        <v>76893</v>
      </c>
      <c r="Y37" s="27">
        <v>28928</v>
      </c>
      <c r="Z37" s="7">
        <v>37.62</v>
      </c>
      <c r="AA37" s="25">
        <v>923249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40747960</v>
      </c>
      <c r="F38" s="21">
        <f t="shared" si="7"/>
        <v>40747960</v>
      </c>
      <c r="G38" s="21">
        <f t="shared" si="7"/>
        <v>2127322</v>
      </c>
      <c r="H38" s="21">
        <f t="shared" si="7"/>
        <v>3566357</v>
      </c>
      <c r="I38" s="21">
        <f t="shared" si="7"/>
        <v>2282223</v>
      </c>
      <c r="J38" s="21">
        <f t="shared" si="7"/>
        <v>7975902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7975902</v>
      </c>
      <c r="X38" s="21">
        <f t="shared" si="7"/>
        <v>10314630</v>
      </c>
      <c r="Y38" s="21">
        <f t="shared" si="7"/>
        <v>-2338728</v>
      </c>
      <c r="Z38" s="4">
        <f>+IF(X38&lt;&gt;0,+(Y38/X38)*100,0)</f>
        <v>-22.673891356258054</v>
      </c>
      <c r="AA38" s="19">
        <f>SUM(AA39:AA41)</f>
        <v>40747960</v>
      </c>
    </row>
    <row r="39" spans="1:27" ht="12.75">
      <c r="A39" s="5" t="s">
        <v>43</v>
      </c>
      <c r="B39" s="3"/>
      <c r="C39" s="22"/>
      <c r="D39" s="22"/>
      <c r="E39" s="23">
        <v>16588113</v>
      </c>
      <c r="F39" s="24">
        <v>16588113</v>
      </c>
      <c r="G39" s="24">
        <v>1073821</v>
      </c>
      <c r="H39" s="24">
        <v>1136126</v>
      </c>
      <c r="I39" s="24">
        <v>1160165</v>
      </c>
      <c r="J39" s="24">
        <v>3370112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3370112</v>
      </c>
      <c r="X39" s="24">
        <v>4250253</v>
      </c>
      <c r="Y39" s="24">
        <v>-880141</v>
      </c>
      <c r="Z39" s="6">
        <v>-20.71</v>
      </c>
      <c r="AA39" s="22">
        <v>16588113</v>
      </c>
    </row>
    <row r="40" spans="1:27" ht="12.75">
      <c r="A40" s="5" t="s">
        <v>44</v>
      </c>
      <c r="B40" s="3"/>
      <c r="C40" s="22"/>
      <c r="D40" s="22"/>
      <c r="E40" s="23">
        <v>24159847</v>
      </c>
      <c r="F40" s="24">
        <v>24159847</v>
      </c>
      <c r="G40" s="24">
        <v>1053501</v>
      </c>
      <c r="H40" s="24">
        <v>2430231</v>
      </c>
      <c r="I40" s="24">
        <v>1122058</v>
      </c>
      <c r="J40" s="24">
        <v>4605790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4605790</v>
      </c>
      <c r="X40" s="24">
        <v>6064377</v>
      </c>
      <c r="Y40" s="24">
        <v>-1458587</v>
      </c>
      <c r="Z40" s="6">
        <v>-24.05</v>
      </c>
      <c r="AA40" s="22">
        <v>24159847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84206921</v>
      </c>
      <c r="F42" s="21">
        <f t="shared" si="8"/>
        <v>84206921</v>
      </c>
      <c r="G42" s="21">
        <f t="shared" si="8"/>
        <v>1494216</v>
      </c>
      <c r="H42" s="21">
        <f t="shared" si="8"/>
        <v>14641930</v>
      </c>
      <c r="I42" s="21">
        <f t="shared" si="8"/>
        <v>2172051</v>
      </c>
      <c r="J42" s="21">
        <f t="shared" si="8"/>
        <v>18308197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18308197</v>
      </c>
      <c r="X42" s="21">
        <f t="shared" si="8"/>
        <v>21016074</v>
      </c>
      <c r="Y42" s="21">
        <f t="shared" si="8"/>
        <v>-2707877</v>
      </c>
      <c r="Z42" s="4">
        <f>+IF(X42&lt;&gt;0,+(Y42/X42)*100,0)</f>
        <v>-12.884789994553692</v>
      </c>
      <c r="AA42" s="19">
        <f>SUM(AA43:AA46)</f>
        <v>84206921</v>
      </c>
    </row>
    <row r="43" spans="1:27" ht="12.75">
      <c r="A43" s="5" t="s">
        <v>47</v>
      </c>
      <c r="B43" s="3"/>
      <c r="C43" s="22"/>
      <c r="D43" s="22"/>
      <c r="E43" s="23">
        <v>55616020</v>
      </c>
      <c r="F43" s="24">
        <v>55616020</v>
      </c>
      <c r="G43" s="24">
        <v>247071</v>
      </c>
      <c r="H43" s="24">
        <v>13107365</v>
      </c>
      <c r="I43" s="24">
        <v>287802</v>
      </c>
      <c r="J43" s="24">
        <v>13642238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13642238</v>
      </c>
      <c r="X43" s="24">
        <v>14092782</v>
      </c>
      <c r="Y43" s="24">
        <v>-450544</v>
      </c>
      <c r="Z43" s="6">
        <v>-3.2</v>
      </c>
      <c r="AA43" s="22">
        <v>55616020</v>
      </c>
    </row>
    <row r="44" spans="1:27" ht="12.75">
      <c r="A44" s="5" t="s">
        <v>48</v>
      </c>
      <c r="B44" s="3"/>
      <c r="C44" s="22"/>
      <c r="D44" s="22"/>
      <c r="E44" s="23">
        <v>9079648</v>
      </c>
      <c r="F44" s="24">
        <v>9079648</v>
      </c>
      <c r="G44" s="24">
        <v>247527</v>
      </c>
      <c r="H44" s="24">
        <v>263807</v>
      </c>
      <c r="I44" s="24">
        <v>368477</v>
      </c>
      <c r="J44" s="24">
        <v>879811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879811</v>
      </c>
      <c r="X44" s="24">
        <v>2275917</v>
      </c>
      <c r="Y44" s="24">
        <v>-1396106</v>
      </c>
      <c r="Z44" s="6">
        <v>-61.34</v>
      </c>
      <c r="AA44" s="22">
        <v>9079648</v>
      </c>
    </row>
    <row r="45" spans="1:27" ht="12.75">
      <c r="A45" s="5" t="s">
        <v>49</v>
      </c>
      <c r="B45" s="3"/>
      <c r="C45" s="25"/>
      <c r="D45" s="25"/>
      <c r="E45" s="26">
        <v>7644568</v>
      </c>
      <c r="F45" s="27">
        <v>7644568</v>
      </c>
      <c r="G45" s="27">
        <v>531631</v>
      </c>
      <c r="H45" s="27">
        <v>534935</v>
      </c>
      <c r="I45" s="27">
        <v>532347</v>
      </c>
      <c r="J45" s="27">
        <v>1598913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1598913</v>
      </c>
      <c r="X45" s="27">
        <v>1851048</v>
      </c>
      <c r="Y45" s="27">
        <v>-252135</v>
      </c>
      <c r="Z45" s="7">
        <v>-13.62</v>
      </c>
      <c r="AA45" s="25">
        <v>7644568</v>
      </c>
    </row>
    <row r="46" spans="1:27" ht="12.75">
      <c r="A46" s="5" t="s">
        <v>50</v>
      </c>
      <c r="B46" s="3"/>
      <c r="C46" s="22"/>
      <c r="D46" s="22"/>
      <c r="E46" s="23">
        <v>11866685</v>
      </c>
      <c r="F46" s="24">
        <v>11866685</v>
      </c>
      <c r="G46" s="24">
        <v>467987</v>
      </c>
      <c r="H46" s="24">
        <v>735823</v>
      </c>
      <c r="I46" s="24">
        <v>983425</v>
      </c>
      <c r="J46" s="24">
        <v>2187235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2187235</v>
      </c>
      <c r="X46" s="24">
        <v>2796327</v>
      </c>
      <c r="Y46" s="24">
        <v>-609092</v>
      </c>
      <c r="Z46" s="6">
        <v>-21.78</v>
      </c>
      <c r="AA46" s="22">
        <v>11866685</v>
      </c>
    </row>
    <row r="47" spans="1:27" ht="12.75">
      <c r="A47" s="2" t="s">
        <v>51</v>
      </c>
      <c r="B47" s="8" t="s">
        <v>52</v>
      </c>
      <c r="C47" s="19"/>
      <c r="D47" s="19"/>
      <c r="E47" s="20">
        <v>819892</v>
      </c>
      <c r="F47" s="21">
        <v>819892</v>
      </c>
      <c r="G47" s="21">
        <v>60091</v>
      </c>
      <c r="H47" s="21">
        <v>58131</v>
      </c>
      <c r="I47" s="21">
        <v>72879</v>
      </c>
      <c r="J47" s="21">
        <v>191101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191101</v>
      </c>
      <c r="X47" s="21">
        <v>258186</v>
      </c>
      <c r="Y47" s="21">
        <v>-67085</v>
      </c>
      <c r="Z47" s="4">
        <v>-25.98</v>
      </c>
      <c r="AA47" s="19">
        <v>819892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260881343</v>
      </c>
      <c r="F48" s="46">
        <f t="shared" si="9"/>
        <v>260881343</v>
      </c>
      <c r="G48" s="46">
        <f t="shared" si="9"/>
        <v>7280696</v>
      </c>
      <c r="H48" s="46">
        <f t="shared" si="9"/>
        <v>24214731</v>
      </c>
      <c r="I48" s="46">
        <f t="shared" si="9"/>
        <v>8561983</v>
      </c>
      <c r="J48" s="46">
        <f t="shared" si="9"/>
        <v>40057410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40057410</v>
      </c>
      <c r="X48" s="46">
        <f t="shared" si="9"/>
        <v>64126782</v>
      </c>
      <c r="Y48" s="46">
        <f t="shared" si="9"/>
        <v>-24069372</v>
      </c>
      <c r="Z48" s="47">
        <f>+IF(X48&lt;&gt;0,+(Y48/X48)*100,0)</f>
        <v>-37.53403998971911</v>
      </c>
      <c r="AA48" s="44">
        <f>+AA28+AA32+AA38+AA42+AA47</f>
        <v>260881343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11207188</v>
      </c>
      <c r="F49" s="50">
        <f t="shared" si="10"/>
        <v>11207188</v>
      </c>
      <c r="G49" s="50">
        <f t="shared" si="10"/>
        <v>37855310</v>
      </c>
      <c r="H49" s="50">
        <f t="shared" si="10"/>
        <v>-10669552</v>
      </c>
      <c r="I49" s="50">
        <f t="shared" si="10"/>
        <v>10345448</v>
      </c>
      <c r="J49" s="50">
        <f t="shared" si="10"/>
        <v>37531206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37531206</v>
      </c>
      <c r="X49" s="50">
        <f>IF(F25=F48,0,X25-X48)</f>
        <v>3870083</v>
      </c>
      <c r="Y49" s="50">
        <f t="shared" si="10"/>
        <v>33661123</v>
      </c>
      <c r="Z49" s="51">
        <f>+IF(X49&lt;&gt;0,+(Y49/X49)*100,0)</f>
        <v>869.7778057989972</v>
      </c>
      <c r="AA49" s="48">
        <f>+AA25-AA48</f>
        <v>11207188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365237843</v>
      </c>
      <c r="D5" s="19">
        <f>SUM(D6:D8)</f>
        <v>0</v>
      </c>
      <c r="E5" s="20">
        <f t="shared" si="0"/>
        <v>379948474</v>
      </c>
      <c r="F5" s="21">
        <f t="shared" si="0"/>
        <v>379948474</v>
      </c>
      <c r="G5" s="21">
        <f t="shared" si="0"/>
        <v>20129026</v>
      </c>
      <c r="H5" s="21">
        <f t="shared" si="0"/>
        <v>10406765</v>
      </c>
      <c r="I5" s="21">
        <f t="shared" si="0"/>
        <v>22128553</v>
      </c>
      <c r="J5" s="21">
        <f t="shared" si="0"/>
        <v>52664344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52664344</v>
      </c>
      <c r="X5" s="21">
        <f t="shared" si="0"/>
        <v>94987119</v>
      </c>
      <c r="Y5" s="21">
        <f t="shared" si="0"/>
        <v>-42322775</v>
      </c>
      <c r="Z5" s="4">
        <f>+IF(X5&lt;&gt;0,+(Y5/X5)*100,0)</f>
        <v>-44.55633084313253</v>
      </c>
      <c r="AA5" s="19">
        <f>SUM(AA6:AA8)</f>
        <v>379948474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365237843</v>
      </c>
      <c r="D7" s="25"/>
      <c r="E7" s="26">
        <v>379948474</v>
      </c>
      <c r="F7" s="27">
        <v>379948474</v>
      </c>
      <c r="G7" s="27">
        <v>20129026</v>
      </c>
      <c r="H7" s="27">
        <v>10406765</v>
      </c>
      <c r="I7" s="27">
        <v>22128553</v>
      </c>
      <c r="J7" s="27">
        <v>52664344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52664344</v>
      </c>
      <c r="X7" s="27">
        <v>94987119</v>
      </c>
      <c r="Y7" s="27">
        <v>-42322775</v>
      </c>
      <c r="Z7" s="7">
        <v>-44.56</v>
      </c>
      <c r="AA7" s="25">
        <v>379948474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9563521</v>
      </c>
      <c r="D9" s="19">
        <f>SUM(D10:D14)</f>
        <v>0</v>
      </c>
      <c r="E9" s="20">
        <f t="shared" si="1"/>
        <v>14221406</v>
      </c>
      <c r="F9" s="21">
        <f t="shared" si="1"/>
        <v>14221406</v>
      </c>
      <c r="G9" s="21">
        <f t="shared" si="1"/>
        <v>168497</v>
      </c>
      <c r="H9" s="21">
        <f t="shared" si="1"/>
        <v>168497</v>
      </c>
      <c r="I9" s="21">
        <f t="shared" si="1"/>
        <v>485190</v>
      </c>
      <c r="J9" s="21">
        <f t="shared" si="1"/>
        <v>822184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822184</v>
      </c>
      <c r="X9" s="21">
        <f t="shared" si="1"/>
        <v>3555354</v>
      </c>
      <c r="Y9" s="21">
        <f t="shared" si="1"/>
        <v>-2733170</v>
      </c>
      <c r="Z9" s="4">
        <f>+IF(X9&lt;&gt;0,+(Y9/X9)*100,0)</f>
        <v>-76.87476408818925</v>
      </c>
      <c r="AA9" s="19">
        <f>SUM(AA10:AA14)</f>
        <v>14221406</v>
      </c>
    </row>
    <row r="10" spans="1:27" ht="12.75">
      <c r="A10" s="5" t="s">
        <v>37</v>
      </c>
      <c r="B10" s="3"/>
      <c r="C10" s="22">
        <v>1685839</v>
      </c>
      <c r="D10" s="22"/>
      <c r="E10" s="23">
        <v>7519075</v>
      </c>
      <c r="F10" s="24">
        <v>7519075</v>
      </c>
      <c r="G10" s="24">
        <v>104271</v>
      </c>
      <c r="H10" s="24">
        <v>104271</v>
      </c>
      <c r="I10" s="24">
        <v>469890</v>
      </c>
      <c r="J10" s="24">
        <v>678432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678432</v>
      </c>
      <c r="X10" s="24">
        <v>1879770</v>
      </c>
      <c r="Y10" s="24">
        <v>-1201338</v>
      </c>
      <c r="Z10" s="6">
        <v>-63.91</v>
      </c>
      <c r="AA10" s="22">
        <v>7519075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7877682</v>
      </c>
      <c r="D12" s="22"/>
      <c r="E12" s="23">
        <v>6702331</v>
      </c>
      <c r="F12" s="24">
        <v>6702331</v>
      </c>
      <c r="G12" s="24">
        <v>64226</v>
      </c>
      <c r="H12" s="24">
        <v>64226</v>
      </c>
      <c r="I12" s="24">
        <v>15300</v>
      </c>
      <c r="J12" s="24">
        <v>143752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143752</v>
      </c>
      <c r="X12" s="24">
        <v>1675584</v>
      </c>
      <c r="Y12" s="24">
        <v>-1531832</v>
      </c>
      <c r="Z12" s="6">
        <v>-91.42</v>
      </c>
      <c r="AA12" s="22">
        <v>6702331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125423616</v>
      </c>
      <c r="D15" s="19">
        <f>SUM(D16:D18)</f>
        <v>0</v>
      </c>
      <c r="E15" s="20">
        <f t="shared" si="2"/>
        <v>117584000</v>
      </c>
      <c r="F15" s="21">
        <f t="shared" si="2"/>
        <v>117584000</v>
      </c>
      <c r="G15" s="21">
        <f t="shared" si="2"/>
        <v>43564</v>
      </c>
      <c r="H15" s="21">
        <f t="shared" si="2"/>
        <v>0</v>
      </c>
      <c r="I15" s="21">
        <f t="shared" si="2"/>
        <v>27851</v>
      </c>
      <c r="J15" s="21">
        <f t="shared" si="2"/>
        <v>71415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71415</v>
      </c>
      <c r="X15" s="21">
        <f t="shared" si="2"/>
        <v>29396001</v>
      </c>
      <c r="Y15" s="21">
        <f t="shared" si="2"/>
        <v>-29324586</v>
      </c>
      <c r="Z15" s="4">
        <f>+IF(X15&lt;&gt;0,+(Y15/X15)*100,0)</f>
        <v>-99.7570587917724</v>
      </c>
      <c r="AA15" s="19">
        <f>SUM(AA16:AA18)</f>
        <v>117584000</v>
      </c>
    </row>
    <row r="16" spans="1:27" ht="12.75">
      <c r="A16" s="5" t="s">
        <v>43</v>
      </c>
      <c r="B16" s="3"/>
      <c r="C16" s="22">
        <v>125423616</v>
      </c>
      <c r="D16" s="22"/>
      <c r="E16" s="23">
        <v>117584000</v>
      </c>
      <c r="F16" s="24">
        <v>117584000</v>
      </c>
      <c r="G16" s="24">
        <v>43564</v>
      </c>
      <c r="H16" s="24"/>
      <c r="I16" s="24">
        <v>27851</v>
      </c>
      <c r="J16" s="24">
        <v>71415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71415</v>
      </c>
      <c r="X16" s="24">
        <v>29396001</v>
      </c>
      <c r="Y16" s="24">
        <v>-29324586</v>
      </c>
      <c r="Z16" s="6">
        <v>-99.76</v>
      </c>
      <c r="AA16" s="22">
        <v>117584000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202610457</v>
      </c>
      <c r="D19" s="19">
        <f>SUM(D20:D23)</f>
        <v>0</v>
      </c>
      <c r="E19" s="20">
        <f t="shared" si="3"/>
        <v>115097768</v>
      </c>
      <c r="F19" s="21">
        <f t="shared" si="3"/>
        <v>115097768</v>
      </c>
      <c r="G19" s="21">
        <f t="shared" si="3"/>
        <v>12605063</v>
      </c>
      <c r="H19" s="21">
        <f t="shared" si="3"/>
        <v>13166063</v>
      </c>
      <c r="I19" s="21">
        <f t="shared" si="3"/>
        <v>3836678</v>
      </c>
      <c r="J19" s="21">
        <f t="shared" si="3"/>
        <v>29607804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29607804</v>
      </c>
      <c r="X19" s="21">
        <f t="shared" si="3"/>
        <v>28774443</v>
      </c>
      <c r="Y19" s="21">
        <f t="shared" si="3"/>
        <v>833361</v>
      </c>
      <c r="Z19" s="4">
        <f>+IF(X19&lt;&gt;0,+(Y19/X19)*100,0)</f>
        <v>2.8961846455203317</v>
      </c>
      <c r="AA19" s="19">
        <f>SUM(AA20:AA23)</f>
        <v>115097768</v>
      </c>
    </row>
    <row r="20" spans="1:27" ht="12.75">
      <c r="A20" s="5" t="s">
        <v>47</v>
      </c>
      <c r="B20" s="3"/>
      <c r="C20" s="22">
        <v>38703000</v>
      </c>
      <c r="D20" s="22"/>
      <c r="E20" s="23">
        <v>2000000</v>
      </c>
      <c r="F20" s="24">
        <v>2000000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500001</v>
      </c>
      <c r="Y20" s="24">
        <v>-500001</v>
      </c>
      <c r="Z20" s="6">
        <v>-100</v>
      </c>
      <c r="AA20" s="22">
        <v>2000000</v>
      </c>
    </row>
    <row r="21" spans="1:27" ht="12.75">
      <c r="A21" s="5" t="s">
        <v>48</v>
      </c>
      <c r="B21" s="3"/>
      <c r="C21" s="22">
        <v>135059097</v>
      </c>
      <c r="D21" s="22"/>
      <c r="E21" s="23">
        <v>60129425</v>
      </c>
      <c r="F21" s="24">
        <v>60129425</v>
      </c>
      <c r="G21" s="24">
        <v>9677106</v>
      </c>
      <c r="H21" s="24">
        <v>9677106</v>
      </c>
      <c r="I21" s="24">
        <v>1112441</v>
      </c>
      <c r="J21" s="24">
        <v>20466653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20466653</v>
      </c>
      <c r="X21" s="24">
        <v>15032355</v>
      </c>
      <c r="Y21" s="24">
        <v>5434298</v>
      </c>
      <c r="Z21" s="6">
        <v>36.15</v>
      </c>
      <c r="AA21" s="22">
        <v>60129425</v>
      </c>
    </row>
    <row r="22" spans="1:27" ht="12.75">
      <c r="A22" s="5" t="s">
        <v>49</v>
      </c>
      <c r="B22" s="3"/>
      <c r="C22" s="25">
        <v>1876659</v>
      </c>
      <c r="D22" s="25"/>
      <c r="E22" s="26">
        <v>1224716</v>
      </c>
      <c r="F22" s="27">
        <v>1224716</v>
      </c>
      <c r="G22" s="27">
        <v>27299</v>
      </c>
      <c r="H22" s="27">
        <v>27299</v>
      </c>
      <c r="I22" s="27">
        <v>192051</v>
      </c>
      <c r="J22" s="27">
        <v>246649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246649</v>
      </c>
      <c r="X22" s="27">
        <v>306180</v>
      </c>
      <c r="Y22" s="27">
        <v>-59531</v>
      </c>
      <c r="Z22" s="7">
        <v>-19.44</v>
      </c>
      <c r="AA22" s="25">
        <v>1224716</v>
      </c>
    </row>
    <row r="23" spans="1:27" ht="12.75">
      <c r="A23" s="5" t="s">
        <v>50</v>
      </c>
      <c r="B23" s="3"/>
      <c r="C23" s="22">
        <v>26971701</v>
      </c>
      <c r="D23" s="22"/>
      <c r="E23" s="23">
        <v>51743627</v>
      </c>
      <c r="F23" s="24">
        <v>51743627</v>
      </c>
      <c r="G23" s="24">
        <v>2900658</v>
      </c>
      <c r="H23" s="24">
        <v>3461658</v>
      </c>
      <c r="I23" s="24">
        <v>2532186</v>
      </c>
      <c r="J23" s="24">
        <v>8894502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8894502</v>
      </c>
      <c r="X23" s="24">
        <v>12935907</v>
      </c>
      <c r="Y23" s="24">
        <v>-4041405</v>
      </c>
      <c r="Z23" s="6">
        <v>-31.24</v>
      </c>
      <c r="AA23" s="22">
        <v>51743627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702835437</v>
      </c>
      <c r="D25" s="44">
        <f>+D5+D9+D15+D19+D24</f>
        <v>0</v>
      </c>
      <c r="E25" s="45">
        <f t="shared" si="4"/>
        <v>626851648</v>
      </c>
      <c r="F25" s="46">
        <f t="shared" si="4"/>
        <v>626851648</v>
      </c>
      <c r="G25" s="46">
        <f t="shared" si="4"/>
        <v>32946150</v>
      </c>
      <c r="H25" s="46">
        <f t="shared" si="4"/>
        <v>23741325</v>
      </c>
      <c r="I25" s="46">
        <f t="shared" si="4"/>
        <v>26478272</v>
      </c>
      <c r="J25" s="46">
        <f t="shared" si="4"/>
        <v>83165747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83165747</v>
      </c>
      <c r="X25" s="46">
        <f t="shared" si="4"/>
        <v>156712917</v>
      </c>
      <c r="Y25" s="46">
        <f t="shared" si="4"/>
        <v>-73547170</v>
      </c>
      <c r="Z25" s="47">
        <f>+IF(X25&lt;&gt;0,+(Y25/X25)*100,0)</f>
        <v>-46.93114735398614</v>
      </c>
      <c r="AA25" s="44">
        <f>+AA5+AA9+AA15+AA19+AA24</f>
        <v>626851648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412934741</v>
      </c>
      <c r="D28" s="19">
        <f>SUM(D29:D31)</f>
        <v>0</v>
      </c>
      <c r="E28" s="20">
        <f t="shared" si="5"/>
        <v>342507097</v>
      </c>
      <c r="F28" s="21">
        <f t="shared" si="5"/>
        <v>342507097</v>
      </c>
      <c r="G28" s="21">
        <f t="shared" si="5"/>
        <v>9320072</v>
      </c>
      <c r="H28" s="21">
        <f t="shared" si="5"/>
        <v>8051541</v>
      </c>
      <c r="I28" s="21">
        <f t="shared" si="5"/>
        <v>7800164</v>
      </c>
      <c r="J28" s="21">
        <f t="shared" si="5"/>
        <v>25171777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25171777</v>
      </c>
      <c r="X28" s="21">
        <f t="shared" si="5"/>
        <v>29086209</v>
      </c>
      <c r="Y28" s="21">
        <f t="shared" si="5"/>
        <v>-3914432</v>
      </c>
      <c r="Z28" s="4">
        <f>+IF(X28&lt;&gt;0,+(Y28/X28)*100,0)</f>
        <v>-13.458034355731954</v>
      </c>
      <c r="AA28" s="19">
        <f>SUM(AA29:AA31)</f>
        <v>342507097</v>
      </c>
    </row>
    <row r="29" spans="1:27" ht="12.75">
      <c r="A29" s="5" t="s">
        <v>33</v>
      </c>
      <c r="B29" s="3"/>
      <c r="C29" s="22">
        <v>357690747</v>
      </c>
      <c r="D29" s="22"/>
      <c r="E29" s="23">
        <v>290299610</v>
      </c>
      <c r="F29" s="24">
        <v>290299610</v>
      </c>
      <c r="G29" s="24">
        <v>4317715</v>
      </c>
      <c r="H29" s="24">
        <v>4379091</v>
      </c>
      <c r="I29" s="24">
        <v>4355082</v>
      </c>
      <c r="J29" s="24">
        <v>13051888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13051888</v>
      </c>
      <c r="X29" s="24">
        <v>16034337</v>
      </c>
      <c r="Y29" s="24">
        <v>-2982449</v>
      </c>
      <c r="Z29" s="6">
        <v>-18.6</v>
      </c>
      <c r="AA29" s="22">
        <v>290299610</v>
      </c>
    </row>
    <row r="30" spans="1:27" ht="12.75">
      <c r="A30" s="5" t="s">
        <v>34</v>
      </c>
      <c r="B30" s="3"/>
      <c r="C30" s="25">
        <v>26140405</v>
      </c>
      <c r="D30" s="25"/>
      <c r="E30" s="26">
        <v>18058230</v>
      </c>
      <c r="F30" s="27">
        <v>18058230</v>
      </c>
      <c r="G30" s="27">
        <v>2967992</v>
      </c>
      <c r="H30" s="27">
        <v>1619954</v>
      </c>
      <c r="I30" s="27">
        <v>1193724</v>
      </c>
      <c r="J30" s="27">
        <v>5781670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5781670</v>
      </c>
      <c r="X30" s="27">
        <v>4514559</v>
      </c>
      <c r="Y30" s="27">
        <v>1267111</v>
      </c>
      <c r="Z30" s="7">
        <v>28.07</v>
      </c>
      <c r="AA30" s="25">
        <v>18058230</v>
      </c>
    </row>
    <row r="31" spans="1:27" ht="12.75">
      <c r="A31" s="5" t="s">
        <v>35</v>
      </c>
      <c r="B31" s="3"/>
      <c r="C31" s="22">
        <v>29103589</v>
      </c>
      <c r="D31" s="22"/>
      <c r="E31" s="23">
        <v>34149257</v>
      </c>
      <c r="F31" s="24">
        <v>34149257</v>
      </c>
      <c r="G31" s="24">
        <v>2034365</v>
      </c>
      <c r="H31" s="24">
        <v>2052496</v>
      </c>
      <c r="I31" s="24">
        <v>2251358</v>
      </c>
      <c r="J31" s="24">
        <v>6338219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6338219</v>
      </c>
      <c r="X31" s="24">
        <v>8537313</v>
      </c>
      <c r="Y31" s="24">
        <v>-2199094</v>
      </c>
      <c r="Z31" s="6">
        <v>-25.76</v>
      </c>
      <c r="AA31" s="22">
        <v>34149257</v>
      </c>
    </row>
    <row r="32" spans="1:27" ht="12.75">
      <c r="A32" s="2" t="s">
        <v>36</v>
      </c>
      <c r="B32" s="3"/>
      <c r="C32" s="19">
        <f aca="true" t="shared" si="6" ref="C32:Y32">SUM(C33:C37)</f>
        <v>36433325</v>
      </c>
      <c r="D32" s="19">
        <f>SUM(D33:D37)</f>
        <v>0</v>
      </c>
      <c r="E32" s="20">
        <f t="shared" si="6"/>
        <v>39753765</v>
      </c>
      <c r="F32" s="21">
        <f t="shared" si="6"/>
        <v>39753765</v>
      </c>
      <c r="G32" s="21">
        <f t="shared" si="6"/>
        <v>3283684</v>
      </c>
      <c r="H32" s="21">
        <f t="shared" si="6"/>
        <v>3371752</v>
      </c>
      <c r="I32" s="21">
        <f t="shared" si="6"/>
        <v>3306393</v>
      </c>
      <c r="J32" s="21">
        <f t="shared" si="6"/>
        <v>9961829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9961829</v>
      </c>
      <c r="X32" s="21">
        <f t="shared" si="6"/>
        <v>9938442</v>
      </c>
      <c r="Y32" s="21">
        <f t="shared" si="6"/>
        <v>23387</v>
      </c>
      <c r="Z32" s="4">
        <f>+IF(X32&lt;&gt;0,+(Y32/X32)*100,0)</f>
        <v>0.23531857407831125</v>
      </c>
      <c r="AA32" s="19">
        <f>SUM(AA33:AA37)</f>
        <v>39753765</v>
      </c>
    </row>
    <row r="33" spans="1:27" ht="12.75">
      <c r="A33" s="5" t="s">
        <v>37</v>
      </c>
      <c r="B33" s="3"/>
      <c r="C33" s="22">
        <v>12778172</v>
      </c>
      <c r="D33" s="22"/>
      <c r="E33" s="23">
        <v>14720797</v>
      </c>
      <c r="F33" s="24">
        <v>14720797</v>
      </c>
      <c r="G33" s="24">
        <v>1052896</v>
      </c>
      <c r="H33" s="24">
        <v>1072359</v>
      </c>
      <c r="I33" s="24">
        <v>1135630</v>
      </c>
      <c r="J33" s="24">
        <v>3260885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3260885</v>
      </c>
      <c r="X33" s="24">
        <v>3680199</v>
      </c>
      <c r="Y33" s="24">
        <v>-419314</v>
      </c>
      <c r="Z33" s="6">
        <v>-11.39</v>
      </c>
      <c r="AA33" s="22">
        <v>14720797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23655153</v>
      </c>
      <c r="D35" s="22"/>
      <c r="E35" s="23">
        <v>25032968</v>
      </c>
      <c r="F35" s="24">
        <v>25032968</v>
      </c>
      <c r="G35" s="24">
        <v>2230788</v>
      </c>
      <c r="H35" s="24">
        <v>2299393</v>
      </c>
      <c r="I35" s="24">
        <v>2170763</v>
      </c>
      <c r="J35" s="24">
        <v>6700944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6700944</v>
      </c>
      <c r="X35" s="24">
        <v>6258243</v>
      </c>
      <c r="Y35" s="24">
        <v>442701</v>
      </c>
      <c r="Z35" s="6">
        <v>7.07</v>
      </c>
      <c r="AA35" s="22">
        <v>25032968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9901673</v>
      </c>
      <c r="D38" s="19">
        <f>SUM(D39:D41)</f>
        <v>0</v>
      </c>
      <c r="E38" s="20">
        <f t="shared" si="7"/>
        <v>13284321</v>
      </c>
      <c r="F38" s="21">
        <f t="shared" si="7"/>
        <v>13284321</v>
      </c>
      <c r="G38" s="21">
        <f t="shared" si="7"/>
        <v>797162</v>
      </c>
      <c r="H38" s="21">
        <f t="shared" si="7"/>
        <v>844949</v>
      </c>
      <c r="I38" s="21">
        <f t="shared" si="7"/>
        <v>1032589</v>
      </c>
      <c r="J38" s="21">
        <f t="shared" si="7"/>
        <v>2674700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2674700</v>
      </c>
      <c r="X38" s="21">
        <f t="shared" si="7"/>
        <v>3321081</v>
      </c>
      <c r="Y38" s="21">
        <f t="shared" si="7"/>
        <v>-646381</v>
      </c>
      <c r="Z38" s="4">
        <f>+IF(X38&lt;&gt;0,+(Y38/X38)*100,0)</f>
        <v>-19.462970038972248</v>
      </c>
      <c r="AA38" s="19">
        <f>SUM(AA39:AA41)</f>
        <v>13284321</v>
      </c>
    </row>
    <row r="39" spans="1:27" ht="12.75">
      <c r="A39" s="5" t="s">
        <v>43</v>
      </c>
      <c r="B39" s="3"/>
      <c r="C39" s="22">
        <v>9901673</v>
      </c>
      <c r="D39" s="22"/>
      <c r="E39" s="23">
        <v>13284321</v>
      </c>
      <c r="F39" s="24">
        <v>13284321</v>
      </c>
      <c r="G39" s="24">
        <v>797162</v>
      </c>
      <c r="H39" s="24">
        <v>844949</v>
      </c>
      <c r="I39" s="24">
        <v>1032589</v>
      </c>
      <c r="J39" s="24">
        <v>2674700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2674700</v>
      </c>
      <c r="X39" s="24">
        <v>3321081</v>
      </c>
      <c r="Y39" s="24">
        <v>-646381</v>
      </c>
      <c r="Z39" s="6">
        <v>-19.46</v>
      </c>
      <c r="AA39" s="22">
        <v>13284321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275267522</v>
      </c>
      <c r="D42" s="19">
        <f>SUM(D43:D46)</f>
        <v>0</v>
      </c>
      <c r="E42" s="20">
        <f t="shared" si="8"/>
        <v>217740158</v>
      </c>
      <c r="F42" s="21">
        <f t="shared" si="8"/>
        <v>217740158</v>
      </c>
      <c r="G42" s="21">
        <f t="shared" si="8"/>
        <v>5646961</v>
      </c>
      <c r="H42" s="21">
        <f t="shared" si="8"/>
        <v>16645894</v>
      </c>
      <c r="I42" s="21">
        <f t="shared" si="8"/>
        <v>16064671</v>
      </c>
      <c r="J42" s="21">
        <f t="shared" si="8"/>
        <v>38357526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38357526</v>
      </c>
      <c r="X42" s="21">
        <f t="shared" si="8"/>
        <v>54435039</v>
      </c>
      <c r="Y42" s="21">
        <f t="shared" si="8"/>
        <v>-16077513</v>
      </c>
      <c r="Z42" s="4">
        <f>+IF(X42&lt;&gt;0,+(Y42/X42)*100,0)</f>
        <v>-29.535228219456222</v>
      </c>
      <c r="AA42" s="19">
        <f>SUM(AA43:AA46)</f>
        <v>217740158</v>
      </c>
    </row>
    <row r="43" spans="1:27" ht="12.75">
      <c r="A43" s="5" t="s">
        <v>47</v>
      </c>
      <c r="B43" s="3"/>
      <c r="C43" s="22">
        <v>42343782</v>
      </c>
      <c r="D43" s="22"/>
      <c r="E43" s="23">
        <v>4744420</v>
      </c>
      <c r="F43" s="24">
        <v>4744420</v>
      </c>
      <c r="G43" s="24">
        <v>343974</v>
      </c>
      <c r="H43" s="24">
        <v>29191</v>
      </c>
      <c r="I43" s="24">
        <v>557583</v>
      </c>
      <c r="J43" s="24">
        <v>930748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930748</v>
      </c>
      <c r="X43" s="24">
        <v>1186104</v>
      </c>
      <c r="Y43" s="24">
        <v>-255356</v>
      </c>
      <c r="Z43" s="6">
        <v>-21.53</v>
      </c>
      <c r="AA43" s="22">
        <v>4744420</v>
      </c>
    </row>
    <row r="44" spans="1:27" ht="12.75">
      <c r="A44" s="5" t="s">
        <v>48</v>
      </c>
      <c r="B44" s="3"/>
      <c r="C44" s="22">
        <v>211680926</v>
      </c>
      <c r="D44" s="22"/>
      <c r="E44" s="23">
        <v>186598984</v>
      </c>
      <c r="F44" s="24">
        <v>186598984</v>
      </c>
      <c r="G44" s="24">
        <v>3738367</v>
      </c>
      <c r="H44" s="24">
        <v>14441430</v>
      </c>
      <c r="I44" s="24">
        <v>13409215</v>
      </c>
      <c r="J44" s="24">
        <v>31589012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31589012</v>
      </c>
      <c r="X44" s="24">
        <v>46649745</v>
      </c>
      <c r="Y44" s="24">
        <v>-15060733</v>
      </c>
      <c r="Z44" s="6">
        <v>-32.28</v>
      </c>
      <c r="AA44" s="22">
        <v>186598984</v>
      </c>
    </row>
    <row r="45" spans="1:27" ht="12.75">
      <c r="A45" s="5" t="s">
        <v>49</v>
      </c>
      <c r="B45" s="3"/>
      <c r="C45" s="25">
        <v>16942070</v>
      </c>
      <c r="D45" s="25"/>
      <c r="E45" s="26">
        <v>18911670</v>
      </c>
      <c r="F45" s="27">
        <v>18911670</v>
      </c>
      <c r="G45" s="27">
        <v>1179973</v>
      </c>
      <c r="H45" s="27">
        <v>1570896</v>
      </c>
      <c r="I45" s="27">
        <v>1282620</v>
      </c>
      <c r="J45" s="27">
        <v>4033489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4033489</v>
      </c>
      <c r="X45" s="27">
        <v>4727919</v>
      </c>
      <c r="Y45" s="27">
        <v>-694430</v>
      </c>
      <c r="Z45" s="7">
        <v>-14.69</v>
      </c>
      <c r="AA45" s="25">
        <v>18911670</v>
      </c>
    </row>
    <row r="46" spans="1:27" ht="12.75">
      <c r="A46" s="5" t="s">
        <v>50</v>
      </c>
      <c r="B46" s="3"/>
      <c r="C46" s="22">
        <v>4300744</v>
      </c>
      <c r="D46" s="22"/>
      <c r="E46" s="23">
        <v>7485084</v>
      </c>
      <c r="F46" s="24">
        <v>7485084</v>
      </c>
      <c r="G46" s="24">
        <v>384647</v>
      </c>
      <c r="H46" s="24">
        <v>604377</v>
      </c>
      <c r="I46" s="24">
        <v>815253</v>
      </c>
      <c r="J46" s="24">
        <v>1804277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1804277</v>
      </c>
      <c r="X46" s="24">
        <v>1871271</v>
      </c>
      <c r="Y46" s="24">
        <v>-66994</v>
      </c>
      <c r="Z46" s="6">
        <v>-3.58</v>
      </c>
      <c r="AA46" s="22">
        <v>7485084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734537261</v>
      </c>
      <c r="D48" s="44">
        <f>+D28+D32+D38+D42+D47</f>
        <v>0</v>
      </c>
      <c r="E48" s="45">
        <f t="shared" si="9"/>
        <v>613285341</v>
      </c>
      <c r="F48" s="46">
        <f t="shared" si="9"/>
        <v>613285341</v>
      </c>
      <c r="G48" s="46">
        <f t="shared" si="9"/>
        <v>19047879</v>
      </c>
      <c r="H48" s="46">
        <f t="shared" si="9"/>
        <v>28914136</v>
      </c>
      <c r="I48" s="46">
        <f t="shared" si="9"/>
        <v>28203817</v>
      </c>
      <c r="J48" s="46">
        <f t="shared" si="9"/>
        <v>76165832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76165832</v>
      </c>
      <c r="X48" s="46">
        <f t="shared" si="9"/>
        <v>96780771</v>
      </c>
      <c r="Y48" s="46">
        <f t="shared" si="9"/>
        <v>-20614939</v>
      </c>
      <c r="Z48" s="47">
        <f>+IF(X48&lt;&gt;0,+(Y48/X48)*100,0)</f>
        <v>-21.300655891654348</v>
      </c>
      <c r="AA48" s="44">
        <f>+AA28+AA32+AA38+AA42+AA47</f>
        <v>613285341</v>
      </c>
    </row>
    <row r="49" spans="1:27" ht="12.75">
      <c r="A49" s="14" t="s">
        <v>58</v>
      </c>
      <c r="B49" s="15"/>
      <c r="C49" s="48">
        <f aca="true" t="shared" si="10" ref="C49:Y49">+C25-C48</f>
        <v>-31701824</v>
      </c>
      <c r="D49" s="48">
        <f>+D25-D48</f>
        <v>0</v>
      </c>
      <c r="E49" s="49">
        <f t="shared" si="10"/>
        <v>13566307</v>
      </c>
      <c r="F49" s="50">
        <f t="shared" si="10"/>
        <v>13566307</v>
      </c>
      <c r="G49" s="50">
        <f t="shared" si="10"/>
        <v>13898271</v>
      </c>
      <c r="H49" s="50">
        <f t="shared" si="10"/>
        <v>-5172811</v>
      </c>
      <c r="I49" s="50">
        <f t="shared" si="10"/>
        <v>-1725545</v>
      </c>
      <c r="J49" s="50">
        <f t="shared" si="10"/>
        <v>6999915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6999915</v>
      </c>
      <c r="X49" s="50">
        <f>IF(F25=F48,0,X25-X48)</f>
        <v>59932146</v>
      </c>
      <c r="Y49" s="50">
        <f t="shared" si="10"/>
        <v>-52932231</v>
      </c>
      <c r="Z49" s="51">
        <f>+IF(X49&lt;&gt;0,+(Y49/X49)*100,0)</f>
        <v>-88.32026638925961</v>
      </c>
      <c r="AA49" s="48">
        <f>+AA25-AA48</f>
        <v>13566307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521116000</v>
      </c>
      <c r="F5" s="21">
        <f t="shared" si="0"/>
        <v>521116000</v>
      </c>
      <c r="G5" s="21">
        <f t="shared" si="0"/>
        <v>132681357</v>
      </c>
      <c r="H5" s="21">
        <f t="shared" si="0"/>
        <v>51466000</v>
      </c>
      <c r="I5" s="21">
        <f t="shared" si="0"/>
        <v>7757000</v>
      </c>
      <c r="J5" s="21">
        <f t="shared" si="0"/>
        <v>191904357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191904357</v>
      </c>
      <c r="X5" s="21">
        <f t="shared" si="0"/>
        <v>124881750</v>
      </c>
      <c r="Y5" s="21">
        <f t="shared" si="0"/>
        <v>67022607</v>
      </c>
      <c r="Z5" s="4">
        <f>+IF(X5&lt;&gt;0,+(Y5/X5)*100,0)</f>
        <v>53.668856338095836</v>
      </c>
      <c r="AA5" s="19">
        <f>SUM(AA6:AA8)</f>
        <v>521116000</v>
      </c>
    </row>
    <row r="6" spans="1:27" ht="12.75">
      <c r="A6" s="5" t="s">
        <v>33</v>
      </c>
      <c r="B6" s="3"/>
      <c r="C6" s="22"/>
      <c r="D6" s="22"/>
      <c r="E6" s="23"/>
      <c r="F6" s="24"/>
      <c r="G6" s="24">
        <v>131253277</v>
      </c>
      <c r="H6" s="24"/>
      <c r="I6" s="24"/>
      <c r="J6" s="24">
        <v>131253277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131253277</v>
      </c>
      <c r="X6" s="24"/>
      <c r="Y6" s="24">
        <v>131253277</v>
      </c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521116000</v>
      </c>
      <c r="F7" s="27">
        <v>521116000</v>
      </c>
      <c r="G7" s="27">
        <v>1428080</v>
      </c>
      <c r="H7" s="27">
        <v>51466000</v>
      </c>
      <c r="I7" s="27">
        <v>7757000</v>
      </c>
      <c r="J7" s="27">
        <v>60651080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60651080</v>
      </c>
      <c r="X7" s="27">
        <v>124881750</v>
      </c>
      <c r="Y7" s="27">
        <v>-64230670</v>
      </c>
      <c r="Z7" s="7">
        <v>-51.43</v>
      </c>
      <c r="AA7" s="25">
        <v>521116000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1025000</v>
      </c>
      <c r="F9" s="21">
        <f t="shared" si="1"/>
        <v>1025000</v>
      </c>
      <c r="G9" s="21">
        <f t="shared" si="1"/>
        <v>12650</v>
      </c>
      <c r="H9" s="21">
        <f t="shared" si="1"/>
        <v>40000</v>
      </c>
      <c r="I9" s="21">
        <f t="shared" si="1"/>
        <v>20000</v>
      </c>
      <c r="J9" s="21">
        <f t="shared" si="1"/>
        <v>72650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72650</v>
      </c>
      <c r="X9" s="21">
        <f t="shared" si="1"/>
        <v>1975749</v>
      </c>
      <c r="Y9" s="21">
        <f t="shared" si="1"/>
        <v>-1903099</v>
      </c>
      <c r="Z9" s="4">
        <f>+IF(X9&lt;&gt;0,+(Y9/X9)*100,0)</f>
        <v>-96.32291348749258</v>
      </c>
      <c r="AA9" s="19">
        <f>SUM(AA10:AA14)</f>
        <v>1025000</v>
      </c>
    </row>
    <row r="10" spans="1:27" ht="12.75">
      <c r="A10" s="5" t="s">
        <v>37</v>
      </c>
      <c r="B10" s="3"/>
      <c r="C10" s="22"/>
      <c r="D10" s="22"/>
      <c r="E10" s="23">
        <v>525000</v>
      </c>
      <c r="F10" s="24">
        <v>525000</v>
      </c>
      <c r="G10" s="24">
        <v>7950</v>
      </c>
      <c r="H10" s="24">
        <v>27000</v>
      </c>
      <c r="I10" s="24">
        <v>11000</v>
      </c>
      <c r="J10" s="24">
        <v>45950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45950</v>
      </c>
      <c r="X10" s="24">
        <v>483999</v>
      </c>
      <c r="Y10" s="24">
        <v>-438049</v>
      </c>
      <c r="Z10" s="6">
        <v>-90.51</v>
      </c>
      <c r="AA10" s="22">
        <v>525000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500000</v>
      </c>
      <c r="F12" s="24">
        <v>500000</v>
      </c>
      <c r="G12" s="24">
        <v>4700</v>
      </c>
      <c r="H12" s="24">
        <v>13000</v>
      </c>
      <c r="I12" s="24">
        <v>9000</v>
      </c>
      <c r="J12" s="24">
        <v>26700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26700</v>
      </c>
      <c r="X12" s="24">
        <v>1491750</v>
      </c>
      <c r="Y12" s="24">
        <v>-1465050</v>
      </c>
      <c r="Z12" s="6">
        <v>-98.21</v>
      </c>
      <c r="AA12" s="22">
        <v>500000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7500000</v>
      </c>
      <c r="F15" s="21">
        <f t="shared" si="2"/>
        <v>7500000</v>
      </c>
      <c r="G15" s="21">
        <f t="shared" si="2"/>
        <v>0</v>
      </c>
      <c r="H15" s="21">
        <f t="shared" si="2"/>
        <v>97000</v>
      </c>
      <c r="I15" s="21">
        <f t="shared" si="2"/>
        <v>605000</v>
      </c>
      <c r="J15" s="21">
        <f t="shared" si="2"/>
        <v>702000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702000</v>
      </c>
      <c r="X15" s="21">
        <f t="shared" si="2"/>
        <v>3524250</v>
      </c>
      <c r="Y15" s="21">
        <f t="shared" si="2"/>
        <v>-2822250</v>
      </c>
      <c r="Z15" s="4">
        <f>+IF(X15&lt;&gt;0,+(Y15/X15)*100,0)</f>
        <v>-80.08086826984466</v>
      </c>
      <c r="AA15" s="19">
        <f>SUM(AA16:AA18)</f>
        <v>7500000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3035499</v>
      </c>
      <c r="Y16" s="24">
        <v>-3035499</v>
      </c>
      <c r="Z16" s="6">
        <v>-100</v>
      </c>
      <c r="AA16" s="22"/>
    </row>
    <row r="17" spans="1:27" ht="12.75">
      <c r="A17" s="5" t="s">
        <v>44</v>
      </c>
      <c r="B17" s="3"/>
      <c r="C17" s="22"/>
      <c r="D17" s="22"/>
      <c r="E17" s="23">
        <v>7500000</v>
      </c>
      <c r="F17" s="24">
        <v>7500000</v>
      </c>
      <c r="G17" s="24"/>
      <c r="H17" s="24">
        <v>97000</v>
      </c>
      <c r="I17" s="24">
        <v>605000</v>
      </c>
      <c r="J17" s="24">
        <v>702000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702000</v>
      </c>
      <c r="X17" s="24">
        <v>488751</v>
      </c>
      <c r="Y17" s="24">
        <v>213249</v>
      </c>
      <c r="Z17" s="6">
        <v>43.63</v>
      </c>
      <c r="AA17" s="22">
        <v>7500000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26651000</v>
      </c>
      <c r="F19" s="21">
        <f t="shared" si="3"/>
        <v>26651000</v>
      </c>
      <c r="G19" s="21">
        <f t="shared" si="3"/>
        <v>17093870</v>
      </c>
      <c r="H19" s="21">
        <f t="shared" si="3"/>
        <v>6596000</v>
      </c>
      <c r="I19" s="21">
        <f t="shared" si="3"/>
        <v>12546000</v>
      </c>
      <c r="J19" s="21">
        <f t="shared" si="3"/>
        <v>36235870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36235870</v>
      </c>
      <c r="X19" s="21">
        <f t="shared" si="3"/>
        <v>10133247</v>
      </c>
      <c r="Y19" s="21">
        <f t="shared" si="3"/>
        <v>26102623</v>
      </c>
      <c r="Z19" s="4">
        <f>+IF(X19&lt;&gt;0,+(Y19/X19)*100,0)</f>
        <v>257.59386897408103</v>
      </c>
      <c r="AA19" s="19">
        <f>SUM(AA20:AA23)</f>
        <v>26651000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>
        <v>23698000</v>
      </c>
      <c r="F21" s="24">
        <v>23698000</v>
      </c>
      <c r="G21" s="24">
        <v>13560038</v>
      </c>
      <c r="H21" s="24">
        <v>3418000</v>
      </c>
      <c r="I21" s="24">
        <v>9268000</v>
      </c>
      <c r="J21" s="24">
        <v>26246038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26246038</v>
      </c>
      <c r="X21" s="24">
        <v>9220749</v>
      </c>
      <c r="Y21" s="24">
        <v>17025289</v>
      </c>
      <c r="Z21" s="6">
        <v>184.64</v>
      </c>
      <c r="AA21" s="22">
        <v>23698000</v>
      </c>
    </row>
    <row r="22" spans="1:27" ht="12.75">
      <c r="A22" s="5" t="s">
        <v>49</v>
      </c>
      <c r="B22" s="3"/>
      <c r="C22" s="25"/>
      <c r="D22" s="25"/>
      <c r="E22" s="26">
        <v>438000</v>
      </c>
      <c r="F22" s="27">
        <v>438000</v>
      </c>
      <c r="G22" s="27">
        <v>2992733</v>
      </c>
      <c r="H22" s="27">
        <v>2628000</v>
      </c>
      <c r="I22" s="27">
        <v>2728000</v>
      </c>
      <c r="J22" s="27">
        <v>8348733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8348733</v>
      </c>
      <c r="X22" s="27">
        <v>519999</v>
      </c>
      <c r="Y22" s="27">
        <v>7828734</v>
      </c>
      <c r="Z22" s="7">
        <v>1505.53</v>
      </c>
      <c r="AA22" s="25">
        <v>438000</v>
      </c>
    </row>
    <row r="23" spans="1:27" ht="12.75">
      <c r="A23" s="5" t="s">
        <v>50</v>
      </c>
      <c r="B23" s="3"/>
      <c r="C23" s="22"/>
      <c r="D23" s="22"/>
      <c r="E23" s="23">
        <v>2515000</v>
      </c>
      <c r="F23" s="24">
        <v>2515000</v>
      </c>
      <c r="G23" s="24">
        <v>541099</v>
      </c>
      <c r="H23" s="24">
        <v>550000</v>
      </c>
      <c r="I23" s="24">
        <v>550000</v>
      </c>
      <c r="J23" s="24">
        <v>1641099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1641099</v>
      </c>
      <c r="X23" s="24">
        <v>392499</v>
      </c>
      <c r="Y23" s="24">
        <v>1248600</v>
      </c>
      <c r="Z23" s="6">
        <v>318.12</v>
      </c>
      <c r="AA23" s="22">
        <v>2515000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556292000</v>
      </c>
      <c r="F25" s="46">
        <f t="shared" si="4"/>
        <v>556292000</v>
      </c>
      <c r="G25" s="46">
        <f t="shared" si="4"/>
        <v>149787877</v>
      </c>
      <c r="H25" s="46">
        <f t="shared" si="4"/>
        <v>58199000</v>
      </c>
      <c r="I25" s="46">
        <f t="shared" si="4"/>
        <v>20928000</v>
      </c>
      <c r="J25" s="46">
        <f t="shared" si="4"/>
        <v>228914877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228914877</v>
      </c>
      <c r="X25" s="46">
        <f t="shared" si="4"/>
        <v>140514996</v>
      </c>
      <c r="Y25" s="46">
        <f t="shared" si="4"/>
        <v>88399881</v>
      </c>
      <c r="Z25" s="47">
        <f>+IF(X25&lt;&gt;0,+(Y25/X25)*100,0)</f>
        <v>62.911350045514006</v>
      </c>
      <c r="AA25" s="44">
        <f>+AA5+AA9+AA15+AA19+AA24</f>
        <v>556292000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342044158</v>
      </c>
      <c r="F28" s="21">
        <f t="shared" si="5"/>
        <v>342044158</v>
      </c>
      <c r="G28" s="21">
        <f t="shared" si="5"/>
        <v>10655205</v>
      </c>
      <c r="H28" s="21">
        <f t="shared" si="5"/>
        <v>11487281</v>
      </c>
      <c r="I28" s="21">
        <f t="shared" si="5"/>
        <v>17122384</v>
      </c>
      <c r="J28" s="21">
        <f t="shared" si="5"/>
        <v>39264870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39264870</v>
      </c>
      <c r="X28" s="21">
        <f t="shared" si="5"/>
        <v>85510965</v>
      </c>
      <c r="Y28" s="21">
        <f t="shared" si="5"/>
        <v>-46246095</v>
      </c>
      <c r="Z28" s="4">
        <f>+IF(X28&lt;&gt;0,+(Y28/X28)*100,0)</f>
        <v>-54.08206421246678</v>
      </c>
      <c r="AA28" s="19">
        <f>SUM(AA29:AA31)</f>
        <v>342044158</v>
      </c>
    </row>
    <row r="29" spans="1:27" ht="12.75">
      <c r="A29" s="5" t="s">
        <v>33</v>
      </c>
      <c r="B29" s="3"/>
      <c r="C29" s="22"/>
      <c r="D29" s="22"/>
      <c r="E29" s="23">
        <v>48995210</v>
      </c>
      <c r="F29" s="24">
        <v>48995210</v>
      </c>
      <c r="G29" s="24">
        <v>2925772</v>
      </c>
      <c r="H29" s="24">
        <v>3848724</v>
      </c>
      <c r="I29" s="24">
        <v>4551351</v>
      </c>
      <c r="J29" s="24">
        <v>11325847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11325847</v>
      </c>
      <c r="X29" s="24">
        <v>12243975</v>
      </c>
      <c r="Y29" s="24">
        <v>-918128</v>
      </c>
      <c r="Z29" s="6">
        <v>-7.5</v>
      </c>
      <c r="AA29" s="22">
        <v>48995210</v>
      </c>
    </row>
    <row r="30" spans="1:27" ht="12.75">
      <c r="A30" s="5" t="s">
        <v>34</v>
      </c>
      <c r="B30" s="3"/>
      <c r="C30" s="25"/>
      <c r="D30" s="25"/>
      <c r="E30" s="26">
        <v>248254322</v>
      </c>
      <c r="F30" s="27">
        <v>248254322</v>
      </c>
      <c r="G30" s="27">
        <v>4931489</v>
      </c>
      <c r="H30" s="27">
        <v>3619547</v>
      </c>
      <c r="I30" s="27">
        <v>6860007</v>
      </c>
      <c r="J30" s="27">
        <v>15411043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15411043</v>
      </c>
      <c r="X30" s="27">
        <v>62068332</v>
      </c>
      <c r="Y30" s="27">
        <v>-46657289</v>
      </c>
      <c r="Z30" s="7">
        <v>-75.17</v>
      </c>
      <c r="AA30" s="25">
        <v>248254322</v>
      </c>
    </row>
    <row r="31" spans="1:27" ht="12.75">
      <c r="A31" s="5" t="s">
        <v>35</v>
      </c>
      <c r="B31" s="3"/>
      <c r="C31" s="22"/>
      <c r="D31" s="22"/>
      <c r="E31" s="23">
        <v>44794626</v>
      </c>
      <c r="F31" s="24">
        <v>44794626</v>
      </c>
      <c r="G31" s="24">
        <v>2797944</v>
      </c>
      <c r="H31" s="24">
        <v>4019010</v>
      </c>
      <c r="I31" s="24">
        <v>5711026</v>
      </c>
      <c r="J31" s="24">
        <v>12527980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12527980</v>
      </c>
      <c r="X31" s="24">
        <v>11198658</v>
      </c>
      <c r="Y31" s="24">
        <v>1329322</v>
      </c>
      <c r="Z31" s="6">
        <v>11.87</v>
      </c>
      <c r="AA31" s="22">
        <v>44794626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125014173</v>
      </c>
      <c r="F32" s="21">
        <f t="shared" si="6"/>
        <v>125014173</v>
      </c>
      <c r="G32" s="21">
        <f t="shared" si="6"/>
        <v>7212787</v>
      </c>
      <c r="H32" s="21">
        <f t="shared" si="6"/>
        <v>11832411</v>
      </c>
      <c r="I32" s="21">
        <f t="shared" si="6"/>
        <v>15882474</v>
      </c>
      <c r="J32" s="21">
        <f t="shared" si="6"/>
        <v>34927672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34927672</v>
      </c>
      <c r="X32" s="21">
        <f t="shared" si="6"/>
        <v>31253544</v>
      </c>
      <c r="Y32" s="21">
        <f t="shared" si="6"/>
        <v>3674128</v>
      </c>
      <c r="Z32" s="4">
        <f>+IF(X32&lt;&gt;0,+(Y32/X32)*100,0)</f>
        <v>11.755876389570412</v>
      </c>
      <c r="AA32" s="19">
        <f>SUM(AA33:AA37)</f>
        <v>125014173</v>
      </c>
    </row>
    <row r="33" spans="1:27" ht="12.75">
      <c r="A33" s="5" t="s">
        <v>37</v>
      </c>
      <c r="B33" s="3"/>
      <c r="C33" s="22"/>
      <c r="D33" s="22"/>
      <c r="E33" s="23">
        <v>34534352</v>
      </c>
      <c r="F33" s="24">
        <v>34534352</v>
      </c>
      <c r="G33" s="24">
        <v>2804146</v>
      </c>
      <c r="H33" s="24">
        <v>2110249</v>
      </c>
      <c r="I33" s="24">
        <v>2661201</v>
      </c>
      <c r="J33" s="24">
        <v>7575596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7575596</v>
      </c>
      <c r="X33" s="24">
        <v>8633589</v>
      </c>
      <c r="Y33" s="24">
        <v>-1057993</v>
      </c>
      <c r="Z33" s="6">
        <v>-12.25</v>
      </c>
      <c r="AA33" s="22">
        <v>34534352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89574821</v>
      </c>
      <c r="F35" s="24">
        <v>89574821</v>
      </c>
      <c r="G35" s="24">
        <v>4346343</v>
      </c>
      <c r="H35" s="24">
        <v>9722162</v>
      </c>
      <c r="I35" s="24">
        <v>13152381</v>
      </c>
      <c r="J35" s="24">
        <v>27220886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27220886</v>
      </c>
      <c r="X35" s="24">
        <v>22393704</v>
      </c>
      <c r="Y35" s="24">
        <v>4827182</v>
      </c>
      <c r="Z35" s="6">
        <v>21.56</v>
      </c>
      <c r="AA35" s="22">
        <v>89574821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226251</v>
      </c>
      <c r="Y36" s="24">
        <v>-226251</v>
      </c>
      <c r="Z36" s="6">
        <v>-100</v>
      </c>
      <c r="AA36" s="22"/>
    </row>
    <row r="37" spans="1:27" ht="12.75">
      <c r="A37" s="5" t="s">
        <v>41</v>
      </c>
      <c r="B37" s="3"/>
      <c r="C37" s="25"/>
      <c r="D37" s="25"/>
      <c r="E37" s="26">
        <v>905000</v>
      </c>
      <c r="F37" s="27">
        <v>905000</v>
      </c>
      <c r="G37" s="27">
        <v>62298</v>
      </c>
      <c r="H37" s="27"/>
      <c r="I37" s="27">
        <v>68892</v>
      </c>
      <c r="J37" s="27">
        <v>131190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131190</v>
      </c>
      <c r="X37" s="27"/>
      <c r="Y37" s="27">
        <v>131190</v>
      </c>
      <c r="Z37" s="7">
        <v>0</v>
      </c>
      <c r="AA37" s="25">
        <v>905000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32971931</v>
      </c>
      <c r="F38" s="21">
        <f t="shared" si="7"/>
        <v>32971931</v>
      </c>
      <c r="G38" s="21">
        <f t="shared" si="7"/>
        <v>2348998</v>
      </c>
      <c r="H38" s="21">
        <f t="shared" si="7"/>
        <v>4382363</v>
      </c>
      <c r="I38" s="21">
        <f t="shared" si="7"/>
        <v>5429595</v>
      </c>
      <c r="J38" s="21">
        <f t="shared" si="7"/>
        <v>12160956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12160956</v>
      </c>
      <c r="X38" s="21">
        <f t="shared" si="7"/>
        <v>8242983</v>
      </c>
      <c r="Y38" s="21">
        <f t="shared" si="7"/>
        <v>3917973</v>
      </c>
      <c r="Z38" s="4">
        <f>+IF(X38&lt;&gt;0,+(Y38/X38)*100,0)</f>
        <v>47.531009101923416</v>
      </c>
      <c r="AA38" s="19">
        <f>SUM(AA39:AA41)</f>
        <v>32971931</v>
      </c>
    </row>
    <row r="39" spans="1:27" ht="12.75">
      <c r="A39" s="5" t="s">
        <v>43</v>
      </c>
      <c r="B39" s="3"/>
      <c r="C39" s="22"/>
      <c r="D39" s="22"/>
      <c r="E39" s="23">
        <v>24762628</v>
      </c>
      <c r="F39" s="24">
        <v>24762628</v>
      </c>
      <c r="G39" s="24">
        <v>1676135</v>
      </c>
      <c r="H39" s="24">
        <v>3731760</v>
      </c>
      <c r="I39" s="24">
        <v>4854309</v>
      </c>
      <c r="J39" s="24">
        <v>10262204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10262204</v>
      </c>
      <c r="X39" s="24">
        <v>6190656</v>
      </c>
      <c r="Y39" s="24">
        <v>4071548</v>
      </c>
      <c r="Z39" s="6">
        <v>65.77</v>
      </c>
      <c r="AA39" s="22">
        <v>24762628</v>
      </c>
    </row>
    <row r="40" spans="1:27" ht="12.75">
      <c r="A40" s="5" t="s">
        <v>44</v>
      </c>
      <c r="B40" s="3"/>
      <c r="C40" s="22"/>
      <c r="D40" s="22"/>
      <c r="E40" s="23">
        <v>8209303</v>
      </c>
      <c r="F40" s="24">
        <v>8209303</v>
      </c>
      <c r="G40" s="24">
        <v>672863</v>
      </c>
      <c r="H40" s="24">
        <v>650603</v>
      </c>
      <c r="I40" s="24">
        <v>575286</v>
      </c>
      <c r="J40" s="24">
        <v>1898752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1898752</v>
      </c>
      <c r="X40" s="24">
        <v>2052327</v>
      </c>
      <c r="Y40" s="24">
        <v>-153575</v>
      </c>
      <c r="Z40" s="6">
        <v>-7.48</v>
      </c>
      <c r="AA40" s="22">
        <v>8209303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121227738</v>
      </c>
      <c r="F42" s="21">
        <f t="shared" si="8"/>
        <v>121227738</v>
      </c>
      <c r="G42" s="21">
        <f t="shared" si="8"/>
        <v>5339458</v>
      </c>
      <c r="H42" s="21">
        <f t="shared" si="8"/>
        <v>9534976</v>
      </c>
      <c r="I42" s="21">
        <f t="shared" si="8"/>
        <v>11057639</v>
      </c>
      <c r="J42" s="21">
        <f t="shared" si="8"/>
        <v>25932073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25932073</v>
      </c>
      <c r="X42" s="21">
        <f t="shared" si="8"/>
        <v>32904762</v>
      </c>
      <c r="Y42" s="21">
        <f t="shared" si="8"/>
        <v>-6972689</v>
      </c>
      <c r="Z42" s="4">
        <f>+IF(X42&lt;&gt;0,+(Y42/X42)*100,0)</f>
        <v>-21.190516436496335</v>
      </c>
      <c r="AA42" s="19">
        <f>SUM(AA43:AA46)</f>
        <v>121227738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>
        <v>73455750</v>
      </c>
      <c r="F44" s="24">
        <v>73455750</v>
      </c>
      <c r="G44" s="24">
        <v>3221792</v>
      </c>
      <c r="H44" s="24">
        <v>6519074</v>
      </c>
      <c r="I44" s="24">
        <v>3271194</v>
      </c>
      <c r="J44" s="24">
        <v>13012060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13012060</v>
      </c>
      <c r="X44" s="24">
        <v>18363918</v>
      </c>
      <c r="Y44" s="24">
        <v>-5351858</v>
      </c>
      <c r="Z44" s="6">
        <v>-29.14</v>
      </c>
      <c r="AA44" s="22">
        <v>73455750</v>
      </c>
    </row>
    <row r="45" spans="1:27" ht="12.75">
      <c r="A45" s="5" t="s">
        <v>49</v>
      </c>
      <c r="B45" s="3"/>
      <c r="C45" s="25"/>
      <c r="D45" s="25"/>
      <c r="E45" s="26">
        <v>33672610</v>
      </c>
      <c r="F45" s="27">
        <v>33672610</v>
      </c>
      <c r="G45" s="27">
        <v>1521927</v>
      </c>
      <c r="H45" s="27">
        <v>2512102</v>
      </c>
      <c r="I45" s="27">
        <v>7186868</v>
      </c>
      <c r="J45" s="27">
        <v>11220897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11220897</v>
      </c>
      <c r="X45" s="27">
        <v>11016000</v>
      </c>
      <c r="Y45" s="27">
        <v>204897</v>
      </c>
      <c r="Z45" s="7">
        <v>1.86</v>
      </c>
      <c r="AA45" s="25">
        <v>33672610</v>
      </c>
    </row>
    <row r="46" spans="1:27" ht="12.75">
      <c r="A46" s="5" t="s">
        <v>50</v>
      </c>
      <c r="B46" s="3"/>
      <c r="C46" s="22"/>
      <c r="D46" s="22"/>
      <c r="E46" s="23">
        <v>14099378</v>
      </c>
      <c r="F46" s="24">
        <v>14099378</v>
      </c>
      <c r="G46" s="24">
        <v>595739</v>
      </c>
      <c r="H46" s="24">
        <v>503800</v>
      </c>
      <c r="I46" s="24">
        <v>599577</v>
      </c>
      <c r="J46" s="24">
        <v>1699116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1699116</v>
      </c>
      <c r="X46" s="24">
        <v>3524844</v>
      </c>
      <c r="Y46" s="24">
        <v>-1825728</v>
      </c>
      <c r="Z46" s="6">
        <v>-51.8</v>
      </c>
      <c r="AA46" s="22">
        <v>14099378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621258000</v>
      </c>
      <c r="F48" s="46">
        <f t="shared" si="9"/>
        <v>621258000</v>
      </c>
      <c r="G48" s="46">
        <f t="shared" si="9"/>
        <v>25556448</v>
      </c>
      <c r="H48" s="46">
        <f t="shared" si="9"/>
        <v>37237031</v>
      </c>
      <c r="I48" s="46">
        <f t="shared" si="9"/>
        <v>49492092</v>
      </c>
      <c r="J48" s="46">
        <f t="shared" si="9"/>
        <v>112285571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112285571</v>
      </c>
      <c r="X48" s="46">
        <f t="shared" si="9"/>
        <v>157912254</v>
      </c>
      <c r="Y48" s="46">
        <f t="shared" si="9"/>
        <v>-45626683</v>
      </c>
      <c r="Z48" s="47">
        <f>+IF(X48&lt;&gt;0,+(Y48/X48)*100,0)</f>
        <v>-28.893693709165852</v>
      </c>
      <c r="AA48" s="44">
        <f>+AA28+AA32+AA38+AA42+AA47</f>
        <v>621258000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-64966000</v>
      </c>
      <c r="F49" s="50">
        <f t="shared" si="10"/>
        <v>-64966000</v>
      </c>
      <c r="G49" s="50">
        <f t="shared" si="10"/>
        <v>124231429</v>
      </c>
      <c r="H49" s="50">
        <f t="shared" si="10"/>
        <v>20961969</v>
      </c>
      <c r="I49" s="50">
        <f t="shared" si="10"/>
        <v>-28564092</v>
      </c>
      <c r="J49" s="50">
        <f t="shared" si="10"/>
        <v>116629306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116629306</v>
      </c>
      <c r="X49" s="50">
        <f>IF(F25=F48,0,X25-X48)</f>
        <v>-17397258</v>
      </c>
      <c r="Y49" s="50">
        <f t="shared" si="10"/>
        <v>134026564</v>
      </c>
      <c r="Z49" s="51">
        <f>+IF(X49&lt;&gt;0,+(Y49/X49)*100,0)</f>
        <v>-770.3890118776188</v>
      </c>
      <c r="AA49" s="48">
        <f>+AA25-AA48</f>
        <v>-64966000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381672572</v>
      </c>
      <c r="D5" s="19">
        <f>SUM(D6:D8)</f>
        <v>0</v>
      </c>
      <c r="E5" s="20">
        <f t="shared" si="0"/>
        <v>355564118</v>
      </c>
      <c r="F5" s="21">
        <f t="shared" si="0"/>
        <v>355564118</v>
      </c>
      <c r="G5" s="21">
        <f t="shared" si="0"/>
        <v>142366622</v>
      </c>
      <c r="H5" s="21">
        <f t="shared" si="0"/>
        <v>2103475</v>
      </c>
      <c r="I5" s="21">
        <f t="shared" si="0"/>
        <v>1296483</v>
      </c>
      <c r="J5" s="21">
        <f t="shared" si="0"/>
        <v>145766580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145766580</v>
      </c>
      <c r="X5" s="21">
        <f t="shared" si="0"/>
        <v>140757627</v>
      </c>
      <c r="Y5" s="21">
        <f t="shared" si="0"/>
        <v>5008953</v>
      </c>
      <c r="Z5" s="4">
        <f>+IF(X5&lt;&gt;0,+(Y5/X5)*100,0)</f>
        <v>3.558565959626472</v>
      </c>
      <c r="AA5" s="19">
        <f>SUM(AA6:AA8)</f>
        <v>355564118</v>
      </c>
    </row>
    <row r="6" spans="1:27" ht="12.75">
      <c r="A6" s="5" t="s">
        <v>33</v>
      </c>
      <c r="B6" s="3"/>
      <c r="C6" s="22">
        <v>2319</v>
      </c>
      <c r="D6" s="22"/>
      <c r="E6" s="23">
        <v>21000</v>
      </c>
      <c r="F6" s="24">
        <v>21000</v>
      </c>
      <c r="G6" s="24">
        <v>44</v>
      </c>
      <c r="H6" s="24"/>
      <c r="I6" s="24"/>
      <c r="J6" s="24">
        <v>44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</v>
      </c>
      <c r="X6" s="24">
        <v>5250</v>
      </c>
      <c r="Y6" s="24">
        <v>-5206</v>
      </c>
      <c r="Z6" s="6">
        <v>-99.16</v>
      </c>
      <c r="AA6" s="22">
        <v>21000</v>
      </c>
    </row>
    <row r="7" spans="1:27" ht="12.75">
      <c r="A7" s="5" t="s">
        <v>34</v>
      </c>
      <c r="B7" s="3"/>
      <c r="C7" s="25">
        <v>381667161</v>
      </c>
      <c r="D7" s="25"/>
      <c r="E7" s="26">
        <v>355543118</v>
      </c>
      <c r="F7" s="27">
        <v>355543118</v>
      </c>
      <c r="G7" s="27">
        <v>142366578</v>
      </c>
      <c r="H7" s="27">
        <v>2103475</v>
      </c>
      <c r="I7" s="27">
        <v>1296483</v>
      </c>
      <c r="J7" s="27">
        <v>145766536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145766536</v>
      </c>
      <c r="X7" s="27">
        <v>140752377</v>
      </c>
      <c r="Y7" s="27">
        <v>5014159</v>
      </c>
      <c r="Z7" s="7">
        <v>3.56</v>
      </c>
      <c r="AA7" s="25">
        <v>355543118</v>
      </c>
    </row>
    <row r="8" spans="1:27" ht="12.75">
      <c r="A8" s="5" t="s">
        <v>35</v>
      </c>
      <c r="B8" s="3"/>
      <c r="C8" s="22">
        <v>3092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71615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>
        <v>70175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1440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20819</v>
      </c>
      <c r="D15" s="19">
        <f>SUM(D16:D18)</f>
        <v>0</v>
      </c>
      <c r="E15" s="20">
        <f t="shared" si="2"/>
        <v>2318000</v>
      </c>
      <c r="F15" s="21">
        <f t="shared" si="2"/>
        <v>2318000</v>
      </c>
      <c r="G15" s="21">
        <f t="shared" si="2"/>
        <v>48246</v>
      </c>
      <c r="H15" s="21">
        <f t="shared" si="2"/>
        <v>4386</v>
      </c>
      <c r="I15" s="21">
        <f t="shared" si="2"/>
        <v>17544</v>
      </c>
      <c r="J15" s="21">
        <f t="shared" si="2"/>
        <v>70176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70176</v>
      </c>
      <c r="X15" s="21">
        <f t="shared" si="2"/>
        <v>772666</v>
      </c>
      <c r="Y15" s="21">
        <f t="shared" si="2"/>
        <v>-702490</v>
      </c>
      <c r="Z15" s="4">
        <f>+IF(X15&lt;&gt;0,+(Y15/X15)*100,0)</f>
        <v>-90.91767982543557</v>
      </c>
      <c r="AA15" s="19">
        <f>SUM(AA16:AA18)</f>
        <v>2318000</v>
      </c>
    </row>
    <row r="16" spans="1:27" ht="12.75">
      <c r="A16" s="5" t="s">
        <v>43</v>
      </c>
      <c r="B16" s="3"/>
      <c r="C16" s="22">
        <v>20819</v>
      </c>
      <c r="D16" s="22"/>
      <c r="E16" s="23">
        <v>2318000</v>
      </c>
      <c r="F16" s="24">
        <v>2318000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772666</v>
      </c>
      <c r="Y16" s="24">
        <v>-772666</v>
      </c>
      <c r="Z16" s="6">
        <v>-100</v>
      </c>
      <c r="AA16" s="22">
        <v>2318000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>
        <v>48246</v>
      </c>
      <c r="H18" s="24">
        <v>4386</v>
      </c>
      <c r="I18" s="24">
        <v>17544</v>
      </c>
      <c r="J18" s="24">
        <v>70176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70176</v>
      </c>
      <c r="X18" s="24"/>
      <c r="Y18" s="24">
        <v>70176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381765006</v>
      </c>
      <c r="D25" s="44">
        <f>+D5+D9+D15+D19+D24</f>
        <v>0</v>
      </c>
      <c r="E25" s="45">
        <f t="shared" si="4"/>
        <v>357882118</v>
      </c>
      <c r="F25" s="46">
        <f t="shared" si="4"/>
        <v>357882118</v>
      </c>
      <c r="G25" s="46">
        <f t="shared" si="4"/>
        <v>142414868</v>
      </c>
      <c r="H25" s="46">
        <f t="shared" si="4"/>
        <v>2107861</v>
      </c>
      <c r="I25" s="46">
        <f t="shared" si="4"/>
        <v>1314027</v>
      </c>
      <c r="J25" s="46">
        <f t="shared" si="4"/>
        <v>145836756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145836756</v>
      </c>
      <c r="X25" s="46">
        <f t="shared" si="4"/>
        <v>141530293</v>
      </c>
      <c r="Y25" s="46">
        <f t="shared" si="4"/>
        <v>4306463</v>
      </c>
      <c r="Z25" s="47">
        <f>+IF(X25&lt;&gt;0,+(Y25/X25)*100,0)</f>
        <v>3.0427853350095164</v>
      </c>
      <c r="AA25" s="44">
        <f>+AA5+AA9+AA15+AA19+AA24</f>
        <v>357882118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111140777</v>
      </c>
      <c r="D28" s="19">
        <f>SUM(D29:D31)</f>
        <v>0</v>
      </c>
      <c r="E28" s="20">
        <f t="shared" si="5"/>
        <v>147359884</v>
      </c>
      <c r="F28" s="21">
        <f t="shared" si="5"/>
        <v>154803098</v>
      </c>
      <c r="G28" s="21">
        <f t="shared" si="5"/>
        <v>5946653</v>
      </c>
      <c r="H28" s="21">
        <f t="shared" si="5"/>
        <v>9614284</v>
      </c>
      <c r="I28" s="21">
        <f t="shared" si="5"/>
        <v>9959496</v>
      </c>
      <c r="J28" s="21">
        <f t="shared" si="5"/>
        <v>25520433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25520433</v>
      </c>
      <c r="X28" s="21">
        <f t="shared" si="5"/>
        <v>38650233</v>
      </c>
      <c r="Y28" s="21">
        <f t="shared" si="5"/>
        <v>-13129800</v>
      </c>
      <c r="Z28" s="4">
        <f>+IF(X28&lt;&gt;0,+(Y28/X28)*100,0)</f>
        <v>-33.970817200506914</v>
      </c>
      <c r="AA28" s="19">
        <f>SUM(AA29:AA31)</f>
        <v>154803098</v>
      </c>
    </row>
    <row r="29" spans="1:27" ht="12.75">
      <c r="A29" s="5" t="s">
        <v>33</v>
      </c>
      <c r="B29" s="3"/>
      <c r="C29" s="22">
        <v>50804835</v>
      </c>
      <c r="D29" s="22"/>
      <c r="E29" s="23">
        <v>51793715</v>
      </c>
      <c r="F29" s="24">
        <v>52287715</v>
      </c>
      <c r="G29" s="24">
        <v>2225633</v>
      </c>
      <c r="H29" s="24">
        <v>2285796</v>
      </c>
      <c r="I29" s="24">
        <v>3535800</v>
      </c>
      <c r="J29" s="24">
        <v>8047229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8047229</v>
      </c>
      <c r="X29" s="24">
        <v>14139399</v>
      </c>
      <c r="Y29" s="24">
        <v>-6092170</v>
      </c>
      <c r="Z29" s="6">
        <v>-43.09</v>
      </c>
      <c r="AA29" s="22">
        <v>52287715</v>
      </c>
    </row>
    <row r="30" spans="1:27" ht="12.75">
      <c r="A30" s="5" t="s">
        <v>34</v>
      </c>
      <c r="B30" s="3"/>
      <c r="C30" s="25">
        <v>35538146</v>
      </c>
      <c r="D30" s="25"/>
      <c r="E30" s="26">
        <v>32970048</v>
      </c>
      <c r="F30" s="27">
        <v>36654322</v>
      </c>
      <c r="G30" s="27">
        <v>1509908</v>
      </c>
      <c r="H30" s="27">
        <v>2330165</v>
      </c>
      <c r="I30" s="27">
        <v>2713300</v>
      </c>
      <c r="J30" s="27">
        <v>6553373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6553373</v>
      </c>
      <c r="X30" s="27">
        <v>8560109</v>
      </c>
      <c r="Y30" s="27">
        <v>-2006736</v>
      </c>
      <c r="Z30" s="7">
        <v>-23.44</v>
      </c>
      <c r="AA30" s="25">
        <v>36654322</v>
      </c>
    </row>
    <row r="31" spans="1:27" ht="12.75">
      <c r="A31" s="5" t="s">
        <v>35</v>
      </c>
      <c r="B31" s="3"/>
      <c r="C31" s="22">
        <v>24797796</v>
      </c>
      <c r="D31" s="22"/>
      <c r="E31" s="23">
        <v>62596121</v>
      </c>
      <c r="F31" s="24">
        <v>65861061</v>
      </c>
      <c r="G31" s="24">
        <v>2211112</v>
      </c>
      <c r="H31" s="24">
        <v>4998323</v>
      </c>
      <c r="I31" s="24">
        <v>3710396</v>
      </c>
      <c r="J31" s="24">
        <v>10919831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10919831</v>
      </c>
      <c r="X31" s="24">
        <v>15950725</v>
      </c>
      <c r="Y31" s="24">
        <v>-5030894</v>
      </c>
      <c r="Z31" s="6">
        <v>-31.54</v>
      </c>
      <c r="AA31" s="22">
        <v>65861061</v>
      </c>
    </row>
    <row r="32" spans="1:27" ht="12.75">
      <c r="A32" s="2" t="s">
        <v>36</v>
      </c>
      <c r="B32" s="3"/>
      <c r="C32" s="19">
        <f aca="true" t="shared" si="6" ref="C32:Y32">SUM(C33:C37)</f>
        <v>56783913</v>
      </c>
      <c r="D32" s="19">
        <f>SUM(D33:D37)</f>
        <v>0</v>
      </c>
      <c r="E32" s="20">
        <f t="shared" si="6"/>
        <v>70996238</v>
      </c>
      <c r="F32" s="21">
        <f t="shared" si="6"/>
        <v>77963969</v>
      </c>
      <c r="G32" s="21">
        <f t="shared" si="6"/>
        <v>3401967</v>
      </c>
      <c r="H32" s="21">
        <f t="shared" si="6"/>
        <v>4503083</v>
      </c>
      <c r="I32" s="21">
        <f t="shared" si="6"/>
        <v>5336148</v>
      </c>
      <c r="J32" s="21">
        <f t="shared" si="6"/>
        <v>13241198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13241198</v>
      </c>
      <c r="X32" s="21">
        <f t="shared" si="6"/>
        <v>16232057</v>
      </c>
      <c r="Y32" s="21">
        <f t="shared" si="6"/>
        <v>-2990859</v>
      </c>
      <c r="Z32" s="4">
        <f>+IF(X32&lt;&gt;0,+(Y32/X32)*100,0)</f>
        <v>-18.425631452624888</v>
      </c>
      <c r="AA32" s="19">
        <f>SUM(AA33:AA37)</f>
        <v>77963969</v>
      </c>
    </row>
    <row r="33" spans="1:27" ht="12.75">
      <c r="A33" s="5" t="s">
        <v>37</v>
      </c>
      <c r="B33" s="3"/>
      <c r="C33" s="22">
        <v>20010786</v>
      </c>
      <c r="D33" s="22"/>
      <c r="E33" s="23">
        <v>18634590</v>
      </c>
      <c r="F33" s="24">
        <v>23366069</v>
      </c>
      <c r="G33" s="24">
        <v>645156</v>
      </c>
      <c r="H33" s="24">
        <v>802925</v>
      </c>
      <c r="I33" s="24">
        <v>1541714</v>
      </c>
      <c r="J33" s="24">
        <v>2989795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2989795</v>
      </c>
      <c r="X33" s="24">
        <v>3530412</v>
      </c>
      <c r="Y33" s="24">
        <v>-540617</v>
      </c>
      <c r="Z33" s="6">
        <v>-15.31</v>
      </c>
      <c r="AA33" s="22">
        <v>23366069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26743415</v>
      </c>
      <c r="D35" s="22"/>
      <c r="E35" s="23">
        <v>31030210</v>
      </c>
      <c r="F35" s="24">
        <v>33266462</v>
      </c>
      <c r="G35" s="24">
        <v>1370140</v>
      </c>
      <c r="H35" s="24">
        <v>2322475</v>
      </c>
      <c r="I35" s="24">
        <v>2323586</v>
      </c>
      <c r="J35" s="24">
        <v>6016201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6016201</v>
      </c>
      <c r="X35" s="24">
        <v>7352394</v>
      </c>
      <c r="Y35" s="24">
        <v>-1336193</v>
      </c>
      <c r="Z35" s="6">
        <v>-18.17</v>
      </c>
      <c r="AA35" s="22">
        <v>33266462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10029712</v>
      </c>
      <c r="D37" s="25"/>
      <c r="E37" s="26">
        <v>21331438</v>
      </c>
      <c r="F37" s="27">
        <v>21331438</v>
      </c>
      <c r="G37" s="27">
        <v>1386671</v>
      </c>
      <c r="H37" s="27">
        <v>1377683</v>
      </c>
      <c r="I37" s="27">
        <v>1470848</v>
      </c>
      <c r="J37" s="27">
        <v>4235202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4235202</v>
      </c>
      <c r="X37" s="27">
        <v>5349251</v>
      </c>
      <c r="Y37" s="27">
        <v>-1114049</v>
      </c>
      <c r="Z37" s="7">
        <v>-20.83</v>
      </c>
      <c r="AA37" s="25">
        <v>21331438</v>
      </c>
    </row>
    <row r="38" spans="1:27" ht="12.75">
      <c r="A38" s="2" t="s">
        <v>42</v>
      </c>
      <c r="B38" s="8"/>
      <c r="C38" s="19">
        <f aca="true" t="shared" si="7" ref="C38:Y38">SUM(C39:C41)</f>
        <v>188921370</v>
      </c>
      <c r="D38" s="19">
        <f>SUM(D39:D41)</f>
        <v>0</v>
      </c>
      <c r="E38" s="20">
        <f t="shared" si="7"/>
        <v>220366280</v>
      </c>
      <c r="F38" s="21">
        <f t="shared" si="7"/>
        <v>254845884</v>
      </c>
      <c r="G38" s="21">
        <f t="shared" si="7"/>
        <v>4865634</v>
      </c>
      <c r="H38" s="21">
        <f t="shared" si="7"/>
        <v>4339897</v>
      </c>
      <c r="I38" s="21">
        <f t="shared" si="7"/>
        <v>5870930</v>
      </c>
      <c r="J38" s="21">
        <f t="shared" si="7"/>
        <v>15076461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15076461</v>
      </c>
      <c r="X38" s="21">
        <f t="shared" si="7"/>
        <v>31167802</v>
      </c>
      <c r="Y38" s="21">
        <f t="shared" si="7"/>
        <v>-16091341</v>
      </c>
      <c r="Z38" s="4">
        <f>+IF(X38&lt;&gt;0,+(Y38/X38)*100,0)</f>
        <v>-51.628090424855756</v>
      </c>
      <c r="AA38" s="19">
        <f>SUM(AA39:AA41)</f>
        <v>254845884</v>
      </c>
    </row>
    <row r="39" spans="1:27" ht="12.75">
      <c r="A39" s="5" t="s">
        <v>43</v>
      </c>
      <c r="B39" s="3"/>
      <c r="C39" s="22">
        <v>55690980</v>
      </c>
      <c r="D39" s="22"/>
      <c r="E39" s="23">
        <v>217855044</v>
      </c>
      <c r="F39" s="24">
        <v>252334648</v>
      </c>
      <c r="G39" s="24">
        <v>4761162</v>
      </c>
      <c r="H39" s="24">
        <v>4231600</v>
      </c>
      <c r="I39" s="24">
        <v>5762503</v>
      </c>
      <c r="J39" s="24">
        <v>14755265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14755265</v>
      </c>
      <c r="X39" s="24">
        <v>30546894</v>
      </c>
      <c r="Y39" s="24">
        <v>-15791629</v>
      </c>
      <c r="Z39" s="6">
        <v>-51.7</v>
      </c>
      <c r="AA39" s="22">
        <v>252334648</v>
      </c>
    </row>
    <row r="40" spans="1:27" ht="12.75">
      <c r="A40" s="5" t="s">
        <v>44</v>
      </c>
      <c r="B40" s="3"/>
      <c r="C40" s="22">
        <v>131829920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>
        <v>1400470</v>
      </c>
      <c r="D41" s="22"/>
      <c r="E41" s="23">
        <v>2511236</v>
      </c>
      <c r="F41" s="24">
        <v>2511236</v>
      </c>
      <c r="G41" s="24">
        <v>104472</v>
      </c>
      <c r="H41" s="24">
        <v>108297</v>
      </c>
      <c r="I41" s="24">
        <v>108427</v>
      </c>
      <c r="J41" s="24">
        <v>321196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321196</v>
      </c>
      <c r="X41" s="24">
        <v>620908</v>
      </c>
      <c r="Y41" s="24">
        <v>-299712</v>
      </c>
      <c r="Z41" s="6">
        <v>-48.27</v>
      </c>
      <c r="AA41" s="22">
        <v>2511236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>
        <v>3184000</v>
      </c>
      <c r="F47" s="21">
        <v>3731089</v>
      </c>
      <c r="G47" s="21">
        <v>467000</v>
      </c>
      <c r="H47" s="21"/>
      <c r="I47" s="21">
        <v>25330</v>
      </c>
      <c r="J47" s="21">
        <v>492330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492330</v>
      </c>
      <c r="X47" s="21">
        <v>1034499</v>
      </c>
      <c r="Y47" s="21">
        <v>-542169</v>
      </c>
      <c r="Z47" s="4">
        <v>-52.41</v>
      </c>
      <c r="AA47" s="19">
        <v>3731089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356846060</v>
      </c>
      <c r="D48" s="44">
        <f>+D28+D32+D38+D42+D47</f>
        <v>0</v>
      </c>
      <c r="E48" s="45">
        <f t="shared" si="9"/>
        <v>441906402</v>
      </c>
      <c r="F48" s="46">
        <f t="shared" si="9"/>
        <v>491344040</v>
      </c>
      <c r="G48" s="46">
        <f t="shared" si="9"/>
        <v>14681254</v>
      </c>
      <c r="H48" s="46">
        <f t="shared" si="9"/>
        <v>18457264</v>
      </c>
      <c r="I48" s="46">
        <f t="shared" si="9"/>
        <v>21191904</v>
      </c>
      <c r="J48" s="46">
        <f t="shared" si="9"/>
        <v>54330422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54330422</v>
      </c>
      <c r="X48" s="46">
        <f t="shared" si="9"/>
        <v>87084591</v>
      </c>
      <c r="Y48" s="46">
        <f t="shared" si="9"/>
        <v>-32754169</v>
      </c>
      <c r="Z48" s="47">
        <f>+IF(X48&lt;&gt;0,+(Y48/X48)*100,0)</f>
        <v>-37.61189967579913</v>
      </c>
      <c r="AA48" s="44">
        <f>+AA28+AA32+AA38+AA42+AA47</f>
        <v>491344040</v>
      </c>
    </row>
    <row r="49" spans="1:27" ht="12.75">
      <c r="A49" s="14" t="s">
        <v>58</v>
      </c>
      <c r="B49" s="15"/>
      <c r="C49" s="48">
        <f aca="true" t="shared" si="10" ref="C49:Y49">+C25-C48</f>
        <v>24918946</v>
      </c>
      <c r="D49" s="48">
        <f>+D25-D48</f>
        <v>0</v>
      </c>
      <c r="E49" s="49">
        <f t="shared" si="10"/>
        <v>-84024284</v>
      </c>
      <c r="F49" s="50">
        <f t="shared" si="10"/>
        <v>-133461922</v>
      </c>
      <c r="G49" s="50">
        <f t="shared" si="10"/>
        <v>127733614</v>
      </c>
      <c r="H49" s="50">
        <f t="shared" si="10"/>
        <v>-16349403</v>
      </c>
      <c r="I49" s="50">
        <f t="shared" si="10"/>
        <v>-19877877</v>
      </c>
      <c r="J49" s="50">
        <f t="shared" si="10"/>
        <v>91506334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91506334</v>
      </c>
      <c r="X49" s="50">
        <f>IF(F25=F48,0,X25-X48)</f>
        <v>54445702</v>
      </c>
      <c r="Y49" s="50">
        <f t="shared" si="10"/>
        <v>37060632</v>
      </c>
      <c r="Z49" s="51">
        <f>+IF(X49&lt;&gt;0,+(Y49/X49)*100,0)</f>
        <v>68.06897631699192</v>
      </c>
      <c r="AA49" s="48">
        <f>+AA25-AA48</f>
        <v>-133461922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251988977</v>
      </c>
      <c r="D5" s="19">
        <f>SUM(D6:D8)</f>
        <v>0</v>
      </c>
      <c r="E5" s="20">
        <f t="shared" si="0"/>
        <v>152292467</v>
      </c>
      <c r="F5" s="21">
        <f t="shared" si="0"/>
        <v>152292467</v>
      </c>
      <c r="G5" s="21">
        <f t="shared" si="0"/>
        <v>137429149</v>
      </c>
      <c r="H5" s="21">
        <f t="shared" si="0"/>
        <v>1929573</v>
      </c>
      <c r="I5" s="21">
        <f t="shared" si="0"/>
        <v>1634713</v>
      </c>
      <c r="J5" s="21">
        <f t="shared" si="0"/>
        <v>140993435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140993435</v>
      </c>
      <c r="X5" s="21">
        <f t="shared" si="0"/>
        <v>58226583</v>
      </c>
      <c r="Y5" s="21">
        <f t="shared" si="0"/>
        <v>82766852</v>
      </c>
      <c r="Z5" s="4">
        <f>+IF(X5&lt;&gt;0,+(Y5/X5)*100,0)</f>
        <v>142.1461602855864</v>
      </c>
      <c r="AA5" s="19">
        <f>SUM(AA6:AA8)</f>
        <v>152292467</v>
      </c>
    </row>
    <row r="6" spans="1:27" ht="12.75">
      <c r="A6" s="5" t="s">
        <v>33</v>
      </c>
      <c r="B6" s="3"/>
      <c r="C6" s="22">
        <v>115582000</v>
      </c>
      <c r="D6" s="22"/>
      <c r="E6" s="23">
        <v>34702587</v>
      </c>
      <c r="F6" s="24">
        <v>34702587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28829235</v>
      </c>
      <c r="Y6" s="24">
        <v>-28829235</v>
      </c>
      <c r="Z6" s="6">
        <v>-100</v>
      </c>
      <c r="AA6" s="22">
        <v>34702587</v>
      </c>
    </row>
    <row r="7" spans="1:27" ht="12.75">
      <c r="A7" s="5" t="s">
        <v>34</v>
      </c>
      <c r="B7" s="3"/>
      <c r="C7" s="25">
        <v>132672338</v>
      </c>
      <c r="D7" s="25"/>
      <c r="E7" s="26">
        <v>112879880</v>
      </c>
      <c r="F7" s="27">
        <v>112879880</v>
      </c>
      <c r="G7" s="27">
        <v>137225311</v>
      </c>
      <c r="H7" s="27">
        <v>1718654</v>
      </c>
      <c r="I7" s="27">
        <v>1426366</v>
      </c>
      <c r="J7" s="27">
        <v>140370331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140370331</v>
      </c>
      <c r="X7" s="27">
        <v>28219971</v>
      </c>
      <c r="Y7" s="27">
        <v>112150360</v>
      </c>
      <c r="Z7" s="7">
        <v>397.41</v>
      </c>
      <c r="AA7" s="25">
        <v>112879880</v>
      </c>
    </row>
    <row r="8" spans="1:27" ht="12.75">
      <c r="A8" s="5" t="s">
        <v>35</v>
      </c>
      <c r="B8" s="3"/>
      <c r="C8" s="22">
        <v>3734639</v>
      </c>
      <c r="D8" s="22"/>
      <c r="E8" s="23">
        <v>4710000</v>
      </c>
      <c r="F8" s="24">
        <v>4710000</v>
      </c>
      <c r="G8" s="24">
        <v>203838</v>
      </c>
      <c r="H8" s="24">
        <v>210919</v>
      </c>
      <c r="I8" s="24">
        <v>208347</v>
      </c>
      <c r="J8" s="24">
        <v>623104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623104</v>
      </c>
      <c r="X8" s="24">
        <v>1177377</v>
      </c>
      <c r="Y8" s="24">
        <v>-554273</v>
      </c>
      <c r="Z8" s="6">
        <v>-47.08</v>
      </c>
      <c r="AA8" s="22">
        <v>4710000</v>
      </c>
    </row>
    <row r="9" spans="1:27" ht="12.75">
      <c r="A9" s="2" t="s">
        <v>36</v>
      </c>
      <c r="B9" s="3"/>
      <c r="C9" s="19">
        <f aca="true" t="shared" si="1" ref="C9:Y9">SUM(C10:C14)</f>
        <v>3920357</v>
      </c>
      <c r="D9" s="19">
        <f>SUM(D10:D14)</f>
        <v>0</v>
      </c>
      <c r="E9" s="20">
        <f t="shared" si="1"/>
        <v>80390529</v>
      </c>
      <c r="F9" s="21">
        <f t="shared" si="1"/>
        <v>80390529</v>
      </c>
      <c r="G9" s="21">
        <f t="shared" si="1"/>
        <v>174444</v>
      </c>
      <c r="H9" s="21">
        <f t="shared" si="1"/>
        <v>174331</v>
      </c>
      <c r="I9" s="21">
        <f t="shared" si="1"/>
        <v>115137</v>
      </c>
      <c r="J9" s="21">
        <f t="shared" si="1"/>
        <v>463912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463912</v>
      </c>
      <c r="X9" s="21">
        <f t="shared" si="1"/>
        <v>20097414</v>
      </c>
      <c r="Y9" s="21">
        <f t="shared" si="1"/>
        <v>-19633502</v>
      </c>
      <c r="Z9" s="4">
        <f>+IF(X9&lt;&gt;0,+(Y9/X9)*100,0)</f>
        <v>-97.69168311903213</v>
      </c>
      <c r="AA9" s="19">
        <f>SUM(AA10:AA14)</f>
        <v>80390529</v>
      </c>
    </row>
    <row r="10" spans="1:27" ht="12.75">
      <c r="A10" s="5" t="s">
        <v>37</v>
      </c>
      <c r="B10" s="3"/>
      <c r="C10" s="22"/>
      <c r="D10" s="22"/>
      <c r="E10" s="23">
        <v>195000</v>
      </c>
      <c r="F10" s="24">
        <v>195000</v>
      </c>
      <c r="G10" s="24">
        <v>106638</v>
      </c>
      <c r="H10" s="24">
        <v>113752</v>
      </c>
      <c r="I10" s="24">
        <v>64280</v>
      </c>
      <c r="J10" s="24">
        <v>284670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284670</v>
      </c>
      <c r="X10" s="24">
        <v>48639</v>
      </c>
      <c r="Y10" s="24">
        <v>236031</v>
      </c>
      <c r="Z10" s="6">
        <v>485.27</v>
      </c>
      <c r="AA10" s="22">
        <v>195000</v>
      </c>
    </row>
    <row r="11" spans="1:27" ht="12.75">
      <c r="A11" s="5" t="s">
        <v>38</v>
      </c>
      <c r="B11" s="3"/>
      <c r="C11" s="22"/>
      <c r="D11" s="22"/>
      <c r="E11" s="23">
        <v>6000</v>
      </c>
      <c r="F11" s="24">
        <v>6000</v>
      </c>
      <c r="G11" s="24">
        <v>6850</v>
      </c>
      <c r="H11" s="24">
        <v>14110</v>
      </c>
      <c r="I11" s="24">
        <v>5000</v>
      </c>
      <c r="J11" s="24">
        <v>25960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25960</v>
      </c>
      <c r="X11" s="24">
        <v>1392</v>
      </c>
      <c r="Y11" s="24">
        <v>24568</v>
      </c>
      <c r="Z11" s="6">
        <v>1764.94</v>
      </c>
      <c r="AA11" s="22">
        <v>6000</v>
      </c>
    </row>
    <row r="12" spans="1:27" ht="12.75">
      <c r="A12" s="5" t="s">
        <v>39</v>
      </c>
      <c r="B12" s="3"/>
      <c r="C12" s="22">
        <v>3814655</v>
      </c>
      <c r="D12" s="22"/>
      <c r="E12" s="23">
        <v>857433</v>
      </c>
      <c r="F12" s="24">
        <v>857433</v>
      </c>
      <c r="G12" s="24">
        <v>52836</v>
      </c>
      <c r="H12" s="24">
        <v>38528</v>
      </c>
      <c r="I12" s="24">
        <v>38737</v>
      </c>
      <c r="J12" s="24">
        <v>130101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130101</v>
      </c>
      <c r="X12" s="24">
        <v>214359</v>
      </c>
      <c r="Y12" s="24">
        <v>-84258</v>
      </c>
      <c r="Z12" s="6">
        <v>-39.31</v>
      </c>
      <c r="AA12" s="22">
        <v>857433</v>
      </c>
    </row>
    <row r="13" spans="1:27" ht="12.75">
      <c r="A13" s="5" t="s">
        <v>40</v>
      </c>
      <c r="B13" s="3"/>
      <c r="C13" s="22">
        <v>105702</v>
      </c>
      <c r="D13" s="22"/>
      <c r="E13" s="23">
        <v>75379</v>
      </c>
      <c r="F13" s="24">
        <v>75379</v>
      </c>
      <c r="G13" s="24">
        <v>8120</v>
      </c>
      <c r="H13" s="24">
        <v>7941</v>
      </c>
      <c r="I13" s="24">
        <v>7120</v>
      </c>
      <c r="J13" s="24">
        <v>23181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23181</v>
      </c>
      <c r="X13" s="24">
        <v>18846</v>
      </c>
      <c r="Y13" s="24">
        <v>4335</v>
      </c>
      <c r="Z13" s="6">
        <v>23</v>
      </c>
      <c r="AA13" s="22">
        <v>75379</v>
      </c>
    </row>
    <row r="14" spans="1:27" ht="12.75">
      <c r="A14" s="5" t="s">
        <v>41</v>
      </c>
      <c r="B14" s="3"/>
      <c r="C14" s="25"/>
      <c r="D14" s="25"/>
      <c r="E14" s="26">
        <v>79256717</v>
      </c>
      <c r="F14" s="27">
        <v>79256717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19814178</v>
      </c>
      <c r="Y14" s="27">
        <v>-19814178</v>
      </c>
      <c r="Z14" s="7">
        <v>-100</v>
      </c>
      <c r="AA14" s="25">
        <v>79256717</v>
      </c>
    </row>
    <row r="15" spans="1:27" ht="12.75">
      <c r="A15" s="2" t="s">
        <v>42</v>
      </c>
      <c r="B15" s="8"/>
      <c r="C15" s="19">
        <f aca="true" t="shared" si="2" ref="C15:Y15">SUM(C16:C18)</f>
        <v>73830223</v>
      </c>
      <c r="D15" s="19">
        <f>SUM(D16:D18)</f>
        <v>0</v>
      </c>
      <c r="E15" s="20">
        <f t="shared" si="2"/>
        <v>79256716</v>
      </c>
      <c r="F15" s="21">
        <f t="shared" si="2"/>
        <v>79256716</v>
      </c>
      <c r="G15" s="21">
        <f t="shared" si="2"/>
        <v>144428</v>
      </c>
      <c r="H15" s="21">
        <f t="shared" si="2"/>
        <v>158769</v>
      </c>
      <c r="I15" s="21">
        <f t="shared" si="2"/>
        <v>86428</v>
      </c>
      <c r="J15" s="21">
        <f t="shared" si="2"/>
        <v>389625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389625</v>
      </c>
      <c r="X15" s="21">
        <f t="shared" si="2"/>
        <v>19814178</v>
      </c>
      <c r="Y15" s="21">
        <f t="shared" si="2"/>
        <v>-19424553</v>
      </c>
      <c r="Z15" s="4">
        <f>+IF(X15&lt;&gt;0,+(Y15/X15)*100,0)</f>
        <v>-98.0336050276726</v>
      </c>
      <c r="AA15" s="19">
        <f>SUM(AA16:AA18)</f>
        <v>79256716</v>
      </c>
    </row>
    <row r="16" spans="1:27" ht="12.75">
      <c r="A16" s="5" t="s">
        <v>43</v>
      </c>
      <c r="B16" s="3"/>
      <c r="C16" s="22">
        <v>283223</v>
      </c>
      <c r="D16" s="22"/>
      <c r="E16" s="23">
        <v>79256716</v>
      </c>
      <c r="F16" s="24">
        <v>79256716</v>
      </c>
      <c r="G16" s="24">
        <v>144428</v>
      </c>
      <c r="H16" s="24">
        <v>158769</v>
      </c>
      <c r="I16" s="24">
        <v>86428</v>
      </c>
      <c r="J16" s="24">
        <v>389625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389625</v>
      </c>
      <c r="X16" s="24">
        <v>19814178</v>
      </c>
      <c r="Y16" s="24">
        <v>-19424553</v>
      </c>
      <c r="Z16" s="6">
        <v>-98.03</v>
      </c>
      <c r="AA16" s="22">
        <v>79256716</v>
      </c>
    </row>
    <row r="17" spans="1:27" ht="12.75">
      <c r="A17" s="5" t="s">
        <v>44</v>
      </c>
      <c r="B17" s="3"/>
      <c r="C17" s="22">
        <v>73547000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194621272</v>
      </c>
      <c r="D19" s="19">
        <f>SUM(D20:D23)</f>
        <v>0</v>
      </c>
      <c r="E19" s="20">
        <f t="shared" si="3"/>
        <v>240582344</v>
      </c>
      <c r="F19" s="21">
        <f t="shared" si="3"/>
        <v>240582344</v>
      </c>
      <c r="G19" s="21">
        <f t="shared" si="3"/>
        <v>18738635</v>
      </c>
      <c r="H19" s="21">
        <f t="shared" si="3"/>
        <v>18557539</v>
      </c>
      <c r="I19" s="21">
        <f t="shared" si="3"/>
        <v>16696945</v>
      </c>
      <c r="J19" s="21">
        <f t="shared" si="3"/>
        <v>53993119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53993119</v>
      </c>
      <c r="X19" s="21">
        <f t="shared" si="3"/>
        <v>60145785</v>
      </c>
      <c r="Y19" s="21">
        <f t="shared" si="3"/>
        <v>-6152666</v>
      </c>
      <c r="Z19" s="4">
        <f>+IF(X19&lt;&gt;0,+(Y19/X19)*100,0)</f>
        <v>-10.22958799190999</v>
      </c>
      <c r="AA19" s="19">
        <f>SUM(AA20:AA23)</f>
        <v>240582344</v>
      </c>
    </row>
    <row r="20" spans="1:27" ht="12.75">
      <c r="A20" s="5" t="s">
        <v>47</v>
      </c>
      <c r="B20" s="3"/>
      <c r="C20" s="22">
        <v>122665228</v>
      </c>
      <c r="D20" s="22"/>
      <c r="E20" s="23">
        <v>159497514</v>
      </c>
      <c r="F20" s="24">
        <v>159497514</v>
      </c>
      <c r="G20" s="24">
        <v>12356202</v>
      </c>
      <c r="H20" s="24">
        <v>13072594</v>
      </c>
      <c r="I20" s="24">
        <v>11595170</v>
      </c>
      <c r="J20" s="24">
        <v>37023966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37023966</v>
      </c>
      <c r="X20" s="24">
        <v>39874539</v>
      </c>
      <c r="Y20" s="24">
        <v>-2850573</v>
      </c>
      <c r="Z20" s="6">
        <v>-7.15</v>
      </c>
      <c r="AA20" s="22">
        <v>159497514</v>
      </c>
    </row>
    <row r="21" spans="1:27" ht="12.75">
      <c r="A21" s="5" t="s">
        <v>48</v>
      </c>
      <c r="B21" s="3"/>
      <c r="C21" s="22">
        <v>35762868</v>
      </c>
      <c r="D21" s="22"/>
      <c r="E21" s="23">
        <v>50942768</v>
      </c>
      <c r="F21" s="24">
        <v>50942768</v>
      </c>
      <c r="G21" s="24">
        <v>3846502</v>
      </c>
      <c r="H21" s="24">
        <v>2955622</v>
      </c>
      <c r="I21" s="24">
        <v>2606449</v>
      </c>
      <c r="J21" s="24">
        <v>9408573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9408573</v>
      </c>
      <c r="X21" s="24">
        <v>12735693</v>
      </c>
      <c r="Y21" s="24">
        <v>-3327120</v>
      </c>
      <c r="Z21" s="6">
        <v>-26.12</v>
      </c>
      <c r="AA21" s="22">
        <v>50942768</v>
      </c>
    </row>
    <row r="22" spans="1:27" ht="12.75">
      <c r="A22" s="5" t="s">
        <v>49</v>
      </c>
      <c r="B22" s="3"/>
      <c r="C22" s="25">
        <v>22468401</v>
      </c>
      <c r="D22" s="25"/>
      <c r="E22" s="26">
        <v>13068415</v>
      </c>
      <c r="F22" s="27">
        <v>13068415</v>
      </c>
      <c r="G22" s="27">
        <v>1177865</v>
      </c>
      <c r="H22" s="27">
        <v>1176421</v>
      </c>
      <c r="I22" s="27">
        <v>1126809</v>
      </c>
      <c r="J22" s="27">
        <v>3481095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3481095</v>
      </c>
      <c r="X22" s="27">
        <v>3267105</v>
      </c>
      <c r="Y22" s="27">
        <v>213990</v>
      </c>
      <c r="Z22" s="7">
        <v>6.55</v>
      </c>
      <c r="AA22" s="25">
        <v>13068415</v>
      </c>
    </row>
    <row r="23" spans="1:27" ht="12.75">
      <c r="A23" s="5" t="s">
        <v>50</v>
      </c>
      <c r="B23" s="3"/>
      <c r="C23" s="22">
        <v>13724775</v>
      </c>
      <c r="D23" s="22"/>
      <c r="E23" s="23">
        <v>17073647</v>
      </c>
      <c r="F23" s="24">
        <v>17073647</v>
      </c>
      <c r="G23" s="24">
        <v>1358066</v>
      </c>
      <c r="H23" s="24">
        <v>1352902</v>
      </c>
      <c r="I23" s="24">
        <v>1368517</v>
      </c>
      <c r="J23" s="24">
        <v>4079485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4079485</v>
      </c>
      <c r="X23" s="24">
        <v>4268448</v>
      </c>
      <c r="Y23" s="24">
        <v>-188963</v>
      </c>
      <c r="Z23" s="6">
        <v>-4.43</v>
      </c>
      <c r="AA23" s="22">
        <v>17073647</v>
      </c>
    </row>
    <row r="24" spans="1:27" ht="12.75">
      <c r="A24" s="2" t="s">
        <v>51</v>
      </c>
      <c r="B24" s="8" t="s">
        <v>52</v>
      </c>
      <c r="C24" s="19"/>
      <c r="D24" s="19"/>
      <c r="E24" s="20">
        <v>4000</v>
      </c>
      <c r="F24" s="21">
        <v>4000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984</v>
      </c>
      <c r="Y24" s="21">
        <v>-984</v>
      </c>
      <c r="Z24" s="4">
        <v>-100</v>
      </c>
      <c r="AA24" s="19">
        <v>4000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524360829</v>
      </c>
      <c r="D25" s="44">
        <f>+D5+D9+D15+D19+D24</f>
        <v>0</v>
      </c>
      <c r="E25" s="45">
        <f t="shared" si="4"/>
        <v>552526056</v>
      </c>
      <c r="F25" s="46">
        <f t="shared" si="4"/>
        <v>552526056</v>
      </c>
      <c r="G25" s="46">
        <f t="shared" si="4"/>
        <v>156486656</v>
      </c>
      <c r="H25" s="46">
        <f t="shared" si="4"/>
        <v>20820212</v>
      </c>
      <c r="I25" s="46">
        <f t="shared" si="4"/>
        <v>18533223</v>
      </c>
      <c r="J25" s="46">
        <f t="shared" si="4"/>
        <v>195840091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195840091</v>
      </c>
      <c r="X25" s="46">
        <f t="shared" si="4"/>
        <v>158284944</v>
      </c>
      <c r="Y25" s="46">
        <f t="shared" si="4"/>
        <v>37555147</v>
      </c>
      <c r="Z25" s="47">
        <f>+IF(X25&lt;&gt;0,+(Y25/X25)*100,0)</f>
        <v>23.726291364768084</v>
      </c>
      <c r="AA25" s="44">
        <f>+AA5+AA9+AA15+AA19+AA24</f>
        <v>552526056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391720734</v>
      </c>
      <c r="D28" s="19">
        <f>SUM(D29:D31)</f>
        <v>0</v>
      </c>
      <c r="E28" s="20">
        <f t="shared" si="5"/>
        <v>229943898</v>
      </c>
      <c r="F28" s="21">
        <f t="shared" si="5"/>
        <v>229943898</v>
      </c>
      <c r="G28" s="21">
        <f t="shared" si="5"/>
        <v>6609481</v>
      </c>
      <c r="H28" s="21">
        <f t="shared" si="5"/>
        <v>9100000</v>
      </c>
      <c r="I28" s="21">
        <f t="shared" si="5"/>
        <v>14448361</v>
      </c>
      <c r="J28" s="21">
        <f t="shared" si="5"/>
        <v>30157842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30157842</v>
      </c>
      <c r="X28" s="21">
        <f t="shared" si="5"/>
        <v>48199041</v>
      </c>
      <c r="Y28" s="21">
        <f t="shared" si="5"/>
        <v>-18041199</v>
      </c>
      <c r="Z28" s="4">
        <f>+IF(X28&lt;&gt;0,+(Y28/X28)*100,0)</f>
        <v>-37.43061817350266</v>
      </c>
      <c r="AA28" s="19">
        <f>SUM(AA29:AA31)</f>
        <v>229943898</v>
      </c>
    </row>
    <row r="29" spans="1:27" ht="12.75">
      <c r="A29" s="5" t="s">
        <v>33</v>
      </c>
      <c r="B29" s="3"/>
      <c r="C29" s="22">
        <v>46580241</v>
      </c>
      <c r="D29" s="22"/>
      <c r="E29" s="23">
        <v>94003899</v>
      </c>
      <c r="F29" s="24">
        <v>94003899</v>
      </c>
      <c r="G29" s="24">
        <v>2126827</v>
      </c>
      <c r="H29" s="24">
        <v>2622071</v>
      </c>
      <c r="I29" s="24">
        <v>4257978</v>
      </c>
      <c r="J29" s="24">
        <v>9006876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9006876</v>
      </c>
      <c r="X29" s="24">
        <v>14213976</v>
      </c>
      <c r="Y29" s="24">
        <v>-5207100</v>
      </c>
      <c r="Z29" s="6">
        <v>-36.63</v>
      </c>
      <c r="AA29" s="22">
        <v>94003899</v>
      </c>
    </row>
    <row r="30" spans="1:27" ht="12.75">
      <c r="A30" s="5" t="s">
        <v>34</v>
      </c>
      <c r="B30" s="3"/>
      <c r="C30" s="25">
        <v>291622474</v>
      </c>
      <c r="D30" s="25"/>
      <c r="E30" s="26">
        <v>93070989</v>
      </c>
      <c r="F30" s="27">
        <v>93070989</v>
      </c>
      <c r="G30" s="27">
        <v>1838066</v>
      </c>
      <c r="H30" s="27">
        <v>2494351</v>
      </c>
      <c r="I30" s="27">
        <v>3398180</v>
      </c>
      <c r="J30" s="27">
        <v>7730597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7730597</v>
      </c>
      <c r="X30" s="27">
        <v>23267811</v>
      </c>
      <c r="Y30" s="27">
        <v>-15537214</v>
      </c>
      <c r="Z30" s="7">
        <v>-66.78</v>
      </c>
      <c r="AA30" s="25">
        <v>93070989</v>
      </c>
    </row>
    <row r="31" spans="1:27" ht="12.75">
      <c r="A31" s="5" t="s">
        <v>35</v>
      </c>
      <c r="B31" s="3"/>
      <c r="C31" s="22">
        <v>53518019</v>
      </c>
      <c r="D31" s="22"/>
      <c r="E31" s="23">
        <v>42869010</v>
      </c>
      <c r="F31" s="24">
        <v>42869010</v>
      </c>
      <c r="G31" s="24">
        <v>2644588</v>
      </c>
      <c r="H31" s="24">
        <v>3983578</v>
      </c>
      <c r="I31" s="24">
        <v>6792203</v>
      </c>
      <c r="J31" s="24">
        <v>13420369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13420369</v>
      </c>
      <c r="X31" s="24">
        <v>10717254</v>
      </c>
      <c r="Y31" s="24">
        <v>2703115</v>
      </c>
      <c r="Z31" s="6">
        <v>25.22</v>
      </c>
      <c r="AA31" s="22">
        <v>42869010</v>
      </c>
    </row>
    <row r="32" spans="1:27" ht="12.75">
      <c r="A32" s="2" t="s">
        <v>36</v>
      </c>
      <c r="B32" s="3"/>
      <c r="C32" s="19">
        <f aca="true" t="shared" si="6" ref="C32:Y32">SUM(C33:C37)</f>
        <v>33189027</v>
      </c>
      <c r="D32" s="19">
        <f>SUM(D33:D37)</f>
        <v>0</v>
      </c>
      <c r="E32" s="20">
        <f t="shared" si="6"/>
        <v>33296489</v>
      </c>
      <c r="F32" s="21">
        <f t="shared" si="6"/>
        <v>33296489</v>
      </c>
      <c r="G32" s="21">
        <f t="shared" si="6"/>
        <v>5813424</v>
      </c>
      <c r="H32" s="21">
        <f t="shared" si="6"/>
        <v>9062761</v>
      </c>
      <c r="I32" s="21">
        <f t="shared" si="6"/>
        <v>11640676</v>
      </c>
      <c r="J32" s="21">
        <f t="shared" si="6"/>
        <v>26516861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26516861</v>
      </c>
      <c r="X32" s="21">
        <f t="shared" si="6"/>
        <v>8324109</v>
      </c>
      <c r="Y32" s="21">
        <f t="shared" si="6"/>
        <v>18192752</v>
      </c>
      <c r="Z32" s="4">
        <f>+IF(X32&lt;&gt;0,+(Y32/X32)*100,0)</f>
        <v>218.55494684175807</v>
      </c>
      <c r="AA32" s="19">
        <f>SUM(AA33:AA37)</f>
        <v>33296489</v>
      </c>
    </row>
    <row r="33" spans="1:27" ht="12.75">
      <c r="A33" s="5" t="s">
        <v>37</v>
      </c>
      <c r="B33" s="3"/>
      <c r="C33" s="22">
        <v>27925635</v>
      </c>
      <c r="D33" s="22"/>
      <c r="E33" s="23">
        <v>6714232</v>
      </c>
      <c r="F33" s="24">
        <v>6714232</v>
      </c>
      <c r="G33" s="24">
        <v>2324252</v>
      </c>
      <c r="H33" s="24">
        <v>3835112</v>
      </c>
      <c r="I33" s="24">
        <v>5182912</v>
      </c>
      <c r="J33" s="24">
        <v>11342276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11342276</v>
      </c>
      <c r="X33" s="24">
        <v>1678593</v>
      </c>
      <c r="Y33" s="24">
        <v>9663683</v>
      </c>
      <c r="Z33" s="6">
        <v>575.7</v>
      </c>
      <c r="AA33" s="22">
        <v>6714232</v>
      </c>
    </row>
    <row r="34" spans="1:27" ht="12.75">
      <c r="A34" s="5" t="s">
        <v>38</v>
      </c>
      <c r="B34" s="3"/>
      <c r="C34" s="22"/>
      <c r="D34" s="22"/>
      <c r="E34" s="23">
        <v>3511288</v>
      </c>
      <c r="F34" s="24">
        <v>3511288</v>
      </c>
      <c r="G34" s="24">
        <v>486667</v>
      </c>
      <c r="H34" s="24">
        <v>788839</v>
      </c>
      <c r="I34" s="24">
        <v>946399</v>
      </c>
      <c r="J34" s="24">
        <v>2221905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2221905</v>
      </c>
      <c r="X34" s="24">
        <v>877782</v>
      </c>
      <c r="Y34" s="24">
        <v>1344123</v>
      </c>
      <c r="Z34" s="6">
        <v>153.13</v>
      </c>
      <c r="AA34" s="22">
        <v>3511288</v>
      </c>
    </row>
    <row r="35" spans="1:27" ht="12.75">
      <c r="A35" s="5" t="s">
        <v>39</v>
      </c>
      <c r="B35" s="3"/>
      <c r="C35" s="22">
        <v>5263392</v>
      </c>
      <c r="D35" s="22"/>
      <c r="E35" s="23">
        <v>20343000</v>
      </c>
      <c r="F35" s="24">
        <v>20343000</v>
      </c>
      <c r="G35" s="24">
        <v>1883888</v>
      </c>
      <c r="H35" s="24">
        <v>2715849</v>
      </c>
      <c r="I35" s="24">
        <v>3248284</v>
      </c>
      <c r="J35" s="24">
        <v>7848021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7848021</v>
      </c>
      <c r="X35" s="24">
        <v>5085741</v>
      </c>
      <c r="Y35" s="24">
        <v>2762280</v>
      </c>
      <c r="Z35" s="6">
        <v>54.31</v>
      </c>
      <c r="AA35" s="22">
        <v>20343000</v>
      </c>
    </row>
    <row r="36" spans="1:27" ht="12.75">
      <c r="A36" s="5" t="s">
        <v>40</v>
      </c>
      <c r="B36" s="3"/>
      <c r="C36" s="22"/>
      <c r="D36" s="22"/>
      <c r="E36" s="23">
        <v>2007822</v>
      </c>
      <c r="F36" s="24">
        <v>2007822</v>
      </c>
      <c r="G36" s="24">
        <v>569937</v>
      </c>
      <c r="H36" s="24">
        <v>872109</v>
      </c>
      <c r="I36" s="24">
        <v>1157669</v>
      </c>
      <c r="J36" s="24">
        <v>2599715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2599715</v>
      </c>
      <c r="X36" s="24">
        <v>501957</v>
      </c>
      <c r="Y36" s="24">
        <v>2097758</v>
      </c>
      <c r="Z36" s="6">
        <v>417.92</v>
      </c>
      <c r="AA36" s="22">
        <v>2007822</v>
      </c>
    </row>
    <row r="37" spans="1:27" ht="12.75">
      <c r="A37" s="5" t="s">
        <v>41</v>
      </c>
      <c r="B37" s="3"/>
      <c r="C37" s="25"/>
      <c r="D37" s="25"/>
      <c r="E37" s="26">
        <v>720147</v>
      </c>
      <c r="F37" s="27">
        <v>720147</v>
      </c>
      <c r="G37" s="27">
        <v>548680</v>
      </c>
      <c r="H37" s="27">
        <v>850852</v>
      </c>
      <c r="I37" s="27">
        <v>1105412</v>
      </c>
      <c r="J37" s="27">
        <v>2504944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2504944</v>
      </c>
      <c r="X37" s="27">
        <v>180036</v>
      </c>
      <c r="Y37" s="27">
        <v>2324908</v>
      </c>
      <c r="Z37" s="7">
        <v>1291.36</v>
      </c>
      <c r="AA37" s="25">
        <v>720147</v>
      </c>
    </row>
    <row r="38" spans="1:27" ht="12.75">
      <c r="A38" s="2" t="s">
        <v>42</v>
      </c>
      <c r="B38" s="8"/>
      <c r="C38" s="19">
        <f aca="true" t="shared" si="7" ref="C38:Y38">SUM(C39:C41)</f>
        <v>8824200</v>
      </c>
      <c r="D38" s="19">
        <f>SUM(D39:D41)</f>
        <v>0</v>
      </c>
      <c r="E38" s="20">
        <f t="shared" si="7"/>
        <v>58468289</v>
      </c>
      <c r="F38" s="21">
        <f t="shared" si="7"/>
        <v>58468289</v>
      </c>
      <c r="G38" s="21">
        <f t="shared" si="7"/>
        <v>2435893</v>
      </c>
      <c r="H38" s="21">
        <f t="shared" si="7"/>
        <v>3179943</v>
      </c>
      <c r="I38" s="21">
        <f t="shared" si="7"/>
        <v>3262039</v>
      </c>
      <c r="J38" s="21">
        <f t="shared" si="7"/>
        <v>8877875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8877875</v>
      </c>
      <c r="X38" s="21">
        <f t="shared" si="7"/>
        <v>14617095</v>
      </c>
      <c r="Y38" s="21">
        <f t="shared" si="7"/>
        <v>-5739220</v>
      </c>
      <c r="Z38" s="4">
        <f>+IF(X38&lt;&gt;0,+(Y38/X38)*100,0)</f>
        <v>-39.2637524761247</v>
      </c>
      <c r="AA38" s="19">
        <f>SUM(AA39:AA41)</f>
        <v>58468289</v>
      </c>
    </row>
    <row r="39" spans="1:27" ht="12.75">
      <c r="A39" s="5" t="s">
        <v>43</v>
      </c>
      <c r="B39" s="3"/>
      <c r="C39" s="22">
        <v>8824200</v>
      </c>
      <c r="D39" s="22"/>
      <c r="E39" s="23">
        <v>48888512</v>
      </c>
      <c r="F39" s="24">
        <v>48888512</v>
      </c>
      <c r="G39" s="24">
        <v>1461666</v>
      </c>
      <c r="H39" s="24">
        <v>2066010</v>
      </c>
      <c r="I39" s="24">
        <v>2364130</v>
      </c>
      <c r="J39" s="24">
        <v>5891806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5891806</v>
      </c>
      <c r="X39" s="24">
        <v>12222150</v>
      </c>
      <c r="Y39" s="24">
        <v>-6330344</v>
      </c>
      <c r="Z39" s="6">
        <v>-51.79</v>
      </c>
      <c r="AA39" s="22">
        <v>48888512</v>
      </c>
    </row>
    <row r="40" spans="1:27" ht="12.75">
      <c r="A40" s="5" t="s">
        <v>44</v>
      </c>
      <c r="B40" s="3"/>
      <c r="C40" s="22"/>
      <c r="D40" s="22"/>
      <c r="E40" s="23">
        <v>9579777</v>
      </c>
      <c r="F40" s="24">
        <v>9579777</v>
      </c>
      <c r="G40" s="24">
        <v>974227</v>
      </c>
      <c r="H40" s="24">
        <v>1113933</v>
      </c>
      <c r="I40" s="24">
        <v>897909</v>
      </c>
      <c r="J40" s="24">
        <v>2986069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2986069</v>
      </c>
      <c r="X40" s="24">
        <v>2394945</v>
      </c>
      <c r="Y40" s="24">
        <v>591124</v>
      </c>
      <c r="Z40" s="6">
        <v>24.68</v>
      </c>
      <c r="AA40" s="22">
        <v>9579777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212492458</v>
      </c>
      <c r="D42" s="19">
        <f>SUM(D43:D46)</f>
        <v>0</v>
      </c>
      <c r="E42" s="20">
        <f t="shared" si="8"/>
        <v>183430422</v>
      </c>
      <c r="F42" s="21">
        <f t="shared" si="8"/>
        <v>183430422</v>
      </c>
      <c r="G42" s="21">
        <f t="shared" si="8"/>
        <v>5870861</v>
      </c>
      <c r="H42" s="21">
        <f t="shared" si="8"/>
        <v>22136411</v>
      </c>
      <c r="I42" s="21">
        <f t="shared" si="8"/>
        <v>17232821</v>
      </c>
      <c r="J42" s="21">
        <f t="shared" si="8"/>
        <v>45240093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45240093</v>
      </c>
      <c r="X42" s="21">
        <f t="shared" si="8"/>
        <v>58622268</v>
      </c>
      <c r="Y42" s="21">
        <f t="shared" si="8"/>
        <v>-13382175</v>
      </c>
      <c r="Z42" s="4">
        <f>+IF(X42&lt;&gt;0,+(Y42/X42)*100,0)</f>
        <v>-22.82780154462806</v>
      </c>
      <c r="AA42" s="19">
        <f>SUM(AA43:AA46)</f>
        <v>183430422</v>
      </c>
    </row>
    <row r="43" spans="1:27" ht="12.75">
      <c r="A43" s="5" t="s">
        <v>47</v>
      </c>
      <c r="B43" s="3"/>
      <c r="C43" s="22">
        <v>209532908</v>
      </c>
      <c r="D43" s="22"/>
      <c r="E43" s="23">
        <v>126882009</v>
      </c>
      <c r="F43" s="24">
        <v>126882009</v>
      </c>
      <c r="G43" s="24">
        <v>3259205</v>
      </c>
      <c r="H43" s="24">
        <v>18553088</v>
      </c>
      <c r="I43" s="24">
        <v>12065124</v>
      </c>
      <c r="J43" s="24">
        <v>33877417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33877417</v>
      </c>
      <c r="X43" s="24">
        <v>31720482</v>
      </c>
      <c r="Y43" s="24">
        <v>2156935</v>
      </c>
      <c r="Z43" s="6">
        <v>6.8</v>
      </c>
      <c r="AA43" s="22">
        <v>126882009</v>
      </c>
    </row>
    <row r="44" spans="1:27" ht="12.75">
      <c r="A44" s="5" t="s">
        <v>48</v>
      </c>
      <c r="B44" s="3"/>
      <c r="C44" s="22">
        <v>1398589</v>
      </c>
      <c r="D44" s="22"/>
      <c r="E44" s="23">
        <v>40652533</v>
      </c>
      <c r="F44" s="24">
        <v>40652533</v>
      </c>
      <c r="G44" s="24">
        <v>838212</v>
      </c>
      <c r="H44" s="24">
        <v>1140384</v>
      </c>
      <c r="I44" s="24">
        <v>1276623</v>
      </c>
      <c r="J44" s="24">
        <v>3255219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3255219</v>
      </c>
      <c r="X44" s="24">
        <v>22927938</v>
      </c>
      <c r="Y44" s="24">
        <v>-19672719</v>
      </c>
      <c r="Z44" s="6">
        <v>-85.8</v>
      </c>
      <c r="AA44" s="22">
        <v>40652533</v>
      </c>
    </row>
    <row r="45" spans="1:27" ht="12.75">
      <c r="A45" s="5" t="s">
        <v>49</v>
      </c>
      <c r="B45" s="3"/>
      <c r="C45" s="25">
        <v>22220</v>
      </c>
      <c r="D45" s="25"/>
      <c r="E45" s="26">
        <v>4325938</v>
      </c>
      <c r="F45" s="27">
        <v>4325938</v>
      </c>
      <c r="G45" s="27">
        <v>943879</v>
      </c>
      <c r="H45" s="27">
        <v>1311202</v>
      </c>
      <c r="I45" s="27">
        <v>2593377</v>
      </c>
      <c r="J45" s="27">
        <v>4848458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4848458</v>
      </c>
      <c r="X45" s="27">
        <v>1081485</v>
      </c>
      <c r="Y45" s="27">
        <v>3766973</v>
      </c>
      <c r="Z45" s="7">
        <v>348.31</v>
      </c>
      <c r="AA45" s="25">
        <v>4325938</v>
      </c>
    </row>
    <row r="46" spans="1:27" ht="12.75">
      <c r="A46" s="5" t="s">
        <v>50</v>
      </c>
      <c r="B46" s="3"/>
      <c r="C46" s="22">
        <v>1538741</v>
      </c>
      <c r="D46" s="22"/>
      <c r="E46" s="23">
        <v>11569942</v>
      </c>
      <c r="F46" s="24">
        <v>11569942</v>
      </c>
      <c r="G46" s="24">
        <v>829565</v>
      </c>
      <c r="H46" s="24">
        <v>1131737</v>
      </c>
      <c r="I46" s="24">
        <v>1297697</v>
      </c>
      <c r="J46" s="24">
        <v>3258999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3258999</v>
      </c>
      <c r="X46" s="24">
        <v>2892363</v>
      </c>
      <c r="Y46" s="24">
        <v>366636</v>
      </c>
      <c r="Z46" s="6">
        <v>12.68</v>
      </c>
      <c r="AA46" s="22">
        <v>11569942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646226419</v>
      </c>
      <c r="D48" s="44">
        <f>+D28+D32+D38+D42+D47</f>
        <v>0</v>
      </c>
      <c r="E48" s="45">
        <f t="shared" si="9"/>
        <v>505139098</v>
      </c>
      <c r="F48" s="46">
        <f t="shared" si="9"/>
        <v>505139098</v>
      </c>
      <c r="G48" s="46">
        <f t="shared" si="9"/>
        <v>20729659</v>
      </c>
      <c r="H48" s="46">
        <f t="shared" si="9"/>
        <v>43479115</v>
      </c>
      <c r="I48" s="46">
        <f t="shared" si="9"/>
        <v>46583897</v>
      </c>
      <c r="J48" s="46">
        <f t="shared" si="9"/>
        <v>110792671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110792671</v>
      </c>
      <c r="X48" s="46">
        <f t="shared" si="9"/>
        <v>129762513</v>
      </c>
      <c r="Y48" s="46">
        <f t="shared" si="9"/>
        <v>-18969842</v>
      </c>
      <c r="Z48" s="47">
        <f>+IF(X48&lt;&gt;0,+(Y48/X48)*100,0)</f>
        <v>-14.61889228362894</v>
      </c>
      <c r="AA48" s="44">
        <f>+AA28+AA32+AA38+AA42+AA47</f>
        <v>505139098</v>
      </c>
    </row>
    <row r="49" spans="1:27" ht="12.75">
      <c r="A49" s="14" t="s">
        <v>58</v>
      </c>
      <c r="B49" s="15"/>
      <c r="C49" s="48">
        <f aca="true" t="shared" si="10" ref="C49:Y49">+C25-C48</f>
        <v>-121865590</v>
      </c>
      <c r="D49" s="48">
        <f>+D25-D48</f>
        <v>0</v>
      </c>
      <c r="E49" s="49">
        <f t="shared" si="10"/>
        <v>47386958</v>
      </c>
      <c r="F49" s="50">
        <f t="shared" si="10"/>
        <v>47386958</v>
      </c>
      <c r="G49" s="50">
        <f t="shared" si="10"/>
        <v>135756997</v>
      </c>
      <c r="H49" s="50">
        <f t="shared" si="10"/>
        <v>-22658903</v>
      </c>
      <c r="I49" s="50">
        <f t="shared" si="10"/>
        <v>-28050674</v>
      </c>
      <c r="J49" s="50">
        <f t="shared" si="10"/>
        <v>85047420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85047420</v>
      </c>
      <c r="X49" s="50">
        <f>IF(F25=F48,0,X25-X48)</f>
        <v>28522431</v>
      </c>
      <c r="Y49" s="50">
        <f t="shared" si="10"/>
        <v>56524989</v>
      </c>
      <c r="Z49" s="51">
        <f>+IF(X49&lt;&gt;0,+(Y49/X49)*100,0)</f>
        <v>198.17731875659547</v>
      </c>
      <c r="AA49" s="48">
        <f>+AA25-AA48</f>
        <v>47386958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327536959</v>
      </c>
      <c r="D5" s="19">
        <f>SUM(D6:D8)</f>
        <v>0</v>
      </c>
      <c r="E5" s="20">
        <f t="shared" si="0"/>
        <v>316910198</v>
      </c>
      <c r="F5" s="21">
        <f t="shared" si="0"/>
        <v>316910198</v>
      </c>
      <c r="G5" s="21">
        <f t="shared" si="0"/>
        <v>80122941</v>
      </c>
      <c r="H5" s="21">
        <f t="shared" si="0"/>
        <v>10758947</v>
      </c>
      <c r="I5" s="21">
        <f t="shared" si="0"/>
        <v>10854304</v>
      </c>
      <c r="J5" s="21">
        <f t="shared" si="0"/>
        <v>101736192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101736192</v>
      </c>
      <c r="X5" s="21">
        <f t="shared" si="0"/>
        <v>111213094</v>
      </c>
      <c r="Y5" s="21">
        <f t="shared" si="0"/>
        <v>-9476902</v>
      </c>
      <c r="Z5" s="4">
        <f>+IF(X5&lt;&gt;0,+(Y5/X5)*100,0)</f>
        <v>-8.521390475837315</v>
      </c>
      <c r="AA5" s="19">
        <f>SUM(AA6:AA8)</f>
        <v>316910198</v>
      </c>
    </row>
    <row r="6" spans="1:27" ht="12.75">
      <c r="A6" s="5" t="s">
        <v>33</v>
      </c>
      <c r="B6" s="3"/>
      <c r="C6" s="22">
        <v>4762000</v>
      </c>
      <c r="D6" s="22"/>
      <c r="E6" s="23">
        <v>5917000</v>
      </c>
      <c r="F6" s="24">
        <v>5917000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2366800</v>
      </c>
      <c r="Y6" s="24">
        <v>-2366800</v>
      </c>
      <c r="Z6" s="6">
        <v>-100</v>
      </c>
      <c r="AA6" s="22">
        <v>5917000</v>
      </c>
    </row>
    <row r="7" spans="1:27" ht="12.75">
      <c r="A7" s="5" t="s">
        <v>34</v>
      </c>
      <c r="B7" s="3"/>
      <c r="C7" s="25">
        <v>289502508</v>
      </c>
      <c r="D7" s="25"/>
      <c r="E7" s="26">
        <v>302179737</v>
      </c>
      <c r="F7" s="27">
        <v>302179737</v>
      </c>
      <c r="G7" s="27">
        <v>79941541</v>
      </c>
      <c r="H7" s="27">
        <v>10588503</v>
      </c>
      <c r="I7" s="27">
        <v>10637169</v>
      </c>
      <c r="J7" s="27">
        <v>101167213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101167213</v>
      </c>
      <c r="X7" s="27">
        <v>103402369</v>
      </c>
      <c r="Y7" s="27">
        <v>-2235156</v>
      </c>
      <c r="Z7" s="7">
        <v>-2.16</v>
      </c>
      <c r="AA7" s="25">
        <v>302179737</v>
      </c>
    </row>
    <row r="8" spans="1:27" ht="12.75">
      <c r="A8" s="5" t="s">
        <v>35</v>
      </c>
      <c r="B8" s="3"/>
      <c r="C8" s="22">
        <v>33272451</v>
      </c>
      <c r="D8" s="22"/>
      <c r="E8" s="23">
        <v>8813461</v>
      </c>
      <c r="F8" s="24">
        <v>8813461</v>
      </c>
      <c r="G8" s="24">
        <v>181400</v>
      </c>
      <c r="H8" s="24">
        <v>170444</v>
      </c>
      <c r="I8" s="24">
        <v>217135</v>
      </c>
      <c r="J8" s="24">
        <v>568979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568979</v>
      </c>
      <c r="X8" s="24">
        <v>5443925</v>
      </c>
      <c r="Y8" s="24">
        <v>-4874946</v>
      </c>
      <c r="Z8" s="6">
        <v>-89.55</v>
      </c>
      <c r="AA8" s="22">
        <v>8813461</v>
      </c>
    </row>
    <row r="9" spans="1:27" ht="12.75">
      <c r="A9" s="2" t="s">
        <v>36</v>
      </c>
      <c r="B9" s="3"/>
      <c r="C9" s="19">
        <f aca="true" t="shared" si="1" ref="C9:Y9">SUM(C10:C14)</f>
        <v>36656908</v>
      </c>
      <c r="D9" s="19">
        <f>SUM(D10:D14)</f>
        <v>0</v>
      </c>
      <c r="E9" s="20">
        <f t="shared" si="1"/>
        <v>6144578</v>
      </c>
      <c r="F9" s="21">
        <f t="shared" si="1"/>
        <v>6144578</v>
      </c>
      <c r="G9" s="21">
        <f t="shared" si="1"/>
        <v>1092758</v>
      </c>
      <c r="H9" s="21">
        <f t="shared" si="1"/>
        <v>736813</v>
      </c>
      <c r="I9" s="21">
        <f t="shared" si="1"/>
        <v>654888</v>
      </c>
      <c r="J9" s="21">
        <f t="shared" si="1"/>
        <v>2484459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2484459</v>
      </c>
      <c r="X9" s="21">
        <f t="shared" si="1"/>
        <v>1284962</v>
      </c>
      <c r="Y9" s="21">
        <f t="shared" si="1"/>
        <v>1199497</v>
      </c>
      <c r="Z9" s="4">
        <f>+IF(X9&lt;&gt;0,+(Y9/X9)*100,0)</f>
        <v>93.3488305490746</v>
      </c>
      <c r="AA9" s="19">
        <f>SUM(AA10:AA14)</f>
        <v>6144578</v>
      </c>
    </row>
    <row r="10" spans="1:27" ht="12.75">
      <c r="A10" s="5" t="s">
        <v>37</v>
      </c>
      <c r="B10" s="3"/>
      <c r="C10" s="22">
        <v>91582</v>
      </c>
      <c r="D10" s="22"/>
      <c r="E10" s="23">
        <v>130598</v>
      </c>
      <c r="F10" s="24">
        <v>130598</v>
      </c>
      <c r="G10" s="24">
        <v>6695</v>
      </c>
      <c r="H10" s="24">
        <v>7125</v>
      </c>
      <c r="I10" s="24">
        <v>5254</v>
      </c>
      <c r="J10" s="24">
        <v>19074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19074</v>
      </c>
      <c r="X10" s="24">
        <v>26240</v>
      </c>
      <c r="Y10" s="24">
        <v>-7166</v>
      </c>
      <c r="Z10" s="6">
        <v>-27.31</v>
      </c>
      <c r="AA10" s="22">
        <v>130598</v>
      </c>
    </row>
    <row r="11" spans="1:27" ht="12.75">
      <c r="A11" s="5" t="s">
        <v>38</v>
      </c>
      <c r="B11" s="3"/>
      <c r="C11" s="22"/>
      <c r="D11" s="22"/>
      <c r="E11" s="23">
        <v>58850</v>
      </c>
      <c r="F11" s="24">
        <v>58850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11825</v>
      </c>
      <c r="Y11" s="24">
        <v>-11825</v>
      </c>
      <c r="Z11" s="6">
        <v>-100</v>
      </c>
      <c r="AA11" s="22">
        <v>58850</v>
      </c>
    </row>
    <row r="12" spans="1:27" ht="12.75">
      <c r="A12" s="5" t="s">
        <v>39</v>
      </c>
      <c r="B12" s="3"/>
      <c r="C12" s="22">
        <v>36565326</v>
      </c>
      <c r="D12" s="22"/>
      <c r="E12" s="23">
        <v>5955130</v>
      </c>
      <c r="F12" s="24">
        <v>5955130</v>
      </c>
      <c r="G12" s="24">
        <v>1086063</v>
      </c>
      <c r="H12" s="24">
        <v>729688</v>
      </c>
      <c r="I12" s="24">
        <v>649634</v>
      </c>
      <c r="J12" s="24">
        <v>2465385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2465385</v>
      </c>
      <c r="X12" s="24">
        <v>1246897</v>
      </c>
      <c r="Y12" s="24">
        <v>1218488</v>
      </c>
      <c r="Z12" s="6">
        <v>97.72</v>
      </c>
      <c r="AA12" s="22">
        <v>5955130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17148264</v>
      </c>
      <c r="D15" s="19">
        <f>SUM(D16:D18)</f>
        <v>0</v>
      </c>
      <c r="E15" s="20">
        <f t="shared" si="2"/>
        <v>25937969</v>
      </c>
      <c r="F15" s="21">
        <f t="shared" si="2"/>
        <v>25937969</v>
      </c>
      <c r="G15" s="21">
        <f t="shared" si="2"/>
        <v>2424003</v>
      </c>
      <c r="H15" s="21">
        <f t="shared" si="2"/>
        <v>2711515</v>
      </c>
      <c r="I15" s="21">
        <f t="shared" si="2"/>
        <v>1280785</v>
      </c>
      <c r="J15" s="21">
        <f t="shared" si="2"/>
        <v>6416303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6416303</v>
      </c>
      <c r="X15" s="21">
        <f t="shared" si="2"/>
        <v>7042566</v>
      </c>
      <c r="Y15" s="21">
        <f t="shared" si="2"/>
        <v>-626263</v>
      </c>
      <c r="Z15" s="4">
        <f>+IF(X15&lt;&gt;0,+(Y15/X15)*100,0)</f>
        <v>-8.892540020214224</v>
      </c>
      <c r="AA15" s="19">
        <f>SUM(AA16:AA18)</f>
        <v>25937969</v>
      </c>
    </row>
    <row r="16" spans="1:27" ht="12.75">
      <c r="A16" s="5" t="s">
        <v>43</v>
      </c>
      <c r="B16" s="3"/>
      <c r="C16" s="22">
        <v>7888315</v>
      </c>
      <c r="D16" s="22"/>
      <c r="E16" s="23">
        <v>7816641</v>
      </c>
      <c r="F16" s="24">
        <v>7816641</v>
      </c>
      <c r="G16" s="24">
        <v>67952</v>
      </c>
      <c r="H16" s="24">
        <v>113541</v>
      </c>
      <c r="I16" s="24">
        <v>55035</v>
      </c>
      <c r="J16" s="24">
        <v>236528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236528</v>
      </c>
      <c r="X16" s="24">
        <v>2558387</v>
      </c>
      <c r="Y16" s="24">
        <v>-2321859</v>
      </c>
      <c r="Z16" s="6">
        <v>-90.75</v>
      </c>
      <c r="AA16" s="22">
        <v>7816641</v>
      </c>
    </row>
    <row r="17" spans="1:27" ht="12.75">
      <c r="A17" s="5" t="s">
        <v>44</v>
      </c>
      <c r="B17" s="3"/>
      <c r="C17" s="22">
        <v>8034375</v>
      </c>
      <c r="D17" s="22"/>
      <c r="E17" s="23">
        <v>15705580</v>
      </c>
      <c r="F17" s="24">
        <v>15705580</v>
      </c>
      <c r="G17" s="24">
        <v>2261588</v>
      </c>
      <c r="H17" s="24">
        <v>2493757</v>
      </c>
      <c r="I17" s="24">
        <v>1129107</v>
      </c>
      <c r="J17" s="24">
        <v>5884452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5884452</v>
      </c>
      <c r="X17" s="24">
        <v>3998794</v>
      </c>
      <c r="Y17" s="24">
        <v>1885658</v>
      </c>
      <c r="Z17" s="6">
        <v>47.16</v>
      </c>
      <c r="AA17" s="22">
        <v>15705580</v>
      </c>
    </row>
    <row r="18" spans="1:27" ht="12.75">
      <c r="A18" s="5" t="s">
        <v>45</v>
      </c>
      <c r="B18" s="3"/>
      <c r="C18" s="22">
        <v>1225574</v>
      </c>
      <c r="D18" s="22"/>
      <c r="E18" s="23">
        <v>2415748</v>
      </c>
      <c r="F18" s="24">
        <v>2415748</v>
      </c>
      <c r="G18" s="24">
        <v>94463</v>
      </c>
      <c r="H18" s="24">
        <v>104217</v>
      </c>
      <c r="I18" s="24">
        <v>96643</v>
      </c>
      <c r="J18" s="24">
        <v>295323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295323</v>
      </c>
      <c r="X18" s="24">
        <v>485385</v>
      </c>
      <c r="Y18" s="24">
        <v>-190062</v>
      </c>
      <c r="Z18" s="6">
        <v>-39.16</v>
      </c>
      <c r="AA18" s="22">
        <v>2415748</v>
      </c>
    </row>
    <row r="19" spans="1:27" ht="12.75">
      <c r="A19" s="2" t="s">
        <v>46</v>
      </c>
      <c r="B19" s="8"/>
      <c r="C19" s="19">
        <f aca="true" t="shared" si="3" ref="C19:Y19">SUM(C20:C23)</f>
        <v>666442284</v>
      </c>
      <c r="D19" s="19">
        <f>SUM(D20:D23)</f>
        <v>0</v>
      </c>
      <c r="E19" s="20">
        <f t="shared" si="3"/>
        <v>718707930</v>
      </c>
      <c r="F19" s="21">
        <f t="shared" si="3"/>
        <v>718707930</v>
      </c>
      <c r="G19" s="21">
        <f t="shared" si="3"/>
        <v>124721046</v>
      </c>
      <c r="H19" s="21">
        <f t="shared" si="3"/>
        <v>8570237</v>
      </c>
      <c r="I19" s="21">
        <f t="shared" si="3"/>
        <v>10102457</v>
      </c>
      <c r="J19" s="21">
        <f t="shared" si="3"/>
        <v>143393740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143393740</v>
      </c>
      <c r="X19" s="21">
        <f t="shared" si="3"/>
        <v>267988800</v>
      </c>
      <c r="Y19" s="21">
        <f t="shared" si="3"/>
        <v>-124595060</v>
      </c>
      <c r="Z19" s="4">
        <f>+IF(X19&lt;&gt;0,+(Y19/X19)*100,0)</f>
        <v>-46.49263700572561</v>
      </c>
      <c r="AA19" s="19">
        <f>SUM(AA20:AA23)</f>
        <v>718707930</v>
      </c>
    </row>
    <row r="20" spans="1:27" ht="12.75">
      <c r="A20" s="5" t="s">
        <v>47</v>
      </c>
      <c r="B20" s="3"/>
      <c r="C20" s="22">
        <v>142364612</v>
      </c>
      <c r="D20" s="22"/>
      <c r="E20" s="23">
        <v>154219025</v>
      </c>
      <c r="F20" s="24">
        <v>154219025</v>
      </c>
      <c r="G20" s="24">
        <v>31128652</v>
      </c>
      <c r="H20" s="24">
        <v>6018359</v>
      </c>
      <c r="I20" s="24">
        <v>7020610</v>
      </c>
      <c r="J20" s="24">
        <v>44167621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44167621</v>
      </c>
      <c r="X20" s="24">
        <v>46524780</v>
      </c>
      <c r="Y20" s="24">
        <v>-2357159</v>
      </c>
      <c r="Z20" s="6">
        <v>-5.07</v>
      </c>
      <c r="AA20" s="22">
        <v>154219025</v>
      </c>
    </row>
    <row r="21" spans="1:27" ht="12.75">
      <c r="A21" s="5" t="s">
        <v>48</v>
      </c>
      <c r="B21" s="3"/>
      <c r="C21" s="22">
        <v>452847576</v>
      </c>
      <c r="D21" s="22"/>
      <c r="E21" s="23">
        <v>493518124</v>
      </c>
      <c r="F21" s="24">
        <v>493518124</v>
      </c>
      <c r="G21" s="24">
        <v>67980782</v>
      </c>
      <c r="H21" s="24">
        <v>1629529</v>
      </c>
      <c r="I21" s="24">
        <v>2148188</v>
      </c>
      <c r="J21" s="24">
        <v>71758499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71758499</v>
      </c>
      <c r="X21" s="24">
        <v>194828397</v>
      </c>
      <c r="Y21" s="24">
        <v>-123069898</v>
      </c>
      <c r="Z21" s="6">
        <v>-63.17</v>
      </c>
      <c r="AA21" s="22">
        <v>493518124</v>
      </c>
    </row>
    <row r="22" spans="1:27" ht="12.75">
      <c r="A22" s="5" t="s">
        <v>49</v>
      </c>
      <c r="B22" s="3"/>
      <c r="C22" s="25">
        <v>9001590</v>
      </c>
      <c r="D22" s="25"/>
      <c r="E22" s="26">
        <v>4585064</v>
      </c>
      <c r="F22" s="27">
        <v>4585064</v>
      </c>
      <c r="G22" s="27">
        <v>391870</v>
      </c>
      <c r="H22" s="27">
        <v>387185</v>
      </c>
      <c r="I22" s="27">
        <v>374046</v>
      </c>
      <c r="J22" s="27">
        <v>1153101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1153101</v>
      </c>
      <c r="X22" s="27">
        <v>1147443</v>
      </c>
      <c r="Y22" s="27">
        <v>5658</v>
      </c>
      <c r="Z22" s="7">
        <v>0.49</v>
      </c>
      <c r="AA22" s="25">
        <v>4585064</v>
      </c>
    </row>
    <row r="23" spans="1:27" ht="12.75">
      <c r="A23" s="5" t="s">
        <v>50</v>
      </c>
      <c r="B23" s="3"/>
      <c r="C23" s="22">
        <v>62228506</v>
      </c>
      <c r="D23" s="22"/>
      <c r="E23" s="23">
        <v>66385717</v>
      </c>
      <c r="F23" s="24">
        <v>66385717</v>
      </c>
      <c r="G23" s="24">
        <v>25219742</v>
      </c>
      <c r="H23" s="24">
        <v>535164</v>
      </c>
      <c r="I23" s="24">
        <v>559613</v>
      </c>
      <c r="J23" s="24">
        <v>26314519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26314519</v>
      </c>
      <c r="X23" s="24">
        <v>25488180</v>
      </c>
      <c r="Y23" s="24">
        <v>826339</v>
      </c>
      <c r="Z23" s="6">
        <v>3.24</v>
      </c>
      <c r="AA23" s="22">
        <v>66385717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1047784415</v>
      </c>
      <c r="D25" s="44">
        <f>+D5+D9+D15+D19+D24</f>
        <v>0</v>
      </c>
      <c r="E25" s="45">
        <f t="shared" si="4"/>
        <v>1067700675</v>
      </c>
      <c r="F25" s="46">
        <f t="shared" si="4"/>
        <v>1067700675</v>
      </c>
      <c r="G25" s="46">
        <f t="shared" si="4"/>
        <v>208360748</v>
      </c>
      <c r="H25" s="46">
        <f t="shared" si="4"/>
        <v>22777512</v>
      </c>
      <c r="I25" s="46">
        <f t="shared" si="4"/>
        <v>22892434</v>
      </c>
      <c r="J25" s="46">
        <f t="shared" si="4"/>
        <v>254030694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254030694</v>
      </c>
      <c r="X25" s="46">
        <f t="shared" si="4"/>
        <v>387529422</v>
      </c>
      <c r="Y25" s="46">
        <f t="shared" si="4"/>
        <v>-133498728</v>
      </c>
      <c r="Z25" s="47">
        <f>+IF(X25&lt;&gt;0,+(Y25/X25)*100,0)</f>
        <v>-34.448669035508736</v>
      </c>
      <c r="AA25" s="44">
        <f>+AA5+AA9+AA15+AA19+AA24</f>
        <v>1067700675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209029372</v>
      </c>
      <c r="D28" s="19">
        <f>SUM(D29:D31)</f>
        <v>0</v>
      </c>
      <c r="E28" s="20">
        <f t="shared" si="5"/>
        <v>226695588</v>
      </c>
      <c r="F28" s="21">
        <f t="shared" si="5"/>
        <v>226695588</v>
      </c>
      <c r="G28" s="21">
        <f t="shared" si="5"/>
        <v>9441680</v>
      </c>
      <c r="H28" s="21">
        <f t="shared" si="5"/>
        <v>11620757</v>
      </c>
      <c r="I28" s="21">
        <f t="shared" si="5"/>
        <v>18668000</v>
      </c>
      <c r="J28" s="21">
        <f t="shared" si="5"/>
        <v>39730437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39730437</v>
      </c>
      <c r="X28" s="21">
        <f t="shared" si="5"/>
        <v>55772925</v>
      </c>
      <c r="Y28" s="21">
        <f t="shared" si="5"/>
        <v>-16042488</v>
      </c>
      <c r="Z28" s="4">
        <f>+IF(X28&lt;&gt;0,+(Y28/X28)*100,0)</f>
        <v>-28.763935188982824</v>
      </c>
      <c r="AA28" s="19">
        <f>SUM(AA29:AA31)</f>
        <v>226695588</v>
      </c>
    </row>
    <row r="29" spans="1:27" ht="12.75">
      <c r="A29" s="5" t="s">
        <v>33</v>
      </c>
      <c r="B29" s="3"/>
      <c r="C29" s="22">
        <v>48863397</v>
      </c>
      <c r="D29" s="22"/>
      <c r="E29" s="23">
        <v>58461666</v>
      </c>
      <c r="F29" s="24">
        <v>58461666</v>
      </c>
      <c r="G29" s="24">
        <v>3553804</v>
      </c>
      <c r="H29" s="24">
        <v>4297756</v>
      </c>
      <c r="I29" s="24">
        <v>4901330</v>
      </c>
      <c r="J29" s="24">
        <v>12752890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12752890</v>
      </c>
      <c r="X29" s="24">
        <v>14441688</v>
      </c>
      <c r="Y29" s="24">
        <v>-1688798</v>
      </c>
      <c r="Z29" s="6">
        <v>-11.69</v>
      </c>
      <c r="AA29" s="22">
        <v>58461666</v>
      </c>
    </row>
    <row r="30" spans="1:27" ht="12.75">
      <c r="A30" s="5" t="s">
        <v>34</v>
      </c>
      <c r="B30" s="3"/>
      <c r="C30" s="25">
        <v>108176633</v>
      </c>
      <c r="D30" s="25"/>
      <c r="E30" s="26">
        <v>121871334</v>
      </c>
      <c r="F30" s="27">
        <v>121871334</v>
      </c>
      <c r="G30" s="27">
        <v>3924264</v>
      </c>
      <c r="H30" s="27">
        <v>4175442</v>
      </c>
      <c r="I30" s="27">
        <v>9620008</v>
      </c>
      <c r="J30" s="27">
        <v>17719714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17719714</v>
      </c>
      <c r="X30" s="27">
        <v>30109398</v>
      </c>
      <c r="Y30" s="27">
        <v>-12389684</v>
      </c>
      <c r="Z30" s="7">
        <v>-41.15</v>
      </c>
      <c r="AA30" s="25">
        <v>121871334</v>
      </c>
    </row>
    <row r="31" spans="1:27" ht="12.75">
      <c r="A31" s="5" t="s">
        <v>35</v>
      </c>
      <c r="B31" s="3"/>
      <c r="C31" s="22">
        <v>51989342</v>
      </c>
      <c r="D31" s="22"/>
      <c r="E31" s="23">
        <v>46362588</v>
      </c>
      <c r="F31" s="24">
        <v>46362588</v>
      </c>
      <c r="G31" s="24">
        <v>1963612</v>
      </c>
      <c r="H31" s="24">
        <v>3147559</v>
      </c>
      <c r="I31" s="24">
        <v>4146662</v>
      </c>
      <c r="J31" s="24">
        <v>9257833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9257833</v>
      </c>
      <c r="X31" s="24">
        <v>11221839</v>
      </c>
      <c r="Y31" s="24">
        <v>-1964006</v>
      </c>
      <c r="Z31" s="6">
        <v>-17.5</v>
      </c>
      <c r="AA31" s="22">
        <v>46362588</v>
      </c>
    </row>
    <row r="32" spans="1:27" ht="12.75">
      <c r="A32" s="2" t="s">
        <v>36</v>
      </c>
      <c r="B32" s="3"/>
      <c r="C32" s="19">
        <f aca="true" t="shared" si="6" ref="C32:Y32">SUM(C33:C37)</f>
        <v>49589822</v>
      </c>
      <c r="D32" s="19">
        <f>SUM(D33:D37)</f>
        <v>0</v>
      </c>
      <c r="E32" s="20">
        <f t="shared" si="6"/>
        <v>56971845</v>
      </c>
      <c r="F32" s="21">
        <f t="shared" si="6"/>
        <v>56971845</v>
      </c>
      <c r="G32" s="21">
        <f t="shared" si="6"/>
        <v>2033464</v>
      </c>
      <c r="H32" s="21">
        <f t="shared" si="6"/>
        <v>7110497</v>
      </c>
      <c r="I32" s="21">
        <f t="shared" si="6"/>
        <v>4362145</v>
      </c>
      <c r="J32" s="21">
        <f t="shared" si="6"/>
        <v>13506106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13506106</v>
      </c>
      <c r="X32" s="21">
        <f t="shared" si="6"/>
        <v>13914975</v>
      </c>
      <c r="Y32" s="21">
        <f t="shared" si="6"/>
        <v>-408869</v>
      </c>
      <c r="Z32" s="4">
        <f>+IF(X32&lt;&gt;0,+(Y32/X32)*100,0)</f>
        <v>-2.9383380135429635</v>
      </c>
      <c r="AA32" s="19">
        <f>SUM(AA33:AA37)</f>
        <v>56971845</v>
      </c>
    </row>
    <row r="33" spans="1:27" ht="12.75">
      <c r="A33" s="5" t="s">
        <v>37</v>
      </c>
      <c r="B33" s="3"/>
      <c r="C33" s="22">
        <v>6730726</v>
      </c>
      <c r="D33" s="22"/>
      <c r="E33" s="23">
        <v>7420488</v>
      </c>
      <c r="F33" s="24">
        <v>7420488</v>
      </c>
      <c r="G33" s="24">
        <v>543626</v>
      </c>
      <c r="H33" s="24">
        <v>676398</v>
      </c>
      <c r="I33" s="24">
        <v>491986</v>
      </c>
      <c r="J33" s="24">
        <v>1712010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1712010</v>
      </c>
      <c r="X33" s="24">
        <v>1761744</v>
      </c>
      <c r="Y33" s="24">
        <v>-49734</v>
      </c>
      <c r="Z33" s="6">
        <v>-2.82</v>
      </c>
      <c r="AA33" s="22">
        <v>7420488</v>
      </c>
    </row>
    <row r="34" spans="1:27" ht="12.75">
      <c r="A34" s="5" t="s">
        <v>38</v>
      </c>
      <c r="B34" s="3"/>
      <c r="C34" s="22">
        <v>176299</v>
      </c>
      <c r="D34" s="22"/>
      <c r="E34" s="23">
        <v>250000</v>
      </c>
      <c r="F34" s="24">
        <v>250000</v>
      </c>
      <c r="G34" s="24">
        <v>34591</v>
      </c>
      <c r="H34" s="24">
        <v>11454</v>
      </c>
      <c r="I34" s="24">
        <v>15912</v>
      </c>
      <c r="J34" s="24">
        <v>61957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61957</v>
      </c>
      <c r="X34" s="24">
        <v>62499</v>
      </c>
      <c r="Y34" s="24">
        <v>-542</v>
      </c>
      <c r="Z34" s="6">
        <v>-0.87</v>
      </c>
      <c r="AA34" s="22">
        <v>250000</v>
      </c>
    </row>
    <row r="35" spans="1:27" ht="12.75">
      <c r="A35" s="5" t="s">
        <v>39</v>
      </c>
      <c r="B35" s="3"/>
      <c r="C35" s="22">
        <v>42682797</v>
      </c>
      <c r="D35" s="22"/>
      <c r="E35" s="23">
        <v>49301357</v>
      </c>
      <c r="F35" s="24">
        <v>49301357</v>
      </c>
      <c r="G35" s="24">
        <v>1455247</v>
      </c>
      <c r="H35" s="24">
        <v>6422645</v>
      </c>
      <c r="I35" s="24">
        <v>3854247</v>
      </c>
      <c r="J35" s="24">
        <v>11732139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11732139</v>
      </c>
      <c r="X35" s="24">
        <v>12090732</v>
      </c>
      <c r="Y35" s="24">
        <v>-358593</v>
      </c>
      <c r="Z35" s="6">
        <v>-2.97</v>
      </c>
      <c r="AA35" s="22">
        <v>49301357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125940507</v>
      </c>
      <c r="D38" s="19">
        <f>SUM(D39:D41)</f>
        <v>0</v>
      </c>
      <c r="E38" s="20">
        <f t="shared" si="7"/>
        <v>136677793</v>
      </c>
      <c r="F38" s="21">
        <f t="shared" si="7"/>
        <v>136677793</v>
      </c>
      <c r="G38" s="21">
        <f t="shared" si="7"/>
        <v>6948038</v>
      </c>
      <c r="H38" s="21">
        <f t="shared" si="7"/>
        <v>8113019</v>
      </c>
      <c r="I38" s="21">
        <f t="shared" si="7"/>
        <v>8180538</v>
      </c>
      <c r="J38" s="21">
        <f t="shared" si="7"/>
        <v>23241595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23241595</v>
      </c>
      <c r="X38" s="21">
        <f t="shared" si="7"/>
        <v>33016881</v>
      </c>
      <c r="Y38" s="21">
        <f t="shared" si="7"/>
        <v>-9775286</v>
      </c>
      <c r="Z38" s="4">
        <f>+IF(X38&lt;&gt;0,+(Y38/X38)*100,0)</f>
        <v>-29.60693349562607</v>
      </c>
      <c r="AA38" s="19">
        <f>SUM(AA39:AA41)</f>
        <v>136677793</v>
      </c>
    </row>
    <row r="39" spans="1:27" ht="12.75">
      <c r="A39" s="5" t="s">
        <v>43</v>
      </c>
      <c r="B39" s="3"/>
      <c r="C39" s="22">
        <v>52138200</v>
      </c>
      <c r="D39" s="22"/>
      <c r="E39" s="23">
        <v>66685367</v>
      </c>
      <c r="F39" s="24">
        <v>66685367</v>
      </c>
      <c r="G39" s="24">
        <v>3097118</v>
      </c>
      <c r="H39" s="24">
        <v>3507282</v>
      </c>
      <c r="I39" s="24">
        <v>4034035</v>
      </c>
      <c r="J39" s="24">
        <v>10638435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10638435</v>
      </c>
      <c r="X39" s="24">
        <v>16151478</v>
      </c>
      <c r="Y39" s="24">
        <v>-5513043</v>
      </c>
      <c r="Z39" s="6">
        <v>-34.13</v>
      </c>
      <c r="AA39" s="22">
        <v>66685367</v>
      </c>
    </row>
    <row r="40" spans="1:27" ht="12.75">
      <c r="A40" s="5" t="s">
        <v>44</v>
      </c>
      <c r="B40" s="3"/>
      <c r="C40" s="22">
        <v>65816570</v>
      </c>
      <c r="D40" s="22"/>
      <c r="E40" s="23">
        <v>58870104</v>
      </c>
      <c r="F40" s="24">
        <v>58870104</v>
      </c>
      <c r="G40" s="24">
        <v>3177793</v>
      </c>
      <c r="H40" s="24">
        <v>3919662</v>
      </c>
      <c r="I40" s="24">
        <v>3532147</v>
      </c>
      <c r="J40" s="24">
        <v>10629602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10629602</v>
      </c>
      <c r="X40" s="24">
        <v>14190189</v>
      </c>
      <c r="Y40" s="24">
        <v>-3560587</v>
      </c>
      <c r="Z40" s="6">
        <v>-25.09</v>
      </c>
      <c r="AA40" s="22">
        <v>58870104</v>
      </c>
    </row>
    <row r="41" spans="1:27" ht="12.75">
      <c r="A41" s="5" t="s">
        <v>45</v>
      </c>
      <c r="B41" s="3"/>
      <c r="C41" s="22">
        <v>7985737</v>
      </c>
      <c r="D41" s="22"/>
      <c r="E41" s="23">
        <v>11122322</v>
      </c>
      <c r="F41" s="24">
        <v>11122322</v>
      </c>
      <c r="G41" s="24">
        <v>673127</v>
      </c>
      <c r="H41" s="24">
        <v>686075</v>
      </c>
      <c r="I41" s="24">
        <v>614356</v>
      </c>
      <c r="J41" s="24">
        <v>1973558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1973558</v>
      </c>
      <c r="X41" s="24">
        <v>2675214</v>
      </c>
      <c r="Y41" s="24">
        <v>-701656</v>
      </c>
      <c r="Z41" s="6">
        <v>-26.23</v>
      </c>
      <c r="AA41" s="22">
        <v>11122322</v>
      </c>
    </row>
    <row r="42" spans="1:27" ht="12.75">
      <c r="A42" s="2" t="s">
        <v>46</v>
      </c>
      <c r="B42" s="8"/>
      <c r="C42" s="19">
        <f aca="true" t="shared" si="8" ref="C42:Y42">SUM(C43:C46)</f>
        <v>352759981</v>
      </c>
      <c r="D42" s="19">
        <f>SUM(D43:D46)</f>
        <v>0</v>
      </c>
      <c r="E42" s="20">
        <f t="shared" si="8"/>
        <v>289599223</v>
      </c>
      <c r="F42" s="21">
        <f t="shared" si="8"/>
        <v>289599223</v>
      </c>
      <c r="G42" s="21">
        <f t="shared" si="8"/>
        <v>12417486</v>
      </c>
      <c r="H42" s="21">
        <f t="shared" si="8"/>
        <v>23675983</v>
      </c>
      <c r="I42" s="21">
        <f t="shared" si="8"/>
        <v>27010464</v>
      </c>
      <c r="J42" s="21">
        <f t="shared" si="8"/>
        <v>63103933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63103933</v>
      </c>
      <c r="X42" s="21">
        <f t="shared" si="8"/>
        <v>71050275</v>
      </c>
      <c r="Y42" s="21">
        <f t="shared" si="8"/>
        <v>-7946342</v>
      </c>
      <c r="Z42" s="4">
        <f>+IF(X42&lt;&gt;0,+(Y42/X42)*100,0)</f>
        <v>-11.184111532291748</v>
      </c>
      <c r="AA42" s="19">
        <f>SUM(AA43:AA46)</f>
        <v>289599223</v>
      </c>
    </row>
    <row r="43" spans="1:27" ht="12.75">
      <c r="A43" s="5" t="s">
        <v>47</v>
      </c>
      <c r="B43" s="3"/>
      <c r="C43" s="22">
        <v>121450392</v>
      </c>
      <c r="D43" s="22"/>
      <c r="E43" s="23">
        <v>115248970</v>
      </c>
      <c r="F43" s="24">
        <v>115248970</v>
      </c>
      <c r="G43" s="24">
        <v>1239598</v>
      </c>
      <c r="H43" s="24">
        <v>12302983</v>
      </c>
      <c r="I43" s="24">
        <v>13241327</v>
      </c>
      <c r="J43" s="24">
        <v>26783908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26783908</v>
      </c>
      <c r="X43" s="24">
        <v>28665759</v>
      </c>
      <c r="Y43" s="24">
        <v>-1881851</v>
      </c>
      <c r="Z43" s="6">
        <v>-6.56</v>
      </c>
      <c r="AA43" s="22">
        <v>115248970</v>
      </c>
    </row>
    <row r="44" spans="1:27" ht="12.75">
      <c r="A44" s="5" t="s">
        <v>48</v>
      </c>
      <c r="B44" s="3"/>
      <c r="C44" s="22">
        <v>158431669</v>
      </c>
      <c r="D44" s="22"/>
      <c r="E44" s="23">
        <v>131577186</v>
      </c>
      <c r="F44" s="24">
        <v>131577186</v>
      </c>
      <c r="G44" s="24">
        <v>8119847</v>
      </c>
      <c r="H44" s="24">
        <v>7778938</v>
      </c>
      <c r="I44" s="24">
        <v>10101077</v>
      </c>
      <c r="J44" s="24">
        <v>25999862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25999862</v>
      </c>
      <c r="X44" s="24">
        <v>32038872</v>
      </c>
      <c r="Y44" s="24">
        <v>-6039010</v>
      </c>
      <c r="Z44" s="6">
        <v>-18.85</v>
      </c>
      <c r="AA44" s="22">
        <v>131577186</v>
      </c>
    </row>
    <row r="45" spans="1:27" ht="12.75">
      <c r="A45" s="5" t="s">
        <v>49</v>
      </c>
      <c r="B45" s="3"/>
      <c r="C45" s="25">
        <v>26079850</v>
      </c>
      <c r="D45" s="25"/>
      <c r="E45" s="26">
        <v>4339371</v>
      </c>
      <c r="F45" s="27">
        <v>4339371</v>
      </c>
      <c r="G45" s="27">
        <v>140464</v>
      </c>
      <c r="H45" s="27">
        <v>114056</v>
      </c>
      <c r="I45" s="27">
        <v>391248</v>
      </c>
      <c r="J45" s="27">
        <v>645768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645768</v>
      </c>
      <c r="X45" s="27">
        <v>1071432</v>
      </c>
      <c r="Y45" s="27">
        <v>-425664</v>
      </c>
      <c r="Z45" s="7">
        <v>-39.73</v>
      </c>
      <c r="AA45" s="25">
        <v>4339371</v>
      </c>
    </row>
    <row r="46" spans="1:27" ht="12.75">
      <c r="A46" s="5" t="s">
        <v>50</v>
      </c>
      <c r="B46" s="3"/>
      <c r="C46" s="22">
        <v>46798070</v>
      </c>
      <c r="D46" s="22"/>
      <c r="E46" s="23">
        <v>38433696</v>
      </c>
      <c r="F46" s="24">
        <v>38433696</v>
      </c>
      <c r="G46" s="24">
        <v>2917577</v>
      </c>
      <c r="H46" s="24">
        <v>3480006</v>
      </c>
      <c r="I46" s="24">
        <v>3276812</v>
      </c>
      <c r="J46" s="24">
        <v>9674395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9674395</v>
      </c>
      <c r="X46" s="24">
        <v>9274212</v>
      </c>
      <c r="Y46" s="24">
        <v>400183</v>
      </c>
      <c r="Z46" s="6">
        <v>4.32</v>
      </c>
      <c r="AA46" s="22">
        <v>38433696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737319682</v>
      </c>
      <c r="D48" s="44">
        <f>+D28+D32+D38+D42+D47</f>
        <v>0</v>
      </c>
      <c r="E48" s="45">
        <f t="shared" si="9"/>
        <v>709944449</v>
      </c>
      <c r="F48" s="46">
        <f t="shared" si="9"/>
        <v>709944449</v>
      </c>
      <c r="G48" s="46">
        <f t="shared" si="9"/>
        <v>30840668</v>
      </c>
      <c r="H48" s="46">
        <f t="shared" si="9"/>
        <v>50520256</v>
      </c>
      <c r="I48" s="46">
        <f t="shared" si="9"/>
        <v>58221147</v>
      </c>
      <c r="J48" s="46">
        <f t="shared" si="9"/>
        <v>139582071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139582071</v>
      </c>
      <c r="X48" s="46">
        <f t="shared" si="9"/>
        <v>173755056</v>
      </c>
      <c r="Y48" s="46">
        <f t="shared" si="9"/>
        <v>-34172985</v>
      </c>
      <c r="Z48" s="47">
        <f>+IF(X48&lt;&gt;0,+(Y48/X48)*100,0)</f>
        <v>-19.667332730737918</v>
      </c>
      <c r="AA48" s="44">
        <f>+AA28+AA32+AA38+AA42+AA47</f>
        <v>709944449</v>
      </c>
    </row>
    <row r="49" spans="1:27" ht="12.75">
      <c r="A49" s="14" t="s">
        <v>58</v>
      </c>
      <c r="B49" s="15"/>
      <c r="C49" s="48">
        <f aca="true" t="shared" si="10" ref="C49:Y49">+C25-C48</f>
        <v>310464733</v>
      </c>
      <c r="D49" s="48">
        <f>+D25-D48</f>
        <v>0</v>
      </c>
      <c r="E49" s="49">
        <f t="shared" si="10"/>
        <v>357756226</v>
      </c>
      <c r="F49" s="50">
        <f t="shared" si="10"/>
        <v>357756226</v>
      </c>
      <c r="G49" s="50">
        <f t="shared" si="10"/>
        <v>177520080</v>
      </c>
      <c r="H49" s="50">
        <f t="shared" si="10"/>
        <v>-27742744</v>
      </c>
      <c r="I49" s="50">
        <f t="shared" si="10"/>
        <v>-35328713</v>
      </c>
      <c r="J49" s="50">
        <f t="shared" si="10"/>
        <v>114448623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114448623</v>
      </c>
      <c r="X49" s="50">
        <f>IF(F25=F48,0,X25-X48)</f>
        <v>213774366</v>
      </c>
      <c r="Y49" s="50">
        <f t="shared" si="10"/>
        <v>-99325743</v>
      </c>
      <c r="Z49" s="51">
        <f>+IF(X49&lt;&gt;0,+(Y49/X49)*100,0)</f>
        <v>-46.46288741653899</v>
      </c>
      <c r="AA49" s="48">
        <f>+AA25-AA48</f>
        <v>357756226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933793005</v>
      </c>
      <c r="D5" s="19">
        <f>SUM(D6:D8)</f>
        <v>0</v>
      </c>
      <c r="E5" s="20">
        <f t="shared" si="0"/>
        <v>877678000</v>
      </c>
      <c r="F5" s="21">
        <f t="shared" si="0"/>
        <v>877678000</v>
      </c>
      <c r="G5" s="21">
        <f t="shared" si="0"/>
        <v>270742048</v>
      </c>
      <c r="H5" s="21">
        <f t="shared" si="0"/>
        <v>140486880</v>
      </c>
      <c r="I5" s="21">
        <f t="shared" si="0"/>
        <v>59601283</v>
      </c>
      <c r="J5" s="21">
        <f t="shared" si="0"/>
        <v>470830211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470830211</v>
      </c>
      <c r="X5" s="21">
        <f t="shared" si="0"/>
        <v>362935000</v>
      </c>
      <c r="Y5" s="21">
        <f t="shared" si="0"/>
        <v>107895211</v>
      </c>
      <c r="Z5" s="4">
        <f>+IF(X5&lt;&gt;0,+(Y5/X5)*100,0)</f>
        <v>29.728521911637067</v>
      </c>
      <c r="AA5" s="19">
        <f>SUM(AA6:AA8)</f>
        <v>877678000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929743414</v>
      </c>
      <c r="D7" s="25"/>
      <c r="E7" s="26">
        <v>872768000</v>
      </c>
      <c r="F7" s="27">
        <v>872768000</v>
      </c>
      <c r="G7" s="27">
        <v>270663016</v>
      </c>
      <c r="H7" s="27">
        <v>139401880</v>
      </c>
      <c r="I7" s="27">
        <v>59481283</v>
      </c>
      <c r="J7" s="27">
        <v>469546179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469546179</v>
      </c>
      <c r="X7" s="27">
        <v>362935000</v>
      </c>
      <c r="Y7" s="27">
        <v>106611179</v>
      </c>
      <c r="Z7" s="7">
        <v>29.37</v>
      </c>
      <c r="AA7" s="25">
        <v>872768000</v>
      </c>
    </row>
    <row r="8" spans="1:27" ht="12.75">
      <c r="A8" s="5" t="s">
        <v>35</v>
      </c>
      <c r="B8" s="3"/>
      <c r="C8" s="22">
        <v>4049591</v>
      </c>
      <c r="D8" s="22"/>
      <c r="E8" s="23">
        <v>4910000</v>
      </c>
      <c r="F8" s="24">
        <v>4910000</v>
      </c>
      <c r="G8" s="24">
        <v>79032</v>
      </c>
      <c r="H8" s="24">
        <v>1085000</v>
      </c>
      <c r="I8" s="24">
        <v>120000</v>
      </c>
      <c r="J8" s="24">
        <v>1284032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1284032</v>
      </c>
      <c r="X8" s="24"/>
      <c r="Y8" s="24">
        <v>1284032</v>
      </c>
      <c r="Z8" s="6">
        <v>0</v>
      </c>
      <c r="AA8" s="22">
        <v>4910000</v>
      </c>
    </row>
    <row r="9" spans="1:27" ht="12.75">
      <c r="A9" s="2" t="s">
        <v>36</v>
      </c>
      <c r="B9" s="3"/>
      <c r="C9" s="19">
        <f aca="true" t="shared" si="1" ref="C9:Y9">SUM(C10:C14)</f>
        <v>27565095</v>
      </c>
      <c r="D9" s="19">
        <f>SUM(D10:D14)</f>
        <v>0</v>
      </c>
      <c r="E9" s="20">
        <f t="shared" si="1"/>
        <v>29963540</v>
      </c>
      <c r="F9" s="21">
        <f t="shared" si="1"/>
        <v>29963540</v>
      </c>
      <c r="G9" s="21">
        <f t="shared" si="1"/>
        <v>2845752</v>
      </c>
      <c r="H9" s="21">
        <f t="shared" si="1"/>
        <v>2440241</v>
      </c>
      <c r="I9" s="21">
        <f t="shared" si="1"/>
        <v>2385982</v>
      </c>
      <c r="J9" s="21">
        <f t="shared" si="1"/>
        <v>7671975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7671975</v>
      </c>
      <c r="X9" s="21">
        <f t="shared" si="1"/>
        <v>1622400</v>
      </c>
      <c r="Y9" s="21">
        <f t="shared" si="1"/>
        <v>6049575</v>
      </c>
      <c r="Z9" s="4">
        <f>+IF(X9&lt;&gt;0,+(Y9/X9)*100,0)</f>
        <v>372.87814349112426</v>
      </c>
      <c r="AA9" s="19">
        <f>SUM(AA10:AA14)</f>
        <v>29963540</v>
      </c>
    </row>
    <row r="10" spans="1:27" ht="12.75">
      <c r="A10" s="5" t="s">
        <v>37</v>
      </c>
      <c r="B10" s="3"/>
      <c r="C10" s="22">
        <v>10335</v>
      </c>
      <c r="D10" s="22"/>
      <c r="E10" s="23">
        <v>27338540</v>
      </c>
      <c r="F10" s="24">
        <v>27338540</v>
      </c>
      <c r="G10" s="24">
        <v>2845752</v>
      </c>
      <c r="H10" s="24"/>
      <c r="I10" s="24">
        <v>2385982</v>
      </c>
      <c r="J10" s="24">
        <v>5231734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5231734</v>
      </c>
      <c r="X10" s="24">
        <v>5400</v>
      </c>
      <c r="Y10" s="24">
        <v>5226334</v>
      </c>
      <c r="Z10" s="6">
        <v>96783.96</v>
      </c>
      <c r="AA10" s="22">
        <v>27338540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15454160</v>
      </c>
      <c r="D12" s="22"/>
      <c r="E12" s="23">
        <v>2625000</v>
      </c>
      <c r="F12" s="24">
        <v>2625000</v>
      </c>
      <c r="G12" s="24"/>
      <c r="H12" s="24">
        <v>2440241</v>
      </c>
      <c r="I12" s="24"/>
      <c r="J12" s="24">
        <v>2440241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2440241</v>
      </c>
      <c r="X12" s="24">
        <v>1617000</v>
      </c>
      <c r="Y12" s="24">
        <v>823241</v>
      </c>
      <c r="Z12" s="6">
        <v>50.91</v>
      </c>
      <c r="AA12" s="22">
        <v>2625000</v>
      </c>
    </row>
    <row r="13" spans="1:27" ht="12.75">
      <c r="A13" s="5" t="s">
        <v>40</v>
      </c>
      <c r="B13" s="3"/>
      <c r="C13" s="22">
        <v>12100600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398393123</v>
      </c>
      <c r="D15" s="19">
        <f>SUM(D16:D18)</f>
        <v>0</v>
      </c>
      <c r="E15" s="20">
        <f t="shared" si="2"/>
        <v>359073000</v>
      </c>
      <c r="F15" s="21">
        <f t="shared" si="2"/>
        <v>359073000</v>
      </c>
      <c r="G15" s="21">
        <f t="shared" si="2"/>
        <v>100005554</v>
      </c>
      <c r="H15" s="21">
        <f t="shared" si="2"/>
        <v>20690</v>
      </c>
      <c r="I15" s="21">
        <f t="shared" si="2"/>
        <v>11758</v>
      </c>
      <c r="J15" s="21">
        <f t="shared" si="2"/>
        <v>100038002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100038002</v>
      </c>
      <c r="X15" s="21">
        <f t="shared" si="2"/>
        <v>6506000</v>
      </c>
      <c r="Y15" s="21">
        <f t="shared" si="2"/>
        <v>93532002</v>
      </c>
      <c r="Z15" s="4">
        <f>+IF(X15&lt;&gt;0,+(Y15/X15)*100,0)</f>
        <v>1437.626836766062</v>
      </c>
      <c r="AA15" s="19">
        <f>SUM(AA16:AA18)</f>
        <v>359073000</v>
      </c>
    </row>
    <row r="16" spans="1:27" ht="12.75">
      <c r="A16" s="5" t="s">
        <v>43</v>
      </c>
      <c r="B16" s="3"/>
      <c r="C16" s="22"/>
      <c r="D16" s="22"/>
      <c r="E16" s="23">
        <v>300000</v>
      </c>
      <c r="F16" s="24">
        <v>300000</v>
      </c>
      <c r="G16" s="24">
        <v>3554</v>
      </c>
      <c r="H16" s="24">
        <v>20690</v>
      </c>
      <c r="I16" s="24">
        <v>11758</v>
      </c>
      <c r="J16" s="24">
        <v>36002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36002</v>
      </c>
      <c r="X16" s="24">
        <v>207000</v>
      </c>
      <c r="Y16" s="24">
        <v>-170998</v>
      </c>
      <c r="Z16" s="6">
        <v>-82.61</v>
      </c>
      <c r="AA16" s="22">
        <v>300000</v>
      </c>
    </row>
    <row r="17" spans="1:27" ht="12.75">
      <c r="A17" s="5" t="s">
        <v>44</v>
      </c>
      <c r="B17" s="3"/>
      <c r="C17" s="22">
        <v>398393123</v>
      </c>
      <c r="D17" s="22"/>
      <c r="E17" s="23">
        <v>358773000</v>
      </c>
      <c r="F17" s="24">
        <v>358773000</v>
      </c>
      <c r="G17" s="24">
        <v>100002000</v>
      </c>
      <c r="H17" s="24"/>
      <c r="I17" s="24"/>
      <c r="J17" s="24">
        <v>100002000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100002000</v>
      </c>
      <c r="X17" s="24">
        <v>6299000</v>
      </c>
      <c r="Y17" s="24">
        <v>93703000</v>
      </c>
      <c r="Z17" s="6">
        <v>1487.59</v>
      </c>
      <c r="AA17" s="22">
        <v>358773000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53397049</v>
      </c>
      <c r="D19" s="19">
        <f>SUM(D20:D23)</f>
        <v>0</v>
      </c>
      <c r="E19" s="20">
        <f t="shared" si="3"/>
        <v>349963000</v>
      </c>
      <c r="F19" s="21">
        <f t="shared" si="3"/>
        <v>349963000</v>
      </c>
      <c r="G19" s="21">
        <f t="shared" si="3"/>
        <v>11310</v>
      </c>
      <c r="H19" s="21">
        <f t="shared" si="3"/>
        <v>2571404</v>
      </c>
      <c r="I19" s="21">
        <f t="shared" si="3"/>
        <v>41402387</v>
      </c>
      <c r="J19" s="21">
        <f t="shared" si="3"/>
        <v>43985101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43985101</v>
      </c>
      <c r="X19" s="21">
        <f t="shared" si="3"/>
        <v>134080000</v>
      </c>
      <c r="Y19" s="21">
        <f t="shared" si="3"/>
        <v>-90094899</v>
      </c>
      <c r="Z19" s="4">
        <f>+IF(X19&lt;&gt;0,+(Y19/X19)*100,0)</f>
        <v>-67.19488290572792</v>
      </c>
      <c r="AA19" s="19">
        <f>SUM(AA20:AA23)</f>
        <v>349963000</v>
      </c>
    </row>
    <row r="20" spans="1:27" ht="12.75">
      <c r="A20" s="5" t="s">
        <v>47</v>
      </c>
      <c r="B20" s="3"/>
      <c r="C20" s="22">
        <v>7731686</v>
      </c>
      <c r="D20" s="22"/>
      <c r="E20" s="23">
        <v>5000000</v>
      </c>
      <c r="F20" s="24">
        <v>5000000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>
        <v>5000000</v>
      </c>
    </row>
    <row r="21" spans="1:27" ht="12.75">
      <c r="A21" s="5" t="s">
        <v>48</v>
      </c>
      <c r="B21" s="3"/>
      <c r="C21" s="22">
        <v>37429662</v>
      </c>
      <c r="D21" s="22"/>
      <c r="E21" s="23">
        <v>335248000</v>
      </c>
      <c r="F21" s="24">
        <v>335248000</v>
      </c>
      <c r="G21" s="24">
        <v>10299</v>
      </c>
      <c r="H21" s="24">
        <v>1756874</v>
      </c>
      <c r="I21" s="24">
        <v>40578443</v>
      </c>
      <c r="J21" s="24">
        <v>42345616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42345616</v>
      </c>
      <c r="X21" s="24">
        <v>131615000</v>
      </c>
      <c r="Y21" s="24">
        <v>-89269384</v>
      </c>
      <c r="Z21" s="6">
        <v>-67.83</v>
      </c>
      <c r="AA21" s="22">
        <v>335248000</v>
      </c>
    </row>
    <row r="22" spans="1:27" ht="12.75">
      <c r="A22" s="5" t="s">
        <v>49</v>
      </c>
      <c r="B22" s="3"/>
      <c r="C22" s="25">
        <v>2243108</v>
      </c>
      <c r="D22" s="25"/>
      <c r="E22" s="26">
        <v>3223000</v>
      </c>
      <c r="F22" s="27">
        <v>3223000</v>
      </c>
      <c r="G22" s="27">
        <v>1011</v>
      </c>
      <c r="H22" s="27">
        <v>265862</v>
      </c>
      <c r="I22" s="27">
        <v>262000</v>
      </c>
      <c r="J22" s="27">
        <v>528873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528873</v>
      </c>
      <c r="X22" s="27">
        <v>848000</v>
      </c>
      <c r="Y22" s="27">
        <v>-319127</v>
      </c>
      <c r="Z22" s="7">
        <v>-37.63</v>
      </c>
      <c r="AA22" s="25">
        <v>3223000</v>
      </c>
    </row>
    <row r="23" spans="1:27" ht="12.75">
      <c r="A23" s="5" t="s">
        <v>50</v>
      </c>
      <c r="B23" s="3"/>
      <c r="C23" s="22">
        <v>5992593</v>
      </c>
      <c r="D23" s="22"/>
      <c r="E23" s="23">
        <v>6492000</v>
      </c>
      <c r="F23" s="24">
        <v>6492000</v>
      </c>
      <c r="G23" s="24"/>
      <c r="H23" s="24">
        <v>548668</v>
      </c>
      <c r="I23" s="24">
        <v>561944</v>
      </c>
      <c r="J23" s="24">
        <v>1110612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1110612</v>
      </c>
      <c r="X23" s="24">
        <v>1617000</v>
      </c>
      <c r="Y23" s="24">
        <v>-506388</v>
      </c>
      <c r="Z23" s="6">
        <v>-31.32</v>
      </c>
      <c r="AA23" s="22">
        <v>6492000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1413148272</v>
      </c>
      <c r="D25" s="44">
        <f>+D5+D9+D15+D19+D24</f>
        <v>0</v>
      </c>
      <c r="E25" s="45">
        <f t="shared" si="4"/>
        <v>1616677540</v>
      </c>
      <c r="F25" s="46">
        <f t="shared" si="4"/>
        <v>1616677540</v>
      </c>
      <c r="G25" s="46">
        <f t="shared" si="4"/>
        <v>373604664</v>
      </c>
      <c r="H25" s="46">
        <f t="shared" si="4"/>
        <v>145519215</v>
      </c>
      <c r="I25" s="46">
        <f t="shared" si="4"/>
        <v>103401410</v>
      </c>
      <c r="J25" s="46">
        <f t="shared" si="4"/>
        <v>622525289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622525289</v>
      </c>
      <c r="X25" s="46">
        <f t="shared" si="4"/>
        <v>505143400</v>
      </c>
      <c r="Y25" s="46">
        <f t="shared" si="4"/>
        <v>117381889</v>
      </c>
      <c r="Z25" s="47">
        <f>+IF(X25&lt;&gt;0,+(Y25/X25)*100,0)</f>
        <v>23.237339931591702</v>
      </c>
      <c r="AA25" s="44">
        <f>+AA5+AA9+AA15+AA19+AA24</f>
        <v>1616677540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611276733</v>
      </c>
      <c r="D28" s="19">
        <f>SUM(D29:D31)</f>
        <v>0</v>
      </c>
      <c r="E28" s="20">
        <f t="shared" si="5"/>
        <v>569828000</v>
      </c>
      <c r="F28" s="21">
        <f t="shared" si="5"/>
        <v>569828000</v>
      </c>
      <c r="G28" s="21">
        <f t="shared" si="5"/>
        <v>32350907</v>
      </c>
      <c r="H28" s="21">
        <f t="shared" si="5"/>
        <v>34025840</v>
      </c>
      <c r="I28" s="21">
        <f t="shared" si="5"/>
        <v>32964234</v>
      </c>
      <c r="J28" s="21">
        <f t="shared" si="5"/>
        <v>99340981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99340981</v>
      </c>
      <c r="X28" s="21">
        <f t="shared" si="5"/>
        <v>121635000</v>
      </c>
      <c r="Y28" s="21">
        <f t="shared" si="5"/>
        <v>-22294019</v>
      </c>
      <c r="Z28" s="4">
        <f>+IF(X28&lt;&gt;0,+(Y28/X28)*100,0)</f>
        <v>-18.32862169605788</v>
      </c>
      <c r="AA28" s="19">
        <f>SUM(AA29:AA31)</f>
        <v>569828000</v>
      </c>
    </row>
    <row r="29" spans="1:27" ht="12.75">
      <c r="A29" s="5" t="s">
        <v>33</v>
      </c>
      <c r="B29" s="3"/>
      <c r="C29" s="22">
        <v>34327274</v>
      </c>
      <c r="D29" s="22"/>
      <c r="E29" s="23">
        <v>42015000</v>
      </c>
      <c r="F29" s="24">
        <v>42015000</v>
      </c>
      <c r="G29" s="24">
        <v>2806580</v>
      </c>
      <c r="H29" s="24">
        <v>3123396</v>
      </c>
      <c r="I29" s="24">
        <v>2675418</v>
      </c>
      <c r="J29" s="24">
        <v>8605394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8605394</v>
      </c>
      <c r="X29" s="24">
        <v>8684000</v>
      </c>
      <c r="Y29" s="24">
        <v>-78606</v>
      </c>
      <c r="Z29" s="6">
        <v>-0.91</v>
      </c>
      <c r="AA29" s="22">
        <v>42015000</v>
      </c>
    </row>
    <row r="30" spans="1:27" ht="12.75">
      <c r="A30" s="5" t="s">
        <v>34</v>
      </c>
      <c r="B30" s="3"/>
      <c r="C30" s="25">
        <v>209342877</v>
      </c>
      <c r="D30" s="25"/>
      <c r="E30" s="26">
        <v>145689000</v>
      </c>
      <c r="F30" s="27">
        <v>145689000</v>
      </c>
      <c r="G30" s="27">
        <v>48230</v>
      </c>
      <c r="H30" s="27">
        <v>61645</v>
      </c>
      <c r="I30" s="27">
        <v>689620</v>
      </c>
      <c r="J30" s="27">
        <v>799495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799495</v>
      </c>
      <c r="X30" s="27">
        <v>24078000</v>
      </c>
      <c r="Y30" s="27">
        <v>-23278505</v>
      </c>
      <c r="Z30" s="7">
        <v>-96.68</v>
      </c>
      <c r="AA30" s="25">
        <v>145689000</v>
      </c>
    </row>
    <row r="31" spans="1:27" ht="12.75">
      <c r="A31" s="5" t="s">
        <v>35</v>
      </c>
      <c r="B31" s="3"/>
      <c r="C31" s="22">
        <v>367606582</v>
      </c>
      <c r="D31" s="22"/>
      <c r="E31" s="23">
        <v>382124000</v>
      </c>
      <c r="F31" s="24">
        <v>382124000</v>
      </c>
      <c r="G31" s="24">
        <v>29496097</v>
      </c>
      <c r="H31" s="24">
        <v>30840799</v>
      </c>
      <c r="I31" s="24">
        <v>29599196</v>
      </c>
      <c r="J31" s="24">
        <v>89936092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89936092</v>
      </c>
      <c r="X31" s="24">
        <v>88873000</v>
      </c>
      <c r="Y31" s="24">
        <v>1063092</v>
      </c>
      <c r="Z31" s="6">
        <v>1.2</v>
      </c>
      <c r="AA31" s="22">
        <v>382124000</v>
      </c>
    </row>
    <row r="32" spans="1:27" ht="12.75">
      <c r="A32" s="2" t="s">
        <v>36</v>
      </c>
      <c r="B32" s="3"/>
      <c r="C32" s="19">
        <f aca="true" t="shared" si="6" ref="C32:Y32">SUM(C33:C37)</f>
        <v>39150166</v>
      </c>
      <c r="D32" s="19">
        <f>SUM(D33:D37)</f>
        <v>0</v>
      </c>
      <c r="E32" s="20">
        <f t="shared" si="6"/>
        <v>54967000</v>
      </c>
      <c r="F32" s="21">
        <f t="shared" si="6"/>
        <v>54967000</v>
      </c>
      <c r="G32" s="21">
        <f t="shared" si="6"/>
        <v>2523592</v>
      </c>
      <c r="H32" s="21">
        <f t="shared" si="6"/>
        <v>2381937</v>
      </c>
      <c r="I32" s="21">
        <f t="shared" si="6"/>
        <v>3143864</v>
      </c>
      <c r="J32" s="21">
        <f t="shared" si="6"/>
        <v>8049393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8049393</v>
      </c>
      <c r="X32" s="21">
        <f t="shared" si="6"/>
        <v>11886000</v>
      </c>
      <c r="Y32" s="21">
        <f t="shared" si="6"/>
        <v>-3836607</v>
      </c>
      <c r="Z32" s="4">
        <f>+IF(X32&lt;&gt;0,+(Y32/X32)*100,0)</f>
        <v>-32.27836951034831</v>
      </c>
      <c r="AA32" s="19">
        <f>SUM(AA33:AA37)</f>
        <v>54967000</v>
      </c>
    </row>
    <row r="33" spans="1:27" ht="12.75">
      <c r="A33" s="5" t="s">
        <v>37</v>
      </c>
      <c r="B33" s="3"/>
      <c r="C33" s="22">
        <v>32853640</v>
      </c>
      <c r="D33" s="22"/>
      <c r="E33" s="23">
        <v>46353000</v>
      </c>
      <c r="F33" s="24">
        <v>46353000</v>
      </c>
      <c r="G33" s="24">
        <v>2428442</v>
      </c>
      <c r="H33" s="24">
        <v>2373704</v>
      </c>
      <c r="I33" s="24">
        <v>2878665</v>
      </c>
      <c r="J33" s="24">
        <v>7680811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7680811</v>
      </c>
      <c r="X33" s="24">
        <v>9564000</v>
      </c>
      <c r="Y33" s="24">
        <v>-1883189</v>
      </c>
      <c r="Z33" s="6">
        <v>-19.69</v>
      </c>
      <c r="AA33" s="22">
        <v>46353000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65000</v>
      </c>
      <c r="Y34" s="24">
        <v>-65000</v>
      </c>
      <c r="Z34" s="6">
        <v>-100</v>
      </c>
      <c r="AA34" s="22"/>
    </row>
    <row r="35" spans="1:27" ht="12.75">
      <c r="A35" s="5" t="s">
        <v>39</v>
      </c>
      <c r="B35" s="3"/>
      <c r="C35" s="22">
        <v>6296526</v>
      </c>
      <c r="D35" s="22"/>
      <c r="E35" s="23">
        <v>8614000</v>
      </c>
      <c r="F35" s="24">
        <v>8614000</v>
      </c>
      <c r="G35" s="24">
        <v>95150</v>
      </c>
      <c r="H35" s="24">
        <v>8233</v>
      </c>
      <c r="I35" s="24">
        <v>265199</v>
      </c>
      <c r="J35" s="24">
        <v>368582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368582</v>
      </c>
      <c r="X35" s="24">
        <v>1495000</v>
      </c>
      <c r="Y35" s="24">
        <v>-1126418</v>
      </c>
      <c r="Z35" s="6">
        <v>-75.35</v>
      </c>
      <c r="AA35" s="22">
        <v>8614000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762000</v>
      </c>
      <c r="Y36" s="24">
        <v>-762000</v>
      </c>
      <c r="Z36" s="6">
        <v>-100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18812275</v>
      </c>
      <c r="D38" s="19">
        <f>SUM(D39:D41)</f>
        <v>0</v>
      </c>
      <c r="E38" s="20">
        <f t="shared" si="7"/>
        <v>32918000</v>
      </c>
      <c r="F38" s="21">
        <f t="shared" si="7"/>
        <v>32918000</v>
      </c>
      <c r="G38" s="21">
        <f t="shared" si="7"/>
        <v>525868</v>
      </c>
      <c r="H38" s="21">
        <f t="shared" si="7"/>
        <v>1172061</v>
      </c>
      <c r="I38" s="21">
        <f t="shared" si="7"/>
        <v>599620</v>
      </c>
      <c r="J38" s="21">
        <f t="shared" si="7"/>
        <v>2297549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2297549</v>
      </c>
      <c r="X38" s="21">
        <f t="shared" si="7"/>
        <v>4746000</v>
      </c>
      <c r="Y38" s="21">
        <f t="shared" si="7"/>
        <v>-2448451</v>
      </c>
      <c r="Z38" s="4">
        <f>+IF(X38&lt;&gt;0,+(Y38/X38)*100,0)</f>
        <v>-51.58978086809945</v>
      </c>
      <c r="AA38" s="19">
        <f>SUM(AA39:AA41)</f>
        <v>32918000</v>
      </c>
    </row>
    <row r="39" spans="1:27" ht="12.75">
      <c r="A39" s="5" t="s">
        <v>43</v>
      </c>
      <c r="B39" s="3"/>
      <c r="C39" s="22">
        <v>4668903</v>
      </c>
      <c r="D39" s="22"/>
      <c r="E39" s="23">
        <v>12560000</v>
      </c>
      <c r="F39" s="24">
        <v>12560000</v>
      </c>
      <c r="G39" s="24">
        <v>19750</v>
      </c>
      <c r="H39" s="24">
        <v>398929</v>
      </c>
      <c r="I39" s="24">
        <v>228197</v>
      </c>
      <c r="J39" s="24">
        <v>646876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646876</v>
      </c>
      <c r="X39" s="24">
        <v>2556000</v>
      </c>
      <c r="Y39" s="24">
        <v>-1909124</v>
      </c>
      <c r="Z39" s="6">
        <v>-74.69</v>
      </c>
      <c r="AA39" s="22">
        <v>12560000</v>
      </c>
    </row>
    <row r="40" spans="1:27" ht="12.75">
      <c r="A40" s="5" t="s">
        <v>44</v>
      </c>
      <c r="B40" s="3"/>
      <c r="C40" s="22">
        <v>14143372</v>
      </c>
      <c r="D40" s="22"/>
      <c r="E40" s="23">
        <v>20358000</v>
      </c>
      <c r="F40" s="24">
        <v>20358000</v>
      </c>
      <c r="G40" s="24">
        <v>506118</v>
      </c>
      <c r="H40" s="24">
        <v>773132</v>
      </c>
      <c r="I40" s="24">
        <v>371423</v>
      </c>
      <c r="J40" s="24">
        <v>1650673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1650673</v>
      </c>
      <c r="X40" s="24">
        <v>2190000</v>
      </c>
      <c r="Y40" s="24">
        <v>-539327</v>
      </c>
      <c r="Z40" s="6">
        <v>-24.63</v>
      </c>
      <c r="AA40" s="22">
        <v>20358000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288974853</v>
      </c>
      <c r="D42" s="19">
        <f>SUM(D43:D46)</f>
        <v>0</v>
      </c>
      <c r="E42" s="20">
        <f t="shared" si="8"/>
        <v>221747146</v>
      </c>
      <c r="F42" s="21">
        <f t="shared" si="8"/>
        <v>221747146</v>
      </c>
      <c r="G42" s="21">
        <f t="shared" si="8"/>
        <v>904892</v>
      </c>
      <c r="H42" s="21">
        <f t="shared" si="8"/>
        <v>33116409</v>
      </c>
      <c r="I42" s="21">
        <f t="shared" si="8"/>
        <v>491772</v>
      </c>
      <c r="J42" s="21">
        <f t="shared" si="8"/>
        <v>34513073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34513073</v>
      </c>
      <c r="X42" s="21">
        <f t="shared" si="8"/>
        <v>51994000</v>
      </c>
      <c r="Y42" s="21">
        <f t="shared" si="8"/>
        <v>-17480927</v>
      </c>
      <c r="Z42" s="4">
        <f>+IF(X42&lt;&gt;0,+(Y42/X42)*100,0)</f>
        <v>-33.62104665922991</v>
      </c>
      <c r="AA42" s="19">
        <f>SUM(AA43:AA46)</f>
        <v>221747146</v>
      </c>
    </row>
    <row r="43" spans="1:27" ht="12.75">
      <c r="A43" s="5" t="s">
        <v>47</v>
      </c>
      <c r="B43" s="3"/>
      <c r="C43" s="22">
        <v>44899107</v>
      </c>
      <c r="D43" s="22"/>
      <c r="E43" s="23">
        <v>10386000</v>
      </c>
      <c r="F43" s="24">
        <v>10386000</v>
      </c>
      <c r="G43" s="24">
        <v>268000</v>
      </c>
      <c r="H43" s="24">
        <v>4383498</v>
      </c>
      <c r="I43" s="24">
        <v>353039</v>
      </c>
      <c r="J43" s="24">
        <v>5004537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5004537</v>
      </c>
      <c r="X43" s="24"/>
      <c r="Y43" s="24">
        <v>5004537</v>
      </c>
      <c r="Z43" s="6">
        <v>0</v>
      </c>
      <c r="AA43" s="22">
        <v>10386000</v>
      </c>
    </row>
    <row r="44" spans="1:27" ht="12.75">
      <c r="A44" s="5" t="s">
        <v>48</v>
      </c>
      <c r="B44" s="3"/>
      <c r="C44" s="22">
        <v>238112823</v>
      </c>
      <c r="D44" s="22"/>
      <c r="E44" s="23">
        <v>203234000</v>
      </c>
      <c r="F44" s="24">
        <v>203234000</v>
      </c>
      <c r="G44" s="24">
        <v>552287</v>
      </c>
      <c r="H44" s="24">
        <v>28732911</v>
      </c>
      <c r="I44" s="24">
        <v>107733</v>
      </c>
      <c r="J44" s="24">
        <v>29392931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29392931</v>
      </c>
      <c r="X44" s="24">
        <v>50282000</v>
      </c>
      <c r="Y44" s="24">
        <v>-20889069</v>
      </c>
      <c r="Z44" s="6">
        <v>-41.54</v>
      </c>
      <c r="AA44" s="22">
        <v>203234000</v>
      </c>
    </row>
    <row r="45" spans="1:27" ht="12.75">
      <c r="A45" s="5" t="s">
        <v>49</v>
      </c>
      <c r="B45" s="3"/>
      <c r="C45" s="25">
        <v>5341491</v>
      </c>
      <c r="D45" s="25"/>
      <c r="E45" s="26">
        <v>6820000</v>
      </c>
      <c r="F45" s="27">
        <v>6820000</v>
      </c>
      <c r="G45" s="27">
        <v>84605</v>
      </c>
      <c r="H45" s="27"/>
      <c r="I45" s="27">
        <v>31000</v>
      </c>
      <c r="J45" s="27">
        <v>115605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115605</v>
      </c>
      <c r="X45" s="27">
        <v>1484000</v>
      </c>
      <c r="Y45" s="27">
        <v>-1368395</v>
      </c>
      <c r="Z45" s="7">
        <v>-92.21</v>
      </c>
      <c r="AA45" s="25">
        <v>6820000</v>
      </c>
    </row>
    <row r="46" spans="1:27" ht="12.75">
      <c r="A46" s="5" t="s">
        <v>50</v>
      </c>
      <c r="B46" s="3"/>
      <c r="C46" s="22">
        <v>621432</v>
      </c>
      <c r="D46" s="22"/>
      <c r="E46" s="23">
        <v>1307146</v>
      </c>
      <c r="F46" s="24">
        <v>1307146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228000</v>
      </c>
      <c r="Y46" s="24">
        <v>-228000</v>
      </c>
      <c r="Z46" s="6">
        <v>-100</v>
      </c>
      <c r="AA46" s="22">
        <v>1307146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958214027</v>
      </c>
      <c r="D48" s="44">
        <f>+D28+D32+D38+D42+D47</f>
        <v>0</v>
      </c>
      <c r="E48" s="45">
        <f t="shared" si="9"/>
        <v>879460146</v>
      </c>
      <c r="F48" s="46">
        <f t="shared" si="9"/>
        <v>879460146</v>
      </c>
      <c r="G48" s="46">
        <f t="shared" si="9"/>
        <v>36305259</v>
      </c>
      <c r="H48" s="46">
        <f t="shared" si="9"/>
        <v>70696247</v>
      </c>
      <c r="I48" s="46">
        <f t="shared" si="9"/>
        <v>37199490</v>
      </c>
      <c r="J48" s="46">
        <f t="shared" si="9"/>
        <v>144200996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144200996</v>
      </c>
      <c r="X48" s="46">
        <f t="shared" si="9"/>
        <v>190261000</v>
      </c>
      <c r="Y48" s="46">
        <f t="shared" si="9"/>
        <v>-46060004</v>
      </c>
      <c r="Z48" s="47">
        <f>+IF(X48&lt;&gt;0,+(Y48/X48)*100,0)</f>
        <v>-24.208852050604172</v>
      </c>
      <c r="AA48" s="44">
        <f>+AA28+AA32+AA38+AA42+AA47</f>
        <v>879460146</v>
      </c>
    </row>
    <row r="49" spans="1:27" ht="12.75">
      <c r="A49" s="14" t="s">
        <v>58</v>
      </c>
      <c r="B49" s="15"/>
      <c r="C49" s="48">
        <f aca="true" t="shared" si="10" ref="C49:Y49">+C25-C48</f>
        <v>454934245</v>
      </c>
      <c r="D49" s="48">
        <f>+D25-D48</f>
        <v>0</v>
      </c>
      <c r="E49" s="49">
        <f t="shared" si="10"/>
        <v>737217394</v>
      </c>
      <c r="F49" s="50">
        <f t="shared" si="10"/>
        <v>737217394</v>
      </c>
      <c r="G49" s="50">
        <f t="shared" si="10"/>
        <v>337299405</v>
      </c>
      <c r="H49" s="50">
        <f t="shared" si="10"/>
        <v>74822968</v>
      </c>
      <c r="I49" s="50">
        <f t="shared" si="10"/>
        <v>66201920</v>
      </c>
      <c r="J49" s="50">
        <f t="shared" si="10"/>
        <v>478324293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478324293</v>
      </c>
      <c r="X49" s="50">
        <f>IF(F25=F48,0,X25-X48)</f>
        <v>314882400</v>
      </c>
      <c r="Y49" s="50">
        <f t="shared" si="10"/>
        <v>163441893</v>
      </c>
      <c r="Z49" s="51">
        <f>+IF(X49&lt;&gt;0,+(Y49/X49)*100,0)</f>
        <v>51.90569336361766</v>
      </c>
      <c r="AA49" s="48">
        <f>+AA25-AA48</f>
        <v>737217394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1096330206</v>
      </c>
      <c r="F5" s="21">
        <f t="shared" si="0"/>
        <v>1096330206</v>
      </c>
      <c r="G5" s="21">
        <f t="shared" si="0"/>
        <v>0</v>
      </c>
      <c r="H5" s="21">
        <f t="shared" si="0"/>
        <v>165964774</v>
      </c>
      <c r="I5" s="21">
        <f t="shared" si="0"/>
        <v>190117651</v>
      </c>
      <c r="J5" s="21">
        <f t="shared" si="0"/>
        <v>356082425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356082425</v>
      </c>
      <c r="X5" s="21">
        <f t="shared" si="0"/>
        <v>296226073</v>
      </c>
      <c r="Y5" s="21">
        <f t="shared" si="0"/>
        <v>59856352</v>
      </c>
      <c r="Z5" s="4">
        <f>+IF(X5&lt;&gt;0,+(Y5/X5)*100,0)</f>
        <v>20.20630776818893</v>
      </c>
      <c r="AA5" s="19">
        <f>SUM(AA6:AA8)</f>
        <v>1096330206</v>
      </c>
    </row>
    <row r="6" spans="1:27" ht="12.75">
      <c r="A6" s="5" t="s">
        <v>33</v>
      </c>
      <c r="B6" s="3"/>
      <c r="C6" s="22"/>
      <c r="D6" s="22"/>
      <c r="E6" s="23">
        <v>4068798</v>
      </c>
      <c r="F6" s="24">
        <v>4068798</v>
      </c>
      <c r="G6" s="24"/>
      <c r="H6" s="24"/>
      <c r="I6" s="24">
        <v>353556</v>
      </c>
      <c r="J6" s="24">
        <v>353556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353556</v>
      </c>
      <c r="X6" s="24">
        <v>39336</v>
      </c>
      <c r="Y6" s="24">
        <v>314220</v>
      </c>
      <c r="Z6" s="6">
        <v>798.81</v>
      </c>
      <c r="AA6" s="22">
        <v>4068798</v>
      </c>
    </row>
    <row r="7" spans="1:27" ht="12.75">
      <c r="A7" s="5" t="s">
        <v>34</v>
      </c>
      <c r="B7" s="3"/>
      <c r="C7" s="25"/>
      <c r="D7" s="25"/>
      <c r="E7" s="26">
        <v>1082692252</v>
      </c>
      <c r="F7" s="27">
        <v>1082692252</v>
      </c>
      <c r="G7" s="27"/>
      <c r="H7" s="27">
        <v>165964678</v>
      </c>
      <c r="I7" s="27">
        <v>188243075</v>
      </c>
      <c r="J7" s="27">
        <v>354207753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354207753</v>
      </c>
      <c r="X7" s="27">
        <v>294436737</v>
      </c>
      <c r="Y7" s="27">
        <v>59771016</v>
      </c>
      <c r="Z7" s="7">
        <v>20.3</v>
      </c>
      <c r="AA7" s="25">
        <v>1082692252</v>
      </c>
    </row>
    <row r="8" spans="1:27" ht="12.75">
      <c r="A8" s="5" t="s">
        <v>35</v>
      </c>
      <c r="B8" s="3"/>
      <c r="C8" s="22"/>
      <c r="D8" s="22"/>
      <c r="E8" s="23">
        <v>9569156</v>
      </c>
      <c r="F8" s="24">
        <v>9569156</v>
      </c>
      <c r="G8" s="24"/>
      <c r="H8" s="24">
        <v>96</v>
      </c>
      <c r="I8" s="24">
        <v>1521020</v>
      </c>
      <c r="J8" s="24">
        <v>1521116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1521116</v>
      </c>
      <c r="X8" s="24">
        <v>1750000</v>
      </c>
      <c r="Y8" s="24">
        <v>-228884</v>
      </c>
      <c r="Z8" s="6">
        <v>-13.08</v>
      </c>
      <c r="AA8" s="22">
        <v>9569156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41467123</v>
      </c>
      <c r="F9" s="21">
        <f t="shared" si="1"/>
        <v>41467123</v>
      </c>
      <c r="G9" s="21">
        <f t="shared" si="1"/>
        <v>0</v>
      </c>
      <c r="H9" s="21">
        <f t="shared" si="1"/>
        <v>7442687</v>
      </c>
      <c r="I9" s="21">
        <f t="shared" si="1"/>
        <v>157213</v>
      </c>
      <c r="J9" s="21">
        <f t="shared" si="1"/>
        <v>7599900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7599900</v>
      </c>
      <c r="X9" s="21">
        <f t="shared" si="1"/>
        <v>8825000</v>
      </c>
      <c r="Y9" s="21">
        <f t="shared" si="1"/>
        <v>-1225100</v>
      </c>
      <c r="Z9" s="4">
        <f>+IF(X9&lt;&gt;0,+(Y9/X9)*100,0)</f>
        <v>-13.88215297450425</v>
      </c>
      <c r="AA9" s="19">
        <f>SUM(AA10:AA14)</f>
        <v>41467123</v>
      </c>
    </row>
    <row r="10" spans="1:27" ht="12.75">
      <c r="A10" s="5" t="s">
        <v>37</v>
      </c>
      <c r="B10" s="3"/>
      <c r="C10" s="22"/>
      <c r="D10" s="22"/>
      <c r="E10" s="23">
        <v>2612362</v>
      </c>
      <c r="F10" s="24">
        <v>2612362</v>
      </c>
      <c r="G10" s="24"/>
      <c r="H10" s="24">
        <v>7432723</v>
      </c>
      <c r="I10" s="24">
        <v>106666</v>
      </c>
      <c r="J10" s="24">
        <v>7539389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7539389</v>
      </c>
      <c r="X10" s="24">
        <v>525000</v>
      </c>
      <c r="Y10" s="24">
        <v>7014389</v>
      </c>
      <c r="Z10" s="6">
        <v>1336.07</v>
      </c>
      <c r="AA10" s="22">
        <v>2612362</v>
      </c>
    </row>
    <row r="11" spans="1:27" ht="12.75">
      <c r="A11" s="5" t="s">
        <v>38</v>
      </c>
      <c r="B11" s="3"/>
      <c r="C11" s="22"/>
      <c r="D11" s="22"/>
      <c r="E11" s="23">
        <v>13097965</v>
      </c>
      <c r="F11" s="24">
        <v>13097965</v>
      </c>
      <c r="G11" s="24"/>
      <c r="H11" s="24">
        <v>9964</v>
      </c>
      <c r="I11" s="24">
        <v>46249</v>
      </c>
      <c r="J11" s="24">
        <v>56213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56213</v>
      </c>
      <c r="X11" s="24">
        <v>2150000</v>
      </c>
      <c r="Y11" s="24">
        <v>-2093787</v>
      </c>
      <c r="Z11" s="6">
        <v>-97.39</v>
      </c>
      <c r="AA11" s="22">
        <v>13097965</v>
      </c>
    </row>
    <row r="12" spans="1:27" ht="12.75">
      <c r="A12" s="5" t="s">
        <v>39</v>
      </c>
      <c r="B12" s="3"/>
      <c r="C12" s="22"/>
      <c r="D12" s="22"/>
      <c r="E12" s="23">
        <v>25756796</v>
      </c>
      <c r="F12" s="24">
        <v>25756796</v>
      </c>
      <c r="G12" s="24"/>
      <c r="H12" s="24"/>
      <c r="I12" s="24">
        <v>4298</v>
      </c>
      <c r="J12" s="24">
        <v>4298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4298</v>
      </c>
      <c r="X12" s="24">
        <v>6150000</v>
      </c>
      <c r="Y12" s="24">
        <v>-6145702</v>
      </c>
      <c r="Z12" s="6">
        <v>-99.93</v>
      </c>
      <c r="AA12" s="22">
        <v>25756796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731025201</v>
      </c>
      <c r="F15" s="21">
        <f t="shared" si="2"/>
        <v>731025201</v>
      </c>
      <c r="G15" s="21">
        <f t="shared" si="2"/>
        <v>0</v>
      </c>
      <c r="H15" s="21">
        <f t="shared" si="2"/>
        <v>25089596</v>
      </c>
      <c r="I15" s="21">
        <f t="shared" si="2"/>
        <v>15304130</v>
      </c>
      <c r="J15" s="21">
        <f t="shared" si="2"/>
        <v>40393726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40393726</v>
      </c>
      <c r="X15" s="21">
        <f t="shared" si="2"/>
        <v>26693766</v>
      </c>
      <c r="Y15" s="21">
        <f t="shared" si="2"/>
        <v>13699960</v>
      </c>
      <c r="Z15" s="4">
        <f>+IF(X15&lt;&gt;0,+(Y15/X15)*100,0)</f>
        <v>51.322694594685515</v>
      </c>
      <c r="AA15" s="19">
        <f>SUM(AA16:AA18)</f>
        <v>731025201</v>
      </c>
    </row>
    <row r="16" spans="1:27" ht="12.75">
      <c r="A16" s="5" t="s">
        <v>43</v>
      </c>
      <c r="B16" s="3"/>
      <c r="C16" s="22"/>
      <c r="D16" s="22"/>
      <c r="E16" s="23">
        <v>13567164</v>
      </c>
      <c r="F16" s="24">
        <v>13567164</v>
      </c>
      <c r="G16" s="24"/>
      <c r="H16" s="24">
        <v>530673</v>
      </c>
      <c r="I16" s="24">
        <v>780895</v>
      </c>
      <c r="J16" s="24">
        <v>1311568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1311568</v>
      </c>
      <c r="X16" s="24">
        <v>2050000</v>
      </c>
      <c r="Y16" s="24">
        <v>-738432</v>
      </c>
      <c r="Z16" s="6">
        <v>-36.02</v>
      </c>
      <c r="AA16" s="22">
        <v>13567164</v>
      </c>
    </row>
    <row r="17" spans="1:27" ht="12.75">
      <c r="A17" s="5" t="s">
        <v>44</v>
      </c>
      <c r="B17" s="3"/>
      <c r="C17" s="22"/>
      <c r="D17" s="22"/>
      <c r="E17" s="23">
        <v>717458037</v>
      </c>
      <c r="F17" s="24">
        <v>717458037</v>
      </c>
      <c r="G17" s="24"/>
      <c r="H17" s="24">
        <v>24559158</v>
      </c>
      <c r="I17" s="24">
        <v>14523235</v>
      </c>
      <c r="J17" s="24">
        <v>39082393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39082393</v>
      </c>
      <c r="X17" s="24">
        <v>24643766</v>
      </c>
      <c r="Y17" s="24">
        <v>14438627</v>
      </c>
      <c r="Z17" s="6">
        <v>58.59</v>
      </c>
      <c r="AA17" s="22">
        <v>717458037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>
        <v>-235</v>
      </c>
      <c r="I18" s="24"/>
      <c r="J18" s="24">
        <v>-235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-235</v>
      </c>
      <c r="X18" s="24"/>
      <c r="Y18" s="24">
        <v>-235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1337890226</v>
      </c>
      <c r="F19" s="21">
        <f t="shared" si="3"/>
        <v>1337890226</v>
      </c>
      <c r="G19" s="21">
        <f t="shared" si="3"/>
        <v>0</v>
      </c>
      <c r="H19" s="21">
        <f t="shared" si="3"/>
        <v>172616560</v>
      </c>
      <c r="I19" s="21">
        <f t="shared" si="3"/>
        <v>76753398</v>
      </c>
      <c r="J19" s="21">
        <f t="shared" si="3"/>
        <v>249369958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249369958</v>
      </c>
      <c r="X19" s="21">
        <f t="shared" si="3"/>
        <v>215150930</v>
      </c>
      <c r="Y19" s="21">
        <f t="shared" si="3"/>
        <v>34219028</v>
      </c>
      <c r="Z19" s="4">
        <f>+IF(X19&lt;&gt;0,+(Y19/X19)*100,0)</f>
        <v>15.904661904087517</v>
      </c>
      <c r="AA19" s="19">
        <f>SUM(AA20:AA23)</f>
        <v>1337890226</v>
      </c>
    </row>
    <row r="20" spans="1:27" ht="12.75">
      <c r="A20" s="5" t="s">
        <v>47</v>
      </c>
      <c r="B20" s="3"/>
      <c r="C20" s="22"/>
      <c r="D20" s="22"/>
      <c r="E20" s="23">
        <v>943966561</v>
      </c>
      <c r="F20" s="24">
        <v>943966561</v>
      </c>
      <c r="G20" s="24"/>
      <c r="H20" s="24">
        <v>138401266</v>
      </c>
      <c r="I20" s="24">
        <v>60646652</v>
      </c>
      <c r="J20" s="24">
        <v>199047918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199047918</v>
      </c>
      <c r="X20" s="24">
        <v>184165610</v>
      </c>
      <c r="Y20" s="24">
        <v>14882308</v>
      </c>
      <c r="Z20" s="6">
        <v>8.08</v>
      </c>
      <c r="AA20" s="22">
        <v>943966561</v>
      </c>
    </row>
    <row r="21" spans="1:27" ht="12.75">
      <c r="A21" s="5" t="s">
        <v>48</v>
      </c>
      <c r="B21" s="3"/>
      <c r="C21" s="22"/>
      <c r="D21" s="22"/>
      <c r="E21" s="23">
        <v>257526786</v>
      </c>
      <c r="F21" s="24">
        <v>257526786</v>
      </c>
      <c r="G21" s="24"/>
      <c r="H21" s="24">
        <v>13161673</v>
      </c>
      <c r="I21" s="24">
        <v>5964559</v>
      </c>
      <c r="J21" s="24">
        <v>19126232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19126232</v>
      </c>
      <c r="X21" s="24">
        <v>7729377</v>
      </c>
      <c r="Y21" s="24">
        <v>11396855</v>
      </c>
      <c r="Z21" s="6">
        <v>147.45</v>
      </c>
      <c r="AA21" s="22">
        <v>257526786</v>
      </c>
    </row>
    <row r="22" spans="1:27" ht="12.75">
      <c r="A22" s="5" t="s">
        <v>49</v>
      </c>
      <c r="B22" s="3"/>
      <c r="C22" s="25"/>
      <c r="D22" s="25"/>
      <c r="E22" s="26">
        <v>25485845</v>
      </c>
      <c r="F22" s="27">
        <v>25485845</v>
      </c>
      <c r="G22" s="27"/>
      <c r="H22" s="27">
        <v>3183440</v>
      </c>
      <c r="I22" s="27">
        <v>1856902</v>
      </c>
      <c r="J22" s="27">
        <v>5040342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5040342</v>
      </c>
      <c r="X22" s="27">
        <v>5117183</v>
      </c>
      <c r="Y22" s="27">
        <v>-76841</v>
      </c>
      <c r="Z22" s="7">
        <v>-1.5</v>
      </c>
      <c r="AA22" s="25">
        <v>25485845</v>
      </c>
    </row>
    <row r="23" spans="1:27" ht="12.75">
      <c r="A23" s="5" t="s">
        <v>50</v>
      </c>
      <c r="B23" s="3"/>
      <c r="C23" s="22"/>
      <c r="D23" s="22"/>
      <c r="E23" s="23">
        <v>110911034</v>
      </c>
      <c r="F23" s="24">
        <v>110911034</v>
      </c>
      <c r="G23" s="24"/>
      <c r="H23" s="24">
        <v>17870181</v>
      </c>
      <c r="I23" s="24">
        <v>8285285</v>
      </c>
      <c r="J23" s="24">
        <v>26155466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26155466</v>
      </c>
      <c r="X23" s="24">
        <v>18138760</v>
      </c>
      <c r="Y23" s="24">
        <v>8016706</v>
      </c>
      <c r="Z23" s="6">
        <v>44.2</v>
      </c>
      <c r="AA23" s="22">
        <v>110911034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3206712756</v>
      </c>
      <c r="F25" s="46">
        <f t="shared" si="4"/>
        <v>3206712756</v>
      </c>
      <c r="G25" s="46">
        <f t="shared" si="4"/>
        <v>0</v>
      </c>
      <c r="H25" s="46">
        <f t="shared" si="4"/>
        <v>371113617</v>
      </c>
      <c r="I25" s="46">
        <f t="shared" si="4"/>
        <v>282332392</v>
      </c>
      <c r="J25" s="46">
        <f t="shared" si="4"/>
        <v>653446009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653446009</v>
      </c>
      <c r="X25" s="46">
        <f t="shared" si="4"/>
        <v>546895769</v>
      </c>
      <c r="Y25" s="46">
        <f t="shared" si="4"/>
        <v>106550240</v>
      </c>
      <c r="Z25" s="47">
        <f>+IF(X25&lt;&gt;0,+(Y25/X25)*100,0)</f>
        <v>19.482732549719177</v>
      </c>
      <c r="AA25" s="44">
        <f>+AA5+AA9+AA15+AA19+AA24</f>
        <v>3206712756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629470315</v>
      </c>
      <c r="F28" s="21">
        <f t="shared" si="5"/>
        <v>629470315</v>
      </c>
      <c r="G28" s="21">
        <f t="shared" si="5"/>
        <v>0</v>
      </c>
      <c r="H28" s="21">
        <f t="shared" si="5"/>
        <v>124677276</v>
      </c>
      <c r="I28" s="21">
        <f t="shared" si="5"/>
        <v>55900465</v>
      </c>
      <c r="J28" s="21">
        <f t="shared" si="5"/>
        <v>180577741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180577741</v>
      </c>
      <c r="X28" s="21">
        <f t="shared" si="5"/>
        <v>90031495</v>
      </c>
      <c r="Y28" s="21">
        <f t="shared" si="5"/>
        <v>90546246</v>
      </c>
      <c r="Z28" s="4">
        <f>+IF(X28&lt;&gt;0,+(Y28/X28)*100,0)</f>
        <v>100.57174547640247</v>
      </c>
      <c r="AA28" s="19">
        <f>SUM(AA29:AA31)</f>
        <v>629470315</v>
      </c>
    </row>
    <row r="29" spans="1:27" ht="12.75">
      <c r="A29" s="5" t="s">
        <v>33</v>
      </c>
      <c r="B29" s="3"/>
      <c r="C29" s="22"/>
      <c r="D29" s="22"/>
      <c r="E29" s="23">
        <v>252371204</v>
      </c>
      <c r="F29" s="24">
        <v>252371204</v>
      </c>
      <c r="G29" s="24"/>
      <c r="H29" s="24">
        <v>6533620</v>
      </c>
      <c r="I29" s="24">
        <v>16546769</v>
      </c>
      <c r="J29" s="24">
        <v>23080389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23080389</v>
      </c>
      <c r="X29" s="24">
        <v>32851250</v>
      </c>
      <c r="Y29" s="24">
        <v>-9770861</v>
      </c>
      <c r="Z29" s="6">
        <v>-29.74</v>
      </c>
      <c r="AA29" s="22">
        <v>252371204</v>
      </c>
    </row>
    <row r="30" spans="1:27" ht="12.75">
      <c r="A30" s="5" t="s">
        <v>34</v>
      </c>
      <c r="B30" s="3"/>
      <c r="C30" s="25"/>
      <c r="D30" s="25"/>
      <c r="E30" s="26">
        <v>213371244</v>
      </c>
      <c r="F30" s="27">
        <v>213371244</v>
      </c>
      <c r="G30" s="27"/>
      <c r="H30" s="27">
        <v>116270479</v>
      </c>
      <c r="I30" s="27">
        <v>17232850</v>
      </c>
      <c r="J30" s="27">
        <v>133503329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133503329</v>
      </c>
      <c r="X30" s="27">
        <v>29613925</v>
      </c>
      <c r="Y30" s="27">
        <v>103889404</v>
      </c>
      <c r="Z30" s="7">
        <v>350.81</v>
      </c>
      <c r="AA30" s="25">
        <v>213371244</v>
      </c>
    </row>
    <row r="31" spans="1:27" ht="12.75">
      <c r="A31" s="5" t="s">
        <v>35</v>
      </c>
      <c r="B31" s="3"/>
      <c r="C31" s="22"/>
      <c r="D31" s="22"/>
      <c r="E31" s="23">
        <v>163727867</v>
      </c>
      <c r="F31" s="24">
        <v>163727867</v>
      </c>
      <c r="G31" s="24"/>
      <c r="H31" s="24">
        <v>1873177</v>
      </c>
      <c r="I31" s="24">
        <v>22120846</v>
      </c>
      <c r="J31" s="24">
        <v>23994023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23994023</v>
      </c>
      <c r="X31" s="24">
        <v>27566320</v>
      </c>
      <c r="Y31" s="24">
        <v>-3572297</v>
      </c>
      <c r="Z31" s="6">
        <v>-12.96</v>
      </c>
      <c r="AA31" s="22">
        <v>163727867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346913728</v>
      </c>
      <c r="F32" s="21">
        <f t="shared" si="6"/>
        <v>346913728</v>
      </c>
      <c r="G32" s="21">
        <f t="shared" si="6"/>
        <v>0</v>
      </c>
      <c r="H32" s="21">
        <f t="shared" si="6"/>
        <v>40555130</v>
      </c>
      <c r="I32" s="21">
        <f t="shared" si="6"/>
        <v>16230354</v>
      </c>
      <c r="J32" s="21">
        <f t="shared" si="6"/>
        <v>56785484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56785484</v>
      </c>
      <c r="X32" s="21">
        <f t="shared" si="6"/>
        <v>62245038</v>
      </c>
      <c r="Y32" s="21">
        <f t="shared" si="6"/>
        <v>-5459554</v>
      </c>
      <c r="Z32" s="4">
        <f>+IF(X32&lt;&gt;0,+(Y32/X32)*100,0)</f>
        <v>-8.771067020635444</v>
      </c>
      <c r="AA32" s="19">
        <f>SUM(AA33:AA37)</f>
        <v>346913728</v>
      </c>
    </row>
    <row r="33" spans="1:27" ht="12.75">
      <c r="A33" s="5" t="s">
        <v>37</v>
      </c>
      <c r="B33" s="3"/>
      <c r="C33" s="22"/>
      <c r="D33" s="22"/>
      <c r="E33" s="23">
        <v>59000779</v>
      </c>
      <c r="F33" s="24">
        <v>59000779</v>
      </c>
      <c r="G33" s="24"/>
      <c r="H33" s="24">
        <v>49356</v>
      </c>
      <c r="I33" s="24">
        <v>3103277</v>
      </c>
      <c r="J33" s="24">
        <v>3152633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3152633</v>
      </c>
      <c r="X33" s="24">
        <v>8172750</v>
      </c>
      <c r="Y33" s="24">
        <v>-5020117</v>
      </c>
      <c r="Z33" s="6">
        <v>-61.43</v>
      </c>
      <c r="AA33" s="22">
        <v>59000779</v>
      </c>
    </row>
    <row r="34" spans="1:27" ht="12.75">
      <c r="A34" s="5" t="s">
        <v>38</v>
      </c>
      <c r="B34" s="3"/>
      <c r="C34" s="22"/>
      <c r="D34" s="22"/>
      <c r="E34" s="23">
        <v>138834108</v>
      </c>
      <c r="F34" s="24">
        <v>138834108</v>
      </c>
      <c r="G34" s="24"/>
      <c r="H34" s="24">
        <v>177718</v>
      </c>
      <c r="I34" s="24">
        <v>7425672</v>
      </c>
      <c r="J34" s="24">
        <v>7603390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7603390</v>
      </c>
      <c r="X34" s="24">
        <v>27064000</v>
      </c>
      <c r="Y34" s="24">
        <v>-19460610</v>
      </c>
      <c r="Z34" s="6">
        <v>-71.91</v>
      </c>
      <c r="AA34" s="22">
        <v>138834108</v>
      </c>
    </row>
    <row r="35" spans="1:27" ht="12.75">
      <c r="A35" s="5" t="s">
        <v>39</v>
      </c>
      <c r="B35" s="3"/>
      <c r="C35" s="22"/>
      <c r="D35" s="22"/>
      <c r="E35" s="23">
        <v>119870549</v>
      </c>
      <c r="F35" s="24">
        <v>119870549</v>
      </c>
      <c r="G35" s="24"/>
      <c r="H35" s="24">
        <v>40328056</v>
      </c>
      <c r="I35" s="24">
        <v>4711371</v>
      </c>
      <c r="J35" s="24">
        <v>45039427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45039427</v>
      </c>
      <c r="X35" s="24">
        <v>25307443</v>
      </c>
      <c r="Y35" s="24">
        <v>19731984</v>
      </c>
      <c r="Z35" s="6">
        <v>77.97</v>
      </c>
      <c r="AA35" s="22">
        <v>119870549</v>
      </c>
    </row>
    <row r="36" spans="1:27" ht="12.75">
      <c r="A36" s="5" t="s">
        <v>40</v>
      </c>
      <c r="B36" s="3"/>
      <c r="C36" s="22"/>
      <c r="D36" s="22"/>
      <c r="E36" s="23">
        <v>17866615</v>
      </c>
      <c r="F36" s="24">
        <v>17866615</v>
      </c>
      <c r="G36" s="24"/>
      <c r="H36" s="24"/>
      <c r="I36" s="24">
        <v>718859</v>
      </c>
      <c r="J36" s="24">
        <v>718859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718859</v>
      </c>
      <c r="X36" s="24">
        <v>1700845</v>
      </c>
      <c r="Y36" s="24">
        <v>-981986</v>
      </c>
      <c r="Z36" s="6">
        <v>-57.74</v>
      </c>
      <c r="AA36" s="22">
        <v>17866615</v>
      </c>
    </row>
    <row r="37" spans="1:27" ht="12.75">
      <c r="A37" s="5" t="s">
        <v>41</v>
      </c>
      <c r="B37" s="3"/>
      <c r="C37" s="25"/>
      <c r="D37" s="25"/>
      <c r="E37" s="26">
        <v>11341677</v>
      </c>
      <c r="F37" s="27">
        <v>11341677</v>
      </c>
      <c r="G37" s="27"/>
      <c r="H37" s="27"/>
      <c r="I37" s="27">
        <v>271175</v>
      </c>
      <c r="J37" s="27">
        <v>271175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271175</v>
      </c>
      <c r="X37" s="27"/>
      <c r="Y37" s="27">
        <v>271175</v>
      </c>
      <c r="Z37" s="7">
        <v>0</v>
      </c>
      <c r="AA37" s="25">
        <v>11341677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501071805</v>
      </c>
      <c r="F38" s="21">
        <f t="shared" si="7"/>
        <v>501071805</v>
      </c>
      <c r="G38" s="21">
        <f t="shared" si="7"/>
        <v>0</v>
      </c>
      <c r="H38" s="21">
        <f t="shared" si="7"/>
        <v>50694919</v>
      </c>
      <c r="I38" s="21">
        <f t="shared" si="7"/>
        <v>45246370</v>
      </c>
      <c r="J38" s="21">
        <f t="shared" si="7"/>
        <v>95941289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95941289</v>
      </c>
      <c r="X38" s="21">
        <f t="shared" si="7"/>
        <v>94308000</v>
      </c>
      <c r="Y38" s="21">
        <f t="shared" si="7"/>
        <v>1633289</v>
      </c>
      <c r="Z38" s="4">
        <f>+IF(X38&lt;&gt;0,+(Y38/X38)*100,0)</f>
        <v>1.7318668617720663</v>
      </c>
      <c r="AA38" s="19">
        <f>SUM(AA39:AA41)</f>
        <v>501071805</v>
      </c>
    </row>
    <row r="39" spans="1:27" ht="12.75">
      <c r="A39" s="5" t="s">
        <v>43</v>
      </c>
      <c r="B39" s="3"/>
      <c r="C39" s="22"/>
      <c r="D39" s="22"/>
      <c r="E39" s="23">
        <v>47922071</v>
      </c>
      <c r="F39" s="24">
        <v>47922071</v>
      </c>
      <c r="G39" s="24"/>
      <c r="H39" s="24">
        <v>65081</v>
      </c>
      <c r="I39" s="24">
        <v>10165701</v>
      </c>
      <c r="J39" s="24">
        <v>10230782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10230782</v>
      </c>
      <c r="X39" s="24">
        <v>11585000</v>
      </c>
      <c r="Y39" s="24">
        <v>-1354218</v>
      </c>
      <c r="Z39" s="6">
        <v>-11.69</v>
      </c>
      <c r="AA39" s="22">
        <v>47922071</v>
      </c>
    </row>
    <row r="40" spans="1:27" ht="12.75">
      <c r="A40" s="5" t="s">
        <v>44</v>
      </c>
      <c r="B40" s="3"/>
      <c r="C40" s="22"/>
      <c r="D40" s="22"/>
      <c r="E40" s="23">
        <v>450153834</v>
      </c>
      <c r="F40" s="24">
        <v>450153834</v>
      </c>
      <c r="G40" s="24"/>
      <c r="H40" s="24">
        <v>50627968</v>
      </c>
      <c r="I40" s="24">
        <v>34770569</v>
      </c>
      <c r="J40" s="24">
        <v>85398537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85398537</v>
      </c>
      <c r="X40" s="24">
        <v>82048000</v>
      </c>
      <c r="Y40" s="24">
        <v>3350537</v>
      </c>
      <c r="Z40" s="6">
        <v>4.08</v>
      </c>
      <c r="AA40" s="22">
        <v>450153834</v>
      </c>
    </row>
    <row r="41" spans="1:27" ht="12.75">
      <c r="A41" s="5" t="s">
        <v>45</v>
      </c>
      <c r="B41" s="3"/>
      <c r="C41" s="22"/>
      <c r="D41" s="22"/>
      <c r="E41" s="23">
        <v>2995900</v>
      </c>
      <c r="F41" s="24">
        <v>2995900</v>
      </c>
      <c r="G41" s="24"/>
      <c r="H41" s="24">
        <v>1870</v>
      </c>
      <c r="I41" s="24">
        <v>310100</v>
      </c>
      <c r="J41" s="24">
        <v>311970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311970</v>
      </c>
      <c r="X41" s="24">
        <v>675000</v>
      </c>
      <c r="Y41" s="24">
        <v>-363030</v>
      </c>
      <c r="Z41" s="6">
        <v>-53.78</v>
      </c>
      <c r="AA41" s="22">
        <v>2995900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1193103539</v>
      </c>
      <c r="F42" s="21">
        <f t="shared" si="8"/>
        <v>1193103539</v>
      </c>
      <c r="G42" s="21">
        <f t="shared" si="8"/>
        <v>0</v>
      </c>
      <c r="H42" s="21">
        <f t="shared" si="8"/>
        <v>139297192</v>
      </c>
      <c r="I42" s="21">
        <f t="shared" si="8"/>
        <v>65123343</v>
      </c>
      <c r="J42" s="21">
        <f t="shared" si="8"/>
        <v>204420535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204420535</v>
      </c>
      <c r="X42" s="21">
        <f t="shared" si="8"/>
        <v>139071789</v>
      </c>
      <c r="Y42" s="21">
        <f t="shared" si="8"/>
        <v>65348746</v>
      </c>
      <c r="Z42" s="4">
        <f>+IF(X42&lt;&gt;0,+(Y42/X42)*100,0)</f>
        <v>46.98921792111267</v>
      </c>
      <c r="AA42" s="19">
        <f>SUM(AA43:AA46)</f>
        <v>1193103539</v>
      </c>
    </row>
    <row r="43" spans="1:27" ht="12.75">
      <c r="A43" s="5" t="s">
        <v>47</v>
      </c>
      <c r="B43" s="3"/>
      <c r="C43" s="22"/>
      <c r="D43" s="22"/>
      <c r="E43" s="23">
        <v>713873248</v>
      </c>
      <c r="F43" s="24">
        <v>713873248</v>
      </c>
      <c r="G43" s="24"/>
      <c r="H43" s="24">
        <v>92363634</v>
      </c>
      <c r="I43" s="24">
        <v>29994695</v>
      </c>
      <c r="J43" s="24">
        <v>122358329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122358329</v>
      </c>
      <c r="X43" s="24">
        <v>85167050</v>
      </c>
      <c r="Y43" s="24">
        <v>37191279</v>
      </c>
      <c r="Z43" s="6">
        <v>43.67</v>
      </c>
      <c r="AA43" s="22">
        <v>713873248</v>
      </c>
    </row>
    <row r="44" spans="1:27" ht="12.75">
      <c r="A44" s="5" t="s">
        <v>48</v>
      </c>
      <c r="B44" s="3"/>
      <c r="C44" s="22"/>
      <c r="D44" s="22"/>
      <c r="E44" s="23">
        <v>261546574</v>
      </c>
      <c r="F44" s="24">
        <v>261546574</v>
      </c>
      <c r="G44" s="24"/>
      <c r="H44" s="24">
        <v>67932</v>
      </c>
      <c r="I44" s="24">
        <v>20282498</v>
      </c>
      <c r="J44" s="24">
        <v>20350430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20350430</v>
      </c>
      <c r="X44" s="24">
        <v>11879539</v>
      </c>
      <c r="Y44" s="24">
        <v>8470891</v>
      </c>
      <c r="Z44" s="6">
        <v>71.31</v>
      </c>
      <c r="AA44" s="22">
        <v>261546574</v>
      </c>
    </row>
    <row r="45" spans="1:27" ht="12.75">
      <c r="A45" s="5" t="s">
        <v>49</v>
      </c>
      <c r="B45" s="3"/>
      <c r="C45" s="25"/>
      <c r="D45" s="25"/>
      <c r="E45" s="26">
        <v>34001250</v>
      </c>
      <c r="F45" s="27">
        <v>34001250</v>
      </c>
      <c r="G45" s="27"/>
      <c r="H45" s="27">
        <v>46571090</v>
      </c>
      <c r="I45" s="27">
        <v>1554019</v>
      </c>
      <c r="J45" s="27">
        <v>48125109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48125109</v>
      </c>
      <c r="X45" s="27">
        <v>7070000</v>
      </c>
      <c r="Y45" s="27">
        <v>41055109</v>
      </c>
      <c r="Z45" s="7">
        <v>580.69</v>
      </c>
      <c r="AA45" s="25">
        <v>34001250</v>
      </c>
    </row>
    <row r="46" spans="1:27" ht="12.75">
      <c r="A46" s="5" t="s">
        <v>50</v>
      </c>
      <c r="B46" s="3"/>
      <c r="C46" s="22"/>
      <c r="D46" s="22"/>
      <c r="E46" s="23">
        <v>183682467</v>
      </c>
      <c r="F46" s="24">
        <v>183682467</v>
      </c>
      <c r="G46" s="24"/>
      <c r="H46" s="24">
        <v>294536</v>
      </c>
      <c r="I46" s="24">
        <v>13292131</v>
      </c>
      <c r="J46" s="24">
        <v>13586667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13586667</v>
      </c>
      <c r="X46" s="24">
        <v>34955200</v>
      </c>
      <c r="Y46" s="24">
        <v>-21368533</v>
      </c>
      <c r="Z46" s="6">
        <v>-61.13</v>
      </c>
      <c r="AA46" s="22">
        <v>183682467</v>
      </c>
    </row>
    <row r="47" spans="1:27" ht="12.75">
      <c r="A47" s="2" t="s">
        <v>51</v>
      </c>
      <c r="B47" s="8" t="s">
        <v>52</v>
      </c>
      <c r="C47" s="19"/>
      <c r="D47" s="19"/>
      <c r="E47" s="20">
        <v>5035435</v>
      </c>
      <c r="F47" s="21">
        <v>5035435</v>
      </c>
      <c r="G47" s="21"/>
      <c r="H47" s="21"/>
      <c r="I47" s="21">
        <v>181107</v>
      </c>
      <c r="J47" s="21">
        <v>181107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181107</v>
      </c>
      <c r="X47" s="21">
        <v>1250000</v>
      </c>
      <c r="Y47" s="21">
        <v>-1068893</v>
      </c>
      <c r="Z47" s="4">
        <v>-85.51</v>
      </c>
      <c r="AA47" s="19">
        <v>5035435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2675594822</v>
      </c>
      <c r="F48" s="46">
        <f t="shared" si="9"/>
        <v>2675594822</v>
      </c>
      <c r="G48" s="46">
        <f t="shared" si="9"/>
        <v>0</v>
      </c>
      <c r="H48" s="46">
        <f t="shared" si="9"/>
        <v>355224517</v>
      </c>
      <c r="I48" s="46">
        <f t="shared" si="9"/>
        <v>182681639</v>
      </c>
      <c r="J48" s="46">
        <f t="shared" si="9"/>
        <v>537906156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537906156</v>
      </c>
      <c r="X48" s="46">
        <f t="shared" si="9"/>
        <v>386906322</v>
      </c>
      <c r="Y48" s="46">
        <f t="shared" si="9"/>
        <v>150999834</v>
      </c>
      <c r="Z48" s="47">
        <f>+IF(X48&lt;&gt;0,+(Y48/X48)*100,0)</f>
        <v>39.02749203462228</v>
      </c>
      <c r="AA48" s="44">
        <f>+AA28+AA32+AA38+AA42+AA47</f>
        <v>2675594822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531117934</v>
      </c>
      <c r="F49" s="50">
        <f t="shared" si="10"/>
        <v>531117934</v>
      </c>
      <c r="G49" s="50">
        <f t="shared" si="10"/>
        <v>0</v>
      </c>
      <c r="H49" s="50">
        <f t="shared" si="10"/>
        <v>15889100</v>
      </c>
      <c r="I49" s="50">
        <f t="shared" si="10"/>
        <v>99650753</v>
      </c>
      <c r="J49" s="50">
        <f t="shared" si="10"/>
        <v>115539853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115539853</v>
      </c>
      <c r="X49" s="50">
        <f>IF(F25=F48,0,X25-X48)</f>
        <v>159989447</v>
      </c>
      <c r="Y49" s="50">
        <f t="shared" si="10"/>
        <v>-44449594</v>
      </c>
      <c r="Z49" s="51">
        <f>+IF(X49&lt;&gt;0,+(Y49/X49)*100,0)</f>
        <v>-27.782828701195523</v>
      </c>
      <c r="AA49" s="48">
        <f>+AA25-AA48</f>
        <v>531117934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312691705</v>
      </c>
      <c r="F5" s="21">
        <f t="shared" si="0"/>
        <v>312691705</v>
      </c>
      <c r="G5" s="21">
        <f t="shared" si="0"/>
        <v>60349089</v>
      </c>
      <c r="H5" s="21">
        <f t="shared" si="0"/>
        <v>9740598</v>
      </c>
      <c r="I5" s="21">
        <f t="shared" si="0"/>
        <v>11614565</v>
      </c>
      <c r="J5" s="21">
        <f t="shared" si="0"/>
        <v>81704252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81704252</v>
      </c>
      <c r="X5" s="21">
        <f t="shared" si="0"/>
        <v>72066024</v>
      </c>
      <c r="Y5" s="21">
        <f t="shared" si="0"/>
        <v>9638228</v>
      </c>
      <c r="Z5" s="4">
        <f>+IF(X5&lt;&gt;0,+(Y5/X5)*100,0)</f>
        <v>13.37416366969267</v>
      </c>
      <c r="AA5" s="19">
        <f>SUM(AA6:AA8)</f>
        <v>312691705</v>
      </c>
    </row>
    <row r="6" spans="1:27" ht="12.75">
      <c r="A6" s="5" t="s">
        <v>33</v>
      </c>
      <c r="B6" s="3"/>
      <c r="C6" s="22"/>
      <c r="D6" s="22"/>
      <c r="E6" s="23">
        <v>192185666</v>
      </c>
      <c r="F6" s="24">
        <v>192185666</v>
      </c>
      <c r="G6" s="24">
        <v>50693411</v>
      </c>
      <c r="H6" s="24">
        <v>59847</v>
      </c>
      <c r="I6" s="24">
        <v>72270</v>
      </c>
      <c r="J6" s="24">
        <v>50825528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50825528</v>
      </c>
      <c r="X6" s="24">
        <v>45757740</v>
      </c>
      <c r="Y6" s="24">
        <v>5067788</v>
      </c>
      <c r="Z6" s="6">
        <v>11.08</v>
      </c>
      <c r="AA6" s="22">
        <v>192185666</v>
      </c>
    </row>
    <row r="7" spans="1:27" ht="12.75">
      <c r="A7" s="5" t="s">
        <v>34</v>
      </c>
      <c r="B7" s="3"/>
      <c r="C7" s="25"/>
      <c r="D7" s="25"/>
      <c r="E7" s="26">
        <v>119133639</v>
      </c>
      <c r="F7" s="27">
        <v>119133639</v>
      </c>
      <c r="G7" s="27">
        <v>9568681</v>
      </c>
      <c r="H7" s="27">
        <v>9599186</v>
      </c>
      <c r="I7" s="27">
        <v>11465705</v>
      </c>
      <c r="J7" s="27">
        <v>30633572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30633572</v>
      </c>
      <c r="X7" s="27">
        <v>25889394</v>
      </c>
      <c r="Y7" s="27">
        <v>4744178</v>
      </c>
      <c r="Z7" s="7">
        <v>18.32</v>
      </c>
      <c r="AA7" s="25">
        <v>119133639</v>
      </c>
    </row>
    <row r="8" spans="1:27" ht="12.75">
      <c r="A8" s="5" t="s">
        <v>35</v>
      </c>
      <c r="B8" s="3"/>
      <c r="C8" s="22"/>
      <c r="D8" s="22"/>
      <c r="E8" s="23">
        <v>1372400</v>
      </c>
      <c r="F8" s="24">
        <v>1372400</v>
      </c>
      <c r="G8" s="24">
        <v>86997</v>
      </c>
      <c r="H8" s="24">
        <v>81565</v>
      </c>
      <c r="I8" s="24">
        <v>76590</v>
      </c>
      <c r="J8" s="24">
        <v>245152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245152</v>
      </c>
      <c r="X8" s="24">
        <v>418890</v>
      </c>
      <c r="Y8" s="24">
        <v>-173738</v>
      </c>
      <c r="Z8" s="6">
        <v>-41.48</v>
      </c>
      <c r="AA8" s="22">
        <v>1372400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22011794</v>
      </c>
      <c r="F9" s="21">
        <f t="shared" si="1"/>
        <v>22011794</v>
      </c>
      <c r="G9" s="21">
        <f t="shared" si="1"/>
        <v>891072</v>
      </c>
      <c r="H9" s="21">
        <f t="shared" si="1"/>
        <v>1520992</v>
      </c>
      <c r="I9" s="21">
        <f t="shared" si="1"/>
        <v>645765</v>
      </c>
      <c r="J9" s="21">
        <f t="shared" si="1"/>
        <v>3057829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3057829</v>
      </c>
      <c r="X9" s="21">
        <f t="shared" si="1"/>
        <v>3930969</v>
      </c>
      <c r="Y9" s="21">
        <f t="shared" si="1"/>
        <v>-873140</v>
      </c>
      <c r="Z9" s="4">
        <f>+IF(X9&lt;&gt;0,+(Y9/X9)*100,0)</f>
        <v>-22.211826142612672</v>
      </c>
      <c r="AA9" s="19">
        <f>SUM(AA10:AA14)</f>
        <v>22011794</v>
      </c>
    </row>
    <row r="10" spans="1:27" ht="12.75">
      <c r="A10" s="5" t="s">
        <v>37</v>
      </c>
      <c r="B10" s="3"/>
      <c r="C10" s="22"/>
      <c r="D10" s="22"/>
      <c r="E10" s="23">
        <v>688660</v>
      </c>
      <c r="F10" s="24">
        <v>688660</v>
      </c>
      <c r="G10" s="24">
        <v>62055</v>
      </c>
      <c r="H10" s="24">
        <v>66781</v>
      </c>
      <c r="I10" s="24">
        <v>213716</v>
      </c>
      <c r="J10" s="24">
        <v>342552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342552</v>
      </c>
      <c r="X10" s="24">
        <v>124965</v>
      </c>
      <c r="Y10" s="24">
        <v>217587</v>
      </c>
      <c r="Z10" s="6">
        <v>174.12</v>
      </c>
      <c r="AA10" s="22">
        <v>688660</v>
      </c>
    </row>
    <row r="11" spans="1:27" ht="12.75">
      <c r="A11" s="5" t="s">
        <v>38</v>
      </c>
      <c r="B11" s="3"/>
      <c r="C11" s="22"/>
      <c r="D11" s="22"/>
      <c r="E11" s="23">
        <v>360331</v>
      </c>
      <c r="F11" s="24">
        <v>360331</v>
      </c>
      <c r="G11" s="24">
        <v>28183</v>
      </c>
      <c r="H11" s="24">
        <v>31961</v>
      </c>
      <c r="I11" s="24">
        <v>23798</v>
      </c>
      <c r="J11" s="24">
        <v>83942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83942</v>
      </c>
      <c r="X11" s="24">
        <v>69780</v>
      </c>
      <c r="Y11" s="24">
        <v>14162</v>
      </c>
      <c r="Z11" s="6">
        <v>20.3</v>
      </c>
      <c r="AA11" s="22">
        <v>360331</v>
      </c>
    </row>
    <row r="12" spans="1:27" ht="12.75">
      <c r="A12" s="5" t="s">
        <v>39</v>
      </c>
      <c r="B12" s="3"/>
      <c r="C12" s="22"/>
      <c r="D12" s="22"/>
      <c r="E12" s="23">
        <v>17772975</v>
      </c>
      <c r="F12" s="24">
        <v>17772975</v>
      </c>
      <c r="G12" s="24">
        <v>31515</v>
      </c>
      <c r="H12" s="24">
        <v>1011065</v>
      </c>
      <c r="I12" s="24">
        <v>344401</v>
      </c>
      <c r="J12" s="24">
        <v>1386981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1386981</v>
      </c>
      <c r="X12" s="24">
        <v>3553146</v>
      </c>
      <c r="Y12" s="24">
        <v>-2166165</v>
      </c>
      <c r="Z12" s="6">
        <v>-60.96</v>
      </c>
      <c r="AA12" s="22">
        <v>17772975</v>
      </c>
    </row>
    <row r="13" spans="1:27" ht="12.75">
      <c r="A13" s="5" t="s">
        <v>40</v>
      </c>
      <c r="B13" s="3"/>
      <c r="C13" s="22"/>
      <c r="D13" s="22"/>
      <c r="E13" s="23">
        <v>3189828</v>
      </c>
      <c r="F13" s="24">
        <v>3189828</v>
      </c>
      <c r="G13" s="24">
        <v>769319</v>
      </c>
      <c r="H13" s="24">
        <v>411185</v>
      </c>
      <c r="I13" s="24">
        <v>63850</v>
      </c>
      <c r="J13" s="24">
        <v>1244354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1244354</v>
      </c>
      <c r="X13" s="24">
        <v>183078</v>
      </c>
      <c r="Y13" s="24">
        <v>1061276</v>
      </c>
      <c r="Z13" s="6">
        <v>579.69</v>
      </c>
      <c r="AA13" s="22">
        <v>3189828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2883290</v>
      </c>
      <c r="F15" s="21">
        <f t="shared" si="2"/>
        <v>2883290</v>
      </c>
      <c r="G15" s="21">
        <f t="shared" si="2"/>
        <v>132</v>
      </c>
      <c r="H15" s="21">
        <f t="shared" si="2"/>
        <v>44</v>
      </c>
      <c r="I15" s="21">
        <f t="shared" si="2"/>
        <v>0</v>
      </c>
      <c r="J15" s="21">
        <f t="shared" si="2"/>
        <v>176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176</v>
      </c>
      <c r="X15" s="21">
        <f t="shared" si="2"/>
        <v>919902</v>
      </c>
      <c r="Y15" s="21">
        <f t="shared" si="2"/>
        <v>-919726</v>
      </c>
      <c r="Z15" s="4">
        <f>+IF(X15&lt;&gt;0,+(Y15/X15)*100,0)</f>
        <v>-99.98086752719311</v>
      </c>
      <c r="AA15" s="19">
        <f>SUM(AA16:AA18)</f>
        <v>2883290</v>
      </c>
    </row>
    <row r="16" spans="1:27" ht="12.75">
      <c r="A16" s="5" t="s">
        <v>43</v>
      </c>
      <c r="B16" s="3"/>
      <c r="C16" s="22"/>
      <c r="D16" s="22"/>
      <c r="E16" s="23">
        <v>5000</v>
      </c>
      <c r="F16" s="24">
        <v>5000</v>
      </c>
      <c r="G16" s="24">
        <v>132</v>
      </c>
      <c r="H16" s="24">
        <v>44</v>
      </c>
      <c r="I16" s="24"/>
      <c r="J16" s="24">
        <v>176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176</v>
      </c>
      <c r="X16" s="24">
        <v>245064</v>
      </c>
      <c r="Y16" s="24">
        <v>-244888</v>
      </c>
      <c r="Z16" s="6">
        <v>-99.93</v>
      </c>
      <c r="AA16" s="22">
        <v>5000</v>
      </c>
    </row>
    <row r="17" spans="1:27" ht="12.75">
      <c r="A17" s="5" t="s">
        <v>44</v>
      </c>
      <c r="B17" s="3"/>
      <c r="C17" s="22"/>
      <c r="D17" s="22"/>
      <c r="E17" s="23">
        <v>2878290</v>
      </c>
      <c r="F17" s="24">
        <v>2878290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674838</v>
      </c>
      <c r="Y17" s="24">
        <v>-674838</v>
      </c>
      <c r="Z17" s="6">
        <v>-100</v>
      </c>
      <c r="AA17" s="22">
        <v>2878290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318880260</v>
      </c>
      <c r="F19" s="21">
        <f t="shared" si="3"/>
        <v>318880260</v>
      </c>
      <c r="G19" s="21">
        <f t="shared" si="3"/>
        <v>27522777</v>
      </c>
      <c r="H19" s="21">
        <f t="shared" si="3"/>
        <v>28332365</v>
      </c>
      <c r="I19" s="21">
        <f t="shared" si="3"/>
        <v>24006544</v>
      </c>
      <c r="J19" s="21">
        <f t="shared" si="3"/>
        <v>79861686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79861686</v>
      </c>
      <c r="X19" s="21">
        <f t="shared" si="3"/>
        <v>82208502</v>
      </c>
      <c r="Y19" s="21">
        <f t="shared" si="3"/>
        <v>-2346816</v>
      </c>
      <c r="Z19" s="4">
        <f>+IF(X19&lt;&gt;0,+(Y19/X19)*100,0)</f>
        <v>-2.8547120345289834</v>
      </c>
      <c r="AA19" s="19">
        <f>SUM(AA20:AA23)</f>
        <v>318880260</v>
      </c>
    </row>
    <row r="20" spans="1:27" ht="12.75">
      <c r="A20" s="5" t="s">
        <v>47</v>
      </c>
      <c r="B20" s="3"/>
      <c r="C20" s="22"/>
      <c r="D20" s="22"/>
      <c r="E20" s="23">
        <v>228293153</v>
      </c>
      <c r="F20" s="24">
        <v>228293153</v>
      </c>
      <c r="G20" s="24">
        <v>18487698</v>
      </c>
      <c r="H20" s="24">
        <v>19738791</v>
      </c>
      <c r="I20" s="24">
        <v>15177600</v>
      </c>
      <c r="J20" s="24">
        <v>53404089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53404089</v>
      </c>
      <c r="X20" s="24">
        <v>56351328</v>
      </c>
      <c r="Y20" s="24">
        <v>-2947239</v>
      </c>
      <c r="Z20" s="6">
        <v>-5.23</v>
      </c>
      <c r="AA20" s="22">
        <v>228293153</v>
      </c>
    </row>
    <row r="21" spans="1:27" ht="12.75">
      <c r="A21" s="5" t="s">
        <v>48</v>
      </c>
      <c r="B21" s="3"/>
      <c r="C21" s="22"/>
      <c r="D21" s="22"/>
      <c r="E21" s="23">
        <v>47029815</v>
      </c>
      <c r="F21" s="24">
        <v>47029815</v>
      </c>
      <c r="G21" s="24">
        <v>5289012</v>
      </c>
      <c r="H21" s="24">
        <v>4832689</v>
      </c>
      <c r="I21" s="24">
        <v>5069821</v>
      </c>
      <c r="J21" s="24">
        <v>15191522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15191522</v>
      </c>
      <c r="X21" s="24">
        <v>15701964</v>
      </c>
      <c r="Y21" s="24">
        <v>-510442</v>
      </c>
      <c r="Z21" s="6">
        <v>-3.25</v>
      </c>
      <c r="AA21" s="22">
        <v>47029815</v>
      </c>
    </row>
    <row r="22" spans="1:27" ht="12.75">
      <c r="A22" s="5" t="s">
        <v>49</v>
      </c>
      <c r="B22" s="3"/>
      <c r="C22" s="25"/>
      <c r="D22" s="25"/>
      <c r="E22" s="26">
        <v>23698604</v>
      </c>
      <c r="F22" s="27">
        <v>23698604</v>
      </c>
      <c r="G22" s="27">
        <v>2000725</v>
      </c>
      <c r="H22" s="27">
        <v>2007946</v>
      </c>
      <c r="I22" s="27">
        <v>2007658</v>
      </c>
      <c r="J22" s="27">
        <v>6016329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6016329</v>
      </c>
      <c r="X22" s="27">
        <v>5414703</v>
      </c>
      <c r="Y22" s="27">
        <v>601626</v>
      </c>
      <c r="Z22" s="7">
        <v>11.11</v>
      </c>
      <c r="AA22" s="25">
        <v>23698604</v>
      </c>
    </row>
    <row r="23" spans="1:27" ht="12.75">
      <c r="A23" s="5" t="s">
        <v>50</v>
      </c>
      <c r="B23" s="3"/>
      <c r="C23" s="22"/>
      <c r="D23" s="22"/>
      <c r="E23" s="23">
        <v>19858688</v>
      </c>
      <c r="F23" s="24">
        <v>19858688</v>
      </c>
      <c r="G23" s="24">
        <v>1745342</v>
      </c>
      <c r="H23" s="24">
        <v>1752939</v>
      </c>
      <c r="I23" s="24">
        <v>1751465</v>
      </c>
      <c r="J23" s="24">
        <v>5249746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5249746</v>
      </c>
      <c r="X23" s="24">
        <v>4740507</v>
      </c>
      <c r="Y23" s="24">
        <v>509239</v>
      </c>
      <c r="Z23" s="6">
        <v>10.74</v>
      </c>
      <c r="AA23" s="22">
        <v>19858688</v>
      </c>
    </row>
    <row r="24" spans="1:27" ht="12.75">
      <c r="A24" s="2" t="s">
        <v>51</v>
      </c>
      <c r="B24" s="8" t="s">
        <v>52</v>
      </c>
      <c r="C24" s="19"/>
      <c r="D24" s="19"/>
      <c r="E24" s="20">
        <v>97000</v>
      </c>
      <c r="F24" s="21">
        <v>97000</v>
      </c>
      <c r="G24" s="21">
        <v>7355</v>
      </c>
      <c r="H24" s="21">
        <v>7355</v>
      </c>
      <c r="I24" s="21">
        <v>7355</v>
      </c>
      <c r="J24" s="21">
        <v>22065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22065</v>
      </c>
      <c r="X24" s="21">
        <v>24516</v>
      </c>
      <c r="Y24" s="21">
        <v>-2451</v>
      </c>
      <c r="Z24" s="4">
        <v>-10</v>
      </c>
      <c r="AA24" s="19">
        <v>97000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656564049</v>
      </c>
      <c r="F25" s="46">
        <f t="shared" si="4"/>
        <v>656564049</v>
      </c>
      <c r="G25" s="46">
        <f t="shared" si="4"/>
        <v>88770425</v>
      </c>
      <c r="H25" s="46">
        <f t="shared" si="4"/>
        <v>39601354</v>
      </c>
      <c r="I25" s="46">
        <f t="shared" si="4"/>
        <v>36274229</v>
      </c>
      <c r="J25" s="46">
        <f t="shared" si="4"/>
        <v>164646008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164646008</v>
      </c>
      <c r="X25" s="46">
        <f t="shared" si="4"/>
        <v>159149913</v>
      </c>
      <c r="Y25" s="46">
        <f t="shared" si="4"/>
        <v>5496095</v>
      </c>
      <c r="Z25" s="47">
        <f>+IF(X25&lt;&gt;0,+(Y25/X25)*100,0)</f>
        <v>3.453407480027966</v>
      </c>
      <c r="AA25" s="44">
        <f>+AA5+AA9+AA15+AA19+AA24</f>
        <v>656564049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160487567</v>
      </c>
      <c r="F28" s="21">
        <f t="shared" si="5"/>
        <v>160487567</v>
      </c>
      <c r="G28" s="21">
        <f t="shared" si="5"/>
        <v>6469237</v>
      </c>
      <c r="H28" s="21">
        <f t="shared" si="5"/>
        <v>9234665</v>
      </c>
      <c r="I28" s="21">
        <f t="shared" si="5"/>
        <v>11496262</v>
      </c>
      <c r="J28" s="21">
        <f t="shared" si="5"/>
        <v>27200164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27200164</v>
      </c>
      <c r="X28" s="21">
        <f t="shared" si="5"/>
        <v>40048779</v>
      </c>
      <c r="Y28" s="21">
        <f t="shared" si="5"/>
        <v>-12848615</v>
      </c>
      <c r="Z28" s="4">
        <f>+IF(X28&lt;&gt;0,+(Y28/X28)*100,0)</f>
        <v>-32.08241379843316</v>
      </c>
      <c r="AA28" s="19">
        <f>SUM(AA29:AA31)</f>
        <v>160487567</v>
      </c>
    </row>
    <row r="29" spans="1:27" ht="12.75">
      <c r="A29" s="5" t="s">
        <v>33</v>
      </c>
      <c r="B29" s="3"/>
      <c r="C29" s="22"/>
      <c r="D29" s="22"/>
      <c r="E29" s="23">
        <v>60448904</v>
      </c>
      <c r="F29" s="24">
        <v>60448904</v>
      </c>
      <c r="G29" s="24">
        <v>2537750</v>
      </c>
      <c r="H29" s="24">
        <v>4155109</v>
      </c>
      <c r="I29" s="24">
        <v>2700675</v>
      </c>
      <c r="J29" s="24">
        <v>9393534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9393534</v>
      </c>
      <c r="X29" s="24">
        <v>10538694</v>
      </c>
      <c r="Y29" s="24">
        <v>-1145160</v>
      </c>
      <c r="Z29" s="6">
        <v>-10.87</v>
      </c>
      <c r="AA29" s="22">
        <v>60448904</v>
      </c>
    </row>
    <row r="30" spans="1:27" ht="12.75">
      <c r="A30" s="5" t="s">
        <v>34</v>
      </c>
      <c r="B30" s="3"/>
      <c r="C30" s="25"/>
      <c r="D30" s="25"/>
      <c r="E30" s="26">
        <v>72487209</v>
      </c>
      <c r="F30" s="27">
        <v>72487209</v>
      </c>
      <c r="G30" s="27">
        <v>2145623</v>
      </c>
      <c r="H30" s="27">
        <v>2591995</v>
      </c>
      <c r="I30" s="27">
        <v>5005993</v>
      </c>
      <c r="J30" s="27">
        <v>9743611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9743611</v>
      </c>
      <c r="X30" s="27">
        <v>17170965</v>
      </c>
      <c r="Y30" s="27">
        <v>-7427354</v>
      </c>
      <c r="Z30" s="7">
        <v>-43.26</v>
      </c>
      <c r="AA30" s="25">
        <v>72487209</v>
      </c>
    </row>
    <row r="31" spans="1:27" ht="12.75">
      <c r="A31" s="5" t="s">
        <v>35</v>
      </c>
      <c r="B31" s="3"/>
      <c r="C31" s="22"/>
      <c r="D31" s="22"/>
      <c r="E31" s="23">
        <v>27551454</v>
      </c>
      <c r="F31" s="24">
        <v>27551454</v>
      </c>
      <c r="G31" s="24">
        <v>1785864</v>
      </c>
      <c r="H31" s="24">
        <v>2487561</v>
      </c>
      <c r="I31" s="24">
        <v>3789594</v>
      </c>
      <c r="J31" s="24">
        <v>8063019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8063019</v>
      </c>
      <c r="X31" s="24">
        <v>12339120</v>
      </c>
      <c r="Y31" s="24">
        <v>-4276101</v>
      </c>
      <c r="Z31" s="6">
        <v>-34.65</v>
      </c>
      <c r="AA31" s="22">
        <v>27551454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79966553</v>
      </c>
      <c r="F32" s="21">
        <f t="shared" si="6"/>
        <v>79966553</v>
      </c>
      <c r="G32" s="21">
        <f t="shared" si="6"/>
        <v>5080074</v>
      </c>
      <c r="H32" s="21">
        <f t="shared" si="6"/>
        <v>5963993</v>
      </c>
      <c r="I32" s="21">
        <f t="shared" si="6"/>
        <v>6017581</v>
      </c>
      <c r="J32" s="21">
        <f t="shared" si="6"/>
        <v>17061648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17061648</v>
      </c>
      <c r="X32" s="21">
        <f t="shared" si="6"/>
        <v>19996137</v>
      </c>
      <c r="Y32" s="21">
        <f t="shared" si="6"/>
        <v>-2934489</v>
      </c>
      <c r="Z32" s="4">
        <f>+IF(X32&lt;&gt;0,+(Y32/X32)*100,0)</f>
        <v>-14.675279530241268</v>
      </c>
      <c r="AA32" s="19">
        <f>SUM(AA33:AA37)</f>
        <v>79966553</v>
      </c>
    </row>
    <row r="33" spans="1:27" ht="12.75">
      <c r="A33" s="5" t="s">
        <v>37</v>
      </c>
      <c r="B33" s="3"/>
      <c r="C33" s="22"/>
      <c r="D33" s="22"/>
      <c r="E33" s="23">
        <v>8172447</v>
      </c>
      <c r="F33" s="24">
        <v>8172447</v>
      </c>
      <c r="G33" s="24">
        <v>588408</v>
      </c>
      <c r="H33" s="24">
        <v>679344</v>
      </c>
      <c r="I33" s="24">
        <v>691585</v>
      </c>
      <c r="J33" s="24">
        <v>1959337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1959337</v>
      </c>
      <c r="X33" s="24">
        <v>2202162</v>
      </c>
      <c r="Y33" s="24">
        <v>-242825</v>
      </c>
      <c r="Z33" s="6">
        <v>-11.03</v>
      </c>
      <c r="AA33" s="22">
        <v>8172447</v>
      </c>
    </row>
    <row r="34" spans="1:27" ht="12.75">
      <c r="A34" s="5" t="s">
        <v>38</v>
      </c>
      <c r="B34" s="3"/>
      <c r="C34" s="22"/>
      <c r="D34" s="22"/>
      <c r="E34" s="23">
        <v>15394569</v>
      </c>
      <c r="F34" s="24">
        <v>15394569</v>
      </c>
      <c r="G34" s="24">
        <v>780034</v>
      </c>
      <c r="H34" s="24">
        <v>923686</v>
      </c>
      <c r="I34" s="24">
        <v>1002690</v>
      </c>
      <c r="J34" s="24">
        <v>2706410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2706410</v>
      </c>
      <c r="X34" s="24">
        <v>3440880</v>
      </c>
      <c r="Y34" s="24">
        <v>-734470</v>
      </c>
      <c r="Z34" s="6">
        <v>-21.35</v>
      </c>
      <c r="AA34" s="22">
        <v>15394569</v>
      </c>
    </row>
    <row r="35" spans="1:27" ht="12.75">
      <c r="A35" s="5" t="s">
        <v>39</v>
      </c>
      <c r="B35" s="3"/>
      <c r="C35" s="22"/>
      <c r="D35" s="22"/>
      <c r="E35" s="23">
        <v>53661184</v>
      </c>
      <c r="F35" s="24">
        <v>53661184</v>
      </c>
      <c r="G35" s="24">
        <v>3518021</v>
      </c>
      <c r="H35" s="24">
        <v>4122850</v>
      </c>
      <c r="I35" s="24">
        <v>4115484</v>
      </c>
      <c r="J35" s="24">
        <v>11756355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11756355</v>
      </c>
      <c r="X35" s="24">
        <v>13587048</v>
      </c>
      <c r="Y35" s="24">
        <v>-1830693</v>
      </c>
      <c r="Z35" s="6">
        <v>-13.47</v>
      </c>
      <c r="AA35" s="22">
        <v>53661184</v>
      </c>
    </row>
    <row r="36" spans="1:27" ht="12.75">
      <c r="A36" s="5" t="s">
        <v>40</v>
      </c>
      <c r="B36" s="3"/>
      <c r="C36" s="22"/>
      <c r="D36" s="22"/>
      <c r="E36" s="23">
        <v>2646869</v>
      </c>
      <c r="F36" s="24">
        <v>2646869</v>
      </c>
      <c r="G36" s="24">
        <v>193369</v>
      </c>
      <c r="H36" s="24">
        <v>233958</v>
      </c>
      <c r="I36" s="24">
        <v>201804</v>
      </c>
      <c r="J36" s="24">
        <v>629131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629131</v>
      </c>
      <c r="X36" s="24">
        <v>740097</v>
      </c>
      <c r="Y36" s="24">
        <v>-110966</v>
      </c>
      <c r="Z36" s="6">
        <v>-14.99</v>
      </c>
      <c r="AA36" s="22">
        <v>2646869</v>
      </c>
    </row>
    <row r="37" spans="1:27" ht="12.75">
      <c r="A37" s="5" t="s">
        <v>41</v>
      </c>
      <c r="B37" s="3"/>
      <c r="C37" s="25"/>
      <c r="D37" s="25"/>
      <c r="E37" s="26">
        <v>91484</v>
      </c>
      <c r="F37" s="27">
        <v>91484</v>
      </c>
      <c r="G37" s="27">
        <v>242</v>
      </c>
      <c r="H37" s="27">
        <v>4155</v>
      </c>
      <c r="I37" s="27">
        <v>6018</v>
      </c>
      <c r="J37" s="27">
        <v>10415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10415</v>
      </c>
      <c r="X37" s="27">
        <v>25950</v>
      </c>
      <c r="Y37" s="27">
        <v>-15535</v>
      </c>
      <c r="Z37" s="7">
        <v>-59.87</v>
      </c>
      <c r="AA37" s="25">
        <v>91484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70350028</v>
      </c>
      <c r="F38" s="21">
        <f t="shared" si="7"/>
        <v>70350028</v>
      </c>
      <c r="G38" s="21">
        <f t="shared" si="7"/>
        <v>1851241</v>
      </c>
      <c r="H38" s="21">
        <f t="shared" si="7"/>
        <v>1704412</v>
      </c>
      <c r="I38" s="21">
        <f t="shared" si="7"/>
        <v>1548612</v>
      </c>
      <c r="J38" s="21">
        <f t="shared" si="7"/>
        <v>5104265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5104265</v>
      </c>
      <c r="X38" s="21">
        <f t="shared" si="7"/>
        <v>16001457</v>
      </c>
      <c r="Y38" s="21">
        <f t="shared" si="7"/>
        <v>-10897192</v>
      </c>
      <c r="Z38" s="4">
        <f>+IF(X38&lt;&gt;0,+(Y38/X38)*100,0)</f>
        <v>-68.10124853005574</v>
      </c>
      <c r="AA38" s="19">
        <f>SUM(AA39:AA41)</f>
        <v>70350028</v>
      </c>
    </row>
    <row r="39" spans="1:27" ht="12.75">
      <c r="A39" s="5" t="s">
        <v>43</v>
      </c>
      <c r="B39" s="3"/>
      <c r="C39" s="22"/>
      <c r="D39" s="22"/>
      <c r="E39" s="23">
        <v>1528993</v>
      </c>
      <c r="F39" s="24">
        <v>1528993</v>
      </c>
      <c r="G39" s="24">
        <v>119194</v>
      </c>
      <c r="H39" s="24">
        <v>136786</v>
      </c>
      <c r="I39" s="24">
        <v>120659</v>
      </c>
      <c r="J39" s="24">
        <v>376639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376639</v>
      </c>
      <c r="X39" s="24">
        <v>1443222</v>
      </c>
      <c r="Y39" s="24">
        <v>-1066583</v>
      </c>
      <c r="Z39" s="6">
        <v>-73.9</v>
      </c>
      <c r="AA39" s="22">
        <v>1528993</v>
      </c>
    </row>
    <row r="40" spans="1:27" ht="12.75">
      <c r="A40" s="5" t="s">
        <v>44</v>
      </c>
      <c r="B40" s="3"/>
      <c r="C40" s="22"/>
      <c r="D40" s="22"/>
      <c r="E40" s="23">
        <v>68821035</v>
      </c>
      <c r="F40" s="24">
        <v>68821035</v>
      </c>
      <c r="G40" s="24">
        <v>1732047</v>
      </c>
      <c r="H40" s="24">
        <v>1567626</v>
      </c>
      <c r="I40" s="24">
        <v>1427953</v>
      </c>
      <c r="J40" s="24">
        <v>4727626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4727626</v>
      </c>
      <c r="X40" s="24">
        <v>14558235</v>
      </c>
      <c r="Y40" s="24">
        <v>-9830609</v>
      </c>
      <c r="Z40" s="6">
        <v>-67.53</v>
      </c>
      <c r="AA40" s="22">
        <v>68821035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427245504</v>
      </c>
      <c r="F42" s="21">
        <f t="shared" si="8"/>
        <v>427245504</v>
      </c>
      <c r="G42" s="21">
        <f t="shared" si="8"/>
        <v>14724283</v>
      </c>
      <c r="H42" s="21">
        <f t="shared" si="8"/>
        <v>18433412</v>
      </c>
      <c r="I42" s="21">
        <f t="shared" si="8"/>
        <v>14907624</v>
      </c>
      <c r="J42" s="21">
        <f t="shared" si="8"/>
        <v>48065319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48065319</v>
      </c>
      <c r="X42" s="21">
        <f t="shared" si="8"/>
        <v>99815556</v>
      </c>
      <c r="Y42" s="21">
        <f t="shared" si="8"/>
        <v>-51750237</v>
      </c>
      <c r="Z42" s="4">
        <f>+IF(X42&lt;&gt;0,+(Y42/X42)*100,0)</f>
        <v>-51.84586358463004</v>
      </c>
      <c r="AA42" s="19">
        <f>SUM(AA43:AA46)</f>
        <v>427245504</v>
      </c>
    </row>
    <row r="43" spans="1:27" ht="12.75">
      <c r="A43" s="5" t="s">
        <v>47</v>
      </c>
      <c r="B43" s="3"/>
      <c r="C43" s="22"/>
      <c r="D43" s="22"/>
      <c r="E43" s="23">
        <v>279187410</v>
      </c>
      <c r="F43" s="24">
        <v>279187410</v>
      </c>
      <c r="G43" s="24">
        <v>10111494</v>
      </c>
      <c r="H43" s="24">
        <v>13712259</v>
      </c>
      <c r="I43" s="24">
        <v>9578211</v>
      </c>
      <c r="J43" s="24">
        <v>33401964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33401964</v>
      </c>
      <c r="X43" s="24">
        <v>68550873</v>
      </c>
      <c r="Y43" s="24">
        <v>-35148909</v>
      </c>
      <c r="Z43" s="6">
        <v>-51.27</v>
      </c>
      <c r="AA43" s="22">
        <v>279187410</v>
      </c>
    </row>
    <row r="44" spans="1:27" ht="12.75">
      <c r="A44" s="5" t="s">
        <v>48</v>
      </c>
      <c r="B44" s="3"/>
      <c r="C44" s="22"/>
      <c r="D44" s="22"/>
      <c r="E44" s="23">
        <v>81834829</v>
      </c>
      <c r="F44" s="24">
        <v>81834829</v>
      </c>
      <c r="G44" s="24">
        <v>1362670</v>
      </c>
      <c r="H44" s="24">
        <v>1681066</v>
      </c>
      <c r="I44" s="24">
        <v>1897845</v>
      </c>
      <c r="J44" s="24">
        <v>4941581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4941581</v>
      </c>
      <c r="X44" s="24">
        <v>15333744</v>
      </c>
      <c r="Y44" s="24">
        <v>-10392163</v>
      </c>
      <c r="Z44" s="6">
        <v>-67.77</v>
      </c>
      <c r="AA44" s="22">
        <v>81834829</v>
      </c>
    </row>
    <row r="45" spans="1:27" ht="12.75">
      <c r="A45" s="5" t="s">
        <v>49</v>
      </c>
      <c r="B45" s="3"/>
      <c r="C45" s="25"/>
      <c r="D45" s="25"/>
      <c r="E45" s="26">
        <v>32511547</v>
      </c>
      <c r="F45" s="27">
        <v>32511547</v>
      </c>
      <c r="G45" s="27">
        <v>1121439</v>
      </c>
      <c r="H45" s="27">
        <v>950444</v>
      </c>
      <c r="I45" s="27">
        <v>1108706</v>
      </c>
      <c r="J45" s="27">
        <v>3180589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3180589</v>
      </c>
      <c r="X45" s="27">
        <v>8207598</v>
      </c>
      <c r="Y45" s="27">
        <v>-5027009</v>
      </c>
      <c r="Z45" s="7">
        <v>-61.25</v>
      </c>
      <c r="AA45" s="25">
        <v>32511547</v>
      </c>
    </row>
    <row r="46" spans="1:27" ht="12.75">
      <c r="A46" s="5" t="s">
        <v>50</v>
      </c>
      <c r="B46" s="3"/>
      <c r="C46" s="22"/>
      <c r="D46" s="22"/>
      <c r="E46" s="23">
        <v>33711718</v>
      </c>
      <c r="F46" s="24">
        <v>33711718</v>
      </c>
      <c r="G46" s="24">
        <v>2128680</v>
      </c>
      <c r="H46" s="24">
        <v>2089643</v>
      </c>
      <c r="I46" s="24">
        <v>2322862</v>
      </c>
      <c r="J46" s="24">
        <v>6541185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6541185</v>
      </c>
      <c r="X46" s="24">
        <v>7723341</v>
      </c>
      <c r="Y46" s="24">
        <v>-1182156</v>
      </c>
      <c r="Z46" s="6">
        <v>-15.31</v>
      </c>
      <c r="AA46" s="22">
        <v>33711718</v>
      </c>
    </row>
    <row r="47" spans="1:27" ht="12.75">
      <c r="A47" s="2" t="s">
        <v>51</v>
      </c>
      <c r="B47" s="8" t="s">
        <v>52</v>
      </c>
      <c r="C47" s="19"/>
      <c r="D47" s="19"/>
      <c r="E47" s="20">
        <v>174190</v>
      </c>
      <c r="F47" s="21">
        <v>174190</v>
      </c>
      <c r="G47" s="21">
        <v>5033</v>
      </c>
      <c r="H47" s="21">
        <v>6275</v>
      </c>
      <c r="I47" s="21">
        <v>4008</v>
      </c>
      <c r="J47" s="21">
        <v>15316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15316</v>
      </c>
      <c r="X47" s="21">
        <v>53346</v>
      </c>
      <c r="Y47" s="21">
        <v>-38030</v>
      </c>
      <c r="Z47" s="4">
        <v>-71.29</v>
      </c>
      <c r="AA47" s="19">
        <v>174190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738223842</v>
      </c>
      <c r="F48" s="46">
        <f t="shared" si="9"/>
        <v>738223842</v>
      </c>
      <c r="G48" s="46">
        <f t="shared" si="9"/>
        <v>28129868</v>
      </c>
      <c r="H48" s="46">
        <f t="shared" si="9"/>
        <v>35342757</v>
      </c>
      <c r="I48" s="46">
        <f t="shared" si="9"/>
        <v>33974087</v>
      </c>
      <c r="J48" s="46">
        <f t="shared" si="9"/>
        <v>97446712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97446712</v>
      </c>
      <c r="X48" s="46">
        <f t="shared" si="9"/>
        <v>175915275</v>
      </c>
      <c r="Y48" s="46">
        <f t="shared" si="9"/>
        <v>-78468563</v>
      </c>
      <c r="Z48" s="47">
        <f>+IF(X48&lt;&gt;0,+(Y48/X48)*100,0)</f>
        <v>-44.60588371305448</v>
      </c>
      <c r="AA48" s="44">
        <f>+AA28+AA32+AA38+AA42+AA47</f>
        <v>738223842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-81659793</v>
      </c>
      <c r="F49" s="50">
        <f t="shared" si="10"/>
        <v>-81659793</v>
      </c>
      <c r="G49" s="50">
        <f t="shared" si="10"/>
        <v>60640557</v>
      </c>
      <c r="H49" s="50">
        <f t="shared" si="10"/>
        <v>4258597</v>
      </c>
      <c r="I49" s="50">
        <f t="shared" si="10"/>
        <v>2300142</v>
      </c>
      <c r="J49" s="50">
        <f t="shared" si="10"/>
        <v>67199296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67199296</v>
      </c>
      <c r="X49" s="50">
        <f>IF(F25=F48,0,X25-X48)</f>
        <v>-16765362</v>
      </c>
      <c r="Y49" s="50">
        <f t="shared" si="10"/>
        <v>83964658</v>
      </c>
      <c r="Z49" s="51">
        <f>+IF(X49&lt;&gt;0,+(Y49/X49)*100,0)</f>
        <v>-500.82221904901314</v>
      </c>
      <c r="AA49" s="48">
        <f>+AA25-AA48</f>
        <v>-81659793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236390880</v>
      </c>
      <c r="F5" s="21">
        <f t="shared" si="0"/>
        <v>236390880</v>
      </c>
      <c r="G5" s="21">
        <f t="shared" si="0"/>
        <v>92951013</v>
      </c>
      <c r="H5" s="21">
        <f t="shared" si="0"/>
        <v>2791676</v>
      </c>
      <c r="I5" s="21">
        <f t="shared" si="0"/>
        <v>669298</v>
      </c>
      <c r="J5" s="21">
        <f t="shared" si="0"/>
        <v>96411987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96411987</v>
      </c>
      <c r="X5" s="21">
        <f t="shared" si="0"/>
        <v>90804249</v>
      </c>
      <c r="Y5" s="21">
        <f t="shared" si="0"/>
        <v>5607738</v>
      </c>
      <c r="Z5" s="4">
        <f>+IF(X5&lt;&gt;0,+(Y5/X5)*100,0)</f>
        <v>6.175633917747615</v>
      </c>
      <c r="AA5" s="19">
        <f>SUM(AA6:AA8)</f>
        <v>236390880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236390880</v>
      </c>
      <c r="F7" s="27">
        <v>236390880</v>
      </c>
      <c r="G7" s="27">
        <v>92951013</v>
      </c>
      <c r="H7" s="27">
        <v>2791676</v>
      </c>
      <c r="I7" s="27">
        <v>669298</v>
      </c>
      <c r="J7" s="27">
        <v>96411987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96411987</v>
      </c>
      <c r="X7" s="27">
        <v>90804249</v>
      </c>
      <c r="Y7" s="27">
        <v>5607738</v>
      </c>
      <c r="Z7" s="7">
        <v>6.18</v>
      </c>
      <c r="AA7" s="25">
        <v>236390880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236390880</v>
      </c>
      <c r="F25" s="46">
        <f t="shared" si="4"/>
        <v>236390880</v>
      </c>
      <c r="G25" s="46">
        <f t="shared" si="4"/>
        <v>92951013</v>
      </c>
      <c r="H25" s="46">
        <f t="shared" si="4"/>
        <v>2791676</v>
      </c>
      <c r="I25" s="46">
        <f t="shared" si="4"/>
        <v>669298</v>
      </c>
      <c r="J25" s="46">
        <f t="shared" si="4"/>
        <v>96411987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96411987</v>
      </c>
      <c r="X25" s="46">
        <f t="shared" si="4"/>
        <v>90804249</v>
      </c>
      <c r="Y25" s="46">
        <f t="shared" si="4"/>
        <v>5607738</v>
      </c>
      <c r="Z25" s="47">
        <f>+IF(X25&lt;&gt;0,+(Y25/X25)*100,0)</f>
        <v>6.175633917747615</v>
      </c>
      <c r="AA25" s="44">
        <f>+AA5+AA9+AA15+AA19+AA24</f>
        <v>236390880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146613953</v>
      </c>
      <c r="F28" s="21">
        <f t="shared" si="5"/>
        <v>146613953</v>
      </c>
      <c r="G28" s="21">
        <f t="shared" si="5"/>
        <v>8111204</v>
      </c>
      <c r="H28" s="21">
        <f t="shared" si="5"/>
        <v>8513977</v>
      </c>
      <c r="I28" s="21">
        <f t="shared" si="5"/>
        <v>7634963</v>
      </c>
      <c r="J28" s="21">
        <f t="shared" si="5"/>
        <v>24260144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24260144</v>
      </c>
      <c r="X28" s="21">
        <f t="shared" si="5"/>
        <v>36653745</v>
      </c>
      <c r="Y28" s="21">
        <f t="shared" si="5"/>
        <v>-12393601</v>
      </c>
      <c r="Z28" s="4">
        <f>+IF(X28&lt;&gt;0,+(Y28/X28)*100,0)</f>
        <v>-33.81264588379714</v>
      </c>
      <c r="AA28" s="19">
        <f>SUM(AA29:AA31)</f>
        <v>146613953</v>
      </c>
    </row>
    <row r="29" spans="1:27" ht="12.75">
      <c r="A29" s="5" t="s">
        <v>33</v>
      </c>
      <c r="B29" s="3"/>
      <c r="C29" s="22"/>
      <c r="D29" s="22"/>
      <c r="E29" s="23">
        <v>59053893</v>
      </c>
      <c r="F29" s="24">
        <v>59053893</v>
      </c>
      <c r="G29" s="24">
        <v>3989345</v>
      </c>
      <c r="H29" s="24">
        <v>4998361</v>
      </c>
      <c r="I29" s="24">
        <v>3640079</v>
      </c>
      <c r="J29" s="24">
        <v>12627785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12627785</v>
      </c>
      <c r="X29" s="24">
        <v>14763498</v>
      </c>
      <c r="Y29" s="24">
        <v>-2135713</v>
      </c>
      <c r="Z29" s="6">
        <v>-14.47</v>
      </c>
      <c r="AA29" s="22">
        <v>59053893</v>
      </c>
    </row>
    <row r="30" spans="1:27" ht="12.75">
      <c r="A30" s="5" t="s">
        <v>34</v>
      </c>
      <c r="B30" s="3"/>
      <c r="C30" s="25"/>
      <c r="D30" s="25"/>
      <c r="E30" s="26">
        <v>59361537</v>
      </c>
      <c r="F30" s="27">
        <v>59361537</v>
      </c>
      <c r="G30" s="27">
        <v>2467573</v>
      </c>
      <c r="H30" s="27">
        <v>1409582</v>
      </c>
      <c r="I30" s="27">
        <v>1514954</v>
      </c>
      <c r="J30" s="27">
        <v>5392109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5392109</v>
      </c>
      <c r="X30" s="27">
        <v>14840499</v>
      </c>
      <c r="Y30" s="27">
        <v>-9448390</v>
      </c>
      <c r="Z30" s="7">
        <v>-63.67</v>
      </c>
      <c r="AA30" s="25">
        <v>59361537</v>
      </c>
    </row>
    <row r="31" spans="1:27" ht="12.75">
      <c r="A31" s="5" t="s">
        <v>35</v>
      </c>
      <c r="B31" s="3"/>
      <c r="C31" s="22"/>
      <c r="D31" s="22"/>
      <c r="E31" s="23">
        <v>28198523</v>
      </c>
      <c r="F31" s="24">
        <v>28198523</v>
      </c>
      <c r="G31" s="24">
        <v>1654286</v>
      </c>
      <c r="H31" s="24">
        <v>2106034</v>
      </c>
      <c r="I31" s="24">
        <v>2479930</v>
      </c>
      <c r="J31" s="24">
        <v>6240250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6240250</v>
      </c>
      <c r="X31" s="24">
        <v>7049748</v>
      </c>
      <c r="Y31" s="24">
        <v>-809498</v>
      </c>
      <c r="Z31" s="6">
        <v>-11.48</v>
      </c>
      <c r="AA31" s="22">
        <v>28198523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35283826</v>
      </c>
      <c r="F32" s="21">
        <f t="shared" si="6"/>
        <v>35283826</v>
      </c>
      <c r="G32" s="21">
        <f t="shared" si="6"/>
        <v>3694775</v>
      </c>
      <c r="H32" s="21">
        <f t="shared" si="6"/>
        <v>2423002</v>
      </c>
      <c r="I32" s="21">
        <f t="shared" si="6"/>
        <v>1988562</v>
      </c>
      <c r="J32" s="21">
        <f t="shared" si="6"/>
        <v>8106339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8106339</v>
      </c>
      <c r="X32" s="21">
        <f t="shared" si="6"/>
        <v>8820999</v>
      </c>
      <c r="Y32" s="21">
        <f t="shared" si="6"/>
        <v>-714660</v>
      </c>
      <c r="Z32" s="4">
        <f>+IF(X32&lt;&gt;0,+(Y32/X32)*100,0)</f>
        <v>-8.101803435189144</v>
      </c>
      <c r="AA32" s="19">
        <f>SUM(AA33:AA37)</f>
        <v>35283826</v>
      </c>
    </row>
    <row r="33" spans="1:27" ht="12.75">
      <c r="A33" s="5" t="s">
        <v>37</v>
      </c>
      <c r="B33" s="3"/>
      <c r="C33" s="22"/>
      <c r="D33" s="22"/>
      <c r="E33" s="23">
        <v>8235735</v>
      </c>
      <c r="F33" s="24">
        <v>8235735</v>
      </c>
      <c r="G33" s="24">
        <v>536447</v>
      </c>
      <c r="H33" s="24">
        <v>675901</v>
      </c>
      <c r="I33" s="24">
        <v>491506</v>
      </c>
      <c r="J33" s="24">
        <v>1703854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1703854</v>
      </c>
      <c r="X33" s="24">
        <v>2058999</v>
      </c>
      <c r="Y33" s="24">
        <v>-355145</v>
      </c>
      <c r="Z33" s="6">
        <v>-17.25</v>
      </c>
      <c r="AA33" s="22">
        <v>8235735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13533248</v>
      </c>
      <c r="F35" s="24">
        <v>13533248</v>
      </c>
      <c r="G35" s="24">
        <v>2251444</v>
      </c>
      <c r="H35" s="24">
        <v>712908</v>
      </c>
      <c r="I35" s="24">
        <v>624300</v>
      </c>
      <c r="J35" s="24">
        <v>3588652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3588652</v>
      </c>
      <c r="X35" s="24">
        <v>3383250</v>
      </c>
      <c r="Y35" s="24">
        <v>205402</v>
      </c>
      <c r="Z35" s="6">
        <v>6.07</v>
      </c>
      <c r="AA35" s="22">
        <v>13533248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13514843</v>
      </c>
      <c r="F37" s="27">
        <v>13514843</v>
      </c>
      <c r="G37" s="27">
        <v>906884</v>
      </c>
      <c r="H37" s="27">
        <v>1034193</v>
      </c>
      <c r="I37" s="27">
        <v>872756</v>
      </c>
      <c r="J37" s="27">
        <v>2813833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2813833</v>
      </c>
      <c r="X37" s="27">
        <v>3378750</v>
      </c>
      <c r="Y37" s="27">
        <v>-564917</v>
      </c>
      <c r="Z37" s="7">
        <v>-16.72</v>
      </c>
      <c r="AA37" s="25">
        <v>13514843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28030589</v>
      </c>
      <c r="F38" s="21">
        <f t="shared" si="7"/>
        <v>28030589</v>
      </c>
      <c r="G38" s="21">
        <f t="shared" si="7"/>
        <v>1818961</v>
      </c>
      <c r="H38" s="21">
        <f t="shared" si="7"/>
        <v>2016566</v>
      </c>
      <c r="I38" s="21">
        <f t="shared" si="7"/>
        <v>2025014</v>
      </c>
      <c r="J38" s="21">
        <f t="shared" si="7"/>
        <v>5860541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5860541</v>
      </c>
      <c r="X38" s="21">
        <f t="shared" si="7"/>
        <v>7007748</v>
      </c>
      <c r="Y38" s="21">
        <f t="shared" si="7"/>
        <v>-1147207</v>
      </c>
      <c r="Z38" s="4">
        <f>+IF(X38&lt;&gt;0,+(Y38/X38)*100,0)</f>
        <v>-16.370551566637385</v>
      </c>
      <c r="AA38" s="19">
        <f>SUM(AA39:AA41)</f>
        <v>28030589</v>
      </c>
    </row>
    <row r="39" spans="1:27" ht="12.75">
      <c r="A39" s="5" t="s">
        <v>43</v>
      </c>
      <c r="B39" s="3"/>
      <c r="C39" s="22"/>
      <c r="D39" s="22"/>
      <c r="E39" s="23">
        <v>28030589</v>
      </c>
      <c r="F39" s="24">
        <v>28030589</v>
      </c>
      <c r="G39" s="24">
        <v>1818961</v>
      </c>
      <c r="H39" s="24">
        <v>2016566</v>
      </c>
      <c r="I39" s="24">
        <v>2025014</v>
      </c>
      <c r="J39" s="24">
        <v>5860541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5860541</v>
      </c>
      <c r="X39" s="24">
        <v>7007748</v>
      </c>
      <c r="Y39" s="24">
        <v>-1147207</v>
      </c>
      <c r="Z39" s="6">
        <v>-16.37</v>
      </c>
      <c r="AA39" s="22">
        <v>28030589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209928368</v>
      </c>
      <c r="F48" s="46">
        <f t="shared" si="9"/>
        <v>209928368</v>
      </c>
      <c r="G48" s="46">
        <f t="shared" si="9"/>
        <v>13624940</v>
      </c>
      <c r="H48" s="46">
        <f t="shared" si="9"/>
        <v>12953545</v>
      </c>
      <c r="I48" s="46">
        <f t="shared" si="9"/>
        <v>11648539</v>
      </c>
      <c r="J48" s="46">
        <f t="shared" si="9"/>
        <v>38227024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38227024</v>
      </c>
      <c r="X48" s="46">
        <f t="shared" si="9"/>
        <v>52482492</v>
      </c>
      <c r="Y48" s="46">
        <f t="shared" si="9"/>
        <v>-14255468</v>
      </c>
      <c r="Z48" s="47">
        <f>+IF(X48&lt;&gt;0,+(Y48/X48)*100,0)</f>
        <v>-27.16233063018425</v>
      </c>
      <c r="AA48" s="44">
        <f>+AA28+AA32+AA38+AA42+AA47</f>
        <v>209928368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26462512</v>
      </c>
      <c r="F49" s="50">
        <f t="shared" si="10"/>
        <v>26462512</v>
      </c>
      <c r="G49" s="50">
        <f t="shared" si="10"/>
        <v>79326073</v>
      </c>
      <c r="H49" s="50">
        <f t="shared" si="10"/>
        <v>-10161869</v>
      </c>
      <c r="I49" s="50">
        <f t="shared" si="10"/>
        <v>-10979241</v>
      </c>
      <c r="J49" s="50">
        <f t="shared" si="10"/>
        <v>58184963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58184963</v>
      </c>
      <c r="X49" s="50">
        <f>IF(F25=F48,0,X25-X48)</f>
        <v>38321757</v>
      </c>
      <c r="Y49" s="50">
        <f t="shared" si="10"/>
        <v>19863206</v>
      </c>
      <c r="Z49" s="51">
        <f>+IF(X49&lt;&gt;0,+(Y49/X49)*100,0)</f>
        <v>51.832712158787494</v>
      </c>
      <c r="AA49" s="48">
        <f>+AA25-AA48</f>
        <v>26462512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2864459839</v>
      </c>
      <c r="D5" s="19">
        <f>SUM(D6:D8)</f>
        <v>0</v>
      </c>
      <c r="E5" s="20">
        <f t="shared" si="0"/>
        <v>7917467854</v>
      </c>
      <c r="F5" s="21">
        <f t="shared" si="0"/>
        <v>7917467854</v>
      </c>
      <c r="G5" s="21">
        <f t="shared" si="0"/>
        <v>1653947928</v>
      </c>
      <c r="H5" s="21">
        <f t="shared" si="0"/>
        <v>698859328</v>
      </c>
      <c r="I5" s="21">
        <f t="shared" si="0"/>
        <v>442250039</v>
      </c>
      <c r="J5" s="21">
        <f t="shared" si="0"/>
        <v>2795057295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2795057295</v>
      </c>
      <c r="X5" s="21">
        <f t="shared" si="0"/>
        <v>2245292290</v>
      </c>
      <c r="Y5" s="21">
        <f t="shared" si="0"/>
        <v>549765005</v>
      </c>
      <c r="Z5" s="4">
        <f>+IF(X5&lt;&gt;0,+(Y5/X5)*100,0)</f>
        <v>24.485231052033765</v>
      </c>
      <c r="AA5" s="19">
        <f>SUM(AA6:AA8)</f>
        <v>7917467854</v>
      </c>
    </row>
    <row r="6" spans="1:27" ht="12.75">
      <c r="A6" s="5" t="s">
        <v>33</v>
      </c>
      <c r="B6" s="3"/>
      <c r="C6" s="22">
        <v>374917882</v>
      </c>
      <c r="D6" s="22"/>
      <c r="E6" s="23">
        <v>1544786124</v>
      </c>
      <c r="F6" s="24">
        <v>1544786124</v>
      </c>
      <c r="G6" s="24">
        <v>380626465</v>
      </c>
      <c r="H6" s="24">
        <v>1365664</v>
      </c>
      <c r="I6" s="24">
        <v>3869406</v>
      </c>
      <c r="J6" s="24">
        <v>385861535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385861535</v>
      </c>
      <c r="X6" s="24">
        <v>248191383</v>
      </c>
      <c r="Y6" s="24">
        <v>137670152</v>
      </c>
      <c r="Z6" s="6">
        <v>55.47</v>
      </c>
      <c r="AA6" s="22">
        <v>1544786124</v>
      </c>
    </row>
    <row r="7" spans="1:27" ht="12.75">
      <c r="A7" s="5" t="s">
        <v>34</v>
      </c>
      <c r="B7" s="3"/>
      <c r="C7" s="25">
        <v>2448193810</v>
      </c>
      <c r="D7" s="25"/>
      <c r="E7" s="26">
        <v>6242214693</v>
      </c>
      <c r="F7" s="27">
        <v>6242214693</v>
      </c>
      <c r="G7" s="27">
        <v>1270345386</v>
      </c>
      <c r="H7" s="27">
        <v>679303235</v>
      </c>
      <c r="I7" s="27">
        <v>434574126</v>
      </c>
      <c r="J7" s="27">
        <v>2384222747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2384222747</v>
      </c>
      <c r="X7" s="27">
        <v>1970804285</v>
      </c>
      <c r="Y7" s="27">
        <v>413418462</v>
      </c>
      <c r="Z7" s="7">
        <v>20.98</v>
      </c>
      <c r="AA7" s="25">
        <v>6242214693</v>
      </c>
    </row>
    <row r="8" spans="1:27" ht="12.75">
      <c r="A8" s="5" t="s">
        <v>35</v>
      </c>
      <c r="B8" s="3"/>
      <c r="C8" s="22">
        <v>41348147</v>
      </c>
      <c r="D8" s="22"/>
      <c r="E8" s="23">
        <v>130467037</v>
      </c>
      <c r="F8" s="24">
        <v>130467037</v>
      </c>
      <c r="G8" s="24">
        <v>2976077</v>
      </c>
      <c r="H8" s="24">
        <v>18190429</v>
      </c>
      <c r="I8" s="24">
        <v>3806507</v>
      </c>
      <c r="J8" s="24">
        <v>24973013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24973013</v>
      </c>
      <c r="X8" s="24">
        <v>26296622</v>
      </c>
      <c r="Y8" s="24">
        <v>-1323609</v>
      </c>
      <c r="Z8" s="6">
        <v>-5.03</v>
      </c>
      <c r="AA8" s="22">
        <v>130467037</v>
      </c>
    </row>
    <row r="9" spans="1:27" ht="12.75">
      <c r="A9" s="2" t="s">
        <v>36</v>
      </c>
      <c r="B9" s="3"/>
      <c r="C9" s="19">
        <f aca="true" t="shared" si="1" ref="C9:Y9">SUM(C10:C14)</f>
        <v>96348989</v>
      </c>
      <c r="D9" s="19">
        <f>SUM(D10:D14)</f>
        <v>0</v>
      </c>
      <c r="E9" s="20">
        <f t="shared" si="1"/>
        <v>253937573</v>
      </c>
      <c r="F9" s="21">
        <f t="shared" si="1"/>
        <v>253937573</v>
      </c>
      <c r="G9" s="21">
        <f t="shared" si="1"/>
        <v>14750165</v>
      </c>
      <c r="H9" s="21">
        <f t="shared" si="1"/>
        <v>21402629</v>
      </c>
      <c r="I9" s="21">
        <f t="shared" si="1"/>
        <v>16735625</v>
      </c>
      <c r="J9" s="21">
        <f t="shared" si="1"/>
        <v>52888419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52888419</v>
      </c>
      <c r="X9" s="21">
        <f t="shared" si="1"/>
        <v>63619786</v>
      </c>
      <c r="Y9" s="21">
        <f t="shared" si="1"/>
        <v>-10731367</v>
      </c>
      <c r="Z9" s="4">
        <f>+IF(X9&lt;&gt;0,+(Y9/X9)*100,0)</f>
        <v>-16.867970917098024</v>
      </c>
      <c r="AA9" s="19">
        <f>SUM(AA10:AA14)</f>
        <v>253937573</v>
      </c>
    </row>
    <row r="10" spans="1:27" ht="12.75">
      <c r="A10" s="5" t="s">
        <v>37</v>
      </c>
      <c r="B10" s="3"/>
      <c r="C10" s="22">
        <v>2020375</v>
      </c>
      <c r="D10" s="22"/>
      <c r="E10" s="23">
        <v>48157795</v>
      </c>
      <c r="F10" s="24">
        <v>48157795</v>
      </c>
      <c r="G10" s="24">
        <v>3184191</v>
      </c>
      <c r="H10" s="24">
        <v>7393107</v>
      </c>
      <c r="I10" s="24">
        <v>3134733</v>
      </c>
      <c r="J10" s="24">
        <v>13712031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13712031</v>
      </c>
      <c r="X10" s="24">
        <v>6174436</v>
      </c>
      <c r="Y10" s="24">
        <v>7537595</v>
      </c>
      <c r="Z10" s="6">
        <v>122.08</v>
      </c>
      <c r="AA10" s="22">
        <v>48157795</v>
      </c>
    </row>
    <row r="11" spans="1:27" ht="12.75">
      <c r="A11" s="5" t="s">
        <v>38</v>
      </c>
      <c r="B11" s="3"/>
      <c r="C11" s="22">
        <v>2859788</v>
      </c>
      <c r="D11" s="22"/>
      <c r="E11" s="23">
        <v>18583261</v>
      </c>
      <c r="F11" s="24">
        <v>18583261</v>
      </c>
      <c r="G11" s="24">
        <v>7408114</v>
      </c>
      <c r="H11" s="24">
        <v>7306742</v>
      </c>
      <c r="I11" s="24">
        <v>7485700</v>
      </c>
      <c r="J11" s="24">
        <v>22200556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22200556</v>
      </c>
      <c r="X11" s="24">
        <v>6140002</v>
      </c>
      <c r="Y11" s="24">
        <v>16060554</v>
      </c>
      <c r="Z11" s="6">
        <v>261.57</v>
      </c>
      <c r="AA11" s="22">
        <v>18583261</v>
      </c>
    </row>
    <row r="12" spans="1:27" ht="12.75">
      <c r="A12" s="5" t="s">
        <v>39</v>
      </c>
      <c r="B12" s="3"/>
      <c r="C12" s="22">
        <v>78436940</v>
      </c>
      <c r="D12" s="22"/>
      <c r="E12" s="23">
        <v>118097950</v>
      </c>
      <c r="F12" s="24">
        <v>118097950</v>
      </c>
      <c r="G12" s="24">
        <v>2603127</v>
      </c>
      <c r="H12" s="24">
        <v>6289648</v>
      </c>
      <c r="I12" s="24">
        <v>5966120</v>
      </c>
      <c r="J12" s="24">
        <v>14858895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14858895</v>
      </c>
      <c r="X12" s="24">
        <v>29608940</v>
      </c>
      <c r="Y12" s="24">
        <v>-14750045</v>
      </c>
      <c r="Z12" s="6">
        <v>-49.82</v>
      </c>
      <c r="AA12" s="22">
        <v>118097950</v>
      </c>
    </row>
    <row r="13" spans="1:27" ht="12.75">
      <c r="A13" s="5" t="s">
        <v>40</v>
      </c>
      <c r="B13" s="3"/>
      <c r="C13" s="22">
        <v>12628708</v>
      </c>
      <c r="D13" s="22"/>
      <c r="E13" s="23">
        <v>-11171990</v>
      </c>
      <c r="F13" s="24">
        <v>-11171990</v>
      </c>
      <c r="G13" s="24">
        <v>851532</v>
      </c>
      <c r="H13" s="24">
        <v>398874</v>
      </c>
      <c r="I13" s="24">
        <v>104248</v>
      </c>
      <c r="J13" s="24">
        <v>1354654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1354654</v>
      </c>
      <c r="X13" s="24">
        <v>1689924</v>
      </c>
      <c r="Y13" s="24">
        <v>-335270</v>
      </c>
      <c r="Z13" s="6">
        <v>-19.84</v>
      </c>
      <c r="AA13" s="22">
        <v>-11171990</v>
      </c>
    </row>
    <row r="14" spans="1:27" ht="12.75">
      <c r="A14" s="5" t="s">
        <v>41</v>
      </c>
      <c r="B14" s="3"/>
      <c r="C14" s="25">
        <v>403178</v>
      </c>
      <c r="D14" s="25"/>
      <c r="E14" s="26">
        <v>80270557</v>
      </c>
      <c r="F14" s="27">
        <v>80270557</v>
      </c>
      <c r="G14" s="27">
        <v>703201</v>
      </c>
      <c r="H14" s="27">
        <v>14258</v>
      </c>
      <c r="I14" s="27">
        <v>44824</v>
      </c>
      <c r="J14" s="27">
        <v>762283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762283</v>
      </c>
      <c r="X14" s="27">
        <v>20006484</v>
      </c>
      <c r="Y14" s="27">
        <v>-19244201</v>
      </c>
      <c r="Z14" s="7">
        <v>-96.19</v>
      </c>
      <c r="AA14" s="25">
        <v>80270557</v>
      </c>
    </row>
    <row r="15" spans="1:27" ht="12.75">
      <c r="A15" s="2" t="s">
        <v>42</v>
      </c>
      <c r="B15" s="8"/>
      <c r="C15" s="19">
        <f aca="true" t="shared" si="2" ref="C15:Y15">SUM(C16:C18)</f>
        <v>629478996</v>
      </c>
      <c r="D15" s="19">
        <f>SUM(D16:D18)</f>
        <v>0</v>
      </c>
      <c r="E15" s="20">
        <f t="shared" si="2"/>
        <v>1663539520</v>
      </c>
      <c r="F15" s="21">
        <f t="shared" si="2"/>
        <v>1663539520</v>
      </c>
      <c r="G15" s="21">
        <f t="shared" si="2"/>
        <v>144043873</v>
      </c>
      <c r="H15" s="21">
        <f t="shared" si="2"/>
        <v>56509586</v>
      </c>
      <c r="I15" s="21">
        <f t="shared" si="2"/>
        <v>50321522</v>
      </c>
      <c r="J15" s="21">
        <f t="shared" si="2"/>
        <v>250874981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250874981</v>
      </c>
      <c r="X15" s="21">
        <f t="shared" si="2"/>
        <v>177836640</v>
      </c>
      <c r="Y15" s="21">
        <f t="shared" si="2"/>
        <v>73038341</v>
      </c>
      <c r="Z15" s="4">
        <f>+IF(X15&lt;&gt;0,+(Y15/X15)*100,0)</f>
        <v>41.07046838041924</v>
      </c>
      <c r="AA15" s="19">
        <f>SUM(AA16:AA18)</f>
        <v>1663539520</v>
      </c>
    </row>
    <row r="16" spans="1:27" ht="12.75">
      <c r="A16" s="5" t="s">
        <v>43</v>
      </c>
      <c r="B16" s="3"/>
      <c r="C16" s="22">
        <v>145930924</v>
      </c>
      <c r="D16" s="22"/>
      <c r="E16" s="23">
        <v>404428205</v>
      </c>
      <c r="F16" s="24">
        <v>404428205</v>
      </c>
      <c r="G16" s="24">
        <v>29313888</v>
      </c>
      <c r="H16" s="24">
        <v>13647746</v>
      </c>
      <c r="I16" s="24">
        <v>4436626</v>
      </c>
      <c r="J16" s="24">
        <v>47398260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47398260</v>
      </c>
      <c r="X16" s="24">
        <v>94360993</v>
      </c>
      <c r="Y16" s="24">
        <v>-46962733</v>
      </c>
      <c r="Z16" s="6">
        <v>-49.77</v>
      </c>
      <c r="AA16" s="22">
        <v>404428205</v>
      </c>
    </row>
    <row r="17" spans="1:27" ht="12.75">
      <c r="A17" s="5" t="s">
        <v>44</v>
      </c>
      <c r="B17" s="3"/>
      <c r="C17" s="22">
        <v>482322498</v>
      </c>
      <c r="D17" s="22"/>
      <c r="E17" s="23">
        <v>1253198495</v>
      </c>
      <c r="F17" s="24">
        <v>1253198495</v>
      </c>
      <c r="G17" s="24">
        <v>114521985</v>
      </c>
      <c r="H17" s="24">
        <v>42012276</v>
      </c>
      <c r="I17" s="24">
        <v>45669512</v>
      </c>
      <c r="J17" s="24">
        <v>202203773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202203773</v>
      </c>
      <c r="X17" s="24">
        <v>82115993</v>
      </c>
      <c r="Y17" s="24">
        <v>120087780</v>
      </c>
      <c r="Z17" s="6">
        <v>146.24</v>
      </c>
      <c r="AA17" s="22">
        <v>1253198495</v>
      </c>
    </row>
    <row r="18" spans="1:27" ht="12.75">
      <c r="A18" s="5" t="s">
        <v>45</v>
      </c>
      <c r="B18" s="3"/>
      <c r="C18" s="22">
        <v>1225574</v>
      </c>
      <c r="D18" s="22"/>
      <c r="E18" s="23">
        <v>5912820</v>
      </c>
      <c r="F18" s="24">
        <v>5912820</v>
      </c>
      <c r="G18" s="24">
        <v>208000</v>
      </c>
      <c r="H18" s="24">
        <v>849564</v>
      </c>
      <c r="I18" s="24">
        <v>215384</v>
      </c>
      <c r="J18" s="24">
        <v>1272948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1272948</v>
      </c>
      <c r="X18" s="24">
        <v>1359654</v>
      </c>
      <c r="Y18" s="24">
        <v>-86706</v>
      </c>
      <c r="Z18" s="6">
        <v>-6.38</v>
      </c>
      <c r="AA18" s="22">
        <v>5912820</v>
      </c>
    </row>
    <row r="19" spans="1:27" ht="12.75">
      <c r="A19" s="2" t="s">
        <v>46</v>
      </c>
      <c r="B19" s="8"/>
      <c r="C19" s="19">
        <f aca="true" t="shared" si="3" ref="C19:Y19">SUM(C20:C23)</f>
        <v>1357223611</v>
      </c>
      <c r="D19" s="19">
        <f>SUM(D20:D23)</f>
        <v>0</v>
      </c>
      <c r="E19" s="20">
        <f t="shared" si="3"/>
        <v>8144466225</v>
      </c>
      <c r="F19" s="21">
        <f t="shared" si="3"/>
        <v>8144466225</v>
      </c>
      <c r="G19" s="21">
        <f t="shared" si="3"/>
        <v>605435448</v>
      </c>
      <c r="H19" s="21">
        <f t="shared" si="3"/>
        <v>601580026</v>
      </c>
      <c r="I19" s="21">
        <f t="shared" si="3"/>
        <v>529378486</v>
      </c>
      <c r="J19" s="21">
        <f t="shared" si="3"/>
        <v>1736393960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1736393960</v>
      </c>
      <c r="X19" s="21">
        <f t="shared" si="3"/>
        <v>2142976356</v>
      </c>
      <c r="Y19" s="21">
        <f t="shared" si="3"/>
        <v>-406582396</v>
      </c>
      <c r="Z19" s="4">
        <f>+IF(X19&lt;&gt;0,+(Y19/X19)*100,0)</f>
        <v>-18.972789637255335</v>
      </c>
      <c r="AA19" s="19">
        <f>SUM(AA20:AA23)</f>
        <v>8144466225</v>
      </c>
    </row>
    <row r="20" spans="1:27" ht="12.75">
      <c r="A20" s="5" t="s">
        <v>47</v>
      </c>
      <c r="B20" s="3"/>
      <c r="C20" s="22">
        <v>410745751</v>
      </c>
      <c r="D20" s="22"/>
      <c r="E20" s="23">
        <v>4587433777</v>
      </c>
      <c r="F20" s="24">
        <v>4587433777</v>
      </c>
      <c r="G20" s="24">
        <v>322882164</v>
      </c>
      <c r="H20" s="24">
        <v>418794836</v>
      </c>
      <c r="I20" s="24">
        <v>334317164</v>
      </c>
      <c r="J20" s="24">
        <v>1075994164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1075994164</v>
      </c>
      <c r="X20" s="24">
        <v>1142478524</v>
      </c>
      <c r="Y20" s="24">
        <v>-66484360</v>
      </c>
      <c r="Z20" s="6">
        <v>-5.82</v>
      </c>
      <c r="AA20" s="22">
        <v>4587433777</v>
      </c>
    </row>
    <row r="21" spans="1:27" ht="12.75">
      <c r="A21" s="5" t="s">
        <v>48</v>
      </c>
      <c r="B21" s="3"/>
      <c r="C21" s="22">
        <v>785556958</v>
      </c>
      <c r="D21" s="22"/>
      <c r="E21" s="23">
        <v>2380745508</v>
      </c>
      <c r="F21" s="24">
        <v>2380745508</v>
      </c>
      <c r="G21" s="24">
        <v>175264029</v>
      </c>
      <c r="H21" s="24">
        <v>98765221</v>
      </c>
      <c r="I21" s="24">
        <v>124617685</v>
      </c>
      <c r="J21" s="24">
        <v>398646935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398646935</v>
      </c>
      <c r="X21" s="24">
        <v>681941781</v>
      </c>
      <c r="Y21" s="24">
        <v>-283294846</v>
      </c>
      <c r="Z21" s="6">
        <v>-41.54</v>
      </c>
      <c r="AA21" s="22">
        <v>2380745508</v>
      </c>
    </row>
    <row r="22" spans="1:27" ht="12.75">
      <c r="A22" s="5" t="s">
        <v>49</v>
      </c>
      <c r="B22" s="3"/>
      <c r="C22" s="25">
        <v>43292666</v>
      </c>
      <c r="D22" s="25"/>
      <c r="E22" s="26">
        <v>525654112</v>
      </c>
      <c r="F22" s="27">
        <v>525654112</v>
      </c>
      <c r="G22" s="27">
        <v>43645685</v>
      </c>
      <c r="H22" s="27">
        <v>39717035</v>
      </c>
      <c r="I22" s="27">
        <v>35932483</v>
      </c>
      <c r="J22" s="27">
        <v>119295203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119295203</v>
      </c>
      <c r="X22" s="27">
        <v>154503136</v>
      </c>
      <c r="Y22" s="27">
        <v>-35207933</v>
      </c>
      <c r="Z22" s="7">
        <v>-22.79</v>
      </c>
      <c r="AA22" s="25">
        <v>525654112</v>
      </c>
    </row>
    <row r="23" spans="1:27" ht="12.75">
      <c r="A23" s="5" t="s">
        <v>50</v>
      </c>
      <c r="B23" s="3"/>
      <c r="C23" s="22">
        <v>117628236</v>
      </c>
      <c r="D23" s="22"/>
      <c r="E23" s="23">
        <v>650632828</v>
      </c>
      <c r="F23" s="24">
        <v>650632828</v>
      </c>
      <c r="G23" s="24">
        <v>63643570</v>
      </c>
      <c r="H23" s="24">
        <v>44302934</v>
      </c>
      <c r="I23" s="24">
        <v>34511154</v>
      </c>
      <c r="J23" s="24">
        <v>142457658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142457658</v>
      </c>
      <c r="X23" s="24">
        <v>164052915</v>
      </c>
      <c r="Y23" s="24">
        <v>-21595257</v>
      </c>
      <c r="Z23" s="6">
        <v>-13.16</v>
      </c>
      <c r="AA23" s="22">
        <v>650632828</v>
      </c>
    </row>
    <row r="24" spans="1:27" ht="12.75">
      <c r="A24" s="2" t="s">
        <v>51</v>
      </c>
      <c r="B24" s="8" t="s">
        <v>52</v>
      </c>
      <c r="C24" s="19">
        <v>217805</v>
      </c>
      <c r="D24" s="19"/>
      <c r="E24" s="20">
        <v>27243678</v>
      </c>
      <c r="F24" s="21">
        <v>27243678</v>
      </c>
      <c r="G24" s="21">
        <v>640854</v>
      </c>
      <c r="H24" s="21">
        <v>227487</v>
      </c>
      <c r="I24" s="21">
        <v>54799</v>
      </c>
      <c r="J24" s="21">
        <v>923140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923140</v>
      </c>
      <c r="X24" s="21">
        <v>7634906</v>
      </c>
      <c r="Y24" s="21">
        <v>-6711766</v>
      </c>
      <c r="Z24" s="4">
        <v>-87.91</v>
      </c>
      <c r="AA24" s="19">
        <v>27243678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4947729240</v>
      </c>
      <c r="D25" s="44">
        <f>+D5+D9+D15+D19+D24</f>
        <v>0</v>
      </c>
      <c r="E25" s="45">
        <f t="shared" si="4"/>
        <v>18006654850</v>
      </c>
      <c r="F25" s="46">
        <f t="shared" si="4"/>
        <v>18006654850</v>
      </c>
      <c r="G25" s="46">
        <f t="shared" si="4"/>
        <v>2418818268</v>
      </c>
      <c r="H25" s="46">
        <f t="shared" si="4"/>
        <v>1378579056</v>
      </c>
      <c r="I25" s="46">
        <f t="shared" si="4"/>
        <v>1038740471</v>
      </c>
      <c r="J25" s="46">
        <f t="shared" si="4"/>
        <v>4836137795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4836137795</v>
      </c>
      <c r="X25" s="46">
        <f t="shared" si="4"/>
        <v>4637359978</v>
      </c>
      <c r="Y25" s="46">
        <f t="shared" si="4"/>
        <v>198777817</v>
      </c>
      <c r="Z25" s="47">
        <f>+IF(X25&lt;&gt;0,+(Y25/X25)*100,0)</f>
        <v>4.286443535611157</v>
      </c>
      <c r="AA25" s="44">
        <f>+AA5+AA9+AA15+AA19+AA24</f>
        <v>18006654850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2083702166</v>
      </c>
      <c r="D28" s="19">
        <f>SUM(D29:D31)</f>
        <v>0</v>
      </c>
      <c r="E28" s="20">
        <f t="shared" si="5"/>
        <v>7373747753</v>
      </c>
      <c r="F28" s="21">
        <f t="shared" si="5"/>
        <v>7381190967</v>
      </c>
      <c r="G28" s="21">
        <f t="shared" si="5"/>
        <v>198696977</v>
      </c>
      <c r="H28" s="21">
        <f t="shared" si="5"/>
        <v>342945255</v>
      </c>
      <c r="I28" s="21">
        <f t="shared" si="5"/>
        <v>352859256</v>
      </c>
      <c r="J28" s="21">
        <f t="shared" si="5"/>
        <v>894501488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894501488</v>
      </c>
      <c r="X28" s="21">
        <f t="shared" si="5"/>
        <v>1130865385</v>
      </c>
      <c r="Y28" s="21">
        <f t="shared" si="5"/>
        <v>-236363897</v>
      </c>
      <c r="Z28" s="4">
        <f>+IF(X28&lt;&gt;0,+(Y28/X28)*100,0)</f>
        <v>-20.901152350684075</v>
      </c>
      <c r="AA28" s="19">
        <f>SUM(AA29:AA31)</f>
        <v>7381190967</v>
      </c>
    </row>
    <row r="29" spans="1:27" ht="12.75">
      <c r="A29" s="5" t="s">
        <v>33</v>
      </c>
      <c r="B29" s="3"/>
      <c r="C29" s="22">
        <v>681468182</v>
      </c>
      <c r="D29" s="22"/>
      <c r="E29" s="23">
        <v>4285080919</v>
      </c>
      <c r="F29" s="24">
        <v>4285574919</v>
      </c>
      <c r="G29" s="24">
        <v>53784801</v>
      </c>
      <c r="H29" s="24">
        <v>68928569</v>
      </c>
      <c r="I29" s="24">
        <v>90124534</v>
      </c>
      <c r="J29" s="24">
        <v>212837904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212837904</v>
      </c>
      <c r="X29" s="24">
        <v>322926404</v>
      </c>
      <c r="Y29" s="24">
        <v>-110088500</v>
      </c>
      <c r="Z29" s="6">
        <v>-34.09</v>
      </c>
      <c r="AA29" s="22">
        <v>4285574919</v>
      </c>
    </row>
    <row r="30" spans="1:27" ht="12.75">
      <c r="A30" s="5" t="s">
        <v>34</v>
      </c>
      <c r="B30" s="3"/>
      <c r="C30" s="25">
        <v>775537676</v>
      </c>
      <c r="D30" s="25"/>
      <c r="E30" s="26">
        <v>1815034250</v>
      </c>
      <c r="F30" s="27">
        <v>1818718524</v>
      </c>
      <c r="G30" s="27">
        <v>63077015</v>
      </c>
      <c r="H30" s="27">
        <v>180918259</v>
      </c>
      <c r="I30" s="27">
        <v>141537676</v>
      </c>
      <c r="J30" s="27">
        <v>385532950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385532950</v>
      </c>
      <c r="X30" s="27">
        <v>479556032</v>
      </c>
      <c r="Y30" s="27">
        <v>-94023082</v>
      </c>
      <c r="Z30" s="7">
        <v>-19.61</v>
      </c>
      <c r="AA30" s="25">
        <v>1818718524</v>
      </c>
    </row>
    <row r="31" spans="1:27" ht="12.75">
      <c r="A31" s="5" t="s">
        <v>35</v>
      </c>
      <c r="B31" s="3"/>
      <c r="C31" s="22">
        <v>626696308</v>
      </c>
      <c r="D31" s="22"/>
      <c r="E31" s="23">
        <v>1273632584</v>
      </c>
      <c r="F31" s="24">
        <v>1276897524</v>
      </c>
      <c r="G31" s="24">
        <v>81835161</v>
      </c>
      <c r="H31" s="24">
        <v>93098427</v>
      </c>
      <c r="I31" s="24">
        <v>121197046</v>
      </c>
      <c r="J31" s="24">
        <v>296130634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296130634</v>
      </c>
      <c r="X31" s="24">
        <v>328382949</v>
      </c>
      <c r="Y31" s="24">
        <v>-32252315</v>
      </c>
      <c r="Z31" s="6">
        <v>-9.82</v>
      </c>
      <c r="AA31" s="22">
        <v>1276897524</v>
      </c>
    </row>
    <row r="32" spans="1:27" ht="12.75">
      <c r="A32" s="2" t="s">
        <v>36</v>
      </c>
      <c r="B32" s="3"/>
      <c r="C32" s="19">
        <f aca="true" t="shared" si="6" ref="C32:Y32">SUM(C33:C37)</f>
        <v>270057544</v>
      </c>
      <c r="D32" s="19">
        <f>SUM(D33:D37)</f>
        <v>0</v>
      </c>
      <c r="E32" s="20">
        <f t="shared" si="6"/>
        <v>1478173904</v>
      </c>
      <c r="F32" s="21">
        <f t="shared" si="6"/>
        <v>1485141635</v>
      </c>
      <c r="G32" s="21">
        <f t="shared" si="6"/>
        <v>86215910</v>
      </c>
      <c r="H32" s="21">
        <f t="shared" si="6"/>
        <v>140264361</v>
      </c>
      <c r="I32" s="21">
        <f t="shared" si="6"/>
        <v>142137031</v>
      </c>
      <c r="J32" s="21">
        <f t="shared" si="6"/>
        <v>368617302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368617302</v>
      </c>
      <c r="X32" s="21">
        <f t="shared" si="6"/>
        <v>377269630</v>
      </c>
      <c r="Y32" s="21">
        <f t="shared" si="6"/>
        <v>-8652328</v>
      </c>
      <c r="Z32" s="4">
        <f>+IF(X32&lt;&gt;0,+(Y32/X32)*100,0)</f>
        <v>-2.293406972620616</v>
      </c>
      <c r="AA32" s="19">
        <f>SUM(AA33:AA37)</f>
        <v>1485141635</v>
      </c>
    </row>
    <row r="33" spans="1:27" ht="12.75">
      <c r="A33" s="5" t="s">
        <v>37</v>
      </c>
      <c r="B33" s="3"/>
      <c r="C33" s="22">
        <v>117632506</v>
      </c>
      <c r="D33" s="22"/>
      <c r="E33" s="23">
        <v>356951268</v>
      </c>
      <c r="F33" s="24">
        <v>361682747</v>
      </c>
      <c r="G33" s="24">
        <v>24178695</v>
      </c>
      <c r="H33" s="24">
        <v>23799923</v>
      </c>
      <c r="I33" s="24">
        <v>41805103</v>
      </c>
      <c r="J33" s="24">
        <v>89783721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89783721</v>
      </c>
      <c r="X33" s="24">
        <v>104480151</v>
      </c>
      <c r="Y33" s="24">
        <v>-14696430</v>
      </c>
      <c r="Z33" s="6">
        <v>-14.07</v>
      </c>
      <c r="AA33" s="22">
        <v>361682747</v>
      </c>
    </row>
    <row r="34" spans="1:27" ht="12.75">
      <c r="A34" s="5" t="s">
        <v>38</v>
      </c>
      <c r="B34" s="3"/>
      <c r="C34" s="22">
        <v>7216687</v>
      </c>
      <c r="D34" s="22"/>
      <c r="E34" s="23">
        <v>259784480</v>
      </c>
      <c r="F34" s="24">
        <v>259784480</v>
      </c>
      <c r="G34" s="24">
        <v>12894163</v>
      </c>
      <c r="H34" s="24">
        <v>13741661</v>
      </c>
      <c r="I34" s="24">
        <v>23965347</v>
      </c>
      <c r="J34" s="24">
        <v>50601171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50601171</v>
      </c>
      <c r="X34" s="24">
        <v>57940533</v>
      </c>
      <c r="Y34" s="24">
        <v>-7339362</v>
      </c>
      <c r="Z34" s="6">
        <v>-12.67</v>
      </c>
      <c r="AA34" s="22">
        <v>259784480</v>
      </c>
    </row>
    <row r="35" spans="1:27" ht="12.75">
      <c r="A35" s="5" t="s">
        <v>39</v>
      </c>
      <c r="B35" s="3"/>
      <c r="C35" s="22">
        <v>121858840</v>
      </c>
      <c r="D35" s="22"/>
      <c r="E35" s="23">
        <v>726581538</v>
      </c>
      <c r="F35" s="24">
        <v>728817790</v>
      </c>
      <c r="G35" s="24">
        <v>42247923</v>
      </c>
      <c r="H35" s="24">
        <v>95107938</v>
      </c>
      <c r="I35" s="24">
        <v>67078562</v>
      </c>
      <c r="J35" s="24">
        <v>204434423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204434423</v>
      </c>
      <c r="X35" s="24">
        <v>185609437</v>
      </c>
      <c r="Y35" s="24">
        <v>18824986</v>
      </c>
      <c r="Z35" s="6">
        <v>10.14</v>
      </c>
      <c r="AA35" s="22">
        <v>728817790</v>
      </c>
    </row>
    <row r="36" spans="1:27" ht="12.75">
      <c r="A36" s="5" t="s">
        <v>40</v>
      </c>
      <c r="B36" s="3"/>
      <c r="C36" s="22">
        <v>214224</v>
      </c>
      <c r="D36" s="22"/>
      <c r="E36" s="23">
        <v>43965976</v>
      </c>
      <c r="F36" s="24">
        <v>43965976</v>
      </c>
      <c r="G36" s="24">
        <v>2456363</v>
      </c>
      <c r="H36" s="24">
        <v>2736953</v>
      </c>
      <c r="I36" s="24">
        <v>3806666</v>
      </c>
      <c r="J36" s="24">
        <v>8999982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8999982</v>
      </c>
      <c r="X36" s="24">
        <v>9026374</v>
      </c>
      <c r="Y36" s="24">
        <v>-26392</v>
      </c>
      <c r="Z36" s="6">
        <v>-0.29</v>
      </c>
      <c r="AA36" s="22">
        <v>43965976</v>
      </c>
    </row>
    <row r="37" spans="1:27" ht="12.75">
      <c r="A37" s="5" t="s">
        <v>41</v>
      </c>
      <c r="B37" s="3"/>
      <c r="C37" s="25">
        <v>23135287</v>
      </c>
      <c r="D37" s="25"/>
      <c r="E37" s="26">
        <v>90890642</v>
      </c>
      <c r="F37" s="27">
        <v>90890642</v>
      </c>
      <c r="G37" s="27">
        <v>4438766</v>
      </c>
      <c r="H37" s="27">
        <v>4877886</v>
      </c>
      <c r="I37" s="27">
        <v>5481353</v>
      </c>
      <c r="J37" s="27">
        <v>14798005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14798005</v>
      </c>
      <c r="X37" s="27">
        <v>20213135</v>
      </c>
      <c r="Y37" s="27">
        <v>-5415130</v>
      </c>
      <c r="Z37" s="7">
        <v>-26.79</v>
      </c>
      <c r="AA37" s="25">
        <v>90890642</v>
      </c>
    </row>
    <row r="38" spans="1:27" ht="12.75">
      <c r="A38" s="2" t="s">
        <v>42</v>
      </c>
      <c r="B38" s="8"/>
      <c r="C38" s="19">
        <f aca="true" t="shared" si="7" ref="C38:Y38">SUM(C39:C41)</f>
        <v>542245386</v>
      </c>
      <c r="D38" s="19">
        <f>SUM(D39:D41)</f>
        <v>0</v>
      </c>
      <c r="E38" s="20">
        <f t="shared" si="7"/>
        <v>1858546677</v>
      </c>
      <c r="F38" s="21">
        <f t="shared" si="7"/>
        <v>1893026281</v>
      </c>
      <c r="G38" s="21">
        <f t="shared" si="7"/>
        <v>60518236</v>
      </c>
      <c r="H38" s="21">
        <f t="shared" si="7"/>
        <v>127684404</v>
      </c>
      <c r="I38" s="21">
        <f t="shared" si="7"/>
        <v>132954734</v>
      </c>
      <c r="J38" s="21">
        <f t="shared" si="7"/>
        <v>321157374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321157374</v>
      </c>
      <c r="X38" s="21">
        <f t="shared" si="7"/>
        <v>379643191</v>
      </c>
      <c r="Y38" s="21">
        <f t="shared" si="7"/>
        <v>-58485817</v>
      </c>
      <c r="Z38" s="4">
        <f>+IF(X38&lt;&gt;0,+(Y38/X38)*100,0)</f>
        <v>-15.405469763844652</v>
      </c>
      <c r="AA38" s="19">
        <f>SUM(AA39:AA41)</f>
        <v>1893026281</v>
      </c>
    </row>
    <row r="39" spans="1:27" ht="12.75">
      <c r="A39" s="5" t="s">
        <v>43</v>
      </c>
      <c r="B39" s="3"/>
      <c r="C39" s="22">
        <v>284145183</v>
      </c>
      <c r="D39" s="22"/>
      <c r="E39" s="23">
        <v>804398367</v>
      </c>
      <c r="F39" s="24">
        <v>838877971</v>
      </c>
      <c r="G39" s="24">
        <v>23695034</v>
      </c>
      <c r="H39" s="24">
        <v>30612289</v>
      </c>
      <c r="I39" s="24">
        <v>46107346</v>
      </c>
      <c r="J39" s="24">
        <v>100414669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100414669</v>
      </c>
      <c r="X39" s="24">
        <v>138625291</v>
      </c>
      <c r="Y39" s="24">
        <v>-38210622</v>
      </c>
      <c r="Z39" s="6">
        <v>-27.56</v>
      </c>
      <c r="AA39" s="22">
        <v>838877971</v>
      </c>
    </row>
    <row r="40" spans="1:27" ht="12.75">
      <c r="A40" s="5" t="s">
        <v>44</v>
      </c>
      <c r="B40" s="3"/>
      <c r="C40" s="22">
        <v>248713996</v>
      </c>
      <c r="D40" s="22"/>
      <c r="E40" s="23">
        <v>1009040355</v>
      </c>
      <c r="F40" s="24">
        <v>1009040355</v>
      </c>
      <c r="G40" s="24">
        <v>33038624</v>
      </c>
      <c r="H40" s="24">
        <v>93202731</v>
      </c>
      <c r="I40" s="24">
        <v>83527336</v>
      </c>
      <c r="J40" s="24">
        <v>209768691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209768691</v>
      </c>
      <c r="X40" s="24">
        <v>229052712</v>
      </c>
      <c r="Y40" s="24">
        <v>-19284021</v>
      </c>
      <c r="Z40" s="6">
        <v>-8.42</v>
      </c>
      <c r="AA40" s="22">
        <v>1009040355</v>
      </c>
    </row>
    <row r="41" spans="1:27" ht="12.75">
      <c r="A41" s="5" t="s">
        <v>45</v>
      </c>
      <c r="B41" s="3"/>
      <c r="C41" s="22">
        <v>9386207</v>
      </c>
      <c r="D41" s="22"/>
      <c r="E41" s="23">
        <v>45107955</v>
      </c>
      <c r="F41" s="24">
        <v>45107955</v>
      </c>
      <c r="G41" s="24">
        <v>3784578</v>
      </c>
      <c r="H41" s="24">
        <v>3869384</v>
      </c>
      <c r="I41" s="24">
        <v>3320052</v>
      </c>
      <c r="J41" s="24">
        <v>10974014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10974014</v>
      </c>
      <c r="X41" s="24">
        <v>11965188</v>
      </c>
      <c r="Y41" s="24">
        <v>-991174</v>
      </c>
      <c r="Z41" s="6">
        <v>-8.28</v>
      </c>
      <c r="AA41" s="22">
        <v>45107955</v>
      </c>
    </row>
    <row r="42" spans="1:27" ht="12.75">
      <c r="A42" s="2" t="s">
        <v>46</v>
      </c>
      <c r="B42" s="8"/>
      <c r="C42" s="19">
        <f aca="true" t="shared" si="8" ref="C42:Y42">SUM(C43:C46)</f>
        <v>1309307150</v>
      </c>
      <c r="D42" s="19">
        <f>SUM(D43:D46)</f>
        <v>0</v>
      </c>
      <c r="E42" s="20">
        <f t="shared" si="8"/>
        <v>5898301648</v>
      </c>
      <c r="F42" s="21">
        <f t="shared" si="8"/>
        <v>5898301648</v>
      </c>
      <c r="G42" s="21">
        <f t="shared" si="8"/>
        <v>312890499</v>
      </c>
      <c r="H42" s="21">
        <f t="shared" si="8"/>
        <v>628618319</v>
      </c>
      <c r="I42" s="21">
        <f t="shared" si="8"/>
        <v>472838985</v>
      </c>
      <c r="J42" s="21">
        <f t="shared" si="8"/>
        <v>1414347803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1414347803</v>
      </c>
      <c r="X42" s="21">
        <f t="shared" si="8"/>
        <v>1788613150</v>
      </c>
      <c r="Y42" s="21">
        <f t="shared" si="8"/>
        <v>-374265347</v>
      </c>
      <c r="Z42" s="4">
        <f>+IF(X42&lt;&gt;0,+(Y42/X42)*100,0)</f>
        <v>-20.924890717704944</v>
      </c>
      <c r="AA42" s="19">
        <f>SUM(AA43:AA46)</f>
        <v>5898301648</v>
      </c>
    </row>
    <row r="43" spans="1:27" ht="12.75">
      <c r="A43" s="5" t="s">
        <v>47</v>
      </c>
      <c r="B43" s="3"/>
      <c r="C43" s="22">
        <v>535973134</v>
      </c>
      <c r="D43" s="22"/>
      <c r="E43" s="23">
        <v>3376334593</v>
      </c>
      <c r="F43" s="24">
        <v>3376334593</v>
      </c>
      <c r="G43" s="24">
        <v>197538079</v>
      </c>
      <c r="H43" s="24">
        <v>406141298</v>
      </c>
      <c r="I43" s="24">
        <v>219651444</v>
      </c>
      <c r="J43" s="24">
        <v>823330821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823330821</v>
      </c>
      <c r="X43" s="24">
        <v>1076715273</v>
      </c>
      <c r="Y43" s="24">
        <v>-253384452</v>
      </c>
      <c r="Z43" s="6">
        <v>-23.53</v>
      </c>
      <c r="AA43" s="22">
        <v>3376334593</v>
      </c>
    </row>
    <row r="44" spans="1:27" ht="12.75">
      <c r="A44" s="5" t="s">
        <v>48</v>
      </c>
      <c r="B44" s="3"/>
      <c r="C44" s="22">
        <v>645121624</v>
      </c>
      <c r="D44" s="22"/>
      <c r="E44" s="23">
        <v>1576732095</v>
      </c>
      <c r="F44" s="24">
        <v>1576732095</v>
      </c>
      <c r="G44" s="24">
        <v>68457271</v>
      </c>
      <c r="H44" s="24">
        <v>119967639</v>
      </c>
      <c r="I44" s="24">
        <v>218195828</v>
      </c>
      <c r="J44" s="24">
        <v>406620738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406620738</v>
      </c>
      <c r="X44" s="24">
        <v>427690052</v>
      </c>
      <c r="Y44" s="24">
        <v>-21069314</v>
      </c>
      <c r="Z44" s="6">
        <v>-4.93</v>
      </c>
      <c r="AA44" s="22">
        <v>1576732095</v>
      </c>
    </row>
    <row r="45" spans="1:27" ht="12.75">
      <c r="A45" s="5" t="s">
        <v>49</v>
      </c>
      <c r="B45" s="3"/>
      <c r="C45" s="25">
        <v>51381928</v>
      </c>
      <c r="D45" s="25"/>
      <c r="E45" s="26">
        <v>379090345</v>
      </c>
      <c r="F45" s="27">
        <v>379090345</v>
      </c>
      <c r="G45" s="27">
        <v>22730691</v>
      </c>
      <c r="H45" s="27">
        <v>74874788</v>
      </c>
      <c r="I45" s="27">
        <v>19489116</v>
      </c>
      <c r="J45" s="27">
        <v>117094595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117094595</v>
      </c>
      <c r="X45" s="27">
        <v>130812399</v>
      </c>
      <c r="Y45" s="27">
        <v>-13717804</v>
      </c>
      <c r="Z45" s="7">
        <v>-10.49</v>
      </c>
      <c r="AA45" s="25">
        <v>379090345</v>
      </c>
    </row>
    <row r="46" spans="1:27" ht="12.75">
      <c r="A46" s="5" t="s">
        <v>50</v>
      </c>
      <c r="B46" s="3"/>
      <c r="C46" s="22">
        <v>76830464</v>
      </c>
      <c r="D46" s="22"/>
      <c r="E46" s="23">
        <v>566144615</v>
      </c>
      <c r="F46" s="24">
        <v>566144615</v>
      </c>
      <c r="G46" s="24">
        <v>24164458</v>
      </c>
      <c r="H46" s="24">
        <v>27634594</v>
      </c>
      <c r="I46" s="24">
        <v>15502597</v>
      </c>
      <c r="J46" s="24">
        <v>67301649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67301649</v>
      </c>
      <c r="X46" s="24">
        <v>153395426</v>
      </c>
      <c r="Y46" s="24">
        <v>-86093777</v>
      </c>
      <c r="Z46" s="6">
        <v>-56.13</v>
      </c>
      <c r="AA46" s="22">
        <v>566144615</v>
      </c>
    </row>
    <row r="47" spans="1:27" ht="12.75">
      <c r="A47" s="2" t="s">
        <v>51</v>
      </c>
      <c r="B47" s="8" t="s">
        <v>52</v>
      </c>
      <c r="C47" s="19">
        <v>11900028</v>
      </c>
      <c r="D47" s="19"/>
      <c r="E47" s="20">
        <v>30914363</v>
      </c>
      <c r="F47" s="21">
        <v>31461452</v>
      </c>
      <c r="G47" s="21">
        <v>3602270</v>
      </c>
      <c r="H47" s="21">
        <v>293546</v>
      </c>
      <c r="I47" s="21">
        <v>1377039</v>
      </c>
      <c r="J47" s="21">
        <v>5272855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5272855</v>
      </c>
      <c r="X47" s="21">
        <v>14454464</v>
      </c>
      <c r="Y47" s="21">
        <v>-9181609</v>
      </c>
      <c r="Z47" s="4">
        <v>-63.52</v>
      </c>
      <c r="AA47" s="19">
        <v>31461452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4217212274</v>
      </c>
      <c r="D48" s="44">
        <f>+D28+D32+D38+D42+D47</f>
        <v>0</v>
      </c>
      <c r="E48" s="45">
        <f t="shared" si="9"/>
        <v>16639684345</v>
      </c>
      <c r="F48" s="46">
        <f t="shared" si="9"/>
        <v>16689121983</v>
      </c>
      <c r="G48" s="46">
        <f t="shared" si="9"/>
        <v>661923892</v>
      </c>
      <c r="H48" s="46">
        <f t="shared" si="9"/>
        <v>1239805885</v>
      </c>
      <c r="I48" s="46">
        <f t="shared" si="9"/>
        <v>1102167045</v>
      </c>
      <c r="J48" s="46">
        <f t="shared" si="9"/>
        <v>3003896822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3003896822</v>
      </c>
      <c r="X48" s="46">
        <f t="shared" si="9"/>
        <v>3690845820</v>
      </c>
      <c r="Y48" s="46">
        <f t="shared" si="9"/>
        <v>-686948998</v>
      </c>
      <c r="Z48" s="47">
        <f>+IF(X48&lt;&gt;0,+(Y48/X48)*100,0)</f>
        <v>-18.61223772278843</v>
      </c>
      <c r="AA48" s="44">
        <f>+AA28+AA32+AA38+AA42+AA47</f>
        <v>16689121983</v>
      </c>
    </row>
    <row r="49" spans="1:27" ht="12.75">
      <c r="A49" s="14" t="s">
        <v>58</v>
      </c>
      <c r="B49" s="15"/>
      <c r="C49" s="48">
        <f aca="true" t="shared" si="10" ref="C49:Y49">+C25-C48</f>
        <v>730516966</v>
      </c>
      <c r="D49" s="48">
        <f>+D25-D48</f>
        <v>0</v>
      </c>
      <c r="E49" s="49">
        <f t="shared" si="10"/>
        <v>1366970505</v>
      </c>
      <c r="F49" s="50">
        <f t="shared" si="10"/>
        <v>1317532867</v>
      </c>
      <c r="G49" s="50">
        <f t="shared" si="10"/>
        <v>1756894376</v>
      </c>
      <c r="H49" s="50">
        <f t="shared" si="10"/>
        <v>138773171</v>
      </c>
      <c r="I49" s="50">
        <f t="shared" si="10"/>
        <v>-63426574</v>
      </c>
      <c r="J49" s="50">
        <f t="shared" si="10"/>
        <v>1832240973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1832240973</v>
      </c>
      <c r="X49" s="50">
        <f>IF(F25=F48,0,X25-X48)</f>
        <v>946514158</v>
      </c>
      <c r="Y49" s="50">
        <f t="shared" si="10"/>
        <v>885726815</v>
      </c>
      <c r="Z49" s="51">
        <f>+IF(X49&lt;&gt;0,+(Y49/X49)*100,0)</f>
        <v>93.57776716954295</v>
      </c>
      <c r="AA49" s="48">
        <f>+AA25-AA48</f>
        <v>1317532867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316462379</v>
      </c>
      <c r="D5" s="19">
        <f>SUM(D6:D8)</f>
        <v>0</v>
      </c>
      <c r="E5" s="20">
        <f t="shared" si="0"/>
        <v>294420621</v>
      </c>
      <c r="F5" s="21">
        <f t="shared" si="0"/>
        <v>294420621</v>
      </c>
      <c r="G5" s="21">
        <f t="shared" si="0"/>
        <v>69045831</v>
      </c>
      <c r="H5" s="21">
        <f t="shared" si="0"/>
        <v>7231509</v>
      </c>
      <c r="I5" s="21">
        <f t="shared" si="0"/>
        <v>5111931</v>
      </c>
      <c r="J5" s="21">
        <f t="shared" si="0"/>
        <v>81389271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81389271</v>
      </c>
      <c r="X5" s="21">
        <f t="shared" si="0"/>
        <v>70983828</v>
      </c>
      <c r="Y5" s="21">
        <f t="shared" si="0"/>
        <v>10405443</v>
      </c>
      <c r="Z5" s="4">
        <f>+IF(X5&lt;&gt;0,+(Y5/X5)*100,0)</f>
        <v>14.658892445191881</v>
      </c>
      <c r="AA5" s="19">
        <f>SUM(AA6:AA8)</f>
        <v>294420621</v>
      </c>
    </row>
    <row r="6" spans="1:27" ht="12.75">
      <c r="A6" s="5" t="s">
        <v>33</v>
      </c>
      <c r="B6" s="3"/>
      <c r="C6" s="22">
        <v>254563599</v>
      </c>
      <c r="D6" s="22"/>
      <c r="E6" s="23">
        <v>233993070</v>
      </c>
      <c r="F6" s="24">
        <v>233993070</v>
      </c>
      <c r="G6" s="24">
        <v>64563554</v>
      </c>
      <c r="H6" s="24"/>
      <c r="I6" s="24"/>
      <c r="J6" s="24">
        <v>64563554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64563554</v>
      </c>
      <c r="X6" s="24">
        <v>58023018</v>
      </c>
      <c r="Y6" s="24">
        <v>6540536</v>
      </c>
      <c r="Z6" s="6">
        <v>11.27</v>
      </c>
      <c r="AA6" s="22">
        <v>233993070</v>
      </c>
    </row>
    <row r="7" spans="1:27" ht="12.75">
      <c r="A7" s="5" t="s">
        <v>34</v>
      </c>
      <c r="B7" s="3"/>
      <c r="C7" s="25">
        <v>61650383</v>
      </c>
      <c r="D7" s="25"/>
      <c r="E7" s="26">
        <v>60324704</v>
      </c>
      <c r="F7" s="27">
        <v>60324704</v>
      </c>
      <c r="G7" s="27">
        <v>4482277</v>
      </c>
      <c r="H7" s="27">
        <v>7177651</v>
      </c>
      <c r="I7" s="27">
        <v>4851931</v>
      </c>
      <c r="J7" s="27">
        <v>16511859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16511859</v>
      </c>
      <c r="X7" s="27">
        <v>12935097</v>
      </c>
      <c r="Y7" s="27">
        <v>3576762</v>
      </c>
      <c r="Z7" s="7">
        <v>27.65</v>
      </c>
      <c r="AA7" s="25">
        <v>60324704</v>
      </c>
    </row>
    <row r="8" spans="1:27" ht="12.75">
      <c r="A8" s="5" t="s">
        <v>35</v>
      </c>
      <c r="B8" s="3"/>
      <c r="C8" s="22">
        <v>248397</v>
      </c>
      <c r="D8" s="22"/>
      <c r="E8" s="23">
        <v>102847</v>
      </c>
      <c r="F8" s="24">
        <v>102847</v>
      </c>
      <c r="G8" s="24"/>
      <c r="H8" s="24">
        <v>53858</v>
      </c>
      <c r="I8" s="24">
        <v>260000</v>
      </c>
      <c r="J8" s="24">
        <v>313858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313858</v>
      </c>
      <c r="X8" s="24">
        <v>25713</v>
      </c>
      <c r="Y8" s="24">
        <v>288145</v>
      </c>
      <c r="Z8" s="6">
        <v>1120.62</v>
      </c>
      <c r="AA8" s="22">
        <v>102847</v>
      </c>
    </row>
    <row r="9" spans="1:27" ht="12.75">
      <c r="A9" s="2" t="s">
        <v>36</v>
      </c>
      <c r="B9" s="3"/>
      <c r="C9" s="19">
        <f aca="true" t="shared" si="1" ref="C9:Y9">SUM(C10:C14)</f>
        <v>18168315</v>
      </c>
      <c r="D9" s="19">
        <f>SUM(D10:D14)</f>
        <v>0</v>
      </c>
      <c r="E9" s="20">
        <f t="shared" si="1"/>
        <v>9616409</v>
      </c>
      <c r="F9" s="21">
        <f t="shared" si="1"/>
        <v>9616409</v>
      </c>
      <c r="G9" s="21">
        <f t="shared" si="1"/>
        <v>74412</v>
      </c>
      <c r="H9" s="21">
        <f t="shared" si="1"/>
        <v>148279</v>
      </c>
      <c r="I9" s="21">
        <f t="shared" si="1"/>
        <v>83578</v>
      </c>
      <c r="J9" s="21">
        <f t="shared" si="1"/>
        <v>306269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306269</v>
      </c>
      <c r="X9" s="21">
        <f t="shared" si="1"/>
        <v>2692281</v>
      </c>
      <c r="Y9" s="21">
        <f t="shared" si="1"/>
        <v>-2386012</v>
      </c>
      <c r="Z9" s="4">
        <f>+IF(X9&lt;&gt;0,+(Y9/X9)*100,0)</f>
        <v>-88.62418150259947</v>
      </c>
      <c r="AA9" s="19">
        <f>SUM(AA10:AA14)</f>
        <v>9616409</v>
      </c>
    </row>
    <row r="10" spans="1:27" ht="12.75">
      <c r="A10" s="5" t="s">
        <v>37</v>
      </c>
      <c r="B10" s="3"/>
      <c r="C10" s="22">
        <v>162444</v>
      </c>
      <c r="D10" s="22"/>
      <c r="E10" s="23">
        <v>172390</v>
      </c>
      <c r="F10" s="24">
        <v>172390</v>
      </c>
      <c r="G10" s="24">
        <v>15534</v>
      </c>
      <c r="H10" s="24">
        <v>21578</v>
      </c>
      <c r="I10" s="24">
        <v>15865</v>
      </c>
      <c r="J10" s="24">
        <v>52977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52977</v>
      </c>
      <c r="X10" s="24">
        <v>43290</v>
      </c>
      <c r="Y10" s="24">
        <v>9687</v>
      </c>
      <c r="Z10" s="6">
        <v>22.38</v>
      </c>
      <c r="AA10" s="22">
        <v>172390</v>
      </c>
    </row>
    <row r="11" spans="1:27" ht="12.75">
      <c r="A11" s="5" t="s">
        <v>38</v>
      </c>
      <c r="B11" s="3"/>
      <c r="C11" s="22">
        <v>2859788</v>
      </c>
      <c r="D11" s="22"/>
      <c r="E11" s="23">
        <v>23431</v>
      </c>
      <c r="F11" s="24">
        <v>23431</v>
      </c>
      <c r="G11" s="24">
        <v>1620</v>
      </c>
      <c r="H11" s="24">
        <v>1500</v>
      </c>
      <c r="I11" s="24">
        <v>1500</v>
      </c>
      <c r="J11" s="24">
        <v>4620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4620</v>
      </c>
      <c r="X11" s="24"/>
      <c r="Y11" s="24">
        <v>4620</v>
      </c>
      <c r="Z11" s="6">
        <v>0</v>
      </c>
      <c r="AA11" s="22">
        <v>23431</v>
      </c>
    </row>
    <row r="12" spans="1:27" ht="12.75">
      <c r="A12" s="5" t="s">
        <v>39</v>
      </c>
      <c r="B12" s="3"/>
      <c r="C12" s="22">
        <v>14723677</v>
      </c>
      <c r="D12" s="22"/>
      <c r="E12" s="23">
        <v>9085331</v>
      </c>
      <c r="F12" s="24">
        <v>9085331</v>
      </c>
      <c r="G12" s="24">
        <v>57258</v>
      </c>
      <c r="H12" s="24">
        <v>125201</v>
      </c>
      <c r="I12" s="24">
        <v>66213</v>
      </c>
      <c r="J12" s="24">
        <v>248672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248672</v>
      </c>
      <c r="X12" s="24">
        <v>2525931</v>
      </c>
      <c r="Y12" s="24">
        <v>-2277259</v>
      </c>
      <c r="Z12" s="6">
        <v>-90.16</v>
      </c>
      <c r="AA12" s="22">
        <v>9085331</v>
      </c>
    </row>
    <row r="13" spans="1:27" ht="12.75">
      <c r="A13" s="5" t="s">
        <v>40</v>
      </c>
      <c r="B13" s="3"/>
      <c r="C13" s="22">
        <v>422406</v>
      </c>
      <c r="D13" s="22"/>
      <c r="E13" s="23">
        <v>335257</v>
      </c>
      <c r="F13" s="24">
        <v>335257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123060</v>
      </c>
      <c r="Y13" s="24">
        <v>-123060</v>
      </c>
      <c r="Z13" s="6">
        <v>-100</v>
      </c>
      <c r="AA13" s="22">
        <v>335257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3485762</v>
      </c>
      <c r="D15" s="19">
        <f>SUM(D16:D18)</f>
        <v>0</v>
      </c>
      <c r="E15" s="20">
        <f t="shared" si="2"/>
        <v>7164854</v>
      </c>
      <c r="F15" s="21">
        <f t="shared" si="2"/>
        <v>7164854</v>
      </c>
      <c r="G15" s="21">
        <f t="shared" si="2"/>
        <v>88236</v>
      </c>
      <c r="H15" s="21">
        <f t="shared" si="2"/>
        <v>686701</v>
      </c>
      <c r="I15" s="21">
        <f t="shared" si="2"/>
        <v>75161</v>
      </c>
      <c r="J15" s="21">
        <f t="shared" si="2"/>
        <v>850098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850098</v>
      </c>
      <c r="X15" s="21">
        <f t="shared" si="2"/>
        <v>1791213</v>
      </c>
      <c r="Y15" s="21">
        <f t="shared" si="2"/>
        <v>-941115</v>
      </c>
      <c r="Z15" s="4">
        <f>+IF(X15&lt;&gt;0,+(Y15/X15)*100,0)</f>
        <v>-52.540652619202746</v>
      </c>
      <c r="AA15" s="19">
        <f>SUM(AA16:AA18)</f>
        <v>7164854</v>
      </c>
    </row>
    <row r="16" spans="1:27" ht="12.75">
      <c r="A16" s="5" t="s">
        <v>43</v>
      </c>
      <c r="B16" s="3"/>
      <c r="C16" s="22">
        <v>1137762</v>
      </c>
      <c r="D16" s="22"/>
      <c r="E16" s="23">
        <v>1212854</v>
      </c>
      <c r="F16" s="24">
        <v>1212854</v>
      </c>
      <c r="G16" s="24">
        <v>75908</v>
      </c>
      <c r="H16" s="24">
        <v>61383</v>
      </c>
      <c r="I16" s="24">
        <v>62843</v>
      </c>
      <c r="J16" s="24">
        <v>200134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200134</v>
      </c>
      <c r="X16" s="24">
        <v>303213</v>
      </c>
      <c r="Y16" s="24">
        <v>-103079</v>
      </c>
      <c r="Z16" s="6">
        <v>-34</v>
      </c>
      <c r="AA16" s="22">
        <v>1212854</v>
      </c>
    </row>
    <row r="17" spans="1:27" ht="12.75">
      <c r="A17" s="5" t="s">
        <v>44</v>
      </c>
      <c r="B17" s="3"/>
      <c r="C17" s="22">
        <v>2348000</v>
      </c>
      <c r="D17" s="22"/>
      <c r="E17" s="23">
        <v>5952000</v>
      </c>
      <c r="F17" s="24">
        <v>5952000</v>
      </c>
      <c r="G17" s="24">
        <v>12328</v>
      </c>
      <c r="H17" s="24">
        <v>625318</v>
      </c>
      <c r="I17" s="24">
        <v>12318</v>
      </c>
      <c r="J17" s="24">
        <v>649964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649964</v>
      </c>
      <c r="X17" s="24">
        <v>1488000</v>
      </c>
      <c r="Y17" s="24">
        <v>-838036</v>
      </c>
      <c r="Z17" s="6">
        <v>-56.32</v>
      </c>
      <c r="AA17" s="22">
        <v>5952000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240152549</v>
      </c>
      <c r="D19" s="19">
        <f>SUM(D20:D23)</f>
        <v>0</v>
      </c>
      <c r="E19" s="20">
        <f t="shared" si="3"/>
        <v>139302066</v>
      </c>
      <c r="F19" s="21">
        <f t="shared" si="3"/>
        <v>139302066</v>
      </c>
      <c r="G19" s="21">
        <f t="shared" si="3"/>
        <v>17596418</v>
      </c>
      <c r="H19" s="21">
        <f t="shared" si="3"/>
        <v>13620642</v>
      </c>
      <c r="I19" s="21">
        <f t="shared" si="3"/>
        <v>11435792</v>
      </c>
      <c r="J19" s="21">
        <f t="shared" si="3"/>
        <v>42652852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42652852</v>
      </c>
      <c r="X19" s="21">
        <f t="shared" si="3"/>
        <v>37736799</v>
      </c>
      <c r="Y19" s="21">
        <f t="shared" si="3"/>
        <v>4916053</v>
      </c>
      <c r="Z19" s="4">
        <f>+IF(X19&lt;&gt;0,+(Y19/X19)*100,0)</f>
        <v>13.027212509465894</v>
      </c>
      <c r="AA19" s="19">
        <f>SUM(AA20:AA23)</f>
        <v>139302066</v>
      </c>
    </row>
    <row r="20" spans="1:27" ht="12.75">
      <c r="A20" s="5" t="s">
        <v>47</v>
      </c>
      <c r="B20" s="3"/>
      <c r="C20" s="22">
        <v>99281225</v>
      </c>
      <c r="D20" s="22"/>
      <c r="E20" s="23">
        <v>101476268</v>
      </c>
      <c r="F20" s="24">
        <v>101476268</v>
      </c>
      <c r="G20" s="24">
        <v>12921976</v>
      </c>
      <c r="H20" s="24">
        <v>10602104</v>
      </c>
      <c r="I20" s="24">
        <v>8260065</v>
      </c>
      <c r="J20" s="24">
        <v>31784145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31784145</v>
      </c>
      <c r="X20" s="24">
        <v>28708257</v>
      </c>
      <c r="Y20" s="24">
        <v>3075888</v>
      </c>
      <c r="Z20" s="6">
        <v>10.71</v>
      </c>
      <c r="AA20" s="22">
        <v>101476268</v>
      </c>
    </row>
    <row r="21" spans="1:27" ht="12.75">
      <c r="A21" s="5" t="s">
        <v>48</v>
      </c>
      <c r="B21" s="3"/>
      <c r="C21" s="22">
        <v>124457755</v>
      </c>
      <c r="D21" s="22"/>
      <c r="E21" s="23">
        <v>20084266</v>
      </c>
      <c r="F21" s="24">
        <v>20084266</v>
      </c>
      <c r="G21" s="24">
        <v>3141760</v>
      </c>
      <c r="H21" s="24">
        <v>1493063</v>
      </c>
      <c r="I21" s="24">
        <v>1584671</v>
      </c>
      <c r="J21" s="24">
        <v>6219494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6219494</v>
      </c>
      <c r="X21" s="24">
        <v>4859610</v>
      </c>
      <c r="Y21" s="24">
        <v>1359884</v>
      </c>
      <c r="Z21" s="6">
        <v>27.98</v>
      </c>
      <c r="AA21" s="22">
        <v>20084266</v>
      </c>
    </row>
    <row r="22" spans="1:27" ht="12.75">
      <c r="A22" s="5" t="s">
        <v>49</v>
      </c>
      <c r="B22" s="3"/>
      <c r="C22" s="25">
        <v>7702908</v>
      </c>
      <c r="D22" s="25"/>
      <c r="E22" s="26">
        <v>8489170</v>
      </c>
      <c r="F22" s="27">
        <v>8489170</v>
      </c>
      <c r="G22" s="27">
        <v>718556</v>
      </c>
      <c r="H22" s="27">
        <v>716935</v>
      </c>
      <c r="I22" s="27">
        <v>771357</v>
      </c>
      <c r="J22" s="27">
        <v>2206848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2206848</v>
      </c>
      <c r="X22" s="27">
        <v>1977975</v>
      </c>
      <c r="Y22" s="27">
        <v>228873</v>
      </c>
      <c r="Z22" s="7">
        <v>11.57</v>
      </c>
      <c r="AA22" s="25">
        <v>8489170</v>
      </c>
    </row>
    <row r="23" spans="1:27" ht="12.75">
      <c r="A23" s="5" t="s">
        <v>50</v>
      </c>
      <c r="B23" s="3"/>
      <c r="C23" s="22">
        <v>8710661</v>
      </c>
      <c r="D23" s="22"/>
      <c r="E23" s="23">
        <v>9252362</v>
      </c>
      <c r="F23" s="24">
        <v>9252362</v>
      </c>
      <c r="G23" s="24">
        <v>814126</v>
      </c>
      <c r="H23" s="24">
        <v>808540</v>
      </c>
      <c r="I23" s="24">
        <v>819699</v>
      </c>
      <c r="J23" s="24">
        <v>2442365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2442365</v>
      </c>
      <c r="X23" s="24">
        <v>2190957</v>
      </c>
      <c r="Y23" s="24">
        <v>251408</v>
      </c>
      <c r="Z23" s="6">
        <v>11.47</v>
      </c>
      <c r="AA23" s="22">
        <v>9252362</v>
      </c>
    </row>
    <row r="24" spans="1:27" ht="12.75">
      <c r="A24" s="2" t="s">
        <v>51</v>
      </c>
      <c r="B24" s="8" t="s">
        <v>52</v>
      </c>
      <c r="C24" s="19">
        <v>217805</v>
      </c>
      <c r="D24" s="19"/>
      <c r="E24" s="20">
        <v>22632828</v>
      </c>
      <c r="F24" s="21">
        <v>22632828</v>
      </c>
      <c r="G24" s="21">
        <v>633499</v>
      </c>
      <c r="H24" s="21">
        <v>220132</v>
      </c>
      <c r="I24" s="21">
        <v>47444</v>
      </c>
      <c r="J24" s="21">
        <v>901075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901075</v>
      </c>
      <c r="X24" s="21">
        <v>5658207</v>
      </c>
      <c r="Y24" s="21">
        <v>-4757132</v>
      </c>
      <c r="Z24" s="4">
        <v>-84.07</v>
      </c>
      <c r="AA24" s="19">
        <v>22632828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578486810</v>
      </c>
      <c r="D25" s="44">
        <f>+D5+D9+D15+D19+D24</f>
        <v>0</v>
      </c>
      <c r="E25" s="45">
        <f t="shared" si="4"/>
        <v>473136778</v>
      </c>
      <c r="F25" s="46">
        <f t="shared" si="4"/>
        <v>473136778</v>
      </c>
      <c r="G25" s="46">
        <f t="shared" si="4"/>
        <v>87438396</v>
      </c>
      <c r="H25" s="46">
        <f t="shared" si="4"/>
        <v>21907263</v>
      </c>
      <c r="I25" s="46">
        <f t="shared" si="4"/>
        <v>16753906</v>
      </c>
      <c r="J25" s="46">
        <f t="shared" si="4"/>
        <v>126099565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126099565</v>
      </c>
      <c r="X25" s="46">
        <f t="shared" si="4"/>
        <v>118862328</v>
      </c>
      <c r="Y25" s="46">
        <f t="shared" si="4"/>
        <v>7237237</v>
      </c>
      <c r="Z25" s="47">
        <f>+IF(X25&lt;&gt;0,+(Y25/X25)*100,0)</f>
        <v>6.088755892447269</v>
      </c>
      <c r="AA25" s="44">
        <f>+AA5+AA9+AA15+AA19+AA24</f>
        <v>473136778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212235642</v>
      </c>
      <c r="D28" s="19">
        <f>SUM(D29:D31)</f>
        <v>0</v>
      </c>
      <c r="E28" s="20">
        <f t="shared" si="5"/>
        <v>210139909</v>
      </c>
      <c r="F28" s="21">
        <f t="shared" si="5"/>
        <v>210139909</v>
      </c>
      <c r="G28" s="21">
        <f t="shared" si="5"/>
        <v>7147023</v>
      </c>
      <c r="H28" s="21">
        <f t="shared" si="5"/>
        <v>14599517</v>
      </c>
      <c r="I28" s="21">
        <f t="shared" si="5"/>
        <v>8167628</v>
      </c>
      <c r="J28" s="21">
        <f t="shared" si="5"/>
        <v>29914168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29914168</v>
      </c>
      <c r="X28" s="21">
        <f t="shared" si="5"/>
        <v>53619777</v>
      </c>
      <c r="Y28" s="21">
        <f t="shared" si="5"/>
        <v>-23705609</v>
      </c>
      <c r="Z28" s="4">
        <f>+IF(X28&lt;&gt;0,+(Y28/X28)*100,0)</f>
        <v>-44.21056991714084</v>
      </c>
      <c r="AA28" s="19">
        <f>SUM(AA29:AA31)</f>
        <v>210139909</v>
      </c>
    </row>
    <row r="29" spans="1:27" ht="12.75">
      <c r="A29" s="5" t="s">
        <v>33</v>
      </c>
      <c r="B29" s="3"/>
      <c r="C29" s="22">
        <v>115102702</v>
      </c>
      <c r="D29" s="22"/>
      <c r="E29" s="23">
        <v>110724984</v>
      </c>
      <c r="F29" s="24">
        <v>110724984</v>
      </c>
      <c r="G29" s="24">
        <v>1608827</v>
      </c>
      <c r="H29" s="24">
        <v>2462004</v>
      </c>
      <c r="I29" s="24">
        <v>1910860</v>
      </c>
      <c r="J29" s="24">
        <v>5981691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5981691</v>
      </c>
      <c r="X29" s="24">
        <v>28100772</v>
      </c>
      <c r="Y29" s="24">
        <v>-22119081</v>
      </c>
      <c r="Z29" s="6">
        <v>-78.71</v>
      </c>
      <c r="AA29" s="22">
        <v>110724984</v>
      </c>
    </row>
    <row r="30" spans="1:27" ht="12.75">
      <c r="A30" s="5" t="s">
        <v>34</v>
      </c>
      <c r="B30" s="3"/>
      <c r="C30" s="25">
        <v>67704691</v>
      </c>
      <c r="D30" s="25"/>
      <c r="E30" s="26">
        <v>75206267</v>
      </c>
      <c r="F30" s="27">
        <v>75206267</v>
      </c>
      <c r="G30" s="27">
        <v>3950662</v>
      </c>
      <c r="H30" s="27">
        <v>9194669</v>
      </c>
      <c r="I30" s="27">
        <v>2570114</v>
      </c>
      <c r="J30" s="27">
        <v>15715445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15715445</v>
      </c>
      <c r="X30" s="27">
        <v>18559341</v>
      </c>
      <c r="Y30" s="27">
        <v>-2843896</v>
      </c>
      <c r="Z30" s="7">
        <v>-15.32</v>
      </c>
      <c r="AA30" s="25">
        <v>75206267</v>
      </c>
    </row>
    <row r="31" spans="1:27" ht="12.75">
      <c r="A31" s="5" t="s">
        <v>35</v>
      </c>
      <c r="B31" s="3"/>
      <c r="C31" s="22">
        <v>29428249</v>
      </c>
      <c r="D31" s="22"/>
      <c r="E31" s="23">
        <v>24208658</v>
      </c>
      <c r="F31" s="24">
        <v>24208658</v>
      </c>
      <c r="G31" s="24">
        <v>1587534</v>
      </c>
      <c r="H31" s="24">
        <v>2942844</v>
      </c>
      <c r="I31" s="24">
        <v>3686654</v>
      </c>
      <c r="J31" s="24">
        <v>8217032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8217032</v>
      </c>
      <c r="X31" s="24">
        <v>6959664</v>
      </c>
      <c r="Y31" s="24">
        <v>1257368</v>
      </c>
      <c r="Z31" s="6">
        <v>18.07</v>
      </c>
      <c r="AA31" s="22">
        <v>24208658</v>
      </c>
    </row>
    <row r="32" spans="1:27" ht="12.75">
      <c r="A32" s="2" t="s">
        <v>36</v>
      </c>
      <c r="B32" s="3"/>
      <c r="C32" s="19">
        <f aca="true" t="shared" si="6" ref="C32:Y32">SUM(C33:C37)</f>
        <v>41805716</v>
      </c>
      <c r="D32" s="19">
        <f>SUM(D33:D37)</f>
        <v>0</v>
      </c>
      <c r="E32" s="20">
        <f t="shared" si="6"/>
        <v>42856450</v>
      </c>
      <c r="F32" s="21">
        <f t="shared" si="6"/>
        <v>42856450</v>
      </c>
      <c r="G32" s="21">
        <f t="shared" si="6"/>
        <v>2219485</v>
      </c>
      <c r="H32" s="21">
        <f t="shared" si="6"/>
        <v>1330165</v>
      </c>
      <c r="I32" s="21">
        <f t="shared" si="6"/>
        <v>3085261</v>
      </c>
      <c r="J32" s="21">
        <f t="shared" si="6"/>
        <v>6634911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6634911</v>
      </c>
      <c r="X32" s="21">
        <f t="shared" si="6"/>
        <v>11439114</v>
      </c>
      <c r="Y32" s="21">
        <f t="shared" si="6"/>
        <v>-4804203</v>
      </c>
      <c r="Z32" s="4">
        <f>+IF(X32&lt;&gt;0,+(Y32/X32)*100,0)</f>
        <v>-41.99803411348116</v>
      </c>
      <c r="AA32" s="19">
        <f>SUM(AA33:AA37)</f>
        <v>42856450</v>
      </c>
    </row>
    <row r="33" spans="1:27" ht="12.75">
      <c r="A33" s="5" t="s">
        <v>37</v>
      </c>
      <c r="B33" s="3"/>
      <c r="C33" s="22">
        <v>17333547</v>
      </c>
      <c r="D33" s="22"/>
      <c r="E33" s="23">
        <v>2339257</v>
      </c>
      <c r="F33" s="24">
        <v>2339257</v>
      </c>
      <c r="G33" s="24">
        <v>503217</v>
      </c>
      <c r="H33" s="24">
        <v>369095</v>
      </c>
      <c r="I33" s="24">
        <v>689640</v>
      </c>
      <c r="J33" s="24">
        <v>1561952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1561952</v>
      </c>
      <c r="X33" s="24">
        <v>584814</v>
      </c>
      <c r="Y33" s="24">
        <v>977138</v>
      </c>
      <c r="Z33" s="6">
        <v>167.09</v>
      </c>
      <c r="AA33" s="22">
        <v>2339257</v>
      </c>
    </row>
    <row r="34" spans="1:27" ht="12.75">
      <c r="A34" s="5" t="s">
        <v>38</v>
      </c>
      <c r="B34" s="3"/>
      <c r="C34" s="22">
        <v>7040388</v>
      </c>
      <c r="D34" s="22"/>
      <c r="E34" s="23">
        <v>5121330</v>
      </c>
      <c r="F34" s="24">
        <v>5121330</v>
      </c>
      <c r="G34" s="24">
        <v>35800</v>
      </c>
      <c r="H34" s="24">
        <v>-105544</v>
      </c>
      <c r="I34" s="24">
        <v>446951</v>
      </c>
      <c r="J34" s="24">
        <v>377207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377207</v>
      </c>
      <c r="X34" s="24">
        <v>1287834</v>
      </c>
      <c r="Y34" s="24">
        <v>-910627</v>
      </c>
      <c r="Z34" s="6">
        <v>-70.71</v>
      </c>
      <c r="AA34" s="22">
        <v>5121330</v>
      </c>
    </row>
    <row r="35" spans="1:27" ht="12.75">
      <c r="A35" s="5" t="s">
        <v>39</v>
      </c>
      <c r="B35" s="3"/>
      <c r="C35" s="22">
        <v>17217557</v>
      </c>
      <c r="D35" s="22"/>
      <c r="E35" s="23">
        <v>19572895</v>
      </c>
      <c r="F35" s="24">
        <v>19572895</v>
      </c>
      <c r="G35" s="24">
        <v>1680468</v>
      </c>
      <c r="H35" s="24">
        <v>1066614</v>
      </c>
      <c r="I35" s="24">
        <v>1948670</v>
      </c>
      <c r="J35" s="24">
        <v>4695752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4695752</v>
      </c>
      <c r="X35" s="24">
        <v>5135724</v>
      </c>
      <c r="Y35" s="24">
        <v>-439972</v>
      </c>
      <c r="Z35" s="6">
        <v>-8.57</v>
      </c>
      <c r="AA35" s="22">
        <v>19572895</v>
      </c>
    </row>
    <row r="36" spans="1:27" ht="12.75">
      <c r="A36" s="5" t="s">
        <v>40</v>
      </c>
      <c r="B36" s="3"/>
      <c r="C36" s="22">
        <v>214224</v>
      </c>
      <c r="D36" s="22"/>
      <c r="E36" s="23">
        <v>131518</v>
      </c>
      <c r="F36" s="24">
        <v>131518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32880</v>
      </c>
      <c r="Y36" s="24">
        <v>-32880</v>
      </c>
      <c r="Z36" s="6">
        <v>-100</v>
      </c>
      <c r="AA36" s="22">
        <v>131518</v>
      </c>
    </row>
    <row r="37" spans="1:27" ht="12.75">
      <c r="A37" s="5" t="s">
        <v>41</v>
      </c>
      <c r="B37" s="3"/>
      <c r="C37" s="25"/>
      <c r="D37" s="25"/>
      <c r="E37" s="26">
        <v>15691450</v>
      </c>
      <c r="F37" s="27">
        <v>15691450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4397862</v>
      </c>
      <c r="Y37" s="27">
        <v>-4397862</v>
      </c>
      <c r="Z37" s="7">
        <v>-100</v>
      </c>
      <c r="AA37" s="25">
        <v>15691450</v>
      </c>
    </row>
    <row r="38" spans="1:27" ht="12.75">
      <c r="A38" s="2" t="s">
        <v>42</v>
      </c>
      <c r="B38" s="8"/>
      <c r="C38" s="19">
        <f aca="true" t="shared" si="7" ref="C38:Y38">SUM(C39:C41)</f>
        <v>40954176</v>
      </c>
      <c r="D38" s="19">
        <f>SUM(D39:D41)</f>
        <v>0</v>
      </c>
      <c r="E38" s="20">
        <f t="shared" si="7"/>
        <v>32786479</v>
      </c>
      <c r="F38" s="21">
        <f t="shared" si="7"/>
        <v>32786479</v>
      </c>
      <c r="G38" s="21">
        <f t="shared" si="7"/>
        <v>1797050</v>
      </c>
      <c r="H38" s="21">
        <f t="shared" si="7"/>
        <v>3485727</v>
      </c>
      <c r="I38" s="21">
        <f t="shared" si="7"/>
        <v>1000609</v>
      </c>
      <c r="J38" s="21">
        <f t="shared" si="7"/>
        <v>6283386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6283386</v>
      </c>
      <c r="X38" s="21">
        <f t="shared" si="7"/>
        <v>9071619</v>
      </c>
      <c r="Y38" s="21">
        <f t="shared" si="7"/>
        <v>-2788233</v>
      </c>
      <c r="Z38" s="4">
        <f>+IF(X38&lt;&gt;0,+(Y38/X38)*100,0)</f>
        <v>-30.735781562254765</v>
      </c>
      <c r="AA38" s="19">
        <f>SUM(AA39:AA41)</f>
        <v>32786479</v>
      </c>
    </row>
    <row r="39" spans="1:27" ht="12.75">
      <c r="A39" s="5" t="s">
        <v>43</v>
      </c>
      <c r="B39" s="3"/>
      <c r="C39" s="22">
        <v>4030042</v>
      </c>
      <c r="D39" s="22"/>
      <c r="E39" s="23">
        <v>4725930</v>
      </c>
      <c r="F39" s="24">
        <v>4725930</v>
      </c>
      <c r="G39" s="24">
        <v>33345</v>
      </c>
      <c r="H39" s="24">
        <v>633583</v>
      </c>
      <c r="I39" s="24">
        <v>38490</v>
      </c>
      <c r="J39" s="24">
        <v>705418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705418</v>
      </c>
      <c r="X39" s="24">
        <v>1398981</v>
      </c>
      <c r="Y39" s="24">
        <v>-693563</v>
      </c>
      <c r="Z39" s="6">
        <v>-49.58</v>
      </c>
      <c r="AA39" s="22">
        <v>4725930</v>
      </c>
    </row>
    <row r="40" spans="1:27" ht="12.75">
      <c r="A40" s="5" t="s">
        <v>44</v>
      </c>
      <c r="B40" s="3"/>
      <c r="C40" s="22">
        <v>36924134</v>
      </c>
      <c r="D40" s="22"/>
      <c r="E40" s="23">
        <v>28060549</v>
      </c>
      <c r="F40" s="24">
        <v>28060549</v>
      </c>
      <c r="G40" s="24">
        <v>1763705</v>
      </c>
      <c r="H40" s="24">
        <v>2852144</v>
      </c>
      <c r="I40" s="24">
        <v>962119</v>
      </c>
      <c r="J40" s="24">
        <v>5577968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5577968</v>
      </c>
      <c r="X40" s="24">
        <v>7672638</v>
      </c>
      <c r="Y40" s="24">
        <v>-2094670</v>
      </c>
      <c r="Z40" s="6">
        <v>-27.3</v>
      </c>
      <c r="AA40" s="22">
        <v>28060549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179812336</v>
      </c>
      <c r="D42" s="19">
        <f>SUM(D43:D46)</f>
        <v>0</v>
      </c>
      <c r="E42" s="20">
        <f t="shared" si="8"/>
        <v>179578905</v>
      </c>
      <c r="F42" s="21">
        <f t="shared" si="8"/>
        <v>179578905</v>
      </c>
      <c r="G42" s="21">
        <f t="shared" si="8"/>
        <v>22798072</v>
      </c>
      <c r="H42" s="21">
        <f t="shared" si="8"/>
        <v>20356105</v>
      </c>
      <c r="I42" s="21">
        <f t="shared" si="8"/>
        <v>19099092</v>
      </c>
      <c r="J42" s="21">
        <f t="shared" si="8"/>
        <v>62253269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62253269</v>
      </c>
      <c r="X42" s="21">
        <f t="shared" si="8"/>
        <v>47529729</v>
      </c>
      <c r="Y42" s="21">
        <f t="shared" si="8"/>
        <v>14723540</v>
      </c>
      <c r="Z42" s="4">
        <f>+IF(X42&lt;&gt;0,+(Y42/X42)*100,0)</f>
        <v>30.977538289772284</v>
      </c>
      <c r="AA42" s="19">
        <f>SUM(AA43:AA46)</f>
        <v>179578905</v>
      </c>
    </row>
    <row r="43" spans="1:27" ht="12.75">
      <c r="A43" s="5" t="s">
        <v>47</v>
      </c>
      <c r="B43" s="3"/>
      <c r="C43" s="22">
        <v>117746945</v>
      </c>
      <c r="D43" s="22"/>
      <c r="E43" s="23">
        <v>130867408</v>
      </c>
      <c r="F43" s="24">
        <v>130867408</v>
      </c>
      <c r="G43" s="24">
        <v>16239254</v>
      </c>
      <c r="H43" s="24">
        <v>15720566</v>
      </c>
      <c r="I43" s="24">
        <v>12519849</v>
      </c>
      <c r="J43" s="24">
        <v>44479669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44479669</v>
      </c>
      <c r="X43" s="24">
        <v>34724352</v>
      </c>
      <c r="Y43" s="24">
        <v>9755317</v>
      </c>
      <c r="Z43" s="6">
        <v>28.09</v>
      </c>
      <c r="AA43" s="22">
        <v>130867408</v>
      </c>
    </row>
    <row r="44" spans="1:27" ht="12.75">
      <c r="A44" s="5" t="s">
        <v>48</v>
      </c>
      <c r="B44" s="3"/>
      <c r="C44" s="22">
        <v>35497617</v>
      </c>
      <c r="D44" s="22"/>
      <c r="E44" s="23">
        <v>31452053</v>
      </c>
      <c r="F44" s="24">
        <v>31452053</v>
      </c>
      <c r="G44" s="24">
        <v>4883645</v>
      </c>
      <c r="H44" s="24">
        <v>1769849</v>
      </c>
      <c r="I44" s="24">
        <v>4864616</v>
      </c>
      <c r="J44" s="24">
        <v>11518110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11518110</v>
      </c>
      <c r="X44" s="24">
        <v>8213013</v>
      </c>
      <c r="Y44" s="24">
        <v>3305097</v>
      </c>
      <c r="Z44" s="6">
        <v>40.24</v>
      </c>
      <c r="AA44" s="22">
        <v>31452053</v>
      </c>
    </row>
    <row r="45" spans="1:27" ht="12.75">
      <c r="A45" s="5" t="s">
        <v>49</v>
      </c>
      <c r="B45" s="3"/>
      <c r="C45" s="25">
        <v>2996297</v>
      </c>
      <c r="D45" s="25"/>
      <c r="E45" s="26">
        <v>3068690</v>
      </c>
      <c r="F45" s="27">
        <v>3068690</v>
      </c>
      <c r="G45" s="27">
        <v>117590</v>
      </c>
      <c r="H45" s="27">
        <v>1184320</v>
      </c>
      <c r="I45" s="27">
        <v>426537</v>
      </c>
      <c r="J45" s="27">
        <v>1728447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1728447</v>
      </c>
      <c r="X45" s="27">
        <v>829674</v>
      </c>
      <c r="Y45" s="27">
        <v>898773</v>
      </c>
      <c r="Z45" s="7">
        <v>108.33</v>
      </c>
      <c r="AA45" s="25">
        <v>3068690</v>
      </c>
    </row>
    <row r="46" spans="1:27" ht="12.75">
      <c r="A46" s="5" t="s">
        <v>50</v>
      </c>
      <c r="B46" s="3"/>
      <c r="C46" s="22">
        <v>23571477</v>
      </c>
      <c r="D46" s="22"/>
      <c r="E46" s="23">
        <v>14190754</v>
      </c>
      <c r="F46" s="24">
        <v>14190754</v>
      </c>
      <c r="G46" s="24">
        <v>1557583</v>
      </c>
      <c r="H46" s="24">
        <v>1681370</v>
      </c>
      <c r="I46" s="24">
        <v>1288090</v>
      </c>
      <c r="J46" s="24">
        <v>4527043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4527043</v>
      </c>
      <c r="X46" s="24">
        <v>3762690</v>
      </c>
      <c r="Y46" s="24">
        <v>764353</v>
      </c>
      <c r="Z46" s="6">
        <v>20.31</v>
      </c>
      <c r="AA46" s="22">
        <v>14190754</v>
      </c>
    </row>
    <row r="47" spans="1:27" ht="12.75">
      <c r="A47" s="2" t="s">
        <v>51</v>
      </c>
      <c r="B47" s="8" t="s">
        <v>52</v>
      </c>
      <c r="C47" s="19">
        <v>11900028</v>
      </c>
      <c r="D47" s="19"/>
      <c r="E47" s="20">
        <v>14072384</v>
      </c>
      <c r="F47" s="21">
        <v>14072384</v>
      </c>
      <c r="G47" s="21">
        <v>2628867</v>
      </c>
      <c r="H47" s="21">
        <v>201545</v>
      </c>
      <c r="I47" s="21">
        <v>1093715</v>
      </c>
      <c r="J47" s="21">
        <v>3924127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3924127</v>
      </c>
      <c r="X47" s="21">
        <v>3823095</v>
      </c>
      <c r="Y47" s="21">
        <v>101032</v>
      </c>
      <c r="Z47" s="4">
        <v>2.64</v>
      </c>
      <c r="AA47" s="19">
        <v>14072384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486707898</v>
      </c>
      <c r="D48" s="44">
        <f>+D28+D32+D38+D42+D47</f>
        <v>0</v>
      </c>
      <c r="E48" s="45">
        <f t="shared" si="9"/>
        <v>479434127</v>
      </c>
      <c r="F48" s="46">
        <f t="shared" si="9"/>
        <v>479434127</v>
      </c>
      <c r="G48" s="46">
        <f t="shared" si="9"/>
        <v>36590497</v>
      </c>
      <c r="H48" s="46">
        <f t="shared" si="9"/>
        <v>39973059</v>
      </c>
      <c r="I48" s="46">
        <f t="shared" si="9"/>
        <v>32446305</v>
      </c>
      <c r="J48" s="46">
        <f t="shared" si="9"/>
        <v>109009861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109009861</v>
      </c>
      <c r="X48" s="46">
        <f t="shared" si="9"/>
        <v>125483334</v>
      </c>
      <c r="Y48" s="46">
        <f t="shared" si="9"/>
        <v>-16473473</v>
      </c>
      <c r="Z48" s="47">
        <f>+IF(X48&lt;&gt;0,+(Y48/X48)*100,0)</f>
        <v>-13.128016665543809</v>
      </c>
      <c r="AA48" s="44">
        <f>+AA28+AA32+AA38+AA42+AA47</f>
        <v>479434127</v>
      </c>
    </row>
    <row r="49" spans="1:27" ht="12.75">
      <c r="A49" s="14" t="s">
        <v>58</v>
      </c>
      <c r="B49" s="15"/>
      <c r="C49" s="48">
        <f aca="true" t="shared" si="10" ref="C49:Y49">+C25-C48</f>
        <v>91778912</v>
      </c>
      <c r="D49" s="48">
        <f>+D25-D48</f>
        <v>0</v>
      </c>
      <c r="E49" s="49">
        <f t="shared" si="10"/>
        <v>-6297349</v>
      </c>
      <c r="F49" s="50">
        <f t="shared" si="10"/>
        <v>-6297349</v>
      </c>
      <c r="G49" s="50">
        <f t="shared" si="10"/>
        <v>50847899</v>
      </c>
      <c r="H49" s="50">
        <f t="shared" si="10"/>
        <v>-18065796</v>
      </c>
      <c r="I49" s="50">
        <f t="shared" si="10"/>
        <v>-15692399</v>
      </c>
      <c r="J49" s="50">
        <f t="shared" si="10"/>
        <v>17089704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17089704</v>
      </c>
      <c r="X49" s="50">
        <f>IF(F25=F48,0,X25-X48)</f>
        <v>-6621006</v>
      </c>
      <c r="Y49" s="50">
        <f t="shared" si="10"/>
        <v>23710710</v>
      </c>
      <c r="Z49" s="51">
        <f>+IF(X49&lt;&gt;0,+(Y49/X49)*100,0)</f>
        <v>-358.1134045188903</v>
      </c>
      <c r="AA49" s="48">
        <f>+AA25-AA48</f>
        <v>-6297349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166253494</v>
      </c>
      <c r="F5" s="21">
        <f t="shared" si="0"/>
        <v>166253494</v>
      </c>
      <c r="G5" s="21">
        <f t="shared" si="0"/>
        <v>52193541</v>
      </c>
      <c r="H5" s="21">
        <f t="shared" si="0"/>
        <v>5124570</v>
      </c>
      <c r="I5" s="21">
        <f t="shared" si="0"/>
        <v>7164340</v>
      </c>
      <c r="J5" s="21">
        <f t="shared" si="0"/>
        <v>64482451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64482451</v>
      </c>
      <c r="X5" s="21">
        <f t="shared" si="0"/>
        <v>41563383</v>
      </c>
      <c r="Y5" s="21">
        <f t="shared" si="0"/>
        <v>22919068</v>
      </c>
      <c r="Z5" s="4">
        <f>+IF(X5&lt;&gt;0,+(Y5/X5)*100,0)</f>
        <v>55.14245074805388</v>
      </c>
      <c r="AA5" s="19">
        <f>SUM(AA6:AA8)</f>
        <v>166253494</v>
      </c>
    </row>
    <row r="6" spans="1:27" ht="12.75">
      <c r="A6" s="5" t="s">
        <v>33</v>
      </c>
      <c r="B6" s="3"/>
      <c r="C6" s="22"/>
      <c r="D6" s="22"/>
      <c r="E6" s="23">
        <v>92195574</v>
      </c>
      <c r="F6" s="24">
        <v>92195574</v>
      </c>
      <c r="G6" s="24">
        <v>38366182</v>
      </c>
      <c r="H6" s="24">
        <v>-33278</v>
      </c>
      <c r="I6" s="24">
        <v>8946</v>
      </c>
      <c r="J6" s="24">
        <v>38341850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38341850</v>
      </c>
      <c r="X6" s="24">
        <v>23048901</v>
      </c>
      <c r="Y6" s="24">
        <v>15292949</v>
      </c>
      <c r="Z6" s="6">
        <v>66.35</v>
      </c>
      <c r="AA6" s="22">
        <v>92195574</v>
      </c>
    </row>
    <row r="7" spans="1:27" ht="12.75">
      <c r="A7" s="5" t="s">
        <v>34</v>
      </c>
      <c r="B7" s="3"/>
      <c r="C7" s="25"/>
      <c r="D7" s="25"/>
      <c r="E7" s="26">
        <v>74043200</v>
      </c>
      <c r="F7" s="27">
        <v>74043200</v>
      </c>
      <c r="G7" s="27">
        <v>13827083</v>
      </c>
      <c r="H7" s="27">
        <v>5155795</v>
      </c>
      <c r="I7" s="27">
        <v>7153626</v>
      </c>
      <c r="J7" s="27">
        <v>26136504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26136504</v>
      </c>
      <c r="X7" s="27">
        <v>18510801</v>
      </c>
      <c r="Y7" s="27">
        <v>7625703</v>
      </c>
      <c r="Z7" s="7">
        <v>41.2</v>
      </c>
      <c r="AA7" s="25">
        <v>74043200</v>
      </c>
    </row>
    <row r="8" spans="1:27" ht="12.75">
      <c r="A8" s="5" t="s">
        <v>35</v>
      </c>
      <c r="B8" s="3"/>
      <c r="C8" s="22"/>
      <c r="D8" s="22"/>
      <c r="E8" s="23">
        <v>14720</v>
      </c>
      <c r="F8" s="24">
        <v>14720</v>
      </c>
      <c r="G8" s="24">
        <v>276</v>
      </c>
      <c r="H8" s="24">
        <v>2053</v>
      </c>
      <c r="I8" s="24">
        <v>1768</v>
      </c>
      <c r="J8" s="24">
        <v>4097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4097</v>
      </c>
      <c r="X8" s="24">
        <v>3681</v>
      </c>
      <c r="Y8" s="24">
        <v>416</v>
      </c>
      <c r="Z8" s="6">
        <v>11.3</v>
      </c>
      <c r="AA8" s="22">
        <v>14720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713884</v>
      </c>
      <c r="F9" s="21">
        <f t="shared" si="1"/>
        <v>713884</v>
      </c>
      <c r="G9" s="21">
        <f t="shared" si="1"/>
        <v>33781</v>
      </c>
      <c r="H9" s="21">
        <f t="shared" si="1"/>
        <v>29648</v>
      </c>
      <c r="I9" s="21">
        <f t="shared" si="1"/>
        <v>9365</v>
      </c>
      <c r="J9" s="21">
        <f t="shared" si="1"/>
        <v>72794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72794</v>
      </c>
      <c r="X9" s="21">
        <f t="shared" si="1"/>
        <v>177663</v>
      </c>
      <c r="Y9" s="21">
        <f t="shared" si="1"/>
        <v>-104869</v>
      </c>
      <c r="Z9" s="4">
        <f>+IF(X9&lt;&gt;0,+(Y9/X9)*100,0)</f>
        <v>-59.02692175635895</v>
      </c>
      <c r="AA9" s="19">
        <f>SUM(AA10:AA14)</f>
        <v>713884</v>
      </c>
    </row>
    <row r="10" spans="1:27" ht="12.75">
      <c r="A10" s="5" t="s">
        <v>37</v>
      </c>
      <c r="B10" s="3"/>
      <c r="C10" s="22"/>
      <c r="D10" s="22"/>
      <c r="E10" s="23">
        <v>86565</v>
      </c>
      <c r="F10" s="24">
        <v>86565</v>
      </c>
      <c r="G10" s="24">
        <v>7173</v>
      </c>
      <c r="H10" s="24">
        <v>8692</v>
      </c>
      <c r="I10" s="24">
        <v>7247</v>
      </c>
      <c r="J10" s="24">
        <v>23112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23112</v>
      </c>
      <c r="X10" s="24">
        <v>21642</v>
      </c>
      <c r="Y10" s="24">
        <v>1470</v>
      </c>
      <c r="Z10" s="6">
        <v>6.79</v>
      </c>
      <c r="AA10" s="22">
        <v>86565</v>
      </c>
    </row>
    <row r="11" spans="1:27" ht="12.75">
      <c r="A11" s="5" t="s">
        <v>38</v>
      </c>
      <c r="B11" s="3"/>
      <c r="C11" s="22"/>
      <c r="D11" s="22"/>
      <c r="E11" s="23">
        <v>19668</v>
      </c>
      <c r="F11" s="24">
        <v>19668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4917</v>
      </c>
      <c r="Y11" s="24">
        <v>-4917</v>
      </c>
      <c r="Z11" s="6">
        <v>-100</v>
      </c>
      <c r="AA11" s="22">
        <v>19668</v>
      </c>
    </row>
    <row r="12" spans="1:27" ht="12.75">
      <c r="A12" s="5" t="s">
        <v>39</v>
      </c>
      <c r="B12" s="3"/>
      <c r="C12" s="22"/>
      <c r="D12" s="22"/>
      <c r="E12" s="23">
        <v>607651</v>
      </c>
      <c r="F12" s="24">
        <v>607651</v>
      </c>
      <c r="G12" s="24">
        <v>26608</v>
      </c>
      <c r="H12" s="24">
        <v>20956</v>
      </c>
      <c r="I12" s="24">
        <v>2118</v>
      </c>
      <c r="J12" s="24">
        <v>49682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49682</v>
      </c>
      <c r="X12" s="24">
        <v>151104</v>
      </c>
      <c r="Y12" s="24">
        <v>-101422</v>
      </c>
      <c r="Z12" s="6">
        <v>-67.12</v>
      </c>
      <c r="AA12" s="22">
        <v>607651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11022156</v>
      </c>
      <c r="F15" s="21">
        <f t="shared" si="2"/>
        <v>11022156</v>
      </c>
      <c r="G15" s="21">
        <f t="shared" si="2"/>
        <v>1853708</v>
      </c>
      <c r="H15" s="21">
        <f t="shared" si="2"/>
        <v>712676</v>
      </c>
      <c r="I15" s="21">
        <f t="shared" si="2"/>
        <v>355774</v>
      </c>
      <c r="J15" s="21">
        <f t="shared" si="2"/>
        <v>2922158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2922158</v>
      </c>
      <c r="X15" s="21">
        <f t="shared" si="2"/>
        <v>2755533</v>
      </c>
      <c r="Y15" s="21">
        <f t="shared" si="2"/>
        <v>166625</v>
      </c>
      <c r="Z15" s="4">
        <f>+IF(X15&lt;&gt;0,+(Y15/X15)*100,0)</f>
        <v>6.046924497002939</v>
      </c>
      <c r="AA15" s="19">
        <f>SUM(AA16:AA18)</f>
        <v>11022156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351118</v>
      </c>
      <c r="J16" s="24">
        <v>351118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351118</v>
      </c>
      <c r="X16" s="24"/>
      <c r="Y16" s="24">
        <v>351118</v>
      </c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11022156</v>
      </c>
      <c r="F17" s="24">
        <v>11022156</v>
      </c>
      <c r="G17" s="24">
        <v>1853708</v>
      </c>
      <c r="H17" s="24">
        <v>712676</v>
      </c>
      <c r="I17" s="24">
        <v>4656</v>
      </c>
      <c r="J17" s="24">
        <v>2571040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2571040</v>
      </c>
      <c r="X17" s="24">
        <v>2755533</v>
      </c>
      <c r="Y17" s="24">
        <v>-184493</v>
      </c>
      <c r="Z17" s="6">
        <v>-6.7</v>
      </c>
      <c r="AA17" s="22">
        <v>11022156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106414817</v>
      </c>
      <c r="F19" s="21">
        <f t="shared" si="3"/>
        <v>106414817</v>
      </c>
      <c r="G19" s="21">
        <f t="shared" si="3"/>
        <v>8552065</v>
      </c>
      <c r="H19" s="21">
        <f t="shared" si="3"/>
        <v>9200204</v>
      </c>
      <c r="I19" s="21">
        <f t="shared" si="3"/>
        <v>8445058</v>
      </c>
      <c r="J19" s="21">
        <f t="shared" si="3"/>
        <v>26197327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26197327</v>
      </c>
      <c r="X19" s="21">
        <f t="shared" si="3"/>
        <v>26603691</v>
      </c>
      <c r="Y19" s="21">
        <f t="shared" si="3"/>
        <v>-406364</v>
      </c>
      <c r="Z19" s="4">
        <f>+IF(X19&lt;&gt;0,+(Y19/X19)*100,0)</f>
        <v>-1.5274722593943826</v>
      </c>
      <c r="AA19" s="19">
        <f>SUM(AA20:AA23)</f>
        <v>106414817</v>
      </c>
    </row>
    <row r="20" spans="1:27" ht="12.75">
      <c r="A20" s="5" t="s">
        <v>47</v>
      </c>
      <c r="B20" s="3"/>
      <c r="C20" s="22"/>
      <c r="D20" s="22"/>
      <c r="E20" s="23">
        <v>50257413</v>
      </c>
      <c r="F20" s="24">
        <v>50257413</v>
      </c>
      <c r="G20" s="24">
        <v>4253520</v>
      </c>
      <c r="H20" s="24">
        <v>5184560</v>
      </c>
      <c r="I20" s="24">
        <v>4334085</v>
      </c>
      <c r="J20" s="24">
        <v>13772165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13772165</v>
      </c>
      <c r="X20" s="24">
        <v>12564339</v>
      </c>
      <c r="Y20" s="24">
        <v>1207826</v>
      </c>
      <c r="Z20" s="6">
        <v>9.61</v>
      </c>
      <c r="AA20" s="22">
        <v>50257413</v>
      </c>
    </row>
    <row r="21" spans="1:27" ht="12.75">
      <c r="A21" s="5" t="s">
        <v>48</v>
      </c>
      <c r="B21" s="3"/>
      <c r="C21" s="22"/>
      <c r="D21" s="22"/>
      <c r="E21" s="23">
        <v>32951469</v>
      </c>
      <c r="F21" s="24">
        <v>32951469</v>
      </c>
      <c r="G21" s="24">
        <v>2494651</v>
      </c>
      <c r="H21" s="24">
        <v>2211938</v>
      </c>
      <c r="I21" s="24">
        <v>2305155</v>
      </c>
      <c r="J21" s="24">
        <v>7011744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7011744</v>
      </c>
      <c r="X21" s="24">
        <v>8237868</v>
      </c>
      <c r="Y21" s="24">
        <v>-1226124</v>
      </c>
      <c r="Z21" s="6">
        <v>-14.88</v>
      </c>
      <c r="AA21" s="22">
        <v>32951469</v>
      </c>
    </row>
    <row r="22" spans="1:27" ht="12.75">
      <c r="A22" s="5" t="s">
        <v>49</v>
      </c>
      <c r="B22" s="3"/>
      <c r="C22" s="25"/>
      <c r="D22" s="25"/>
      <c r="E22" s="26">
        <v>13552492</v>
      </c>
      <c r="F22" s="27">
        <v>13552492</v>
      </c>
      <c r="G22" s="27">
        <v>1127297</v>
      </c>
      <c r="H22" s="27">
        <v>1129158</v>
      </c>
      <c r="I22" s="27">
        <v>1131078</v>
      </c>
      <c r="J22" s="27">
        <v>3387533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3387533</v>
      </c>
      <c r="X22" s="27">
        <v>3388122</v>
      </c>
      <c r="Y22" s="27">
        <v>-589</v>
      </c>
      <c r="Z22" s="7">
        <v>-0.02</v>
      </c>
      <c r="AA22" s="25">
        <v>13552492</v>
      </c>
    </row>
    <row r="23" spans="1:27" ht="12.75">
      <c r="A23" s="5" t="s">
        <v>50</v>
      </c>
      <c r="B23" s="3"/>
      <c r="C23" s="22"/>
      <c r="D23" s="22"/>
      <c r="E23" s="23">
        <v>9653443</v>
      </c>
      <c r="F23" s="24">
        <v>9653443</v>
      </c>
      <c r="G23" s="24">
        <v>676597</v>
      </c>
      <c r="H23" s="24">
        <v>674548</v>
      </c>
      <c r="I23" s="24">
        <v>674740</v>
      </c>
      <c r="J23" s="24">
        <v>2025885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2025885</v>
      </c>
      <c r="X23" s="24">
        <v>2413362</v>
      </c>
      <c r="Y23" s="24">
        <v>-387477</v>
      </c>
      <c r="Z23" s="6">
        <v>-16.06</v>
      </c>
      <c r="AA23" s="22">
        <v>9653443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284404351</v>
      </c>
      <c r="F25" s="46">
        <f t="shared" si="4"/>
        <v>284404351</v>
      </c>
      <c r="G25" s="46">
        <f t="shared" si="4"/>
        <v>62633095</v>
      </c>
      <c r="H25" s="46">
        <f t="shared" si="4"/>
        <v>15067098</v>
      </c>
      <c r="I25" s="46">
        <f t="shared" si="4"/>
        <v>15974537</v>
      </c>
      <c r="J25" s="46">
        <f t="shared" si="4"/>
        <v>93674730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93674730</v>
      </c>
      <c r="X25" s="46">
        <f t="shared" si="4"/>
        <v>71100270</v>
      </c>
      <c r="Y25" s="46">
        <f t="shared" si="4"/>
        <v>22574460</v>
      </c>
      <c r="Z25" s="47">
        <f>+IF(X25&lt;&gt;0,+(Y25/X25)*100,0)</f>
        <v>31.750174788365783</v>
      </c>
      <c r="AA25" s="44">
        <f>+AA5+AA9+AA15+AA19+AA24</f>
        <v>284404351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87212916</v>
      </c>
      <c r="F28" s="21">
        <f t="shared" si="5"/>
        <v>87212916</v>
      </c>
      <c r="G28" s="21">
        <f t="shared" si="5"/>
        <v>7018665</v>
      </c>
      <c r="H28" s="21">
        <f t="shared" si="5"/>
        <v>4300478</v>
      </c>
      <c r="I28" s="21">
        <f t="shared" si="5"/>
        <v>4716142</v>
      </c>
      <c r="J28" s="21">
        <f t="shared" si="5"/>
        <v>16035285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16035285</v>
      </c>
      <c r="X28" s="21">
        <f t="shared" si="5"/>
        <v>21803229</v>
      </c>
      <c r="Y28" s="21">
        <f t="shared" si="5"/>
        <v>-5767944</v>
      </c>
      <c r="Z28" s="4">
        <f>+IF(X28&lt;&gt;0,+(Y28/X28)*100,0)</f>
        <v>-26.454540288504973</v>
      </c>
      <c r="AA28" s="19">
        <f>SUM(AA29:AA31)</f>
        <v>87212916</v>
      </c>
    </row>
    <row r="29" spans="1:27" ht="12.75">
      <c r="A29" s="5" t="s">
        <v>33</v>
      </c>
      <c r="B29" s="3"/>
      <c r="C29" s="22"/>
      <c r="D29" s="22"/>
      <c r="E29" s="23">
        <v>22816217</v>
      </c>
      <c r="F29" s="24">
        <v>22816217</v>
      </c>
      <c r="G29" s="24">
        <v>1704612</v>
      </c>
      <c r="H29" s="24">
        <v>1182241</v>
      </c>
      <c r="I29" s="24">
        <v>1206363</v>
      </c>
      <c r="J29" s="24">
        <v>4093216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4093216</v>
      </c>
      <c r="X29" s="24">
        <v>5704053</v>
      </c>
      <c r="Y29" s="24">
        <v>-1610837</v>
      </c>
      <c r="Z29" s="6">
        <v>-28.24</v>
      </c>
      <c r="AA29" s="22">
        <v>22816217</v>
      </c>
    </row>
    <row r="30" spans="1:27" ht="12.75">
      <c r="A30" s="5" t="s">
        <v>34</v>
      </c>
      <c r="B30" s="3"/>
      <c r="C30" s="25"/>
      <c r="D30" s="25"/>
      <c r="E30" s="26">
        <v>50863833</v>
      </c>
      <c r="F30" s="27">
        <v>50863833</v>
      </c>
      <c r="G30" s="27">
        <v>3348314</v>
      </c>
      <c r="H30" s="27">
        <v>1767212</v>
      </c>
      <c r="I30" s="27">
        <v>2674575</v>
      </c>
      <c r="J30" s="27">
        <v>7790101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7790101</v>
      </c>
      <c r="X30" s="27">
        <v>12715959</v>
      </c>
      <c r="Y30" s="27">
        <v>-4925858</v>
      </c>
      <c r="Z30" s="7">
        <v>-38.74</v>
      </c>
      <c r="AA30" s="25">
        <v>50863833</v>
      </c>
    </row>
    <row r="31" spans="1:27" ht="12.75">
      <c r="A31" s="5" t="s">
        <v>35</v>
      </c>
      <c r="B31" s="3"/>
      <c r="C31" s="22"/>
      <c r="D31" s="22"/>
      <c r="E31" s="23">
        <v>13532866</v>
      </c>
      <c r="F31" s="24">
        <v>13532866</v>
      </c>
      <c r="G31" s="24">
        <v>1965739</v>
      </c>
      <c r="H31" s="24">
        <v>1351025</v>
      </c>
      <c r="I31" s="24">
        <v>835204</v>
      </c>
      <c r="J31" s="24">
        <v>4151968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4151968</v>
      </c>
      <c r="X31" s="24">
        <v>3383217</v>
      </c>
      <c r="Y31" s="24">
        <v>768751</v>
      </c>
      <c r="Z31" s="6">
        <v>22.72</v>
      </c>
      <c r="AA31" s="22">
        <v>13532866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20584082</v>
      </c>
      <c r="F32" s="21">
        <f t="shared" si="6"/>
        <v>20584082</v>
      </c>
      <c r="G32" s="21">
        <f t="shared" si="6"/>
        <v>1643910</v>
      </c>
      <c r="H32" s="21">
        <f t="shared" si="6"/>
        <v>942638</v>
      </c>
      <c r="I32" s="21">
        <f t="shared" si="6"/>
        <v>1130809</v>
      </c>
      <c r="J32" s="21">
        <f t="shared" si="6"/>
        <v>3717357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3717357</v>
      </c>
      <c r="X32" s="21">
        <f t="shared" si="6"/>
        <v>5146020</v>
      </c>
      <c r="Y32" s="21">
        <f t="shared" si="6"/>
        <v>-1428663</v>
      </c>
      <c r="Z32" s="4">
        <f>+IF(X32&lt;&gt;0,+(Y32/X32)*100,0)</f>
        <v>-27.762484405423997</v>
      </c>
      <c r="AA32" s="19">
        <f>SUM(AA33:AA37)</f>
        <v>20584082</v>
      </c>
    </row>
    <row r="33" spans="1:27" ht="12.75">
      <c r="A33" s="5" t="s">
        <v>37</v>
      </c>
      <c r="B33" s="3"/>
      <c r="C33" s="22"/>
      <c r="D33" s="22"/>
      <c r="E33" s="23">
        <v>4612861</v>
      </c>
      <c r="F33" s="24">
        <v>4612861</v>
      </c>
      <c r="G33" s="24">
        <v>331327</v>
      </c>
      <c r="H33" s="24">
        <v>312254</v>
      </c>
      <c r="I33" s="24">
        <v>310898</v>
      </c>
      <c r="J33" s="24">
        <v>954479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954479</v>
      </c>
      <c r="X33" s="24">
        <v>1153215</v>
      </c>
      <c r="Y33" s="24">
        <v>-198736</v>
      </c>
      <c r="Z33" s="6">
        <v>-17.23</v>
      </c>
      <c r="AA33" s="22">
        <v>4612861</v>
      </c>
    </row>
    <row r="34" spans="1:27" ht="12.75">
      <c r="A34" s="5" t="s">
        <v>38</v>
      </c>
      <c r="B34" s="3"/>
      <c r="C34" s="22"/>
      <c r="D34" s="22"/>
      <c r="E34" s="23">
        <v>4130710</v>
      </c>
      <c r="F34" s="24">
        <v>4130710</v>
      </c>
      <c r="G34" s="24">
        <v>299359</v>
      </c>
      <c r="H34" s="24"/>
      <c r="I34" s="24">
        <v>291729</v>
      </c>
      <c r="J34" s="24">
        <v>591088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591088</v>
      </c>
      <c r="X34" s="24">
        <v>1032678</v>
      </c>
      <c r="Y34" s="24">
        <v>-441590</v>
      </c>
      <c r="Z34" s="6">
        <v>-42.76</v>
      </c>
      <c r="AA34" s="22">
        <v>4130710</v>
      </c>
    </row>
    <row r="35" spans="1:27" ht="12.75">
      <c r="A35" s="5" t="s">
        <v>39</v>
      </c>
      <c r="B35" s="3"/>
      <c r="C35" s="22"/>
      <c r="D35" s="22"/>
      <c r="E35" s="23">
        <v>11840511</v>
      </c>
      <c r="F35" s="24">
        <v>11840511</v>
      </c>
      <c r="G35" s="24">
        <v>1013224</v>
      </c>
      <c r="H35" s="24">
        <v>630384</v>
      </c>
      <c r="I35" s="24">
        <v>528182</v>
      </c>
      <c r="J35" s="24">
        <v>2171790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2171790</v>
      </c>
      <c r="X35" s="24">
        <v>2960127</v>
      </c>
      <c r="Y35" s="24">
        <v>-788337</v>
      </c>
      <c r="Z35" s="6">
        <v>-26.63</v>
      </c>
      <c r="AA35" s="22">
        <v>11840511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26454714</v>
      </c>
      <c r="F38" s="21">
        <f t="shared" si="7"/>
        <v>26454714</v>
      </c>
      <c r="G38" s="21">
        <f t="shared" si="7"/>
        <v>1451073</v>
      </c>
      <c r="H38" s="21">
        <f t="shared" si="7"/>
        <v>1260770</v>
      </c>
      <c r="I38" s="21">
        <f t="shared" si="7"/>
        <v>1472895</v>
      </c>
      <c r="J38" s="21">
        <f t="shared" si="7"/>
        <v>4184738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4184738</v>
      </c>
      <c r="X38" s="21">
        <f t="shared" si="7"/>
        <v>6613680</v>
      </c>
      <c r="Y38" s="21">
        <f t="shared" si="7"/>
        <v>-2428942</v>
      </c>
      <c r="Z38" s="4">
        <f>+IF(X38&lt;&gt;0,+(Y38/X38)*100,0)</f>
        <v>-36.72602847431385</v>
      </c>
      <c r="AA38" s="19">
        <f>SUM(AA39:AA41)</f>
        <v>26454714</v>
      </c>
    </row>
    <row r="39" spans="1:27" ht="12.75">
      <c r="A39" s="5" t="s">
        <v>43</v>
      </c>
      <c r="B39" s="3"/>
      <c r="C39" s="22"/>
      <c r="D39" s="22"/>
      <c r="E39" s="23">
        <v>1835384</v>
      </c>
      <c r="F39" s="24">
        <v>1835384</v>
      </c>
      <c r="G39" s="24">
        <v>162597</v>
      </c>
      <c r="H39" s="24">
        <v>125489</v>
      </c>
      <c r="I39" s="24">
        <v>97989</v>
      </c>
      <c r="J39" s="24">
        <v>386075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386075</v>
      </c>
      <c r="X39" s="24">
        <v>458847</v>
      </c>
      <c r="Y39" s="24">
        <v>-72772</v>
      </c>
      <c r="Z39" s="6">
        <v>-15.86</v>
      </c>
      <c r="AA39" s="22">
        <v>1835384</v>
      </c>
    </row>
    <row r="40" spans="1:27" ht="12.75">
      <c r="A40" s="5" t="s">
        <v>44</v>
      </c>
      <c r="B40" s="3"/>
      <c r="C40" s="22"/>
      <c r="D40" s="22"/>
      <c r="E40" s="23">
        <v>24619330</v>
      </c>
      <c r="F40" s="24">
        <v>24619330</v>
      </c>
      <c r="G40" s="24">
        <v>1288476</v>
      </c>
      <c r="H40" s="24">
        <v>1135281</v>
      </c>
      <c r="I40" s="24">
        <v>1374906</v>
      </c>
      <c r="J40" s="24">
        <v>3798663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3798663</v>
      </c>
      <c r="X40" s="24">
        <v>6154833</v>
      </c>
      <c r="Y40" s="24">
        <v>-2356170</v>
      </c>
      <c r="Z40" s="6">
        <v>-38.28</v>
      </c>
      <c r="AA40" s="22">
        <v>24619330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170491543</v>
      </c>
      <c r="F42" s="21">
        <f t="shared" si="8"/>
        <v>170491543</v>
      </c>
      <c r="G42" s="21">
        <f t="shared" si="8"/>
        <v>2467085</v>
      </c>
      <c r="H42" s="21">
        <f t="shared" si="8"/>
        <v>12179080</v>
      </c>
      <c r="I42" s="21">
        <f t="shared" si="8"/>
        <v>10193709</v>
      </c>
      <c r="J42" s="21">
        <f t="shared" si="8"/>
        <v>24839874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24839874</v>
      </c>
      <c r="X42" s="21">
        <f t="shared" si="8"/>
        <v>42622884</v>
      </c>
      <c r="Y42" s="21">
        <f t="shared" si="8"/>
        <v>-17783010</v>
      </c>
      <c r="Z42" s="4">
        <f>+IF(X42&lt;&gt;0,+(Y42/X42)*100,0)</f>
        <v>-41.721742714547425</v>
      </c>
      <c r="AA42" s="19">
        <f>SUM(AA43:AA46)</f>
        <v>170491543</v>
      </c>
    </row>
    <row r="43" spans="1:27" ht="12.75">
      <c r="A43" s="5" t="s">
        <v>47</v>
      </c>
      <c r="B43" s="3"/>
      <c r="C43" s="22"/>
      <c r="D43" s="22"/>
      <c r="E43" s="23">
        <v>90015538</v>
      </c>
      <c r="F43" s="24">
        <v>90015538</v>
      </c>
      <c r="G43" s="24">
        <v>537802</v>
      </c>
      <c r="H43" s="24">
        <v>7961943</v>
      </c>
      <c r="I43" s="24">
        <v>6210731</v>
      </c>
      <c r="J43" s="24">
        <v>14710476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14710476</v>
      </c>
      <c r="X43" s="24">
        <v>22503858</v>
      </c>
      <c r="Y43" s="24">
        <v>-7793382</v>
      </c>
      <c r="Z43" s="6">
        <v>-34.63</v>
      </c>
      <c r="AA43" s="22">
        <v>90015538</v>
      </c>
    </row>
    <row r="44" spans="1:27" ht="12.75">
      <c r="A44" s="5" t="s">
        <v>48</v>
      </c>
      <c r="B44" s="3"/>
      <c r="C44" s="22"/>
      <c r="D44" s="22"/>
      <c r="E44" s="23">
        <v>42149319</v>
      </c>
      <c r="F44" s="24">
        <v>42149319</v>
      </c>
      <c r="G44" s="24">
        <v>785212</v>
      </c>
      <c r="H44" s="24">
        <v>2830642</v>
      </c>
      <c r="I44" s="24">
        <v>2398885</v>
      </c>
      <c r="J44" s="24">
        <v>6014739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6014739</v>
      </c>
      <c r="X44" s="24">
        <v>10537356</v>
      </c>
      <c r="Y44" s="24">
        <v>-4522617</v>
      </c>
      <c r="Z44" s="6">
        <v>-42.92</v>
      </c>
      <c r="AA44" s="22">
        <v>42149319</v>
      </c>
    </row>
    <row r="45" spans="1:27" ht="12.75">
      <c r="A45" s="5" t="s">
        <v>49</v>
      </c>
      <c r="B45" s="3"/>
      <c r="C45" s="25"/>
      <c r="D45" s="25"/>
      <c r="E45" s="26">
        <v>16307835</v>
      </c>
      <c r="F45" s="27">
        <v>16307835</v>
      </c>
      <c r="G45" s="27">
        <v>484209</v>
      </c>
      <c r="H45" s="27">
        <v>765456</v>
      </c>
      <c r="I45" s="27">
        <v>444541</v>
      </c>
      <c r="J45" s="27">
        <v>1694206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1694206</v>
      </c>
      <c r="X45" s="27">
        <v>4076958</v>
      </c>
      <c r="Y45" s="27">
        <v>-2382752</v>
      </c>
      <c r="Z45" s="7">
        <v>-58.44</v>
      </c>
      <c r="AA45" s="25">
        <v>16307835</v>
      </c>
    </row>
    <row r="46" spans="1:27" ht="12.75">
      <c r="A46" s="5" t="s">
        <v>50</v>
      </c>
      <c r="B46" s="3"/>
      <c r="C46" s="22"/>
      <c r="D46" s="22"/>
      <c r="E46" s="23">
        <v>22018851</v>
      </c>
      <c r="F46" s="24">
        <v>22018851</v>
      </c>
      <c r="G46" s="24">
        <v>659862</v>
      </c>
      <c r="H46" s="24">
        <v>621039</v>
      </c>
      <c r="I46" s="24">
        <v>1139552</v>
      </c>
      <c r="J46" s="24">
        <v>2420453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2420453</v>
      </c>
      <c r="X46" s="24">
        <v>5504712</v>
      </c>
      <c r="Y46" s="24">
        <v>-3084259</v>
      </c>
      <c r="Z46" s="6">
        <v>-56.03</v>
      </c>
      <c r="AA46" s="22">
        <v>22018851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304743255</v>
      </c>
      <c r="F48" s="46">
        <f t="shared" si="9"/>
        <v>304743255</v>
      </c>
      <c r="G48" s="46">
        <f t="shared" si="9"/>
        <v>12580733</v>
      </c>
      <c r="H48" s="46">
        <f t="shared" si="9"/>
        <v>18682966</v>
      </c>
      <c r="I48" s="46">
        <f t="shared" si="9"/>
        <v>17513555</v>
      </c>
      <c r="J48" s="46">
        <f t="shared" si="9"/>
        <v>48777254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48777254</v>
      </c>
      <c r="X48" s="46">
        <f t="shared" si="9"/>
        <v>76185813</v>
      </c>
      <c r="Y48" s="46">
        <f t="shared" si="9"/>
        <v>-27408559</v>
      </c>
      <c r="Z48" s="47">
        <f>+IF(X48&lt;&gt;0,+(Y48/X48)*100,0)</f>
        <v>-35.975935572151734</v>
      </c>
      <c r="AA48" s="44">
        <f>+AA28+AA32+AA38+AA42+AA47</f>
        <v>304743255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-20338904</v>
      </c>
      <c r="F49" s="50">
        <f t="shared" si="10"/>
        <v>-20338904</v>
      </c>
      <c r="G49" s="50">
        <f t="shared" si="10"/>
        <v>50052362</v>
      </c>
      <c r="H49" s="50">
        <f t="shared" si="10"/>
        <v>-3615868</v>
      </c>
      <c r="I49" s="50">
        <f t="shared" si="10"/>
        <v>-1539018</v>
      </c>
      <c r="J49" s="50">
        <f t="shared" si="10"/>
        <v>44897476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44897476</v>
      </c>
      <c r="X49" s="50">
        <f>IF(F25=F48,0,X25-X48)</f>
        <v>-5085543</v>
      </c>
      <c r="Y49" s="50">
        <f t="shared" si="10"/>
        <v>49983019</v>
      </c>
      <c r="Z49" s="51">
        <f>+IF(X49&lt;&gt;0,+(Y49/X49)*100,0)</f>
        <v>-982.8452733562572</v>
      </c>
      <c r="AA49" s="48">
        <f>+AA25-AA48</f>
        <v>-20338904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194664555</v>
      </c>
      <c r="F5" s="21">
        <f t="shared" si="0"/>
        <v>194664555</v>
      </c>
      <c r="G5" s="21">
        <f t="shared" si="0"/>
        <v>41261594</v>
      </c>
      <c r="H5" s="21">
        <f t="shared" si="0"/>
        <v>9087466</v>
      </c>
      <c r="I5" s="21">
        <f t="shared" si="0"/>
        <v>8720677</v>
      </c>
      <c r="J5" s="21">
        <f t="shared" si="0"/>
        <v>59069737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59069737</v>
      </c>
      <c r="X5" s="21">
        <f t="shared" si="0"/>
        <v>48666000</v>
      </c>
      <c r="Y5" s="21">
        <f t="shared" si="0"/>
        <v>10403737</v>
      </c>
      <c r="Z5" s="4">
        <f>+IF(X5&lt;&gt;0,+(Y5/X5)*100,0)</f>
        <v>21.377834627871614</v>
      </c>
      <c r="AA5" s="19">
        <f>SUM(AA6:AA8)</f>
        <v>194664555</v>
      </c>
    </row>
    <row r="6" spans="1:27" ht="12.75">
      <c r="A6" s="5" t="s">
        <v>33</v>
      </c>
      <c r="B6" s="3"/>
      <c r="C6" s="22"/>
      <c r="D6" s="22"/>
      <c r="E6" s="23">
        <v>89086000</v>
      </c>
      <c r="F6" s="24">
        <v>89086000</v>
      </c>
      <c r="G6" s="24">
        <v>35933000</v>
      </c>
      <c r="H6" s="24"/>
      <c r="I6" s="24">
        <v>542</v>
      </c>
      <c r="J6" s="24">
        <v>35933542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35933542</v>
      </c>
      <c r="X6" s="24">
        <v>22271490</v>
      </c>
      <c r="Y6" s="24">
        <v>13662052</v>
      </c>
      <c r="Z6" s="6">
        <v>61.34</v>
      </c>
      <c r="AA6" s="22">
        <v>89086000</v>
      </c>
    </row>
    <row r="7" spans="1:27" ht="12.75">
      <c r="A7" s="5" t="s">
        <v>34</v>
      </c>
      <c r="B7" s="3"/>
      <c r="C7" s="25"/>
      <c r="D7" s="25"/>
      <c r="E7" s="26">
        <v>104172443</v>
      </c>
      <c r="F7" s="27">
        <v>104172443</v>
      </c>
      <c r="G7" s="27">
        <v>5294341</v>
      </c>
      <c r="H7" s="27">
        <v>9052072</v>
      </c>
      <c r="I7" s="27">
        <v>8685283</v>
      </c>
      <c r="J7" s="27">
        <v>23031696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23031696</v>
      </c>
      <c r="X7" s="27">
        <v>26043000</v>
      </c>
      <c r="Y7" s="27">
        <v>-3011304</v>
      </c>
      <c r="Z7" s="7">
        <v>-11.56</v>
      </c>
      <c r="AA7" s="25">
        <v>104172443</v>
      </c>
    </row>
    <row r="8" spans="1:27" ht="12.75">
      <c r="A8" s="5" t="s">
        <v>35</v>
      </c>
      <c r="B8" s="3"/>
      <c r="C8" s="22"/>
      <c r="D8" s="22"/>
      <c r="E8" s="23">
        <v>1406112</v>
      </c>
      <c r="F8" s="24">
        <v>1406112</v>
      </c>
      <c r="G8" s="24">
        <v>34253</v>
      </c>
      <c r="H8" s="24">
        <v>35394</v>
      </c>
      <c r="I8" s="24">
        <v>34852</v>
      </c>
      <c r="J8" s="24">
        <v>104499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104499</v>
      </c>
      <c r="X8" s="24">
        <v>351510</v>
      </c>
      <c r="Y8" s="24">
        <v>-247011</v>
      </c>
      <c r="Z8" s="6">
        <v>-70.27</v>
      </c>
      <c r="AA8" s="22">
        <v>1406112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862406</v>
      </c>
      <c r="F9" s="21">
        <f t="shared" si="1"/>
        <v>862406</v>
      </c>
      <c r="G9" s="21">
        <f t="shared" si="1"/>
        <v>41072</v>
      </c>
      <c r="H9" s="21">
        <f t="shared" si="1"/>
        <v>72293</v>
      </c>
      <c r="I9" s="21">
        <f t="shared" si="1"/>
        <v>76180</v>
      </c>
      <c r="J9" s="21">
        <f t="shared" si="1"/>
        <v>189545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189545</v>
      </c>
      <c r="X9" s="21">
        <f t="shared" si="1"/>
        <v>215760</v>
      </c>
      <c r="Y9" s="21">
        <f t="shared" si="1"/>
        <v>-26215</v>
      </c>
      <c r="Z9" s="4">
        <f>+IF(X9&lt;&gt;0,+(Y9/X9)*100,0)</f>
        <v>-12.150074156470152</v>
      </c>
      <c r="AA9" s="19">
        <f>SUM(AA10:AA14)</f>
        <v>862406</v>
      </c>
    </row>
    <row r="10" spans="1:27" ht="12.75">
      <c r="A10" s="5" t="s">
        <v>37</v>
      </c>
      <c r="B10" s="3"/>
      <c r="C10" s="22"/>
      <c r="D10" s="22"/>
      <c r="E10" s="23">
        <v>325528</v>
      </c>
      <c r="F10" s="24">
        <v>325528</v>
      </c>
      <c r="G10" s="24">
        <v>30367</v>
      </c>
      <c r="H10" s="24">
        <v>33736</v>
      </c>
      <c r="I10" s="24">
        <v>21892</v>
      </c>
      <c r="J10" s="24">
        <v>85995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85995</v>
      </c>
      <c r="X10" s="24">
        <v>81510</v>
      </c>
      <c r="Y10" s="24">
        <v>4485</v>
      </c>
      <c r="Z10" s="6">
        <v>5.5</v>
      </c>
      <c r="AA10" s="22">
        <v>325528</v>
      </c>
    </row>
    <row r="11" spans="1:27" ht="12.75">
      <c r="A11" s="5" t="s">
        <v>38</v>
      </c>
      <c r="B11" s="3"/>
      <c r="C11" s="22"/>
      <c r="D11" s="22"/>
      <c r="E11" s="23">
        <v>40878</v>
      </c>
      <c r="F11" s="24">
        <v>40878</v>
      </c>
      <c r="G11" s="24">
        <v>1140</v>
      </c>
      <c r="H11" s="24">
        <v>2193</v>
      </c>
      <c r="I11" s="24">
        <v>10667</v>
      </c>
      <c r="J11" s="24">
        <v>14000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14000</v>
      </c>
      <c r="X11" s="24">
        <v>10260</v>
      </c>
      <c r="Y11" s="24">
        <v>3740</v>
      </c>
      <c r="Z11" s="6">
        <v>36.45</v>
      </c>
      <c r="AA11" s="22">
        <v>40878</v>
      </c>
    </row>
    <row r="12" spans="1:27" ht="12.75">
      <c r="A12" s="5" t="s">
        <v>39</v>
      </c>
      <c r="B12" s="3"/>
      <c r="C12" s="22"/>
      <c r="D12" s="22"/>
      <c r="E12" s="23">
        <v>496000</v>
      </c>
      <c r="F12" s="24">
        <v>496000</v>
      </c>
      <c r="G12" s="24">
        <v>9565</v>
      </c>
      <c r="H12" s="24">
        <v>36364</v>
      </c>
      <c r="I12" s="24">
        <v>43621</v>
      </c>
      <c r="J12" s="24">
        <v>89550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89550</v>
      </c>
      <c r="X12" s="24">
        <v>123990</v>
      </c>
      <c r="Y12" s="24">
        <v>-34440</v>
      </c>
      <c r="Z12" s="6">
        <v>-27.78</v>
      </c>
      <c r="AA12" s="22">
        <v>496000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19960585</v>
      </c>
      <c r="F15" s="21">
        <f t="shared" si="2"/>
        <v>19960585</v>
      </c>
      <c r="G15" s="21">
        <f t="shared" si="2"/>
        <v>1501372</v>
      </c>
      <c r="H15" s="21">
        <f t="shared" si="2"/>
        <v>787507</v>
      </c>
      <c r="I15" s="21">
        <f t="shared" si="2"/>
        <v>13965779</v>
      </c>
      <c r="J15" s="21">
        <f t="shared" si="2"/>
        <v>16254658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16254658</v>
      </c>
      <c r="X15" s="21">
        <f t="shared" si="2"/>
        <v>4990260</v>
      </c>
      <c r="Y15" s="21">
        <f t="shared" si="2"/>
        <v>11264398</v>
      </c>
      <c r="Z15" s="4">
        <f>+IF(X15&lt;&gt;0,+(Y15/X15)*100,0)</f>
        <v>225.72767751580076</v>
      </c>
      <c r="AA15" s="19">
        <f>SUM(AA16:AA18)</f>
        <v>19960585</v>
      </c>
    </row>
    <row r="16" spans="1:27" ht="12.75">
      <c r="A16" s="5" t="s">
        <v>43</v>
      </c>
      <c r="B16" s="3"/>
      <c r="C16" s="22"/>
      <c r="D16" s="22"/>
      <c r="E16" s="23">
        <v>1930636</v>
      </c>
      <c r="F16" s="24">
        <v>1930636</v>
      </c>
      <c r="G16" s="24">
        <v>3728</v>
      </c>
      <c r="H16" s="24"/>
      <c r="I16" s="24">
        <v>6241</v>
      </c>
      <c r="J16" s="24">
        <v>9969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9969</v>
      </c>
      <c r="X16" s="24">
        <v>482760</v>
      </c>
      <c r="Y16" s="24">
        <v>-472791</v>
      </c>
      <c r="Z16" s="6">
        <v>-97.93</v>
      </c>
      <c r="AA16" s="22">
        <v>1930636</v>
      </c>
    </row>
    <row r="17" spans="1:27" ht="12.75">
      <c r="A17" s="5" t="s">
        <v>44</v>
      </c>
      <c r="B17" s="3"/>
      <c r="C17" s="22"/>
      <c r="D17" s="22"/>
      <c r="E17" s="23">
        <v>18029949</v>
      </c>
      <c r="F17" s="24">
        <v>18029949</v>
      </c>
      <c r="G17" s="24">
        <v>1497644</v>
      </c>
      <c r="H17" s="24">
        <v>787507</v>
      </c>
      <c r="I17" s="24">
        <v>13959538</v>
      </c>
      <c r="J17" s="24">
        <v>16244689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16244689</v>
      </c>
      <c r="X17" s="24">
        <v>4507500</v>
      </c>
      <c r="Y17" s="24">
        <v>11737189</v>
      </c>
      <c r="Z17" s="6">
        <v>260.39</v>
      </c>
      <c r="AA17" s="22">
        <v>18029949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381354980</v>
      </c>
      <c r="F19" s="21">
        <f t="shared" si="3"/>
        <v>381354980</v>
      </c>
      <c r="G19" s="21">
        <f t="shared" si="3"/>
        <v>32337870</v>
      </c>
      <c r="H19" s="21">
        <f t="shared" si="3"/>
        <v>32495721</v>
      </c>
      <c r="I19" s="21">
        <f t="shared" si="3"/>
        <v>27596858</v>
      </c>
      <c r="J19" s="21">
        <f t="shared" si="3"/>
        <v>92430449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92430449</v>
      </c>
      <c r="X19" s="21">
        <f t="shared" si="3"/>
        <v>95338500</v>
      </c>
      <c r="Y19" s="21">
        <f t="shared" si="3"/>
        <v>-2908051</v>
      </c>
      <c r="Z19" s="4">
        <f>+IF(X19&lt;&gt;0,+(Y19/X19)*100,0)</f>
        <v>-3.050237836760595</v>
      </c>
      <c r="AA19" s="19">
        <f>SUM(AA20:AA23)</f>
        <v>381354980</v>
      </c>
    </row>
    <row r="20" spans="1:27" ht="12.75">
      <c r="A20" s="5" t="s">
        <v>47</v>
      </c>
      <c r="B20" s="3"/>
      <c r="C20" s="22"/>
      <c r="D20" s="22"/>
      <c r="E20" s="23">
        <v>293458992</v>
      </c>
      <c r="F20" s="24">
        <v>293458992</v>
      </c>
      <c r="G20" s="24">
        <v>24043050</v>
      </c>
      <c r="H20" s="24">
        <v>24211058</v>
      </c>
      <c r="I20" s="24">
        <v>18627666</v>
      </c>
      <c r="J20" s="24">
        <v>66881774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66881774</v>
      </c>
      <c r="X20" s="24">
        <v>73364760</v>
      </c>
      <c r="Y20" s="24">
        <v>-6482986</v>
      </c>
      <c r="Z20" s="6">
        <v>-8.84</v>
      </c>
      <c r="AA20" s="22">
        <v>293458992</v>
      </c>
    </row>
    <row r="21" spans="1:27" ht="12.75">
      <c r="A21" s="5" t="s">
        <v>48</v>
      </c>
      <c r="B21" s="3"/>
      <c r="C21" s="22"/>
      <c r="D21" s="22"/>
      <c r="E21" s="23">
        <v>50159340</v>
      </c>
      <c r="F21" s="24">
        <v>50159340</v>
      </c>
      <c r="G21" s="24">
        <v>4738476</v>
      </c>
      <c r="H21" s="24">
        <v>4767404</v>
      </c>
      <c r="I21" s="24">
        <v>5631614</v>
      </c>
      <c r="J21" s="24">
        <v>15137494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15137494</v>
      </c>
      <c r="X21" s="24">
        <v>12539760</v>
      </c>
      <c r="Y21" s="24">
        <v>2597734</v>
      </c>
      <c r="Z21" s="6">
        <v>20.72</v>
      </c>
      <c r="AA21" s="22">
        <v>50159340</v>
      </c>
    </row>
    <row r="22" spans="1:27" ht="12.75">
      <c r="A22" s="5" t="s">
        <v>49</v>
      </c>
      <c r="B22" s="3"/>
      <c r="C22" s="25"/>
      <c r="D22" s="25"/>
      <c r="E22" s="26">
        <v>22885150</v>
      </c>
      <c r="F22" s="27">
        <v>22885150</v>
      </c>
      <c r="G22" s="27">
        <v>2134676</v>
      </c>
      <c r="H22" s="27">
        <v>2130190</v>
      </c>
      <c r="I22" s="27">
        <v>1998473</v>
      </c>
      <c r="J22" s="27">
        <v>6263339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6263339</v>
      </c>
      <c r="X22" s="27">
        <v>5721240</v>
      </c>
      <c r="Y22" s="27">
        <v>542099</v>
      </c>
      <c r="Z22" s="7">
        <v>9.48</v>
      </c>
      <c r="AA22" s="25">
        <v>22885150</v>
      </c>
    </row>
    <row r="23" spans="1:27" ht="12.75">
      <c r="A23" s="5" t="s">
        <v>50</v>
      </c>
      <c r="B23" s="3"/>
      <c r="C23" s="22"/>
      <c r="D23" s="22"/>
      <c r="E23" s="23">
        <v>14851498</v>
      </c>
      <c r="F23" s="24">
        <v>14851498</v>
      </c>
      <c r="G23" s="24">
        <v>1421668</v>
      </c>
      <c r="H23" s="24">
        <v>1387069</v>
      </c>
      <c r="I23" s="24">
        <v>1339105</v>
      </c>
      <c r="J23" s="24">
        <v>4147842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4147842</v>
      </c>
      <c r="X23" s="24">
        <v>3712740</v>
      </c>
      <c r="Y23" s="24">
        <v>435102</v>
      </c>
      <c r="Z23" s="6">
        <v>11.72</v>
      </c>
      <c r="AA23" s="22">
        <v>14851498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596842526</v>
      </c>
      <c r="F25" s="46">
        <f t="shared" si="4"/>
        <v>596842526</v>
      </c>
      <c r="G25" s="46">
        <f t="shared" si="4"/>
        <v>75141908</v>
      </c>
      <c r="H25" s="46">
        <f t="shared" si="4"/>
        <v>42442987</v>
      </c>
      <c r="I25" s="46">
        <f t="shared" si="4"/>
        <v>50359494</v>
      </c>
      <c r="J25" s="46">
        <f t="shared" si="4"/>
        <v>167944389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167944389</v>
      </c>
      <c r="X25" s="46">
        <f t="shared" si="4"/>
        <v>149210520</v>
      </c>
      <c r="Y25" s="46">
        <f t="shared" si="4"/>
        <v>18733869</v>
      </c>
      <c r="Z25" s="47">
        <f>+IF(X25&lt;&gt;0,+(Y25/X25)*100,0)</f>
        <v>12.555327198109087</v>
      </c>
      <c r="AA25" s="44">
        <f>+AA5+AA9+AA15+AA19+AA24</f>
        <v>596842526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366886000</v>
      </c>
      <c r="F28" s="21">
        <f t="shared" si="5"/>
        <v>366886000</v>
      </c>
      <c r="G28" s="21">
        <f t="shared" si="5"/>
        <v>5804384</v>
      </c>
      <c r="H28" s="21">
        <f t="shared" si="5"/>
        <v>7437126</v>
      </c>
      <c r="I28" s="21">
        <f t="shared" si="5"/>
        <v>9634298</v>
      </c>
      <c r="J28" s="21">
        <f t="shared" si="5"/>
        <v>22875808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22875808</v>
      </c>
      <c r="X28" s="21">
        <f t="shared" si="5"/>
        <v>91721520</v>
      </c>
      <c r="Y28" s="21">
        <f t="shared" si="5"/>
        <v>-68845712</v>
      </c>
      <c r="Z28" s="4">
        <f>+IF(X28&lt;&gt;0,+(Y28/X28)*100,0)</f>
        <v>-75.0594974876125</v>
      </c>
      <c r="AA28" s="19">
        <f>SUM(AA29:AA31)</f>
        <v>366886000</v>
      </c>
    </row>
    <row r="29" spans="1:27" ht="12.75">
      <c r="A29" s="5" t="s">
        <v>33</v>
      </c>
      <c r="B29" s="3"/>
      <c r="C29" s="22"/>
      <c r="D29" s="22"/>
      <c r="E29" s="23">
        <v>149840000</v>
      </c>
      <c r="F29" s="24">
        <v>149840000</v>
      </c>
      <c r="G29" s="24">
        <v>1735650</v>
      </c>
      <c r="H29" s="24">
        <v>3497062</v>
      </c>
      <c r="I29" s="24">
        <v>3995084</v>
      </c>
      <c r="J29" s="24">
        <v>9227796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9227796</v>
      </c>
      <c r="X29" s="24">
        <v>37460010</v>
      </c>
      <c r="Y29" s="24">
        <v>-28232214</v>
      </c>
      <c r="Z29" s="6">
        <v>-75.37</v>
      </c>
      <c r="AA29" s="22">
        <v>149840000</v>
      </c>
    </row>
    <row r="30" spans="1:27" ht="12.75">
      <c r="A30" s="5" t="s">
        <v>34</v>
      </c>
      <c r="B30" s="3"/>
      <c r="C30" s="25"/>
      <c r="D30" s="25"/>
      <c r="E30" s="26">
        <v>195855000</v>
      </c>
      <c r="F30" s="27">
        <v>195855000</v>
      </c>
      <c r="G30" s="27">
        <v>2469705</v>
      </c>
      <c r="H30" s="27">
        <v>2178276</v>
      </c>
      <c r="I30" s="27">
        <v>3484889</v>
      </c>
      <c r="J30" s="27">
        <v>8132870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8132870</v>
      </c>
      <c r="X30" s="27">
        <v>48963750</v>
      </c>
      <c r="Y30" s="27">
        <v>-40830880</v>
      </c>
      <c r="Z30" s="7">
        <v>-83.39</v>
      </c>
      <c r="AA30" s="25">
        <v>195855000</v>
      </c>
    </row>
    <row r="31" spans="1:27" ht="12.75">
      <c r="A31" s="5" t="s">
        <v>35</v>
      </c>
      <c r="B31" s="3"/>
      <c r="C31" s="22"/>
      <c r="D31" s="22"/>
      <c r="E31" s="23">
        <v>21191000</v>
      </c>
      <c r="F31" s="24">
        <v>21191000</v>
      </c>
      <c r="G31" s="24">
        <v>1599029</v>
      </c>
      <c r="H31" s="24">
        <v>1761788</v>
      </c>
      <c r="I31" s="24">
        <v>2154325</v>
      </c>
      <c r="J31" s="24">
        <v>5515142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5515142</v>
      </c>
      <c r="X31" s="24">
        <v>5297760</v>
      </c>
      <c r="Y31" s="24">
        <v>217382</v>
      </c>
      <c r="Z31" s="6">
        <v>4.1</v>
      </c>
      <c r="AA31" s="22">
        <v>21191000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41521652</v>
      </c>
      <c r="F32" s="21">
        <f t="shared" si="6"/>
        <v>41521652</v>
      </c>
      <c r="G32" s="21">
        <f t="shared" si="6"/>
        <v>4689034</v>
      </c>
      <c r="H32" s="21">
        <f t="shared" si="6"/>
        <v>3022060</v>
      </c>
      <c r="I32" s="21">
        <f t="shared" si="6"/>
        <v>6085334</v>
      </c>
      <c r="J32" s="21">
        <f t="shared" si="6"/>
        <v>13796428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13796428</v>
      </c>
      <c r="X32" s="21">
        <f t="shared" si="6"/>
        <v>10380270</v>
      </c>
      <c r="Y32" s="21">
        <f t="shared" si="6"/>
        <v>3416158</v>
      </c>
      <c r="Z32" s="4">
        <f>+IF(X32&lt;&gt;0,+(Y32/X32)*100,0)</f>
        <v>32.91010734788209</v>
      </c>
      <c r="AA32" s="19">
        <f>SUM(AA33:AA37)</f>
        <v>41521652</v>
      </c>
    </row>
    <row r="33" spans="1:27" ht="12.75">
      <c r="A33" s="5" t="s">
        <v>37</v>
      </c>
      <c r="B33" s="3"/>
      <c r="C33" s="22"/>
      <c r="D33" s="22"/>
      <c r="E33" s="23">
        <v>14541000</v>
      </c>
      <c r="F33" s="24">
        <v>14541000</v>
      </c>
      <c r="G33" s="24">
        <v>1724773</v>
      </c>
      <c r="H33" s="24">
        <v>435954</v>
      </c>
      <c r="I33" s="24">
        <v>2842733</v>
      </c>
      <c r="J33" s="24">
        <v>5003460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5003460</v>
      </c>
      <c r="X33" s="24">
        <v>3635250</v>
      </c>
      <c r="Y33" s="24">
        <v>1368210</v>
      </c>
      <c r="Z33" s="6">
        <v>37.64</v>
      </c>
      <c r="AA33" s="22">
        <v>14541000</v>
      </c>
    </row>
    <row r="34" spans="1:27" ht="12.75">
      <c r="A34" s="5" t="s">
        <v>38</v>
      </c>
      <c r="B34" s="3"/>
      <c r="C34" s="22"/>
      <c r="D34" s="22"/>
      <c r="E34" s="23">
        <v>7662000</v>
      </c>
      <c r="F34" s="24">
        <v>7662000</v>
      </c>
      <c r="G34" s="24">
        <v>711750</v>
      </c>
      <c r="H34" s="24">
        <v>602959</v>
      </c>
      <c r="I34" s="24">
        <v>906856</v>
      </c>
      <c r="J34" s="24">
        <v>2221565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2221565</v>
      </c>
      <c r="X34" s="24">
        <v>1915500</v>
      </c>
      <c r="Y34" s="24">
        <v>306065</v>
      </c>
      <c r="Z34" s="6">
        <v>15.98</v>
      </c>
      <c r="AA34" s="22">
        <v>7662000</v>
      </c>
    </row>
    <row r="35" spans="1:27" ht="12.75">
      <c r="A35" s="5" t="s">
        <v>39</v>
      </c>
      <c r="B35" s="3"/>
      <c r="C35" s="22"/>
      <c r="D35" s="22"/>
      <c r="E35" s="23">
        <v>19104000</v>
      </c>
      <c r="F35" s="24">
        <v>19104000</v>
      </c>
      <c r="G35" s="24">
        <v>2051200</v>
      </c>
      <c r="H35" s="24">
        <v>1811264</v>
      </c>
      <c r="I35" s="24">
        <v>2122304</v>
      </c>
      <c r="J35" s="24">
        <v>5984768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5984768</v>
      </c>
      <c r="X35" s="24">
        <v>4776000</v>
      </c>
      <c r="Y35" s="24">
        <v>1208768</v>
      </c>
      <c r="Z35" s="6">
        <v>25.31</v>
      </c>
      <c r="AA35" s="22">
        <v>19104000</v>
      </c>
    </row>
    <row r="36" spans="1:27" ht="12.75">
      <c r="A36" s="5" t="s">
        <v>40</v>
      </c>
      <c r="B36" s="3"/>
      <c r="C36" s="22"/>
      <c r="D36" s="22"/>
      <c r="E36" s="23">
        <v>8230</v>
      </c>
      <c r="F36" s="24">
        <v>8230</v>
      </c>
      <c r="G36" s="24">
        <v>201311</v>
      </c>
      <c r="H36" s="24">
        <v>171883</v>
      </c>
      <c r="I36" s="24">
        <v>213441</v>
      </c>
      <c r="J36" s="24">
        <v>586635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586635</v>
      </c>
      <c r="X36" s="24">
        <v>2010</v>
      </c>
      <c r="Y36" s="24">
        <v>584625</v>
      </c>
      <c r="Z36" s="6">
        <v>29085.82</v>
      </c>
      <c r="AA36" s="22">
        <v>8230</v>
      </c>
    </row>
    <row r="37" spans="1:27" ht="12.75">
      <c r="A37" s="5" t="s">
        <v>41</v>
      </c>
      <c r="B37" s="3"/>
      <c r="C37" s="25"/>
      <c r="D37" s="25"/>
      <c r="E37" s="26">
        <v>206422</v>
      </c>
      <c r="F37" s="27">
        <v>206422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51510</v>
      </c>
      <c r="Y37" s="27">
        <v>-51510</v>
      </c>
      <c r="Z37" s="7">
        <v>-100</v>
      </c>
      <c r="AA37" s="25">
        <v>206422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32410000</v>
      </c>
      <c r="F38" s="21">
        <f t="shared" si="7"/>
        <v>32410000</v>
      </c>
      <c r="G38" s="21">
        <f t="shared" si="7"/>
        <v>2711486</v>
      </c>
      <c r="H38" s="21">
        <f t="shared" si="7"/>
        <v>2387207</v>
      </c>
      <c r="I38" s="21">
        <f t="shared" si="7"/>
        <v>2512755</v>
      </c>
      <c r="J38" s="21">
        <f t="shared" si="7"/>
        <v>7611448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7611448</v>
      </c>
      <c r="X38" s="21">
        <f t="shared" si="7"/>
        <v>8102490</v>
      </c>
      <c r="Y38" s="21">
        <f t="shared" si="7"/>
        <v>-491042</v>
      </c>
      <c r="Z38" s="4">
        <f>+IF(X38&lt;&gt;0,+(Y38/X38)*100,0)</f>
        <v>-6.060383906675602</v>
      </c>
      <c r="AA38" s="19">
        <f>SUM(AA39:AA41)</f>
        <v>32410000</v>
      </c>
    </row>
    <row r="39" spans="1:27" ht="12.75">
      <c r="A39" s="5" t="s">
        <v>43</v>
      </c>
      <c r="B39" s="3"/>
      <c r="C39" s="22"/>
      <c r="D39" s="22"/>
      <c r="E39" s="23">
        <v>4363000</v>
      </c>
      <c r="F39" s="24">
        <v>4363000</v>
      </c>
      <c r="G39" s="24">
        <v>620755</v>
      </c>
      <c r="H39" s="24">
        <v>692289</v>
      </c>
      <c r="I39" s="24">
        <v>513840</v>
      </c>
      <c r="J39" s="24">
        <v>1826884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1826884</v>
      </c>
      <c r="X39" s="24">
        <v>1090740</v>
      </c>
      <c r="Y39" s="24">
        <v>736144</v>
      </c>
      <c r="Z39" s="6">
        <v>67.49</v>
      </c>
      <c r="AA39" s="22">
        <v>4363000</v>
      </c>
    </row>
    <row r="40" spans="1:27" ht="12.75">
      <c r="A40" s="5" t="s">
        <v>44</v>
      </c>
      <c r="B40" s="3"/>
      <c r="C40" s="22"/>
      <c r="D40" s="22"/>
      <c r="E40" s="23">
        <v>28047000</v>
      </c>
      <c r="F40" s="24">
        <v>28047000</v>
      </c>
      <c r="G40" s="24">
        <v>2090731</v>
      </c>
      <c r="H40" s="24">
        <v>1694918</v>
      </c>
      <c r="I40" s="24">
        <v>1998915</v>
      </c>
      <c r="J40" s="24">
        <v>5784564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5784564</v>
      </c>
      <c r="X40" s="24">
        <v>7011750</v>
      </c>
      <c r="Y40" s="24">
        <v>-1227186</v>
      </c>
      <c r="Z40" s="6">
        <v>-17.5</v>
      </c>
      <c r="AA40" s="22">
        <v>28047000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485177348</v>
      </c>
      <c r="F42" s="21">
        <f t="shared" si="8"/>
        <v>485177348</v>
      </c>
      <c r="G42" s="21">
        <f t="shared" si="8"/>
        <v>48289929</v>
      </c>
      <c r="H42" s="21">
        <f t="shared" si="8"/>
        <v>59298238</v>
      </c>
      <c r="I42" s="21">
        <f t="shared" si="8"/>
        <v>14988383</v>
      </c>
      <c r="J42" s="21">
        <f t="shared" si="8"/>
        <v>122576550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122576550</v>
      </c>
      <c r="X42" s="21">
        <f t="shared" si="8"/>
        <v>121294230</v>
      </c>
      <c r="Y42" s="21">
        <f t="shared" si="8"/>
        <v>1282320</v>
      </c>
      <c r="Z42" s="4">
        <f>+IF(X42&lt;&gt;0,+(Y42/X42)*100,0)</f>
        <v>1.0571978568147884</v>
      </c>
      <c r="AA42" s="19">
        <f>SUM(AA43:AA46)</f>
        <v>485177348</v>
      </c>
    </row>
    <row r="43" spans="1:27" ht="12.75">
      <c r="A43" s="5" t="s">
        <v>47</v>
      </c>
      <c r="B43" s="3"/>
      <c r="C43" s="22"/>
      <c r="D43" s="22"/>
      <c r="E43" s="23">
        <v>438567000</v>
      </c>
      <c r="F43" s="24">
        <v>438567000</v>
      </c>
      <c r="G43" s="24">
        <v>44355532</v>
      </c>
      <c r="H43" s="24">
        <v>50432749</v>
      </c>
      <c r="I43" s="24">
        <v>8841097</v>
      </c>
      <c r="J43" s="24">
        <v>103629378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103629378</v>
      </c>
      <c r="X43" s="24">
        <v>109641750</v>
      </c>
      <c r="Y43" s="24">
        <v>-6012372</v>
      </c>
      <c r="Z43" s="6">
        <v>-5.48</v>
      </c>
      <c r="AA43" s="22">
        <v>438567000</v>
      </c>
    </row>
    <row r="44" spans="1:27" ht="12.75">
      <c r="A44" s="5" t="s">
        <v>48</v>
      </c>
      <c r="B44" s="3"/>
      <c r="C44" s="22"/>
      <c r="D44" s="22"/>
      <c r="E44" s="23">
        <v>18598348</v>
      </c>
      <c r="F44" s="24">
        <v>18598348</v>
      </c>
      <c r="G44" s="24">
        <v>1319177</v>
      </c>
      <c r="H44" s="24">
        <v>6273903</v>
      </c>
      <c r="I44" s="24">
        <v>2796222</v>
      </c>
      <c r="J44" s="24">
        <v>10389302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10389302</v>
      </c>
      <c r="X44" s="24">
        <v>4649490</v>
      </c>
      <c r="Y44" s="24">
        <v>5739812</v>
      </c>
      <c r="Z44" s="6">
        <v>123.45</v>
      </c>
      <c r="AA44" s="22">
        <v>18598348</v>
      </c>
    </row>
    <row r="45" spans="1:27" ht="12.75">
      <c r="A45" s="5" t="s">
        <v>49</v>
      </c>
      <c r="B45" s="3"/>
      <c r="C45" s="25"/>
      <c r="D45" s="25"/>
      <c r="E45" s="26">
        <v>8439000</v>
      </c>
      <c r="F45" s="27">
        <v>8439000</v>
      </c>
      <c r="G45" s="27">
        <v>1040661</v>
      </c>
      <c r="H45" s="27">
        <v>1112216</v>
      </c>
      <c r="I45" s="27">
        <v>1259125</v>
      </c>
      <c r="J45" s="27">
        <v>3412002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3412002</v>
      </c>
      <c r="X45" s="27">
        <v>2109750</v>
      </c>
      <c r="Y45" s="27">
        <v>1302252</v>
      </c>
      <c r="Z45" s="7">
        <v>61.73</v>
      </c>
      <c r="AA45" s="25">
        <v>8439000</v>
      </c>
    </row>
    <row r="46" spans="1:27" ht="12.75">
      <c r="A46" s="5" t="s">
        <v>50</v>
      </c>
      <c r="B46" s="3"/>
      <c r="C46" s="22"/>
      <c r="D46" s="22"/>
      <c r="E46" s="23">
        <v>19573000</v>
      </c>
      <c r="F46" s="24">
        <v>19573000</v>
      </c>
      <c r="G46" s="24">
        <v>1574559</v>
      </c>
      <c r="H46" s="24">
        <v>1479370</v>
      </c>
      <c r="I46" s="24">
        <v>2091939</v>
      </c>
      <c r="J46" s="24">
        <v>5145868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5145868</v>
      </c>
      <c r="X46" s="24">
        <v>4893240</v>
      </c>
      <c r="Y46" s="24">
        <v>252628</v>
      </c>
      <c r="Z46" s="6">
        <v>5.16</v>
      </c>
      <c r="AA46" s="22">
        <v>19573000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925995000</v>
      </c>
      <c r="F48" s="46">
        <f t="shared" si="9"/>
        <v>925995000</v>
      </c>
      <c r="G48" s="46">
        <f t="shared" si="9"/>
        <v>61494833</v>
      </c>
      <c r="H48" s="46">
        <f t="shared" si="9"/>
        <v>72144631</v>
      </c>
      <c r="I48" s="46">
        <f t="shared" si="9"/>
        <v>33220770</v>
      </c>
      <c r="J48" s="46">
        <f t="shared" si="9"/>
        <v>166860234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166860234</v>
      </c>
      <c r="X48" s="46">
        <f t="shared" si="9"/>
        <v>231498510</v>
      </c>
      <c r="Y48" s="46">
        <f t="shared" si="9"/>
        <v>-64638276</v>
      </c>
      <c r="Z48" s="47">
        <f>+IF(X48&lt;&gt;0,+(Y48/X48)*100,0)</f>
        <v>-27.9216812237798</v>
      </c>
      <c r="AA48" s="44">
        <f>+AA28+AA32+AA38+AA42+AA47</f>
        <v>925995000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-329152474</v>
      </c>
      <c r="F49" s="50">
        <f t="shared" si="10"/>
        <v>-329152474</v>
      </c>
      <c r="G49" s="50">
        <f t="shared" si="10"/>
        <v>13647075</v>
      </c>
      <c r="H49" s="50">
        <f t="shared" si="10"/>
        <v>-29701644</v>
      </c>
      <c r="I49" s="50">
        <f t="shared" si="10"/>
        <v>17138724</v>
      </c>
      <c r="J49" s="50">
        <f t="shared" si="10"/>
        <v>1084155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1084155</v>
      </c>
      <c r="X49" s="50">
        <f>IF(F25=F48,0,X25-X48)</f>
        <v>-82287990</v>
      </c>
      <c r="Y49" s="50">
        <f t="shared" si="10"/>
        <v>83372145</v>
      </c>
      <c r="Z49" s="51">
        <f>+IF(X49&lt;&gt;0,+(Y49/X49)*100,0)</f>
        <v>-101.3175130416966</v>
      </c>
      <c r="AA49" s="48">
        <f>+AA25-AA48</f>
        <v>-329152474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67582386</v>
      </c>
      <c r="F5" s="21">
        <f t="shared" si="0"/>
        <v>67582386</v>
      </c>
      <c r="G5" s="21">
        <f t="shared" si="0"/>
        <v>0</v>
      </c>
      <c r="H5" s="21">
        <f t="shared" si="0"/>
        <v>4228003</v>
      </c>
      <c r="I5" s="21">
        <f t="shared" si="0"/>
        <v>2422025</v>
      </c>
      <c r="J5" s="21">
        <f t="shared" si="0"/>
        <v>6650028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6650028</v>
      </c>
      <c r="X5" s="21">
        <f t="shared" si="0"/>
        <v>16895595</v>
      </c>
      <c r="Y5" s="21">
        <f t="shared" si="0"/>
        <v>-10245567</v>
      </c>
      <c r="Z5" s="4">
        <f>+IF(X5&lt;&gt;0,+(Y5/X5)*100,0)</f>
        <v>-60.64046279518419</v>
      </c>
      <c r="AA5" s="19">
        <f>SUM(AA6:AA8)</f>
        <v>67582386</v>
      </c>
    </row>
    <row r="6" spans="1:27" ht="12.75">
      <c r="A6" s="5" t="s">
        <v>33</v>
      </c>
      <c r="B6" s="3"/>
      <c r="C6" s="22"/>
      <c r="D6" s="22"/>
      <c r="E6" s="23">
        <v>31448905</v>
      </c>
      <c r="F6" s="24">
        <v>31448905</v>
      </c>
      <c r="G6" s="24"/>
      <c r="H6" s="24">
        <v>14049</v>
      </c>
      <c r="I6" s="24">
        <v>4244</v>
      </c>
      <c r="J6" s="24">
        <v>18293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18293</v>
      </c>
      <c r="X6" s="24">
        <v>7862226</v>
      </c>
      <c r="Y6" s="24">
        <v>-7843933</v>
      </c>
      <c r="Z6" s="6">
        <v>-99.77</v>
      </c>
      <c r="AA6" s="22">
        <v>31448905</v>
      </c>
    </row>
    <row r="7" spans="1:27" ht="12.75">
      <c r="A7" s="5" t="s">
        <v>34</v>
      </c>
      <c r="B7" s="3"/>
      <c r="C7" s="25"/>
      <c r="D7" s="25"/>
      <c r="E7" s="26">
        <v>35944239</v>
      </c>
      <c r="F7" s="27">
        <v>35944239</v>
      </c>
      <c r="G7" s="27"/>
      <c r="H7" s="27">
        <v>4213954</v>
      </c>
      <c r="I7" s="27">
        <v>2417781</v>
      </c>
      <c r="J7" s="27">
        <v>6631735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6631735</v>
      </c>
      <c r="X7" s="27">
        <v>8986059</v>
      </c>
      <c r="Y7" s="27">
        <v>-2354324</v>
      </c>
      <c r="Z7" s="7">
        <v>-26.2</v>
      </c>
      <c r="AA7" s="25">
        <v>35944239</v>
      </c>
    </row>
    <row r="8" spans="1:27" ht="12.75">
      <c r="A8" s="5" t="s">
        <v>35</v>
      </c>
      <c r="B8" s="3"/>
      <c r="C8" s="22"/>
      <c r="D8" s="22"/>
      <c r="E8" s="23">
        <v>189242</v>
      </c>
      <c r="F8" s="24">
        <v>189242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47310</v>
      </c>
      <c r="Y8" s="24">
        <v>-47310</v>
      </c>
      <c r="Z8" s="6">
        <v>-100</v>
      </c>
      <c r="AA8" s="22">
        <v>189242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1812273</v>
      </c>
      <c r="F9" s="21">
        <f t="shared" si="1"/>
        <v>1812273</v>
      </c>
      <c r="G9" s="21">
        <f t="shared" si="1"/>
        <v>0</v>
      </c>
      <c r="H9" s="21">
        <f t="shared" si="1"/>
        <v>15020</v>
      </c>
      <c r="I9" s="21">
        <f t="shared" si="1"/>
        <v>9631</v>
      </c>
      <c r="J9" s="21">
        <f t="shared" si="1"/>
        <v>24651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24651</v>
      </c>
      <c r="X9" s="21">
        <f t="shared" si="1"/>
        <v>453069</v>
      </c>
      <c r="Y9" s="21">
        <f t="shared" si="1"/>
        <v>-428418</v>
      </c>
      <c r="Z9" s="4">
        <f>+IF(X9&lt;&gt;0,+(Y9/X9)*100,0)</f>
        <v>-94.55910689100335</v>
      </c>
      <c r="AA9" s="19">
        <f>SUM(AA10:AA14)</f>
        <v>1812273</v>
      </c>
    </row>
    <row r="10" spans="1:27" ht="12.75">
      <c r="A10" s="5" t="s">
        <v>37</v>
      </c>
      <c r="B10" s="3"/>
      <c r="C10" s="22"/>
      <c r="D10" s="22"/>
      <c r="E10" s="23">
        <v>171370</v>
      </c>
      <c r="F10" s="24">
        <v>171370</v>
      </c>
      <c r="G10" s="24"/>
      <c r="H10" s="24">
        <v>15020</v>
      </c>
      <c r="I10" s="24">
        <v>9631</v>
      </c>
      <c r="J10" s="24">
        <v>24651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24651</v>
      </c>
      <c r="X10" s="24">
        <v>42843</v>
      </c>
      <c r="Y10" s="24">
        <v>-18192</v>
      </c>
      <c r="Z10" s="6">
        <v>-42.46</v>
      </c>
      <c r="AA10" s="22">
        <v>171370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1640903</v>
      </c>
      <c r="F12" s="24">
        <v>1640903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410226</v>
      </c>
      <c r="Y12" s="24">
        <v>-410226</v>
      </c>
      <c r="Z12" s="6">
        <v>-100</v>
      </c>
      <c r="AA12" s="22">
        <v>1640903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4371199</v>
      </c>
      <c r="F15" s="21">
        <f t="shared" si="2"/>
        <v>4371199</v>
      </c>
      <c r="G15" s="21">
        <f t="shared" si="2"/>
        <v>0</v>
      </c>
      <c r="H15" s="21">
        <f t="shared" si="2"/>
        <v>368653</v>
      </c>
      <c r="I15" s="21">
        <f t="shared" si="2"/>
        <v>304560</v>
      </c>
      <c r="J15" s="21">
        <f t="shared" si="2"/>
        <v>673213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673213</v>
      </c>
      <c r="X15" s="21">
        <f t="shared" si="2"/>
        <v>1092801</v>
      </c>
      <c r="Y15" s="21">
        <f t="shared" si="2"/>
        <v>-419588</v>
      </c>
      <c r="Z15" s="4">
        <f>+IF(X15&lt;&gt;0,+(Y15/X15)*100,0)</f>
        <v>-38.395645684804464</v>
      </c>
      <c r="AA15" s="19">
        <f>SUM(AA16:AA18)</f>
        <v>4371199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4371199</v>
      </c>
      <c r="F17" s="24">
        <v>4371199</v>
      </c>
      <c r="G17" s="24"/>
      <c r="H17" s="24">
        <v>368653</v>
      </c>
      <c r="I17" s="24">
        <v>304560</v>
      </c>
      <c r="J17" s="24">
        <v>673213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673213</v>
      </c>
      <c r="X17" s="24">
        <v>1092801</v>
      </c>
      <c r="Y17" s="24">
        <v>-419588</v>
      </c>
      <c r="Z17" s="6">
        <v>-38.4</v>
      </c>
      <c r="AA17" s="22">
        <v>4371199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108517894</v>
      </c>
      <c r="F19" s="21">
        <f t="shared" si="3"/>
        <v>108517894</v>
      </c>
      <c r="G19" s="21">
        <f t="shared" si="3"/>
        <v>0</v>
      </c>
      <c r="H19" s="21">
        <f t="shared" si="3"/>
        <v>7982445</v>
      </c>
      <c r="I19" s="21">
        <f t="shared" si="3"/>
        <v>6135651</v>
      </c>
      <c r="J19" s="21">
        <f t="shared" si="3"/>
        <v>14118096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14118096</v>
      </c>
      <c r="X19" s="21">
        <f t="shared" si="3"/>
        <v>27129477</v>
      </c>
      <c r="Y19" s="21">
        <f t="shared" si="3"/>
        <v>-13011381</v>
      </c>
      <c r="Z19" s="4">
        <f>+IF(X19&lt;&gt;0,+(Y19/X19)*100,0)</f>
        <v>-47.960309002639455</v>
      </c>
      <c r="AA19" s="19">
        <f>SUM(AA20:AA23)</f>
        <v>108517894</v>
      </c>
    </row>
    <row r="20" spans="1:27" ht="12.75">
      <c r="A20" s="5" t="s">
        <v>47</v>
      </c>
      <c r="B20" s="3"/>
      <c r="C20" s="22"/>
      <c r="D20" s="22"/>
      <c r="E20" s="23">
        <v>64567365</v>
      </c>
      <c r="F20" s="24">
        <v>64567365</v>
      </c>
      <c r="G20" s="24"/>
      <c r="H20" s="24">
        <v>4250969</v>
      </c>
      <c r="I20" s="24">
        <v>3162060</v>
      </c>
      <c r="J20" s="24">
        <v>7413029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7413029</v>
      </c>
      <c r="X20" s="24">
        <v>16141842</v>
      </c>
      <c r="Y20" s="24">
        <v>-8728813</v>
      </c>
      <c r="Z20" s="6">
        <v>-54.08</v>
      </c>
      <c r="AA20" s="22">
        <v>64567365</v>
      </c>
    </row>
    <row r="21" spans="1:27" ht="12.75">
      <c r="A21" s="5" t="s">
        <v>48</v>
      </c>
      <c r="B21" s="3"/>
      <c r="C21" s="22"/>
      <c r="D21" s="22"/>
      <c r="E21" s="23">
        <v>21560240</v>
      </c>
      <c r="F21" s="24">
        <v>21560240</v>
      </c>
      <c r="G21" s="24"/>
      <c r="H21" s="24">
        <v>1479815</v>
      </c>
      <c r="I21" s="24">
        <v>1241990</v>
      </c>
      <c r="J21" s="24">
        <v>2721805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2721805</v>
      </c>
      <c r="X21" s="24">
        <v>5390061</v>
      </c>
      <c r="Y21" s="24">
        <v>-2668256</v>
      </c>
      <c r="Z21" s="6">
        <v>-49.5</v>
      </c>
      <c r="AA21" s="22">
        <v>21560240</v>
      </c>
    </row>
    <row r="22" spans="1:27" ht="12.75">
      <c r="A22" s="5" t="s">
        <v>49</v>
      </c>
      <c r="B22" s="3"/>
      <c r="C22" s="25"/>
      <c r="D22" s="25"/>
      <c r="E22" s="26">
        <v>15180693</v>
      </c>
      <c r="F22" s="27">
        <v>15180693</v>
      </c>
      <c r="G22" s="27"/>
      <c r="H22" s="27">
        <v>1390417</v>
      </c>
      <c r="I22" s="27">
        <v>1248247</v>
      </c>
      <c r="J22" s="27">
        <v>2638664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2638664</v>
      </c>
      <c r="X22" s="27">
        <v>3795174</v>
      </c>
      <c r="Y22" s="27">
        <v>-1156510</v>
      </c>
      <c r="Z22" s="7">
        <v>-30.47</v>
      </c>
      <c r="AA22" s="25">
        <v>15180693</v>
      </c>
    </row>
    <row r="23" spans="1:27" ht="12.75">
      <c r="A23" s="5" t="s">
        <v>50</v>
      </c>
      <c r="B23" s="3"/>
      <c r="C23" s="22"/>
      <c r="D23" s="22"/>
      <c r="E23" s="23">
        <v>7209596</v>
      </c>
      <c r="F23" s="24">
        <v>7209596</v>
      </c>
      <c r="G23" s="24"/>
      <c r="H23" s="24">
        <v>861244</v>
      </c>
      <c r="I23" s="24">
        <v>483354</v>
      </c>
      <c r="J23" s="24">
        <v>1344598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1344598</v>
      </c>
      <c r="X23" s="24">
        <v>1802400</v>
      </c>
      <c r="Y23" s="24">
        <v>-457802</v>
      </c>
      <c r="Z23" s="6">
        <v>-25.4</v>
      </c>
      <c r="AA23" s="22">
        <v>7209596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182283752</v>
      </c>
      <c r="F25" s="46">
        <f t="shared" si="4"/>
        <v>182283752</v>
      </c>
      <c r="G25" s="46">
        <f t="shared" si="4"/>
        <v>0</v>
      </c>
      <c r="H25" s="46">
        <f t="shared" si="4"/>
        <v>12594121</v>
      </c>
      <c r="I25" s="46">
        <f t="shared" si="4"/>
        <v>8871867</v>
      </c>
      <c r="J25" s="46">
        <f t="shared" si="4"/>
        <v>21465988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21465988</v>
      </c>
      <c r="X25" s="46">
        <f t="shared" si="4"/>
        <v>45570942</v>
      </c>
      <c r="Y25" s="46">
        <f t="shared" si="4"/>
        <v>-24104954</v>
      </c>
      <c r="Z25" s="47">
        <f>+IF(X25&lt;&gt;0,+(Y25/X25)*100,0)</f>
        <v>-52.895448156415114</v>
      </c>
      <c r="AA25" s="44">
        <f>+AA5+AA9+AA15+AA19+AA24</f>
        <v>182283752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90267424</v>
      </c>
      <c r="F28" s="21">
        <f t="shared" si="5"/>
        <v>90267424</v>
      </c>
      <c r="G28" s="21">
        <f t="shared" si="5"/>
        <v>0</v>
      </c>
      <c r="H28" s="21">
        <f t="shared" si="5"/>
        <v>4110814</v>
      </c>
      <c r="I28" s="21">
        <f t="shared" si="5"/>
        <v>1163411</v>
      </c>
      <c r="J28" s="21">
        <f t="shared" si="5"/>
        <v>5274225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5274225</v>
      </c>
      <c r="X28" s="21">
        <f t="shared" si="5"/>
        <v>22566858</v>
      </c>
      <c r="Y28" s="21">
        <f t="shared" si="5"/>
        <v>-17292633</v>
      </c>
      <c r="Z28" s="4">
        <f>+IF(X28&lt;&gt;0,+(Y28/X28)*100,0)</f>
        <v>-76.62844778834518</v>
      </c>
      <c r="AA28" s="19">
        <f>SUM(AA29:AA31)</f>
        <v>90267424</v>
      </c>
    </row>
    <row r="29" spans="1:27" ht="12.75">
      <c r="A29" s="5" t="s">
        <v>33</v>
      </c>
      <c r="B29" s="3"/>
      <c r="C29" s="22"/>
      <c r="D29" s="22"/>
      <c r="E29" s="23">
        <v>14273563</v>
      </c>
      <c r="F29" s="24">
        <v>14273563</v>
      </c>
      <c r="G29" s="24"/>
      <c r="H29" s="24">
        <v>1228400</v>
      </c>
      <c r="I29" s="24">
        <v>526596</v>
      </c>
      <c r="J29" s="24">
        <v>1754996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1754996</v>
      </c>
      <c r="X29" s="24">
        <v>3568392</v>
      </c>
      <c r="Y29" s="24">
        <v>-1813396</v>
      </c>
      <c r="Z29" s="6">
        <v>-50.82</v>
      </c>
      <c r="AA29" s="22">
        <v>14273563</v>
      </c>
    </row>
    <row r="30" spans="1:27" ht="12.75">
      <c r="A30" s="5" t="s">
        <v>34</v>
      </c>
      <c r="B30" s="3"/>
      <c r="C30" s="25"/>
      <c r="D30" s="25"/>
      <c r="E30" s="26">
        <v>63151874</v>
      </c>
      <c r="F30" s="27">
        <v>63151874</v>
      </c>
      <c r="G30" s="27"/>
      <c r="H30" s="27">
        <v>2053291</v>
      </c>
      <c r="I30" s="27">
        <v>251861</v>
      </c>
      <c r="J30" s="27">
        <v>2305152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2305152</v>
      </c>
      <c r="X30" s="27">
        <v>15787968</v>
      </c>
      <c r="Y30" s="27">
        <v>-13482816</v>
      </c>
      <c r="Z30" s="7">
        <v>-85.4</v>
      </c>
      <c r="AA30" s="25">
        <v>63151874</v>
      </c>
    </row>
    <row r="31" spans="1:27" ht="12.75">
      <c r="A31" s="5" t="s">
        <v>35</v>
      </c>
      <c r="B31" s="3"/>
      <c r="C31" s="22"/>
      <c r="D31" s="22"/>
      <c r="E31" s="23">
        <v>12841987</v>
      </c>
      <c r="F31" s="24">
        <v>12841987</v>
      </c>
      <c r="G31" s="24"/>
      <c r="H31" s="24">
        <v>829123</v>
      </c>
      <c r="I31" s="24">
        <v>384954</v>
      </c>
      <c r="J31" s="24">
        <v>1214077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1214077</v>
      </c>
      <c r="X31" s="24">
        <v>3210498</v>
      </c>
      <c r="Y31" s="24">
        <v>-1996421</v>
      </c>
      <c r="Z31" s="6">
        <v>-62.18</v>
      </c>
      <c r="AA31" s="22">
        <v>12841987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14306647</v>
      </c>
      <c r="F32" s="21">
        <f t="shared" si="6"/>
        <v>14306647</v>
      </c>
      <c r="G32" s="21">
        <f t="shared" si="6"/>
        <v>0</v>
      </c>
      <c r="H32" s="21">
        <f t="shared" si="6"/>
        <v>973887</v>
      </c>
      <c r="I32" s="21">
        <f t="shared" si="6"/>
        <v>35447</v>
      </c>
      <c r="J32" s="21">
        <f t="shared" si="6"/>
        <v>1009334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1009334</v>
      </c>
      <c r="X32" s="21">
        <f t="shared" si="6"/>
        <v>3576663</v>
      </c>
      <c r="Y32" s="21">
        <f t="shared" si="6"/>
        <v>-2567329</v>
      </c>
      <c r="Z32" s="4">
        <f>+IF(X32&lt;&gt;0,+(Y32/X32)*100,0)</f>
        <v>-71.78000834856401</v>
      </c>
      <c r="AA32" s="19">
        <f>SUM(AA33:AA37)</f>
        <v>14306647</v>
      </c>
    </row>
    <row r="33" spans="1:27" ht="12.75">
      <c r="A33" s="5" t="s">
        <v>37</v>
      </c>
      <c r="B33" s="3"/>
      <c r="C33" s="22"/>
      <c r="D33" s="22"/>
      <c r="E33" s="23">
        <v>11471758</v>
      </c>
      <c r="F33" s="24">
        <v>11471758</v>
      </c>
      <c r="G33" s="24"/>
      <c r="H33" s="24">
        <v>973887</v>
      </c>
      <c r="I33" s="24">
        <v>35447</v>
      </c>
      <c r="J33" s="24">
        <v>1009334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1009334</v>
      </c>
      <c r="X33" s="24">
        <v>2867940</v>
      </c>
      <c r="Y33" s="24">
        <v>-1858606</v>
      </c>
      <c r="Z33" s="6">
        <v>-64.81</v>
      </c>
      <c r="AA33" s="22">
        <v>11471758</v>
      </c>
    </row>
    <row r="34" spans="1:27" ht="12.75">
      <c r="A34" s="5" t="s">
        <v>38</v>
      </c>
      <c r="B34" s="3"/>
      <c r="C34" s="22"/>
      <c r="D34" s="22"/>
      <c r="E34" s="23">
        <v>234644</v>
      </c>
      <c r="F34" s="24">
        <v>234644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58662</v>
      </c>
      <c r="Y34" s="24">
        <v>-58662</v>
      </c>
      <c r="Z34" s="6">
        <v>-100</v>
      </c>
      <c r="AA34" s="22">
        <v>234644</v>
      </c>
    </row>
    <row r="35" spans="1:27" ht="12.75">
      <c r="A35" s="5" t="s">
        <v>39</v>
      </c>
      <c r="B35" s="3"/>
      <c r="C35" s="22"/>
      <c r="D35" s="22"/>
      <c r="E35" s="23">
        <v>2600245</v>
      </c>
      <c r="F35" s="24">
        <v>2600245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650061</v>
      </c>
      <c r="Y35" s="24">
        <v>-650061</v>
      </c>
      <c r="Z35" s="6">
        <v>-100</v>
      </c>
      <c r="AA35" s="22">
        <v>2600245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12698415</v>
      </c>
      <c r="F38" s="21">
        <f t="shared" si="7"/>
        <v>12698415</v>
      </c>
      <c r="G38" s="21">
        <f t="shared" si="7"/>
        <v>0</v>
      </c>
      <c r="H38" s="21">
        <f t="shared" si="7"/>
        <v>1065307</v>
      </c>
      <c r="I38" s="21">
        <f t="shared" si="7"/>
        <v>110008</v>
      </c>
      <c r="J38" s="21">
        <f t="shared" si="7"/>
        <v>1175315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1175315</v>
      </c>
      <c r="X38" s="21">
        <f t="shared" si="7"/>
        <v>3174606</v>
      </c>
      <c r="Y38" s="21">
        <f t="shared" si="7"/>
        <v>-1999291</v>
      </c>
      <c r="Z38" s="4">
        <f>+IF(X38&lt;&gt;0,+(Y38/X38)*100,0)</f>
        <v>-62.9776104499267</v>
      </c>
      <c r="AA38" s="19">
        <f>SUM(AA39:AA41)</f>
        <v>12698415</v>
      </c>
    </row>
    <row r="39" spans="1:27" ht="12.75">
      <c r="A39" s="5" t="s">
        <v>43</v>
      </c>
      <c r="B39" s="3"/>
      <c r="C39" s="22"/>
      <c r="D39" s="22"/>
      <c r="E39" s="23">
        <v>3090500</v>
      </c>
      <c r="F39" s="24">
        <v>3090500</v>
      </c>
      <c r="G39" s="24"/>
      <c r="H39" s="24">
        <v>185887</v>
      </c>
      <c r="I39" s="24">
        <v>3563</v>
      </c>
      <c r="J39" s="24">
        <v>189450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189450</v>
      </c>
      <c r="X39" s="24">
        <v>772626</v>
      </c>
      <c r="Y39" s="24">
        <v>-583176</v>
      </c>
      <c r="Z39" s="6">
        <v>-75.48</v>
      </c>
      <c r="AA39" s="22">
        <v>3090500</v>
      </c>
    </row>
    <row r="40" spans="1:27" ht="12.75">
      <c r="A40" s="5" t="s">
        <v>44</v>
      </c>
      <c r="B40" s="3"/>
      <c r="C40" s="22"/>
      <c r="D40" s="22"/>
      <c r="E40" s="23">
        <v>9607915</v>
      </c>
      <c r="F40" s="24">
        <v>9607915</v>
      </c>
      <c r="G40" s="24"/>
      <c r="H40" s="24">
        <v>879420</v>
      </c>
      <c r="I40" s="24">
        <v>106445</v>
      </c>
      <c r="J40" s="24">
        <v>985865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985865</v>
      </c>
      <c r="X40" s="24">
        <v>2401980</v>
      </c>
      <c r="Y40" s="24">
        <v>-1416115</v>
      </c>
      <c r="Z40" s="6">
        <v>-58.96</v>
      </c>
      <c r="AA40" s="22">
        <v>9607915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91217128</v>
      </c>
      <c r="F42" s="21">
        <f t="shared" si="8"/>
        <v>91217128</v>
      </c>
      <c r="G42" s="21">
        <f t="shared" si="8"/>
        <v>0</v>
      </c>
      <c r="H42" s="21">
        <f t="shared" si="8"/>
        <v>9357884</v>
      </c>
      <c r="I42" s="21">
        <f t="shared" si="8"/>
        <v>8908561</v>
      </c>
      <c r="J42" s="21">
        <f t="shared" si="8"/>
        <v>18266445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18266445</v>
      </c>
      <c r="X42" s="21">
        <f t="shared" si="8"/>
        <v>23407700</v>
      </c>
      <c r="Y42" s="21">
        <f t="shared" si="8"/>
        <v>-5141255</v>
      </c>
      <c r="Z42" s="4">
        <f>+IF(X42&lt;&gt;0,+(Y42/X42)*100,0)</f>
        <v>-21.963947760779572</v>
      </c>
      <c r="AA42" s="19">
        <f>SUM(AA43:AA46)</f>
        <v>91217128</v>
      </c>
    </row>
    <row r="43" spans="1:27" ht="12.75">
      <c r="A43" s="5" t="s">
        <v>47</v>
      </c>
      <c r="B43" s="3"/>
      <c r="C43" s="22"/>
      <c r="D43" s="22"/>
      <c r="E43" s="23">
        <v>63035399</v>
      </c>
      <c r="F43" s="24">
        <v>63035399</v>
      </c>
      <c r="G43" s="24"/>
      <c r="H43" s="24">
        <v>7668901</v>
      </c>
      <c r="I43" s="24">
        <v>8610798</v>
      </c>
      <c r="J43" s="24">
        <v>16279699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16279699</v>
      </c>
      <c r="X43" s="24">
        <v>16205879</v>
      </c>
      <c r="Y43" s="24">
        <v>73820</v>
      </c>
      <c r="Z43" s="6">
        <v>0.46</v>
      </c>
      <c r="AA43" s="22">
        <v>63035399</v>
      </c>
    </row>
    <row r="44" spans="1:27" ht="12.75">
      <c r="A44" s="5" t="s">
        <v>48</v>
      </c>
      <c r="B44" s="3"/>
      <c r="C44" s="22"/>
      <c r="D44" s="22"/>
      <c r="E44" s="23">
        <v>13737778</v>
      </c>
      <c r="F44" s="24">
        <v>13737778</v>
      </c>
      <c r="G44" s="24"/>
      <c r="H44" s="24">
        <v>800567</v>
      </c>
      <c r="I44" s="24">
        <v>267405</v>
      </c>
      <c r="J44" s="24">
        <v>1067972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1067972</v>
      </c>
      <c r="X44" s="24">
        <v>3508522</v>
      </c>
      <c r="Y44" s="24">
        <v>-2440550</v>
      </c>
      <c r="Z44" s="6">
        <v>-69.56</v>
      </c>
      <c r="AA44" s="22">
        <v>13737778</v>
      </c>
    </row>
    <row r="45" spans="1:27" ht="12.75">
      <c r="A45" s="5" t="s">
        <v>49</v>
      </c>
      <c r="B45" s="3"/>
      <c r="C45" s="25"/>
      <c r="D45" s="25"/>
      <c r="E45" s="26">
        <v>8131995</v>
      </c>
      <c r="F45" s="27">
        <v>8131995</v>
      </c>
      <c r="G45" s="27"/>
      <c r="H45" s="27">
        <v>651007</v>
      </c>
      <c r="I45" s="27">
        <v>5333</v>
      </c>
      <c r="J45" s="27">
        <v>656340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656340</v>
      </c>
      <c r="X45" s="27">
        <v>2078896</v>
      </c>
      <c r="Y45" s="27">
        <v>-1422556</v>
      </c>
      <c r="Z45" s="7">
        <v>-68.43</v>
      </c>
      <c r="AA45" s="25">
        <v>8131995</v>
      </c>
    </row>
    <row r="46" spans="1:27" ht="12.75">
      <c r="A46" s="5" t="s">
        <v>50</v>
      </c>
      <c r="B46" s="3"/>
      <c r="C46" s="22"/>
      <c r="D46" s="22"/>
      <c r="E46" s="23">
        <v>6311956</v>
      </c>
      <c r="F46" s="24">
        <v>6311956</v>
      </c>
      <c r="G46" s="24"/>
      <c r="H46" s="24">
        <v>237409</v>
      </c>
      <c r="I46" s="24">
        <v>25025</v>
      </c>
      <c r="J46" s="24">
        <v>262434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262434</v>
      </c>
      <c r="X46" s="24">
        <v>1614403</v>
      </c>
      <c r="Y46" s="24">
        <v>-1351969</v>
      </c>
      <c r="Z46" s="6">
        <v>-83.74</v>
      </c>
      <c r="AA46" s="22">
        <v>6311956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208489614</v>
      </c>
      <c r="F48" s="46">
        <f t="shared" si="9"/>
        <v>208489614</v>
      </c>
      <c r="G48" s="46">
        <f t="shared" si="9"/>
        <v>0</v>
      </c>
      <c r="H48" s="46">
        <f t="shared" si="9"/>
        <v>15507892</v>
      </c>
      <c r="I48" s="46">
        <f t="shared" si="9"/>
        <v>10217427</v>
      </c>
      <c r="J48" s="46">
        <f t="shared" si="9"/>
        <v>25725319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25725319</v>
      </c>
      <c r="X48" s="46">
        <f t="shared" si="9"/>
        <v>52725827</v>
      </c>
      <c r="Y48" s="46">
        <f t="shared" si="9"/>
        <v>-27000508</v>
      </c>
      <c r="Z48" s="47">
        <f>+IF(X48&lt;&gt;0,+(Y48/X48)*100,0)</f>
        <v>-51.20926410504666</v>
      </c>
      <c r="AA48" s="44">
        <f>+AA28+AA32+AA38+AA42+AA47</f>
        <v>208489614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-26205862</v>
      </c>
      <c r="F49" s="50">
        <f t="shared" si="10"/>
        <v>-26205862</v>
      </c>
      <c r="G49" s="50">
        <f t="shared" si="10"/>
        <v>0</v>
      </c>
      <c r="H49" s="50">
        <f t="shared" si="10"/>
        <v>-2913771</v>
      </c>
      <c r="I49" s="50">
        <f t="shared" si="10"/>
        <v>-1345560</v>
      </c>
      <c r="J49" s="50">
        <f t="shared" si="10"/>
        <v>-4259331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-4259331</v>
      </c>
      <c r="X49" s="50">
        <f>IF(F25=F48,0,X25-X48)</f>
        <v>-7154885</v>
      </c>
      <c r="Y49" s="50">
        <f t="shared" si="10"/>
        <v>2895554</v>
      </c>
      <c r="Z49" s="51">
        <f>+IF(X49&lt;&gt;0,+(Y49/X49)*100,0)</f>
        <v>-40.46960922502598</v>
      </c>
      <c r="AA49" s="48">
        <f>+AA25-AA48</f>
        <v>-26205862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514897322</v>
      </c>
      <c r="F5" s="21">
        <f t="shared" si="0"/>
        <v>514897322</v>
      </c>
      <c r="G5" s="21">
        <f t="shared" si="0"/>
        <v>109940726</v>
      </c>
      <c r="H5" s="21">
        <f t="shared" si="0"/>
        <v>27079509</v>
      </c>
      <c r="I5" s="21">
        <f t="shared" si="0"/>
        <v>32005642</v>
      </c>
      <c r="J5" s="21">
        <f t="shared" si="0"/>
        <v>169025877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169025877</v>
      </c>
      <c r="X5" s="21">
        <f t="shared" si="0"/>
        <v>128724333</v>
      </c>
      <c r="Y5" s="21">
        <f t="shared" si="0"/>
        <v>40301544</v>
      </c>
      <c r="Z5" s="4">
        <f>+IF(X5&lt;&gt;0,+(Y5/X5)*100,0)</f>
        <v>31.308411596119907</v>
      </c>
      <c r="AA5" s="19">
        <f>SUM(AA6:AA8)</f>
        <v>514897322</v>
      </c>
    </row>
    <row r="6" spans="1:27" ht="12.75">
      <c r="A6" s="5" t="s">
        <v>33</v>
      </c>
      <c r="B6" s="3"/>
      <c r="C6" s="22"/>
      <c r="D6" s="22"/>
      <c r="E6" s="23">
        <v>5000000</v>
      </c>
      <c r="F6" s="24">
        <v>5000000</v>
      </c>
      <c r="G6" s="24">
        <v>2000000</v>
      </c>
      <c r="H6" s="24">
        <v>1000658</v>
      </c>
      <c r="I6" s="24">
        <v>1000000</v>
      </c>
      <c r="J6" s="24">
        <v>4000658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4000658</v>
      </c>
      <c r="X6" s="24">
        <v>1250001</v>
      </c>
      <c r="Y6" s="24">
        <v>2750657</v>
      </c>
      <c r="Z6" s="6">
        <v>220.05</v>
      </c>
      <c r="AA6" s="22">
        <v>5000000</v>
      </c>
    </row>
    <row r="7" spans="1:27" ht="12.75">
      <c r="A7" s="5" t="s">
        <v>34</v>
      </c>
      <c r="B7" s="3"/>
      <c r="C7" s="25"/>
      <c r="D7" s="25"/>
      <c r="E7" s="26">
        <v>494449017</v>
      </c>
      <c r="F7" s="27">
        <v>494449017</v>
      </c>
      <c r="G7" s="27">
        <v>107933678</v>
      </c>
      <c r="H7" s="27">
        <v>25779901</v>
      </c>
      <c r="I7" s="27">
        <v>23896851</v>
      </c>
      <c r="J7" s="27">
        <v>157610430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157610430</v>
      </c>
      <c r="X7" s="27">
        <v>123612255</v>
      </c>
      <c r="Y7" s="27">
        <v>33998175</v>
      </c>
      <c r="Z7" s="7">
        <v>27.5</v>
      </c>
      <c r="AA7" s="25">
        <v>494449017</v>
      </c>
    </row>
    <row r="8" spans="1:27" ht="12.75">
      <c r="A8" s="5" t="s">
        <v>35</v>
      </c>
      <c r="B8" s="3"/>
      <c r="C8" s="22"/>
      <c r="D8" s="22"/>
      <c r="E8" s="23">
        <v>15448305</v>
      </c>
      <c r="F8" s="24">
        <v>15448305</v>
      </c>
      <c r="G8" s="24">
        <v>7048</v>
      </c>
      <c r="H8" s="24">
        <v>298950</v>
      </c>
      <c r="I8" s="24">
        <v>7108791</v>
      </c>
      <c r="J8" s="24">
        <v>7414789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7414789</v>
      </c>
      <c r="X8" s="24">
        <v>3862077</v>
      </c>
      <c r="Y8" s="24">
        <v>3552712</v>
      </c>
      <c r="Z8" s="6">
        <v>91.99</v>
      </c>
      <c r="AA8" s="22">
        <v>15448305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15255720</v>
      </c>
      <c r="F9" s="21">
        <f t="shared" si="1"/>
        <v>15255720</v>
      </c>
      <c r="G9" s="21">
        <f t="shared" si="1"/>
        <v>455097</v>
      </c>
      <c r="H9" s="21">
        <f t="shared" si="1"/>
        <v>-453639</v>
      </c>
      <c r="I9" s="21">
        <f t="shared" si="1"/>
        <v>2521098</v>
      </c>
      <c r="J9" s="21">
        <f t="shared" si="1"/>
        <v>2522556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2522556</v>
      </c>
      <c r="X9" s="21">
        <f t="shared" si="1"/>
        <v>7814138</v>
      </c>
      <c r="Y9" s="21">
        <f t="shared" si="1"/>
        <v>-5291582</v>
      </c>
      <c r="Z9" s="4">
        <f>+IF(X9&lt;&gt;0,+(Y9/X9)*100,0)</f>
        <v>-67.71805156243721</v>
      </c>
      <c r="AA9" s="19">
        <f>SUM(AA10:AA14)</f>
        <v>15255720</v>
      </c>
    </row>
    <row r="10" spans="1:27" ht="12.75">
      <c r="A10" s="5" t="s">
        <v>37</v>
      </c>
      <c r="B10" s="3"/>
      <c r="C10" s="22"/>
      <c r="D10" s="22"/>
      <c r="E10" s="23">
        <v>1883236</v>
      </c>
      <c r="F10" s="24">
        <v>1883236</v>
      </c>
      <c r="G10" s="24">
        <v>-766071</v>
      </c>
      <c r="H10" s="24">
        <v>-651037</v>
      </c>
      <c r="I10" s="24">
        <v>-394745</v>
      </c>
      <c r="J10" s="24">
        <v>-1811853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-1811853</v>
      </c>
      <c r="X10" s="24">
        <v>471024</v>
      </c>
      <c r="Y10" s="24">
        <v>-2282877</v>
      </c>
      <c r="Z10" s="6">
        <v>-484.66</v>
      </c>
      <c r="AA10" s="22">
        <v>1883236</v>
      </c>
    </row>
    <row r="11" spans="1:27" ht="12.75">
      <c r="A11" s="5" t="s">
        <v>38</v>
      </c>
      <c r="B11" s="3"/>
      <c r="C11" s="22"/>
      <c r="D11" s="22"/>
      <c r="E11" s="23">
        <v>252015</v>
      </c>
      <c r="F11" s="24">
        <v>252015</v>
      </c>
      <c r="G11" s="24"/>
      <c r="H11" s="24">
        <v>1316</v>
      </c>
      <c r="I11" s="24"/>
      <c r="J11" s="24">
        <v>1316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1316</v>
      </c>
      <c r="X11" s="24">
        <v>63003</v>
      </c>
      <c r="Y11" s="24">
        <v>-61687</v>
      </c>
      <c r="Z11" s="6">
        <v>-97.91</v>
      </c>
      <c r="AA11" s="22">
        <v>252015</v>
      </c>
    </row>
    <row r="12" spans="1:27" ht="12.75">
      <c r="A12" s="5" t="s">
        <v>39</v>
      </c>
      <c r="B12" s="3"/>
      <c r="C12" s="22"/>
      <c r="D12" s="22"/>
      <c r="E12" s="23">
        <v>28977578</v>
      </c>
      <c r="F12" s="24">
        <v>28977578</v>
      </c>
      <c r="G12" s="24">
        <v>1164293</v>
      </c>
      <c r="H12" s="24">
        <v>233552</v>
      </c>
      <c r="I12" s="24">
        <v>2899783</v>
      </c>
      <c r="J12" s="24">
        <v>4297628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4297628</v>
      </c>
      <c r="X12" s="24">
        <v>6994388</v>
      </c>
      <c r="Y12" s="24">
        <v>-2696760</v>
      </c>
      <c r="Z12" s="6">
        <v>-38.56</v>
      </c>
      <c r="AA12" s="22">
        <v>28977578</v>
      </c>
    </row>
    <row r="13" spans="1:27" ht="12.75">
      <c r="A13" s="5" t="s">
        <v>40</v>
      </c>
      <c r="B13" s="3"/>
      <c r="C13" s="22"/>
      <c r="D13" s="22"/>
      <c r="E13" s="23">
        <v>-15857109</v>
      </c>
      <c r="F13" s="24">
        <v>-15857109</v>
      </c>
      <c r="G13" s="24">
        <v>56875</v>
      </c>
      <c r="H13" s="24">
        <v>-37470</v>
      </c>
      <c r="I13" s="24">
        <v>16060</v>
      </c>
      <c r="J13" s="24">
        <v>35465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35465</v>
      </c>
      <c r="X13" s="24">
        <v>285723</v>
      </c>
      <c r="Y13" s="24">
        <v>-250258</v>
      </c>
      <c r="Z13" s="6">
        <v>-87.59</v>
      </c>
      <c r="AA13" s="22">
        <v>-15857109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108263908</v>
      </c>
      <c r="F15" s="21">
        <f t="shared" si="2"/>
        <v>108263908</v>
      </c>
      <c r="G15" s="21">
        <f t="shared" si="2"/>
        <v>36644180</v>
      </c>
      <c r="H15" s="21">
        <f t="shared" si="2"/>
        <v>22117432</v>
      </c>
      <c r="I15" s="21">
        <f t="shared" si="2"/>
        <v>9113007</v>
      </c>
      <c r="J15" s="21">
        <f t="shared" si="2"/>
        <v>67874619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67874619</v>
      </c>
      <c r="X15" s="21">
        <f t="shared" si="2"/>
        <v>27065966</v>
      </c>
      <c r="Y15" s="21">
        <f t="shared" si="2"/>
        <v>40808653</v>
      </c>
      <c r="Z15" s="4">
        <f>+IF(X15&lt;&gt;0,+(Y15/X15)*100,0)</f>
        <v>150.77478852962426</v>
      </c>
      <c r="AA15" s="19">
        <f>SUM(AA16:AA18)</f>
        <v>108263908</v>
      </c>
    </row>
    <row r="16" spans="1:27" ht="12.75">
      <c r="A16" s="5" t="s">
        <v>43</v>
      </c>
      <c r="B16" s="3"/>
      <c r="C16" s="22"/>
      <c r="D16" s="22"/>
      <c r="E16" s="23">
        <v>70854625</v>
      </c>
      <c r="F16" s="24">
        <v>70854625</v>
      </c>
      <c r="G16" s="24">
        <v>28415563</v>
      </c>
      <c r="H16" s="24">
        <v>11501198</v>
      </c>
      <c r="I16" s="24">
        <v>645970</v>
      </c>
      <c r="J16" s="24">
        <v>40562731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40562731</v>
      </c>
      <c r="X16" s="24">
        <v>17713643</v>
      </c>
      <c r="Y16" s="24">
        <v>22849088</v>
      </c>
      <c r="Z16" s="6">
        <v>128.99</v>
      </c>
      <c r="AA16" s="22">
        <v>70854625</v>
      </c>
    </row>
    <row r="17" spans="1:27" ht="12.75">
      <c r="A17" s="5" t="s">
        <v>44</v>
      </c>
      <c r="B17" s="3"/>
      <c r="C17" s="22"/>
      <c r="D17" s="22"/>
      <c r="E17" s="23">
        <v>33912211</v>
      </c>
      <c r="F17" s="24">
        <v>33912211</v>
      </c>
      <c r="G17" s="24">
        <v>8164087</v>
      </c>
      <c r="H17" s="24">
        <v>9876430</v>
      </c>
      <c r="I17" s="24">
        <v>8380530</v>
      </c>
      <c r="J17" s="24">
        <v>26421047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26421047</v>
      </c>
      <c r="X17" s="24">
        <v>8478054</v>
      </c>
      <c r="Y17" s="24">
        <v>17942993</v>
      </c>
      <c r="Z17" s="6">
        <v>211.64</v>
      </c>
      <c r="AA17" s="22">
        <v>33912211</v>
      </c>
    </row>
    <row r="18" spans="1:27" ht="12.75">
      <c r="A18" s="5" t="s">
        <v>45</v>
      </c>
      <c r="B18" s="3"/>
      <c r="C18" s="22"/>
      <c r="D18" s="22"/>
      <c r="E18" s="23">
        <v>3497072</v>
      </c>
      <c r="F18" s="24">
        <v>3497072</v>
      </c>
      <c r="G18" s="24">
        <v>64530</v>
      </c>
      <c r="H18" s="24">
        <v>739804</v>
      </c>
      <c r="I18" s="24">
        <v>86507</v>
      </c>
      <c r="J18" s="24">
        <v>890841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890841</v>
      </c>
      <c r="X18" s="24">
        <v>874269</v>
      </c>
      <c r="Y18" s="24">
        <v>16572</v>
      </c>
      <c r="Z18" s="6">
        <v>1.9</v>
      </c>
      <c r="AA18" s="22">
        <v>3497072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1136755186</v>
      </c>
      <c r="F19" s="21">
        <f t="shared" si="3"/>
        <v>1136755186</v>
      </c>
      <c r="G19" s="21">
        <f t="shared" si="3"/>
        <v>91520344</v>
      </c>
      <c r="H19" s="21">
        <f t="shared" si="3"/>
        <v>95859565</v>
      </c>
      <c r="I19" s="21">
        <f t="shared" si="3"/>
        <v>95895406</v>
      </c>
      <c r="J19" s="21">
        <f t="shared" si="3"/>
        <v>283275315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283275315</v>
      </c>
      <c r="X19" s="21">
        <f t="shared" si="3"/>
        <v>288438798</v>
      </c>
      <c r="Y19" s="21">
        <f t="shared" si="3"/>
        <v>-5163483</v>
      </c>
      <c r="Z19" s="4">
        <f>+IF(X19&lt;&gt;0,+(Y19/X19)*100,0)</f>
        <v>-1.7901485638558237</v>
      </c>
      <c r="AA19" s="19">
        <f>SUM(AA20:AA23)</f>
        <v>1136755186</v>
      </c>
    </row>
    <row r="20" spans="1:27" ht="12.75">
      <c r="A20" s="5" t="s">
        <v>47</v>
      </c>
      <c r="B20" s="3"/>
      <c r="C20" s="22"/>
      <c r="D20" s="22"/>
      <c r="E20" s="23">
        <v>565582341</v>
      </c>
      <c r="F20" s="24">
        <v>565582341</v>
      </c>
      <c r="G20" s="24">
        <v>48215818</v>
      </c>
      <c r="H20" s="24">
        <v>47377080</v>
      </c>
      <c r="I20" s="24">
        <v>48140024</v>
      </c>
      <c r="J20" s="24">
        <v>143732922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143732922</v>
      </c>
      <c r="X20" s="24">
        <v>141395586</v>
      </c>
      <c r="Y20" s="24">
        <v>2337336</v>
      </c>
      <c r="Z20" s="6">
        <v>1.65</v>
      </c>
      <c r="AA20" s="22">
        <v>565582341</v>
      </c>
    </row>
    <row r="21" spans="1:27" ht="12.75">
      <c r="A21" s="5" t="s">
        <v>48</v>
      </c>
      <c r="B21" s="3"/>
      <c r="C21" s="22"/>
      <c r="D21" s="22"/>
      <c r="E21" s="23">
        <v>361571632</v>
      </c>
      <c r="F21" s="24">
        <v>361571632</v>
      </c>
      <c r="G21" s="24">
        <v>26819840</v>
      </c>
      <c r="H21" s="24">
        <v>31608853</v>
      </c>
      <c r="I21" s="24">
        <v>31262879</v>
      </c>
      <c r="J21" s="24">
        <v>89691572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89691572</v>
      </c>
      <c r="X21" s="24">
        <v>90392907</v>
      </c>
      <c r="Y21" s="24">
        <v>-701335</v>
      </c>
      <c r="Z21" s="6">
        <v>-0.78</v>
      </c>
      <c r="AA21" s="22">
        <v>361571632</v>
      </c>
    </row>
    <row r="22" spans="1:27" ht="12.75">
      <c r="A22" s="5" t="s">
        <v>49</v>
      </c>
      <c r="B22" s="3"/>
      <c r="C22" s="25"/>
      <c r="D22" s="25"/>
      <c r="E22" s="26">
        <v>101214335</v>
      </c>
      <c r="F22" s="27">
        <v>101214335</v>
      </c>
      <c r="G22" s="27">
        <v>7212613</v>
      </c>
      <c r="H22" s="27">
        <v>8013925</v>
      </c>
      <c r="I22" s="27">
        <v>7665215</v>
      </c>
      <c r="J22" s="27">
        <v>22891753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22891753</v>
      </c>
      <c r="X22" s="27">
        <v>29553585</v>
      </c>
      <c r="Y22" s="27">
        <v>-6661832</v>
      </c>
      <c r="Z22" s="7">
        <v>-22.54</v>
      </c>
      <c r="AA22" s="25">
        <v>101214335</v>
      </c>
    </row>
    <row r="23" spans="1:27" ht="12.75">
      <c r="A23" s="5" t="s">
        <v>50</v>
      </c>
      <c r="B23" s="3"/>
      <c r="C23" s="22"/>
      <c r="D23" s="22"/>
      <c r="E23" s="23">
        <v>108386878</v>
      </c>
      <c r="F23" s="24">
        <v>108386878</v>
      </c>
      <c r="G23" s="24">
        <v>9272073</v>
      </c>
      <c r="H23" s="24">
        <v>8859707</v>
      </c>
      <c r="I23" s="24">
        <v>8827288</v>
      </c>
      <c r="J23" s="24">
        <v>26959068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26959068</v>
      </c>
      <c r="X23" s="24">
        <v>27096720</v>
      </c>
      <c r="Y23" s="24">
        <v>-137652</v>
      </c>
      <c r="Z23" s="6">
        <v>-0.51</v>
      </c>
      <c r="AA23" s="22">
        <v>108386878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1775172136</v>
      </c>
      <c r="F25" s="46">
        <f t="shared" si="4"/>
        <v>1775172136</v>
      </c>
      <c r="G25" s="46">
        <f t="shared" si="4"/>
        <v>238560347</v>
      </c>
      <c r="H25" s="46">
        <f t="shared" si="4"/>
        <v>144602867</v>
      </c>
      <c r="I25" s="46">
        <f t="shared" si="4"/>
        <v>139535153</v>
      </c>
      <c r="J25" s="46">
        <f t="shared" si="4"/>
        <v>522698367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522698367</v>
      </c>
      <c r="X25" s="46">
        <f t="shared" si="4"/>
        <v>452043235</v>
      </c>
      <c r="Y25" s="46">
        <f t="shared" si="4"/>
        <v>70655132</v>
      </c>
      <c r="Z25" s="47">
        <f>+IF(X25&lt;&gt;0,+(Y25/X25)*100,0)</f>
        <v>15.63017130430013</v>
      </c>
      <c r="AA25" s="44">
        <f>+AA5+AA9+AA15+AA19+AA24</f>
        <v>1775172136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283994406</v>
      </c>
      <c r="F28" s="21">
        <f t="shared" si="5"/>
        <v>283994406</v>
      </c>
      <c r="G28" s="21">
        <f t="shared" si="5"/>
        <v>17225091</v>
      </c>
      <c r="H28" s="21">
        <f t="shared" si="5"/>
        <v>18805581</v>
      </c>
      <c r="I28" s="21">
        <f t="shared" si="5"/>
        <v>66717542</v>
      </c>
      <c r="J28" s="21">
        <f t="shared" si="5"/>
        <v>102748214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102748214</v>
      </c>
      <c r="X28" s="21">
        <f t="shared" si="5"/>
        <v>70994492</v>
      </c>
      <c r="Y28" s="21">
        <f t="shared" si="5"/>
        <v>31753722</v>
      </c>
      <c r="Z28" s="4">
        <f>+IF(X28&lt;&gt;0,+(Y28/X28)*100,0)</f>
        <v>44.72702192164429</v>
      </c>
      <c r="AA28" s="19">
        <f>SUM(AA29:AA31)</f>
        <v>283994406</v>
      </c>
    </row>
    <row r="29" spans="1:27" ht="12.75">
      <c r="A29" s="5" t="s">
        <v>33</v>
      </c>
      <c r="B29" s="3"/>
      <c r="C29" s="22"/>
      <c r="D29" s="22"/>
      <c r="E29" s="23">
        <v>61623424</v>
      </c>
      <c r="F29" s="24">
        <v>61623424</v>
      </c>
      <c r="G29" s="24">
        <v>4205611</v>
      </c>
      <c r="H29" s="24">
        <v>4081307</v>
      </c>
      <c r="I29" s="24">
        <v>4258066</v>
      </c>
      <c r="J29" s="24">
        <v>12544984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12544984</v>
      </c>
      <c r="X29" s="24">
        <v>15404541</v>
      </c>
      <c r="Y29" s="24">
        <v>-2859557</v>
      </c>
      <c r="Z29" s="6">
        <v>-18.56</v>
      </c>
      <c r="AA29" s="22">
        <v>61623424</v>
      </c>
    </row>
    <row r="30" spans="1:27" ht="12.75">
      <c r="A30" s="5" t="s">
        <v>34</v>
      </c>
      <c r="B30" s="3"/>
      <c r="C30" s="25"/>
      <c r="D30" s="25"/>
      <c r="E30" s="26">
        <v>157422320</v>
      </c>
      <c r="F30" s="27">
        <v>157422320</v>
      </c>
      <c r="G30" s="27">
        <v>9735510</v>
      </c>
      <c r="H30" s="27">
        <v>10242828</v>
      </c>
      <c r="I30" s="27">
        <v>57980283</v>
      </c>
      <c r="J30" s="27">
        <v>77958621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77958621</v>
      </c>
      <c r="X30" s="27">
        <v>39355286</v>
      </c>
      <c r="Y30" s="27">
        <v>38603335</v>
      </c>
      <c r="Z30" s="7">
        <v>98.09</v>
      </c>
      <c r="AA30" s="25">
        <v>157422320</v>
      </c>
    </row>
    <row r="31" spans="1:27" ht="12.75">
      <c r="A31" s="5" t="s">
        <v>35</v>
      </c>
      <c r="B31" s="3"/>
      <c r="C31" s="22"/>
      <c r="D31" s="22"/>
      <c r="E31" s="23">
        <v>64948662</v>
      </c>
      <c r="F31" s="24">
        <v>64948662</v>
      </c>
      <c r="G31" s="24">
        <v>3283970</v>
      </c>
      <c r="H31" s="24">
        <v>4481446</v>
      </c>
      <c r="I31" s="24">
        <v>4479193</v>
      </c>
      <c r="J31" s="24">
        <v>12244609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12244609</v>
      </c>
      <c r="X31" s="24">
        <v>16234665</v>
      </c>
      <c r="Y31" s="24">
        <v>-3990056</v>
      </c>
      <c r="Z31" s="6">
        <v>-24.58</v>
      </c>
      <c r="AA31" s="22">
        <v>64948662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180465272</v>
      </c>
      <c r="F32" s="21">
        <f t="shared" si="6"/>
        <v>180465272</v>
      </c>
      <c r="G32" s="21">
        <f t="shared" si="6"/>
        <v>8762658</v>
      </c>
      <c r="H32" s="21">
        <f t="shared" si="6"/>
        <v>10337517</v>
      </c>
      <c r="I32" s="21">
        <f t="shared" si="6"/>
        <v>20981691</v>
      </c>
      <c r="J32" s="21">
        <f t="shared" si="6"/>
        <v>40081866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40081866</v>
      </c>
      <c r="X32" s="21">
        <f t="shared" si="6"/>
        <v>44986566</v>
      </c>
      <c r="Y32" s="21">
        <f t="shared" si="6"/>
        <v>-4904700</v>
      </c>
      <c r="Z32" s="4">
        <f>+IF(X32&lt;&gt;0,+(Y32/X32)*100,0)</f>
        <v>-10.90258811930655</v>
      </c>
      <c r="AA32" s="19">
        <f>SUM(AA33:AA37)</f>
        <v>180465272</v>
      </c>
    </row>
    <row r="33" spans="1:27" ht="12.75">
      <c r="A33" s="5" t="s">
        <v>37</v>
      </c>
      <c r="B33" s="3"/>
      <c r="C33" s="22"/>
      <c r="D33" s="22"/>
      <c r="E33" s="23">
        <v>60814075</v>
      </c>
      <c r="F33" s="24">
        <v>60814075</v>
      </c>
      <c r="G33" s="24">
        <v>2663465</v>
      </c>
      <c r="H33" s="24">
        <v>2565605</v>
      </c>
      <c r="I33" s="24">
        <v>12547864</v>
      </c>
      <c r="J33" s="24">
        <v>17776934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17776934</v>
      </c>
      <c r="X33" s="24">
        <v>15199518</v>
      </c>
      <c r="Y33" s="24">
        <v>2577416</v>
      </c>
      <c r="Z33" s="6">
        <v>16.96</v>
      </c>
      <c r="AA33" s="22">
        <v>60814075</v>
      </c>
    </row>
    <row r="34" spans="1:27" ht="12.75">
      <c r="A34" s="5" t="s">
        <v>38</v>
      </c>
      <c r="B34" s="3"/>
      <c r="C34" s="22"/>
      <c r="D34" s="22"/>
      <c r="E34" s="23">
        <v>4035234</v>
      </c>
      <c r="F34" s="24">
        <v>4035234</v>
      </c>
      <c r="G34" s="24">
        <v>283074</v>
      </c>
      <c r="H34" s="24">
        <v>281880</v>
      </c>
      <c r="I34" s="24">
        <v>291652</v>
      </c>
      <c r="J34" s="24">
        <v>856606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856606</v>
      </c>
      <c r="X34" s="24">
        <v>933807</v>
      </c>
      <c r="Y34" s="24">
        <v>-77201</v>
      </c>
      <c r="Z34" s="6">
        <v>-8.27</v>
      </c>
      <c r="AA34" s="22">
        <v>4035234</v>
      </c>
    </row>
    <row r="35" spans="1:27" ht="12.75">
      <c r="A35" s="5" t="s">
        <v>39</v>
      </c>
      <c r="B35" s="3"/>
      <c r="C35" s="22"/>
      <c r="D35" s="22"/>
      <c r="E35" s="23">
        <v>107745216</v>
      </c>
      <c r="F35" s="24">
        <v>107745216</v>
      </c>
      <c r="G35" s="24">
        <v>5162069</v>
      </c>
      <c r="H35" s="24">
        <v>6926751</v>
      </c>
      <c r="I35" s="24">
        <v>7568729</v>
      </c>
      <c r="J35" s="24">
        <v>19657549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19657549</v>
      </c>
      <c r="X35" s="24">
        <v>26885553</v>
      </c>
      <c r="Y35" s="24">
        <v>-7228004</v>
      </c>
      <c r="Z35" s="6">
        <v>-26.88</v>
      </c>
      <c r="AA35" s="22">
        <v>107745216</v>
      </c>
    </row>
    <row r="36" spans="1:27" ht="12.75">
      <c r="A36" s="5" t="s">
        <v>40</v>
      </c>
      <c r="B36" s="3"/>
      <c r="C36" s="22"/>
      <c r="D36" s="22"/>
      <c r="E36" s="23">
        <v>7870747</v>
      </c>
      <c r="F36" s="24">
        <v>7870747</v>
      </c>
      <c r="G36" s="24">
        <v>654050</v>
      </c>
      <c r="H36" s="24">
        <v>563281</v>
      </c>
      <c r="I36" s="24">
        <v>573446</v>
      </c>
      <c r="J36" s="24">
        <v>1790777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1790777</v>
      </c>
      <c r="X36" s="24">
        <v>1967688</v>
      </c>
      <c r="Y36" s="24">
        <v>-176911</v>
      </c>
      <c r="Z36" s="6">
        <v>-8.99</v>
      </c>
      <c r="AA36" s="22">
        <v>7870747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182232591</v>
      </c>
      <c r="F38" s="21">
        <f t="shared" si="7"/>
        <v>182232591</v>
      </c>
      <c r="G38" s="21">
        <f t="shared" si="7"/>
        <v>11866533</v>
      </c>
      <c r="H38" s="21">
        <f t="shared" si="7"/>
        <v>18766428</v>
      </c>
      <c r="I38" s="21">
        <f t="shared" si="7"/>
        <v>27815827</v>
      </c>
      <c r="J38" s="21">
        <f t="shared" si="7"/>
        <v>58448788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58448788</v>
      </c>
      <c r="X38" s="21">
        <f t="shared" si="7"/>
        <v>45515385</v>
      </c>
      <c r="Y38" s="21">
        <f t="shared" si="7"/>
        <v>12933403</v>
      </c>
      <c r="Z38" s="4">
        <f>+IF(X38&lt;&gt;0,+(Y38/X38)*100,0)</f>
        <v>28.41545336813036</v>
      </c>
      <c r="AA38" s="19">
        <f>SUM(AA39:AA41)</f>
        <v>182232591</v>
      </c>
    </row>
    <row r="39" spans="1:27" ht="12.75">
      <c r="A39" s="5" t="s">
        <v>43</v>
      </c>
      <c r="B39" s="3"/>
      <c r="C39" s="22"/>
      <c r="D39" s="22"/>
      <c r="E39" s="23">
        <v>31535789</v>
      </c>
      <c r="F39" s="24">
        <v>31535789</v>
      </c>
      <c r="G39" s="24">
        <v>1859684</v>
      </c>
      <c r="H39" s="24">
        <v>2489687</v>
      </c>
      <c r="I39" s="24">
        <v>1988667</v>
      </c>
      <c r="J39" s="24">
        <v>6338038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6338038</v>
      </c>
      <c r="X39" s="24">
        <v>7871184</v>
      </c>
      <c r="Y39" s="24">
        <v>-1533146</v>
      </c>
      <c r="Z39" s="6">
        <v>-19.48</v>
      </c>
      <c r="AA39" s="22">
        <v>31535789</v>
      </c>
    </row>
    <row r="40" spans="1:27" ht="12.75">
      <c r="A40" s="5" t="s">
        <v>44</v>
      </c>
      <c r="B40" s="3"/>
      <c r="C40" s="22"/>
      <c r="D40" s="22"/>
      <c r="E40" s="23">
        <v>122218305</v>
      </c>
      <c r="F40" s="24">
        <v>122218305</v>
      </c>
      <c r="G40" s="24">
        <v>7470497</v>
      </c>
      <c r="H40" s="24">
        <v>13630729</v>
      </c>
      <c r="I40" s="24">
        <v>23995861</v>
      </c>
      <c r="J40" s="24">
        <v>45097087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45097087</v>
      </c>
      <c r="X40" s="24">
        <v>30524577</v>
      </c>
      <c r="Y40" s="24">
        <v>14572510</v>
      </c>
      <c r="Z40" s="6">
        <v>47.74</v>
      </c>
      <c r="AA40" s="22">
        <v>122218305</v>
      </c>
    </row>
    <row r="41" spans="1:27" ht="12.75">
      <c r="A41" s="5" t="s">
        <v>45</v>
      </c>
      <c r="B41" s="3"/>
      <c r="C41" s="22"/>
      <c r="D41" s="22"/>
      <c r="E41" s="23">
        <v>28478497</v>
      </c>
      <c r="F41" s="24">
        <v>28478497</v>
      </c>
      <c r="G41" s="24">
        <v>2536352</v>
      </c>
      <c r="H41" s="24">
        <v>2646012</v>
      </c>
      <c r="I41" s="24">
        <v>1831299</v>
      </c>
      <c r="J41" s="24">
        <v>7013663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7013663</v>
      </c>
      <c r="X41" s="24">
        <v>7119624</v>
      </c>
      <c r="Y41" s="24">
        <v>-105961</v>
      </c>
      <c r="Z41" s="6">
        <v>-1.49</v>
      </c>
      <c r="AA41" s="22">
        <v>28478497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1061586417</v>
      </c>
      <c r="F42" s="21">
        <f t="shared" si="8"/>
        <v>1061586417</v>
      </c>
      <c r="G42" s="21">
        <f t="shared" si="8"/>
        <v>109671226</v>
      </c>
      <c r="H42" s="21">
        <f t="shared" si="8"/>
        <v>126335534</v>
      </c>
      <c r="I42" s="21">
        <f t="shared" si="8"/>
        <v>152658498</v>
      </c>
      <c r="J42" s="21">
        <f t="shared" si="8"/>
        <v>388665258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388665258</v>
      </c>
      <c r="X42" s="21">
        <f t="shared" si="8"/>
        <v>265396606</v>
      </c>
      <c r="Y42" s="21">
        <f t="shared" si="8"/>
        <v>123268652</v>
      </c>
      <c r="Z42" s="4">
        <f>+IF(X42&lt;&gt;0,+(Y42/X42)*100,0)</f>
        <v>46.446958707527706</v>
      </c>
      <c r="AA42" s="19">
        <f>SUM(AA43:AA46)</f>
        <v>1061586417</v>
      </c>
    </row>
    <row r="43" spans="1:27" ht="12.75">
      <c r="A43" s="5" t="s">
        <v>47</v>
      </c>
      <c r="B43" s="3"/>
      <c r="C43" s="22"/>
      <c r="D43" s="22"/>
      <c r="E43" s="23">
        <v>604228699</v>
      </c>
      <c r="F43" s="24">
        <v>604228699</v>
      </c>
      <c r="G43" s="24">
        <v>77861659</v>
      </c>
      <c r="H43" s="24">
        <v>88900834</v>
      </c>
      <c r="I43" s="24">
        <v>47058042</v>
      </c>
      <c r="J43" s="24">
        <v>213820535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213820535</v>
      </c>
      <c r="X43" s="24">
        <v>151057177</v>
      </c>
      <c r="Y43" s="24">
        <v>62763358</v>
      </c>
      <c r="Z43" s="6">
        <v>41.55</v>
      </c>
      <c r="AA43" s="22">
        <v>604228699</v>
      </c>
    </row>
    <row r="44" spans="1:27" ht="12.75">
      <c r="A44" s="5" t="s">
        <v>48</v>
      </c>
      <c r="B44" s="3"/>
      <c r="C44" s="22"/>
      <c r="D44" s="22"/>
      <c r="E44" s="23">
        <v>283452511</v>
      </c>
      <c r="F44" s="24">
        <v>283452511</v>
      </c>
      <c r="G44" s="24">
        <v>26050992</v>
      </c>
      <c r="H44" s="24">
        <v>26701123</v>
      </c>
      <c r="I44" s="24">
        <v>133324712</v>
      </c>
      <c r="J44" s="24">
        <v>186076827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186076827</v>
      </c>
      <c r="X44" s="24">
        <v>70863129</v>
      </c>
      <c r="Y44" s="24">
        <v>115213698</v>
      </c>
      <c r="Z44" s="6">
        <v>162.59</v>
      </c>
      <c r="AA44" s="22">
        <v>283452511</v>
      </c>
    </row>
    <row r="45" spans="1:27" ht="12.75">
      <c r="A45" s="5" t="s">
        <v>49</v>
      </c>
      <c r="B45" s="3"/>
      <c r="C45" s="25"/>
      <c r="D45" s="25"/>
      <c r="E45" s="26">
        <v>93481693</v>
      </c>
      <c r="F45" s="27">
        <v>93481693</v>
      </c>
      <c r="G45" s="27">
        <v>1961537</v>
      </c>
      <c r="H45" s="27">
        <v>5232379</v>
      </c>
      <c r="I45" s="27">
        <v>-10011286</v>
      </c>
      <c r="J45" s="27">
        <v>-2817370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-2817370</v>
      </c>
      <c r="X45" s="27">
        <v>23370423</v>
      </c>
      <c r="Y45" s="27">
        <v>-26187793</v>
      </c>
      <c r="Z45" s="7">
        <v>-112.06</v>
      </c>
      <c r="AA45" s="25">
        <v>93481693</v>
      </c>
    </row>
    <row r="46" spans="1:27" ht="12.75">
      <c r="A46" s="5" t="s">
        <v>50</v>
      </c>
      <c r="B46" s="3"/>
      <c r="C46" s="22"/>
      <c r="D46" s="22"/>
      <c r="E46" s="23">
        <v>80423514</v>
      </c>
      <c r="F46" s="24">
        <v>80423514</v>
      </c>
      <c r="G46" s="24">
        <v>3797038</v>
      </c>
      <c r="H46" s="24">
        <v>5501198</v>
      </c>
      <c r="I46" s="24">
        <v>-17712970</v>
      </c>
      <c r="J46" s="24">
        <v>-8414734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-8414734</v>
      </c>
      <c r="X46" s="24">
        <v>20105877</v>
      </c>
      <c r="Y46" s="24">
        <v>-28520611</v>
      </c>
      <c r="Z46" s="6">
        <v>-141.85</v>
      </c>
      <c r="AA46" s="22">
        <v>80423514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1708278686</v>
      </c>
      <c r="F48" s="46">
        <f t="shared" si="9"/>
        <v>1708278686</v>
      </c>
      <c r="G48" s="46">
        <f t="shared" si="9"/>
        <v>147525508</v>
      </c>
      <c r="H48" s="46">
        <f t="shared" si="9"/>
        <v>174245060</v>
      </c>
      <c r="I48" s="46">
        <f t="shared" si="9"/>
        <v>268173558</v>
      </c>
      <c r="J48" s="46">
        <f t="shared" si="9"/>
        <v>589944126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589944126</v>
      </c>
      <c r="X48" s="46">
        <f t="shared" si="9"/>
        <v>426893049</v>
      </c>
      <c r="Y48" s="46">
        <f t="shared" si="9"/>
        <v>163051077</v>
      </c>
      <c r="Z48" s="47">
        <f>+IF(X48&lt;&gt;0,+(Y48/X48)*100,0)</f>
        <v>38.194830621381236</v>
      </c>
      <c r="AA48" s="44">
        <f>+AA28+AA32+AA38+AA42+AA47</f>
        <v>1708278686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66893450</v>
      </c>
      <c r="F49" s="50">
        <f t="shared" si="10"/>
        <v>66893450</v>
      </c>
      <c r="G49" s="50">
        <f t="shared" si="10"/>
        <v>91034839</v>
      </c>
      <c r="H49" s="50">
        <f t="shared" si="10"/>
        <v>-29642193</v>
      </c>
      <c r="I49" s="50">
        <f t="shared" si="10"/>
        <v>-128638405</v>
      </c>
      <c r="J49" s="50">
        <f t="shared" si="10"/>
        <v>-67245759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-67245759</v>
      </c>
      <c r="X49" s="50">
        <f>IF(F25=F48,0,X25-X48)</f>
        <v>25150186</v>
      </c>
      <c r="Y49" s="50">
        <f t="shared" si="10"/>
        <v>-92395945</v>
      </c>
      <c r="Z49" s="51">
        <f>+IF(X49&lt;&gt;0,+(Y49/X49)*100,0)</f>
        <v>-367.3767860007079</v>
      </c>
      <c r="AA49" s="48">
        <f>+AA25-AA48</f>
        <v>66893450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287768104</v>
      </c>
      <c r="D5" s="19">
        <f>SUM(D6:D8)</f>
        <v>0</v>
      </c>
      <c r="E5" s="20">
        <f t="shared" si="0"/>
        <v>288521800</v>
      </c>
      <c r="F5" s="21">
        <f t="shared" si="0"/>
        <v>288521800</v>
      </c>
      <c r="G5" s="21">
        <f t="shared" si="0"/>
        <v>114999303</v>
      </c>
      <c r="H5" s="21">
        <f t="shared" si="0"/>
        <v>505714</v>
      </c>
      <c r="I5" s="21">
        <f t="shared" si="0"/>
        <v>2229593</v>
      </c>
      <c r="J5" s="21">
        <f t="shared" si="0"/>
        <v>117734610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117734610</v>
      </c>
      <c r="X5" s="21">
        <f t="shared" si="0"/>
        <v>117844951</v>
      </c>
      <c r="Y5" s="21">
        <f t="shared" si="0"/>
        <v>-110341</v>
      </c>
      <c r="Z5" s="4">
        <f>+IF(X5&lt;&gt;0,+(Y5/X5)*100,0)</f>
        <v>-0.09363235256468476</v>
      </c>
      <c r="AA5" s="19">
        <f>SUM(AA6:AA8)</f>
        <v>288521800</v>
      </c>
    </row>
    <row r="6" spans="1:27" ht="12.75">
      <c r="A6" s="5" t="s">
        <v>33</v>
      </c>
      <c r="B6" s="3"/>
      <c r="C6" s="22">
        <v>7964</v>
      </c>
      <c r="D6" s="22"/>
      <c r="E6" s="23">
        <v>7600</v>
      </c>
      <c r="F6" s="24">
        <v>7600</v>
      </c>
      <c r="G6" s="24">
        <v>677</v>
      </c>
      <c r="H6" s="24">
        <v>794</v>
      </c>
      <c r="I6" s="24">
        <v>620</v>
      </c>
      <c r="J6" s="24">
        <v>2091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2091</v>
      </c>
      <c r="X6" s="24">
        <v>1875</v>
      </c>
      <c r="Y6" s="24">
        <v>216</v>
      </c>
      <c r="Z6" s="6">
        <v>11.52</v>
      </c>
      <c r="AA6" s="22">
        <v>7600</v>
      </c>
    </row>
    <row r="7" spans="1:27" ht="12.75">
      <c r="A7" s="5" t="s">
        <v>34</v>
      </c>
      <c r="B7" s="3"/>
      <c r="C7" s="25">
        <v>287720163</v>
      </c>
      <c r="D7" s="25"/>
      <c r="E7" s="26">
        <v>288469900</v>
      </c>
      <c r="F7" s="27">
        <v>288469900</v>
      </c>
      <c r="G7" s="27">
        <v>114993910</v>
      </c>
      <c r="H7" s="27">
        <v>501849</v>
      </c>
      <c r="I7" s="27">
        <v>2227357</v>
      </c>
      <c r="J7" s="27">
        <v>117723116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117723116</v>
      </c>
      <c r="X7" s="27">
        <v>117832000</v>
      </c>
      <c r="Y7" s="27">
        <v>-108884</v>
      </c>
      <c r="Z7" s="7">
        <v>-0.09</v>
      </c>
      <c r="AA7" s="25">
        <v>288469900</v>
      </c>
    </row>
    <row r="8" spans="1:27" ht="12.75">
      <c r="A8" s="5" t="s">
        <v>35</v>
      </c>
      <c r="B8" s="3"/>
      <c r="C8" s="22">
        <v>39977</v>
      </c>
      <c r="D8" s="22"/>
      <c r="E8" s="23">
        <v>44300</v>
      </c>
      <c r="F8" s="24">
        <v>44300</v>
      </c>
      <c r="G8" s="24">
        <v>4716</v>
      </c>
      <c r="H8" s="24">
        <v>3071</v>
      </c>
      <c r="I8" s="24">
        <v>1616</v>
      </c>
      <c r="J8" s="24">
        <v>9403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9403</v>
      </c>
      <c r="X8" s="24">
        <v>11076</v>
      </c>
      <c r="Y8" s="24">
        <v>-1673</v>
      </c>
      <c r="Z8" s="6">
        <v>-15.1</v>
      </c>
      <c r="AA8" s="22">
        <v>44300</v>
      </c>
    </row>
    <row r="9" spans="1:27" ht="12.75">
      <c r="A9" s="2" t="s">
        <v>36</v>
      </c>
      <c r="B9" s="3"/>
      <c r="C9" s="19">
        <f aca="true" t="shared" si="1" ref="C9:Y9">SUM(C10:C14)</f>
        <v>403178</v>
      </c>
      <c r="D9" s="19">
        <f>SUM(D10:D14)</f>
        <v>0</v>
      </c>
      <c r="E9" s="20">
        <f t="shared" si="1"/>
        <v>710000</v>
      </c>
      <c r="F9" s="21">
        <f t="shared" si="1"/>
        <v>710000</v>
      </c>
      <c r="G9" s="21">
        <f t="shared" si="1"/>
        <v>37581</v>
      </c>
      <c r="H9" s="21">
        <f t="shared" si="1"/>
        <v>10898</v>
      </c>
      <c r="I9" s="21">
        <f t="shared" si="1"/>
        <v>34167</v>
      </c>
      <c r="J9" s="21">
        <f t="shared" si="1"/>
        <v>82646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82646</v>
      </c>
      <c r="X9" s="21">
        <f t="shared" si="1"/>
        <v>177501</v>
      </c>
      <c r="Y9" s="21">
        <f t="shared" si="1"/>
        <v>-94855</v>
      </c>
      <c r="Z9" s="4">
        <f>+IF(X9&lt;&gt;0,+(Y9/X9)*100,0)</f>
        <v>-53.439135554165894</v>
      </c>
      <c r="AA9" s="19">
        <f>SUM(AA10:AA14)</f>
        <v>710000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403178</v>
      </c>
      <c r="D14" s="25"/>
      <c r="E14" s="26">
        <v>710000</v>
      </c>
      <c r="F14" s="27">
        <v>710000</v>
      </c>
      <c r="G14" s="27">
        <v>37581</v>
      </c>
      <c r="H14" s="27">
        <v>10898</v>
      </c>
      <c r="I14" s="27">
        <v>34167</v>
      </c>
      <c r="J14" s="27">
        <v>82646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82646</v>
      </c>
      <c r="X14" s="27">
        <v>177501</v>
      </c>
      <c r="Y14" s="27">
        <v>-94855</v>
      </c>
      <c r="Z14" s="7">
        <v>-53.44</v>
      </c>
      <c r="AA14" s="25">
        <v>710000</v>
      </c>
    </row>
    <row r="15" spans="1:27" ht="12.75">
      <c r="A15" s="2" t="s">
        <v>42</v>
      </c>
      <c r="B15" s="8"/>
      <c r="C15" s="19">
        <f aca="true" t="shared" si="2" ref="C15:Y15">SUM(C16:C18)</f>
        <v>11177189</v>
      </c>
      <c r="D15" s="19">
        <f>SUM(D16:D18)</f>
        <v>0</v>
      </c>
      <c r="E15" s="20">
        <f t="shared" si="2"/>
        <v>104095500</v>
      </c>
      <c r="F15" s="21">
        <f t="shared" si="2"/>
        <v>104095500</v>
      </c>
      <c r="G15" s="21">
        <f t="shared" si="2"/>
        <v>1544</v>
      </c>
      <c r="H15" s="21">
        <f t="shared" si="2"/>
        <v>523209</v>
      </c>
      <c r="I15" s="21">
        <f t="shared" si="2"/>
        <v>1782730</v>
      </c>
      <c r="J15" s="21">
        <f t="shared" si="2"/>
        <v>2307483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2307483</v>
      </c>
      <c r="X15" s="21">
        <f t="shared" si="2"/>
        <v>7698000</v>
      </c>
      <c r="Y15" s="21">
        <f t="shared" si="2"/>
        <v>-5390517</v>
      </c>
      <c r="Z15" s="4">
        <f>+IF(X15&lt;&gt;0,+(Y15/X15)*100,0)</f>
        <v>-70.02490257209665</v>
      </c>
      <c r="AA15" s="19">
        <f>SUM(AA16:AA18)</f>
        <v>104095500</v>
      </c>
    </row>
    <row r="16" spans="1:27" ht="12.75">
      <c r="A16" s="5" t="s">
        <v>43</v>
      </c>
      <c r="B16" s="3"/>
      <c r="C16" s="22">
        <v>11177189</v>
      </c>
      <c r="D16" s="22"/>
      <c r="E16" s="23">
        <v>104095500</v>
      </c>
      <c r="F16" s="24">
        <v>104095500</v>
      </c>
      <c r="G16" s="24">
        <v>1544</v>
      </c>
      <c r="H16" s="24">
        <v>523209</v>
      </c>
      <c r="I16" s="24">
        <v>1782730</v>
      </c>
      <c r="J16" s="24">
        <v>2307483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2307483</v>
      </c>
      <c r="X16" s="24">
        <v>7698000</v>
      </c>
      <c r="Y16" s="24">
        <v>-5390517</v>
      </c>
      <c r="Z16" s="6">
        <v>-70.02</v>
      </c>
      <c r="AA16" s="22">
        <v>104095500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299348471</v>
      </c>
      <c r="D25" s="44">
        <f>+D5+D9+D15+D19+D24</f>
        <v>0</v>
      </c>
      <c r="E25" s="45">
        <f t="shared" si="4"/>
        <v>393327300</v>
      </c>
      <c r="F25" s="46">
        <f t="shared" si="4"/>
        <v>393327300</v>
      </c>
      <c r="G25" s="46">
        <f t="shared" si="4"/>
        <v>115038428</v>
      </c>
      <c r="H25" s="46">
        <f t="shared" si="4"/>
        <v>1039821</v>
      </c>
      <c r="I25" s="46">
        <f t="shared" si="4"/>
        <v>4046490</v>
      </c>
      <c r="J25" s="46">
        <f t="shared" si="4"/>
        <v>120124739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120124739</v>
      </c>
      <c r="X25" s="46">
        <f t="shared" si="4"/>
        <v>125720452</v>
      </c>
      <c r="Y25" s="46">
        <f t="shared" si="4"/>
        <v>-5595713</v>
      </c>
      <c r="Z25" s="47">
        <f>+IF(X25&lt;&gt;0,+(Y25/X25)*100,0)</f>
        <v>-4.450917023429091</v>
      </c>
      <c r="AA25" s="44">
        <f>+AA5+AA9+AA15+AA19+AA24</f>
        <v>393327300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135364167</v>
      </c>
      <c r="D28" s="19">
        <f>SUM(D29:D31)</f>
        <v>0</v>
      </c>
      <c r="E28" s="20">
        <f t="shared" si="5"/>
        <v>155217560</v>
      </c>
      <c r="F28" s="21">
        <f t="shared" si="5"/>
        <v>155217560</v>
      </c>
      <c r="G28" s="21">
        <f t="shared" si="5"/>
        <v>11380114</v>
      </c>
      <c r="H28" s="21">
        <f t="shared" si="5"/>
        <v>9321156</v>
      </c>
      <c r="I28" s="21">
        <f t="shared" si="5"/>
        <v>11565763</v>
      </c>
      <c r="J28" s="21">
        <f t="shared" si="5"/>
        <v>32267033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32267033</v>
      </c>
      <c r="X28" s="21">
        <f t="shared" si="5"/>
        <v>35416952</v>
      </c>
      <c r="Y28" s="21">
        <f t="shared" si="5"/>
        <v>-3149919</v>
      </c>
      <c r="Z28" s="4">
        <f>+IF(X28&lt;&gt;0,+(Y28/X28)*100,0)</f>
        <v>-8.89381728839907</v>
      </c>
      <c r="AA28" s="19">
        <f>SUM(AA29:AA31)</f>
        <v>155217560</v>
      </c>
    </row>
    <row r="29" spans="1:27" ht="12.75">
      <c r="A29" s="5" t="s">
        <v>33</v>
      </c>
      <c r="B29" s="3"/>
      <c r="C29" s="22">
        <v>28098986</v>
      </c>
      <c r="D29" s="22"/>
      <c r="E29" s="23">
        <v>31103540</v>
      </c>
      <c r="F29" s="24">
        <v>31103540</v>
      </c>
      <c r="G29" s="24">
        <v>3423420</v>
      </c>
      <c r="H29" s="24">
        <v>1418422</v>
      </c>
      <c r="I29" s="24">
        <v>2507029</v>
      </c>
      <c r="J29" s="24">
        <v>7348871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7348871</v>
      </c>
      <c r="X29" s="24">
        <v>7775967</v>
      </c>
      <c r="Y29" s="24">
        <v>-427096</v>
      </c>
      <c r="Z29" s="6">
        <v>-5.49</v>
      </c>
      <c r="AA29" s="22">
        <v>31103540</v>
      </c>
    </row>
    <row r="30" spans="1:27" ht="12.75">
      <c r="A30" s="5" t="s">
        <v>34</v>
      </c>
      <c r="B30" s="3"/>
      <c r="C30" s="25">
        <v>37012450</v>
      </c>
      <c r="D30" s="25"/>
      <c r="E30" s="26">
        <v>43426080</v>
      </c>
      <c r="F30" s="27">
        <v>43426080</v>
      </c>
      <c r="G30" s="27">
        <v>3911338</v>
      </c>
      <c r="H30" s="27">
        <v>2478167</v>
      </c>
      <c r="I30" s="27">
        <v>2708584</v>
      </c>
      <c r="J30" s="27">
        <v>9098089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9098089</v>
      </c>
      <c r="X30" s="27">
        <v>7469000</v>
      </c>
      <c r="Y30" s="27">
        <v>1629089</v>
      </c>
      <c r="Z30" s="7">
        <v>21.81</v>
      </c>
      <c r="AA30" s="25">
        <v>43426080</v>
      </c>
    </row>
    <row r="31" spans="1:27" ht="12.75">
      <c r="A31" s="5" t="s">
        <v>35</v>
      </c>
      <c r="B31" s="3"/>
      <c r="C31" s="22">
        <v>70252731</v>
      </c>
      <c r="D31" s="22"/>
      <c r="E31" s="23">
        <v>80687940</v>
      </c>
      <c r="F31" s="24">
        <v>80687940</v>
      </c>
      <c r="G31" s="24">
        <v>4045356</v>
      </c>
      <c r="H31" s="24">
        <v>5424567</v>
      </c>
      <c r="I31" s="24">
        <v>6350150</v>
      </c>
      <c r="J31" s="24">
        <v>15820073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15820073</v>
      </c>
      <c r="X31" s="24">
        <v>20171985</v>
      </c>
      <c r="Y31" s="24">
        <v>-4351912</v>
      </c>
      <c r="Z31" s="6">
        <v>-21.57</v>
      </c>
      <c r="AA31" s="22">
        <v>80687940</v>
      </c>
    </row>
    <row r="32" spans="1:27" ht="12.75">
      <c r="A32" s="2" t="s">
        <v>36</v>
      </c>
      <c r="B32" s="3"/>
      <c r="C32" s="19">
        <f aca="true" t="shared" si="6" ref="C32:Y32">SUM(C33:C37)</f>
        <v>13105575</v>
      </c>
      <c r="D32" s="19">
        <f>SUM(D33:D37)</f>
        <v>0</v>
      </c>
      <c r="E32" s="20">
        <f t="shared" si="6"/>
        <v>20348360</v>
      </c>
      <c r="F32" s="21">
        <f t="shared" si="6"/>
        <v>20348360</v>
      </c>
      <c r="G32" s="21">
        <f t="shared" si="6"/>
        <v>1257810</v>
      </c>
      <c r="H32" s="21">
        <f t="shared" si="6"/>
        <v>1296263</v>
      </c>
      <c r="I32" s="21">
        <f t="shared" si="6"/>
        <v>1333474</v>
      </c>
      <c r="J32" s="21">
        <f t="shared" si="6"/>
        <v>3887547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3887547</v>
      </c>
      <c r="X32" s="21">
        <f t="shared" si="6"/>
        <v>5087091</v>
      </c>
      <c r="Y32" s="21">
        <f t="shared" si="6"/>
        <v>-1199544</v>
      </c>
      <c r="Z32" s="4">
        <f>+IF(X32&lt;&gt;0,+(Y32/X32)*100,0)</f>
        <v>-23.580156124590655</v>
      </c>
      <c r="AA32" s="19">
        <f>SUM(AA33:AA37)</f>
        <v>20348360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13105575</v>
      </c>
      <c r="D37" s="25"/>
      <c r="E37" s="26">
        <v>20348360</v>
      </c>
      <c r="F37" s="27">
        <v>20348360</v>
      </c>
      <c r="G37" s="27">
        <v>1257810</v>
      </c>
      <c r="H37" s="27">
        <v>1296263</v>
      </c>
      <c r="I37" s="27">
        <v>1333474</v>
      </c>
      <c r="J37" s="27">
        <v>3887547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3887547</v>
      </c>
      <c r="X37" s="27">
        <v>5087091</v>
      </c>
      <c r="Y37" s="27">
        <v>-1199544</v>
      </c>
      <c r="Z37" s="7">
        <v>-23.58</v>
      </c>
      <c r="AA37" s="25">
        <v>20348360</v>
      </c>
    </row>
    <row r="38" spans="1:27" ht="12.75">
      <c r="A38" s="2" t="s">
        <v>42</v>
      </c>
      <c r="B38" s="8"/>
      <c r="C38" s="19">
        <f aca="true" t="shared" si="7" ref="C38:Y38">SUM(C39:C41)</f>
        <v>148891185</v>
      </c>
      <c r="D38" s="19">
        <f>SUM(D39:D41)</f>
        <v>0</v>
      </c>
      <c r="E38" s="20">
        <f t="shared" si="7"/>
        <v>243882745</v>
      </c>
      <c r="F38" s="21">
        <f t="shared" si="7"/>
        <v>243882745</v>
      </c>
      <c r="G38" s="21">
        <f t="shared" si="7"/>
        <v>3425057</v>
      </c>
      <c r="H38" s="21">
        <f t="shared" si="7"/>
        <v>5423335</v>
      </c>
      <c r="I38" s="21">
        <f t="shared" si="7"/>
        <v>8243609</v>
      </c>
      <c r="J38" s="21">
        <f t="shared" si="7"/>
        <v>17092001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17092001</v>
      </c>
      <c r="X38" s="21">
        <f t="shared" si="7"/>
        <v>9370000</v>
      </c>
      <c r="Y38" s="21">
        <f t="shared" si="7"/>
        <v>7722001</v>
      </c>
      <c r="Z38" s="4">
        <f>+IF(X38&lt;&gt;0,+(Y38/X38)*100,0)</f>
        <v>82.41196371398078</v>
      </c>
      <c r="AA38" s="19">
        <f>SUM(AA39:AA41)</f>
        <v>243882745</v>
      </c>
    </row>
    <row r="39" spans="1:27" ht="12.75">
      <c r="A39" s="5" t="s">
        <v>43</v>
      </c>
      <c r="B39" s="3"/>
      <c r="C39" s="22">
        <v>148891185</v>
      </c>
      <c r="D39" s="22"/>
      <c r="E39" s="23">
        <v>243882745</v>
      </c>
      <c r="F39" s="24">
        <v>243882745</v>
      </c>
      <c r="G39" s="24">
        <v>3425057</v>
      </c>
      <c r="H39" s="24">
        <v>5423335</v>
      </c>
      <c r="I39" s="24">
        <v>8243609</v>
      </c>
      <c r="J39" s="24">
        <v>17092001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17092001</v>
      </c>
      <c r="X39" s="24">
        <v>9370000</v>
      </c>
      <c r="Y39" s="24">
        <v>7722001</v>
      </c>
      <c r="Z39" s="6">
        <v>82.41</v>
      </c>
      <c r="AA39" s="22">
        <v>243882745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297360927</v>
      </c>
      <c r="D48" s="44">
        <f>+D28+D32+D38+D42+D47</f>
        <v>0</v>
      </c>
      <c r="E48" s="45">
        <f t="shared" si="9"/>
        <v>419448665</v>
      </c>
      <c r="F48" s="46">
        <f t="shared" si="9"/>
        <v>419448665</v>
      </c>
      <c r="G48" s="46">
        <f t="shared" si="9"/>
        <v>16062981</v>
      </c>
      <c r="H48" s="46">
        <f t="shared" si="9"/>
        <v>16040754</v>
      </c>
      <c r="I48" s="46">
        <f t="shared" si="9"/>
        <v>21142846</v>
      </c>
      <c r="J48" s="46">
        <f t="shared" si="9"/>
        <v>53246581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53246581</v>
      </c>
      <c r="X48" s="46">
        <f t="shared" si="9"/>
        <v>49874043</v>
      </c>
      <c r="Y48" s="46">
        <f t="shared" si="9"/>
        <v>3372538</v>
      </c>
      <c r="Z48" s="47">
        <f>+IF(X48&lt;&gt;0,+(Y48/X48)*100,0)</f>
        <v>6.762110703557761</v>
      </c>
      <c r="AA48" s="44">
        <f>+AA28+AA32+AA38+AA42+AA47</f>
        <v>419448665</v>
      </c>
    </row>
    <row r="49" spans="1:27" ht="12.75">
      <c r="A49" s="14" t="s">
        <v>58</v>
      </c>
      <c r="B49" s="15"/>
      <c r="C49" s="48">
        <f aca="true" t="shared" si="10" ref="C49:Y49">+C25-C48</f>
        <v>1987544</v>
      </c>
      <c r="D49" s="48">
        <f>+D25-D48</f>
        <v>0</v>
      </c>
      <c r="E49" s="49">
        <f t="shared" si="10"/>
        <v>-26121365</v>
      </c>
      <c r="F49" s="50">
        <f t="shared" si="10"/>
        <v>-26121365</v>
      </c>
      <c r="G49" s="50">
        <f t="shared" si="10"/>
        <v>98975447</v>
      </c>
      <c r="H49" s="50">
        <f t="shared" si="10"/>
        <v>-15000933</v>
      </c>
      <c r="I49" s="50">
        <f t="shared" si="10"/>
        <v>-17096356</v>
      </c>
      <c r="J49" s="50">
        <f t="shared" si="10"/>
        <v>66878158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66878158</v>
      </c>
      <c r="X49" s="50">
        <f>IF(F25=F48,0,X25-X48)</f>
        <v>75846409</v>
      </c>
      <c r="Y49" s="50">
        <f t="shared" si="10"/>
        <v>-8968251</v>
      </c>
      <c r="Z49" s="51">
        <f>+IF(X49&lt;&gt;0,+(Y49/X49)*100,0)</f>
        <v>-11.824226246492435</v>
      </c>
      <c r="AA49" s="48">
        <f>+AA25-AA48</f>
        <v>-26121365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116680724</v>
      </c>
      <c r="F5" s="21">
        <f t="shared" si="0"/>
        <v>116680724</v>
      </c>
      <c r="G5" s="21">
        <f t="shared" si="0"/>
        <v>84804579</v>
      </c>
      <c r="H5" s="21">
        <f t="shared" si="0"/>
        <v>157062748</v>
      </c>
      <c r="I5" s="21">
        <f t="shared" si="0"/>
        <v>0</v>
      </c>
      <c r="J5" s="21">
        <f t="shared" si="0"/>
        <v>241867327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241867327</v>
      </c>
      <c r="X5" s="21">
        <f t="shared" si="0"/>
        <v>32787219</v>
      </c>
      <c r="Y5" s="21">
        <f t="shared" si="0"/>
        <v>209080108</v>
      </c>
      <c r="Z5" s="4">
        <f>+IF(X5&lt;&gt;0,+(Y5/X5)*100,0)</f>
        <v>637.6878380566526</v>
      </c>
      <c r="AA5" s="19">
        <f>SUM(AA6:AA8)</f>
        <v>116680724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116619148</v>
      </c>
      <c r="F7" s="27">
        <v>116619148</v>
      </c>
      <c r="G7" s="27">
        <v>84804140</v>
      </c>
      <c r="H7" s="27">
        <v>157062748</v>
      </c>
      <c r="I7" s="27"/>
      <c r="J7" s="27">
        <v>241866888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241866888</v>
      </c>
      <c r="X7" s="27">
        <v>32771826</v>
      </c>
      <c r="Y7" s="27">
        <v>209095062</v>
      </c>
      <c r="Z7" s="7">
        <v>638.03</v>
      </c>
      <c r="AA7" s="25">
        <v>116619148</v>
      </c>
    </row>
    <row r="8" spans="1:27" ht="12.75">
      <c r="A8" s="5" t="s">
        <v>35</v>
      </c>
      <c r="B8" s="3"/>
      <c r="C8" s="22"/>
      <c r="D8" s="22"/>
      <c r="E8" s="23">
        <v>61576</v>
      </c>
      <c r="F8" s="24">
        <v>61576</v>
      </c>
      <c r="G8" s="24">
        <v>439</v>
      </c>
      <c r="H8" s="24"/>
      <c r="I8" s="24"/>
      <c r="J8" s="24">
        <v>439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439</v>
      </c>
      <c r="X8" s="24">
        <v>15393</v>
      </c>
      <c r="Y8" s="24">
        <v>-14954</v>
      </c>
      <c r="Z8" s="6">
        <v>-97.15</v>
      </c>
      <c r="AA8" s="22">
        <v>61576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9155370</v>
      </c>
      <c r="F9" s="21">
        <f t="shared" si="1"/>
        <v>9155370</v>
      </c>
      <c r="G9" s="21">
        <f t="shared" si="1"/>
        <v>1052318</v>
      </c>
      <c r="H9" s="21">
        <f t="shared" si="1"/>
        <v>153936</v>
      </c>
      <c r="I9" s="21">
        <f t="shared" si="1"/>
        <v>0</v>
      </c>
      <c r="J9" s="21">
        <f t="shared" si="1"/>
        <v>1206254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1206254</v>
      </c>
      <c r="X9" s="21">
        <f t="shared" si="1"/>
        <v>1777710</v>
      </c>
      <c r="Y9" s="21">
        <f t="shared" si="1"/>
        <v>-571456</v>
      </c>
      <c r="Z9" s="4">
        <f>+IF(X9&lt;&gt;0,+(Y9/X9)*100,0)</f>
        <v>-32.14562555197416</v>
      </c>
      <c r="AA9" s="19">
        <f>SUM(AA10:AA14)</f>
        <v>9155370</v>
      </c>
    </row>
    <row r="10" spans="1:27" ht="12.75">
      <c r="A10" s="5" t="s">
        <v>37</v>
      </c>
      <c r="B10" s="3"/>
      <c r="C10" s="22"/>
      <c r="D10" s="22"/>
      <c r="E10" s="23">
        <v>2217735</v>
      </c>
      <c r="F10" s="24">
        <v>2217735</v>
      </c>
      <c r="G10" s="24">
        <v>191820</v>
      </c>
      <c r="H10" s="24">
        <v>-68514</v>
      </c>
      <c r="I10" s="24"/>
      <c r="J10" s="24">
        <v>123306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123306</v>
      </c>
      <c r="X10" s="24">
        <v>47553</v>
      </c>
      <c r="Y10" s="24">
        <v>75753</v>
      </c>
      <c r="Z10" s="6">
        <v>159.3</v>
      </c>
      <c r="AA10" s="22">
        <v>2217735</v>
      </c>
    </row>
    <row r="11" spans="1:27" ht="12.75">
      <c r="A11" s="5" t="s">
        <v>38</v>
      </c>
      <c r="B11" s="3"/>
      <c r="C11" s="22"/>
      <c r="D11" s="22"/>
      <c r="E11" s="23">
        <v>4070</v>
      </c>
      <c r="F11" s="24">
        <v>4070</v>
      </c>
      <c r="G11" s="24">
        <v>300</v>
      </c>
      <c r="H11" s="24">
        <v>300</v>
      </c>
      <c r="I11" s="24"/>
      <c r="J11" s="24">
        <v>600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600</v>
      </c>
      <c r="X11" s="24">
        <v>1017</v>
      </c>
      <c r="Y11" s="24">
        <v>-417</v>
      </c>
      <c r="Z11" s="6">
        <v>-41</v>
      </c>
      <c r="AA11" s="22">
        <v>4070</v>
      </c>
    </row>
    <row r="12" spans="1:27" ht="12.75">
      <c r="A12" s="5" t="s">
        <v>39</v>
      </c>
      <c r="B12" s="3"/>
      <c r="C12" s="22"/>
      <c r="D12" s="22"/>
      <c r="E12" s="23">
        <v>6482964</v>
      </c>
      <c r="F12" s="24">
        <v>6482964</v>
      </c>
      <c r="G12" s="24">
        <v>200678</v>
      </c>
      <c r="H12" s="24">
        <v>222150</v>
      </c>
      <c r="I12" s="24"/>
      <c r="J12" s="24">
        <v>422828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422828</v>
      </c>
      <c r="X12" s="24">
        <v>1616490</v>
      </c>
      <c r="Y12" s="24">
        <v>-1193662</v>
      </c>
      <c r="Z12" s="6">
        <v>-73.84</v>
      </c>
      <c r="AA12" s="22">
        <v>6482964</v>
      </c>
    </row>
    <row r="13" spans="1:27" ht="12.75">
      <c r="A13" s="5" t="s">
        <v>40</v>
      </c>
      <c r="B13" s="3"/>
      <c r="C13" s="22"/>
      <c r="D13" s="22"/>
      <c r="E13" s="23">
        <v>450601</v>
      </c>
      <c r="F13" s="24">
        <v>450601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112650</v>
      </c>
      <c r="Y13" s="24">
        <v>-112650</v>
      </c>
      <c r="Z13" s="6">
        <v>-100</v>
      </c>
      <c r="AA13" s="22">
        <v>450601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>
        <v>659520</v>
      </c>
      <c r="H14" s="27"/>
      <c r="I14" s="27"/>
      <c r="J14" s="27">
        <v>659520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659520</v>
      </c>
      <c r="X14" s="27"/>
      <c r="Y14" s="27">
        <v>659520</v>
      </c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13425122</v>
      </c>
      <c r="F15" s="21">
        <f t="shared" si="2"/>
        <v>13425122</v>
      </c>
      <c r="G15" s="21">
        <f t="shared" si="2"/>
        <v>59526</v>
      </c>
      <c r="H15" s="21">
        <f t="shared" si="2"/>
        <v>48815</v>
      </c>
      <c r="I15" s="21">
        <f t="shared" si="2"/>
        <v>0</v>
      </c>
      <c r="J15" s="21">
        <f t="shared" si="2"/>
        <v>108341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108341</v>
      </c>
      <c r="X15" s="21">
        <f t="shared" si="2"/>
        <v>3863160</v>
      </c>
      <c r="Y15" s="21">
        <f t="shared" si="2"/>
        <v>-3754819</v>
      </c>
      <c r="Z15" s="4">
        <f>+IF(X15&lt;&gt;0,+(Y15/X15)*100,0)</f>
        <v>-97.19553422586691</v>
      </c>
      <c r="AA15" s="19">
        <f>SUM(AA16:AA18)</f>
        <v>13425122</v>
      </c>
    </row>
    <row r="16" spans="1:27" ht="12.75">
      <c r="A16" s="5" t="s">
        <v>43</v>
      </c>
      <c r="B16" s="3"/>
      <c r="C16" s="22"/>
      <c r="D16" s="22"/>
      <c r="E16" s="23"/>
      <c r="F16" s="24"/>
      <c r="G16" s="24">
        <v>121</v>
      </c>
      <c r="H16" s="24">
        <v>-196</v>
      </c>
      <c r="I16" s="24"/>
      <c r="J16" s="24">
        <v>-75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-75</v>
      </c>
      <c r="X16" s="24"/>
      <c r="Y16" s="24">
        <v>-75</v>
      </c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13425122</v>
      </c>
      <c r="F17" s="24">
        <v>13425122</v>
      </c>
      <c r="G17" s="24">
        <v>59405</v>
      </c>
      <c r="H17" s="24">
        <v>49011</v>
      </c>
      <c r="I17" s="24"/>
      <c r="J17" s="24">
        <v>108416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108416</v>
      </c>
      <c r="X17" s="24">
        <v>3863160</v>
      </c>
      <c r="Y17" s="24">
        <v>-3754744</v>
      </c>
      <c r="Z17" s="6">
        <v>-97.19</v>
      </c>
      <c r="AA17" s="22">
        <v>13425122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315821684</v>
      </c>
      <c r="F19" s="21">
        <f t="shared" si="3"/>
        <v>315821684</v>
      </c>
      <c r="G19" s="21">
        <f t="shared" si="3"/>
        <v>38653257</v>
      </c>
      <c r="H19" s="21">
        <f t="shared" si="3"/>
        <v>-4626317</v>
      </c>
      <c r="I19" s="21">
        <f t="shared" si="3"/>
        <v>0</v>
      </c>
      <c r="J19" s="21">
        <f t="shared" si="3"/>
        <v>34026940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34026940</v>
      </c>
      <c r="X19" s="21">
        <f t="shared" si="3"/>
        <v>77296659</v>
      </c>
      <c r="Y19" s="21">
        <f t="shared" si="3"/>
        <v>-43269719</v>
      </c>
      <c r="Z19" s="4">
        <f>+IF(X19&lt;&gt;0,+(Y19/X19)*100,0)</f>
        <v>-55.97877005266165</v>
      </c>
      <c r="AA19" s="19">
        <f>SUM(AA20:AA23)</f>
        <v>315821684</v>
      </c>
    </row>
    <row r="20" spans="1:27" ht="12.75">
      <c r="A20" s="5" t="s">
        <v>47</v>
      </c>
      <c r="B20" s="3"/>
      <c r="C20" s="22"/>
      <c r="D20" s="22"/>
      <c r="E20" s="23">
        <v>176177345</v>
      </c>
      <c r="F20" s="24">
        <v>176177345</v>
      </c>
      <c r="G20" s="24">
        <v>14120277</v>
      </c>
      <c r="H20" s="24">
        <v>-13341329</v>
      </c>
      <c r="I20" s="24"/>
      <c r="J20" s="24">
        <v>778948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778948</v>
      </c>
      <c r="X20" s="24">
        <v>43849287</v>
      </c>
      <c r="Y20" s="24">
        <v>-43070339</v>
      </c>
      <c r="Z20" s="6">
        <v>-98.22</v>
      </c>
      <c r="AA20" s="22">
        <v>176177345</v>
      </c>
    </row>
    <row r="21" spans="1:27" ht="12.75">
      <c r="A21" s="5" t="s">
        <v>48</v>
      </c>
      <c r="B21" s="3"/>
      <c r="C21" s="22"/>
      <c r="D21" s="22"/>
      <c r="E21" s="23">
        <v>104605716</v>
      </c>
      <c r="F21" s="24">
        <v>104605716</v>
      </c>
      <c r="G21" s="24">
        <v>20365037</v>
      </c>
      <c r="H21" s="24">
        <v>6712598</v>
      </c>
      <c r="I21" s="24"/>
      <c r="J21" s="24">
        <v>27077635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27077635</v>
      </c>
      <c r="X21" s="24">
        <v>24731574</v>
      </c>
      <c r="Y21" s="24">
        <v>2346061</v>
      </c>
      <c r="Z21" s="6">
        <v>9.49</v>
      </c>
      <c r="AA21" s="22">
        <v>104605716</v>
      </c>
    </row>
    <row r="22" spans="1:27" ht="12.75">
      <c r="A22" s="5" t="s">
        <v>49</v>
      </c>
      <c r="B22" s="3"/>
      <c r="C22" s="25"/>
      <c r="D22" s="25"/>
      <c r="E22" s="26">
        <v>19010108</v>
      </c>
      <c r="F22" s="27">
        <v>19010108</v>
      </c>
      <c r="G22" s="27">
        <v>2297769</v>
      </c>
      <c r="H22" s="27">
        <v>924171</v>
      </c>
      <c r="I22" s="27"/>
      <c r="J22" s="27">
        <v>3221940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3221940</v>
      </c>
      <c r="X22" s="27">
        <v>4752528</v>
      </c>
      <c r="Y22" s="27">
        <v>-1530588</v>
      </c>
      <c r="Z22" s="7">
        <v>-32.21</v>
      </c>
      <c r="AA22" s="25">
        <v>19010108</v>
      </c>
    </row>
    <row r="23" spans="1:27" ht="12.75">
      <c r="A23" s="5" t="s">
        <v>50</v>
      </c>
      <c r="B23" s="3"/>
      <c r="C23" s="22"/>
      <c r="D23" s="22"/>
      <c r="E23" s="23">
        <v>16028515</v>
      </c>
      <c r="F23" s="24">
        <v>16028515</v>
      </c>
      <c r="G23" s="24">
        <v>1870174</v>
      </c>
      <c r="H23" s="24">
        <v>1078243</v>
      </c>
      <c r="I23" s="24"/>
      <c r="J23" s="24">
        <v>2948417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2948417</v>
      </c>
      <c r="X23" s="24">
        <v>3963270</v>
      </c>
      <c r="Y23" s="24">
        <v>-1014853</v>
      </c>
      <c r="Z23" s="6">
        <v>-25.61</v>
      </c>
      <c r="AA23" s="22">
        <v>16028515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455082900</v>
      </c>
      <c r="F25" s="46">
        <f t="shared" si="4"/>
        <v>455082900</v>
      </c>
      <c r="G25" s="46">
        <f t="shared" si="4"/>
        <v>124569680</v>
      </c>
      <c r="H25" s="46">
        <f t="shared" si="4"/>
        <v>152639182</v>
      </c>
      <c r="I25" s="46">
        <f t="shared" si="4"/>
        <v>0</v>
      </c>
      <c r="J25" s="46">
        <f t="shared" si="4"/>
        <v>277208862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277208862</v>
      </c>
      <c r="X25" s="46">
        <f t="shared" si="4"/>
        <v>115724748</v>
      </c>
      <c r="Y25" s="46">
        <f t="shared" si="4"/>
        <v>161484114</v>
      </c>
      <c r="Z25" s="47">
        <f>+IF(X25&lt;&gt;0,+(Y25/X25)*100,0)</f>
        <v>139.54155596865073</v>
      </c>
      <c r="AA25" s="44">
        <f>+AA5+AA9+AA15+AA19+AA24</f>
        <v>455082900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118837768</v>
      </c>
      <c r="F28" s="21">
        <f t="shared" si="5"/>
        <v>118837768</v>
      </c>
      <c r="G28" s="21">
        <f t="shared" si="5"/>
        <v>7335770</v>
      </c>
      <c r="H28" s="21">
        <f t="shared" si="5"/>
        <v>6271328</v>
      </c>
      <c r="I28" s="21">
        <f t="shared" si="5"/>
        <v>0</v>
      </c>
      <c r="J28" s="21">
        <f t="shared" si="5"/>
        <v>13607098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13607098</v>
      </c>
      <c r="X28" s="21">
        <f t="shared" si="5"/>
        <v>32776168</v>
      </c>
      <c r="Y28" s="21">
        <f t="shared" si="5"/>
        <v>-19169070</v>
      </c>
      <c r="Z28" s="4">
        <f>+IF(X28&lt;&gt;0,+(Y28/X28)*100,0)</f>
        <v>-58.48478077119936</v>
      </c>
      <c r="AA28" s="19">
        <f>SUM(AA29:AA31)</f>
        <v>118837768</v>
      </c>
    </row>
    <row r="29" spans="1:27" ht="12.75">
      <c r="A29" s="5" t="s">
        <v>33</v>
      </c>
      <c r="B29" s="3"/>
      <c r="C29" s="22"/>
      <c r="D29" s="22"/>
      <c r="E29" s="23">
        <v>23575061</v>
      </c>
      <c r="F29" s="24">
        <v>23575061</v>
      </c>
      <c r="G29" s="24">
        <v>1900196</v>
      </c>
      <c r="H29" s="24">
        <v>1960451</v>
      </c>
      <c r="I29" s="24"/>
      <c r="J29" s="24">
        <v>3860647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3860647</v>
      </c>
      <c r="X29" s="24">
        <v>6042217</v>
      </c>
      <c r="Y29" s="24">
        <v>-2181570</v>
      </c>
      <c r="Z29" s="6">
        <v>-36.11</v>
      </c>
      <c r="AA29" s="22">
        <v>23575061</v>
      </c>
    </row>
    <row r="30" spans="1:27" ht="12.75">
      <c r="A30" s="5" t="s">
        <v>34</v>
      </c>
      <c r="B30" s="3"/>
      <c r="C30" s="25"/>
      <c r="D30" s="25"/>
      <c r="E30" s="26">
        <v>58273535</v>
      </c>
      <c r="F30" s="27">
        <v>58273535</v>
      </c>
      <c r="G30" s="27">
        <v>1784849</v>
      </c>
      <c r="H30" s="27">
        <v>1813645</v>
      </c>
      <c r="I30" s="27"/>
      <c r="J30" s="27">
        <v>3598494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3598494</v>
      </c>
      <c r="X30" s="27">
        <v>17708766</v>
      </c>
      <c r="Y30" s="27">
        <v>-14110272</v>
      </c>
      <c r="Z30" s="7">
        <v>-79.68</v>
      </c>
      <c r="AA30" s="25">
        <v>58273535</v>
      </c>
    </row>
    <row r="31" spans="1:27" ht="12.75">
      <c r="A31" s="5" t="s">
        <v>35</v>
      </c>
      <c r="B31" s="3"/>
      <c r="C31" s="22"/>
      <c r="D31" s="22"/>
      <c r="E31" s="23">
        <v>36989172</v>
      </c>
      <c r="F31" s="24">
        <v>36989172</v>
      </c>
      <c r="G31" s="24">
        <v>3650725</v>
      </c>
      <c r="H31" s="24">
        <v>2497232</v>
      </c>
      <c r="I31" s="24"/>
      <c r="J31" s="24">
        <v>6147957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6147957</v>
      </c>
      <c r="X31" s="24">
        <v>9025185</v>
      </c>
      <c r="Y31" s="24">
        <v>-2877228</v>
      </c>
      <c r="Z31" s="6">
        <v>-31.88</v>
      </c>
      <c r="AA31" s="22">
        <v>36989172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39297348</v>
      </c>
      <c r="F32" s="21">
        <f t="shared" si="6"/>
        <v>39297348</v>
      </c>
      <c r="G32" s="21">
        <f t="shared" si="6"/>
        <v>3446428</v>
      </c>
      <c r="H32" s="21">
        <f t="shared" si="6"/>
        <v>2749047</v>
      </c>
      <c r="I32" s="21">
        <f t="shared" si="6"/>
        <v>0</v>
      </c>
      <c r="J32" s="21">
        <f t="shared" si="6"/>
        <v>6195475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6195475</v>
      </c>
      <c r="X32" s="21">
        <f t="shared" si="6"/>
        <v>8275155</v>
      </c>
      <c r="Y32" s="21">
        <f t="shared" si="6"/>
        <v>-2079680</v>
      </c>
      <c r="Z32" s="4">
        <f>+IF(X32&lt;&gt;0,+(Y32/X32)*100,0)</f>
        <v>-25.131613848924882</v>
      </c>
      <c r="AA32" s="19">
        <f>SUM(AA33:AA37)</f>
        <v>39297348</v>
      </c>
    </row>
    <row r="33" spans="1:27" ht="12.75">
      <c r="A33" s="5" t="s">
        <v>37</v>
      </c>
      <c r="B33" s="3"/>
      <c r="C33" s="22"/>
      <c r="D33" s="22"/>
      <c r="E33" s="23">
        <v>13744623</v>
      </c>
      <c r="F33" s="24">
        <v>13744623</v>
      </c>
      <c r="G33" s="24">
        <v>2083895</v>
      </c>
      <c r="H33" s="24">
        <v>956913</v>
      </c>
      <c r="I33" s="24"/>
      <c r="J33" s="24">
        <v>3040808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3040808</v>
      </c>
      <c r="X33" s="24">
        <v>2095581</v>
      </c>
      <c r="Y33" s="24">
        <v>945227</v>
      </c>
      <c r="Z33" s="6">
        <v>45.11</v>
      </c>
      <c r="AA33" s="22">
        <v>13744623</v>
      </c>
    </row>
    <row r="34" spans="1:27" ht="12.75">
      <c r="A34" s="5" t="s">
        <v>38</v>
      </c>
      <c r="B34" s="3"/>
      <c r="C34" s="22"/>
      <c r="D34" s="22"/>
      <c r="E34" s="23">
        <v>3600202</v>
      </c>
      <c r="F34" s="24">
        <v>3600202</v>
      </c>
      <c r="G34" s="24">
        <v>288643</v>
      </c>
      <c r="H34" s="24">
        <v>392695</v>
      </c>
      <c r="I34" s="24"/>
      <c r="J34" s="24">
        <v>681338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681338</v>
      </c>
      <c r="X34" s="24">
        <v>937719</v>
      </c>
      <c r="Y34" s="24">
        <v>-256381</v>
      </c>
      <c r="Z34" s="6">
        <v>-27.34</v>
      </c>
      <c r="AA34" s="22">
        <v>3600202</v>
      </c>
    </row>
    <row r="35" spans="1:27" ht="12.75">
      <c r="A35" s="5" t="s">
        <v>39</v>
      </c>
      <c r="B35" s="3"/>
      <c r="C35" s="22"/>
      <c r="D35" s="22"/>
      <c r="E35" s="23">
        <v>20525598</v>
      </c>
      <c r="F35" s="24">
        <v>20525598</v>
      </c>
      <c r="G35" s="24">
        <v>1072490</v>
      </c>
      <c r="H35" s="24">
        <v>1393839</v>
      </c>
      <c r="I35" s="24"/>
      <c r="J35" s="24">
        <v>2466329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2466329</v>
      </c>
      <c r="X35" s="24">
        <v>4534578</v>
      </c>
      <c r="Y35" s="24">
        <v>-2068249</v>
      </c>
      <c r="Z35" s="6">
        <v>-45.61</v>
      </c>
      <c r="AA35" s="22">
        <v>20525598</v>
      </c>
    </row>
    <row r="36" spans="1:27" ht="12.75">
      <c r="A36" s="5" t="s">
        <v>40</v>
      </c>
      <c r="B36" s="3"/>
      <c r="C36" s="22"/>
      <c r="D36" s="22"/>
      <c r="E36" s="23">
        <v>334420</v>
      </c>
      <c r="F36" s="24">
        <v>334420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71652</v>
      </c>
      <c r="Y36" s="24">
        <v>-71652</v>
      </c>
      <c r="Z36" s="6">
        <v>-100</v>
      </c>
      <c r="AA36" s="22">
        <v>334420</v>
      </c>
    </row>
    <row r="37" spans="1:27" ht="12.75">
      <c r="A37" s="5" t="s">
        <v>41</v>
      </c>
      <c r="B37" s="3"/>
      <c r="C37" s="25"/>
      <c r="D37" s="25"/>
      <c r="E37" s="26">
        <v>1092505</v>
      </c>
      <c r="F37" s="27">
        <v>1092505</v>
      </c>
      <c r="G37" s="27">
        <v>1400</v>
      </c>
      <c r="H37" s="27">
        <v>5600</v>
      </c>
      <c r="I37" s="27"/>
      <c r="J37" s="27">
        <v>7000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7000</v>
      </c>
      <c r="X37" s="27">
        <v>635625</v>
      </c>
      <c r="Y37" s="27">
        <v>-628625</v>
      </c>
      <c r="Z37" s="7">
        <v>-98.9</v>
      </c>
      <c r="AA37" s="25">
        <v>1092505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47840529</v>
      </c>
      <c r="F38" s="21">
        <f t="shared" si="7"/>
        <v>47840529</v>
      </c>
      <c r="G38" s="21">
        <f t="shared" si="7"/>
        <v>2639533</v>
      </c>
      <c r="H38" s="21">
        <f t="shared" si="7"/>
        <v>2702836</v>
      </c>
      <c r="I38" s="21">
        <f t="shared" si="7"/>
        <v>0</v>
      </c>
      <c r="J38" s="21">
        <f t="shared" si="7"/>
        <v>5342369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5342369</v>
      </c>
      <c r="X38" s="21">
        <f t="shared" si="7"/>
        <v>12717774</v>
      </c>
      <c r="Y38" s="21">
        <f t="shared" si="7"/>
        <v>-7375405</v>
      </c>
      <c r="Z38" s="4">
        <f>+IF(X38&lt;&gt;0,+(Y38/X38)*100,0)</f>
        <v>-57.99289246687353</v>
      </c>
      <c r="AA38" s="19">
        <f>SUM(AA39:AA41)</f>
        <v>47840529</v>
      </c>
    </row>
    <row r="39" spans="1:27" ht="12.75">
      <c r="A39" s="5" t="s">
        <v>43</v>
      </c>
      <c r="B39" s="3"/>
      <c r="C39" s="22"/>
      <c r="D39" s="22"/>
      <c r="E39" s="23">
        <v>9349117</v>
      </c>
      <c r="F39" s="24">
        <v>9349117</v>
      </c>
      <c r="G39" s="24">
        <v>178</v>
      </c>
      <c r="H39" s="24"/>
      <c r="I39" s="24"/>
      <c r="J39" s="24">
        <v>178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178</v>
      </c>
      <c r="X39" s="24">
        <v>1825932</v>
      </c>
      <c r="Y39" s="24">
        <v>-1825754</v>
      </c>
      <c r="Z39" s="6">
        <v>-99.99</v>
      </c>
      <c r="AA39" s="22">
        <v>9349117</v>
      </c>
    </row>
    <row r="40" spans="1:27" ht="12.75">
      <c r="A40" s="5" t="s">
        <v>44</v>
      </c>
      <c r="B40" s="3"/>
      <c r="C40" s="22"/>
      <c r="D40" s="22"/>
      <c r="E40" s="23">
        <v>38491412</v>
      </c>
      <c r="F40" s="24">
        <v>38491412</v>
      </c>
      <c r="G40" s="24">
        <v>2639355</v>
      </c>
      <c r="H40" s="24">
        <v>2702836</v>
      </c>
      <c r="I40" s="24"/>
      <c r="J40" s="24">
        <v>5342191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5342191</v>
      </c>
      <c r="X40" s="24">
        <v>10891842</v>
      </c>
      <c r="Y40" s="24">
        <v>-5549651</v>
      </c>
      <c r="Z40" s="6">
        <v>-50.95</v>
      </c>
      <c r="AA40" s="22">
        <v>38491412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249099919</v>
      </c>
      <c r="F42" s="21">
        <f t="shared" si="8"/>
        <v>249099919</v>
      </c>
      <c r="G42" s="21">
        <f t="shared" si="8"/>
        <v>30804655</v>
      </c>
      <c r="H42" s="21">
        <f t="shared" si="8"/>
        <v>14451366</v>
      </c>
      <c r="I42" s="21">
        <f t="shared" si="8"/>
        <v>0</v>
      </c>
      <c r="J42" s="21">
        <f t="shared" si="8"/>
        <v>45256021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45256021</v>
      </c>
      <c r="X42" s="21">
        <f t="shared" si="8"/>
        <v>61951752</v>
      </c>
      <c r="Y42" s="21">
        <f t="shared" si="8"/>
        <v>-16695731</v>
      </c>
      <c r="Z42" s="4">
        <f>+IF(X42&lt;&gt;0,+(Y42/X42)*100,0)</f>
        <v>-26.949570368889646</v>
      </c>
      <c r="AA42" s="19">
        <f>SUM(AA43:AA46)</f>
        <v>249099919</v>
      </c>
    </row>
    <row r="43" spans="1:27" ht="12.75">
      <c r="A43" s="5" t="s">
        <v>47</v>
      </c>
      <c r="B43" s="3"/>
      <c r="C43" s="22"/>
      <c r="D43" s="22"/>
      <c r="E43" s="23">
        <v>139253676</v>
      </c>
      <c r="F43" s="24">
        <v>139253676</v>
      </c>
      <c r="G43" s="24">
        <v>22161525</v>
      </c>
      <c r="H43" s="24">
        <v>1339813</v>
      </c>
      <c r="I43" s="24"/>
      <c r="J43" s="24">
        <v>23501338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23501338</v>
      </c>
      <c r="X43" s="24">
        <v>36398169</v>
      </c>
      <c r="Y43" s="24">
        <v>-12896831</v>
      </c>
      <c r="Z43" s="6">
        <v>-35.43</v>
      </c>
      <c r="AA43" s="22">
        <v>139253676</v>
      </c>
    </row>
    <row r="44" spans="1:27" ht="12.75">
      <c r="A44" s="5" t="s">
        <v>48</v>
      </c>
      <c r="B44" s="3"/>
      <c r="C44" s="22"/>
      <c r="D44" s="22"/>
      <c r="E44" s="23">
        <v>54729614</v>
      </c>
      <c r="F44" s="24">
        <v>54729614</v>
      </c>
      <c r="G44" s="24">
        <v>5043926</v>
      </c>
      <c r="H44" s="24">
        <v>5995121</v>
      </c>
      <c r="I44" s="24"/>
      <c r="J44" s="24">
        <v>11039047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11039047</v>
      </c>
      <c r="X44" s="24">
        <v>13571943</v>
      </c>
      <c r="Y44" s="24">
        <v>-2532896</v>
      </c>
      <c r="Z44" s="6">
        <v>-18.66</v>
      </c>
      <c r="AA44" s="22">
        <v>54729614</v>
      </c>
    </row>
    <row r="45" spans="1:27" ht="12.75">
      <c r="A45" s="5" t="s">
        <v>49</v>
      </c>
      <c r="B45" s="3"/>
      <c r="C45" s="25"/>
      <c r="D45" s="25"/>
      <c r="E45" s="26">
        <v>22366604</v>
      </c>
      <c r="F45" s="27">
        <v>22366604</v>
      </c>
      <c r="G45" s="27">
        <v>1645759</v>
      </c>
      <c r="H45" s="27">
        <v>1703699</v>
      </c>
      <c r="I45" s="27"/>
      <c r="J45" s="27">
        <v>3349458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3349458</v>
      </c>
      <c r="X45" s="27">
        <v>5227791</v>
      </c>
      <c r="Y45" s="27">
        <v>-1878333</v>
      </c>
      <c r="Z45" s="7">
        <v>-35.93</v>
      </c>
      <c r="AA45" s="25">
        <v>22366604</v>
      </c>
    </row>
    <row r="46" spans="1:27" ht="12.75">
      <c r="A46" s="5" t="s">
        <v>50</v>
      </c>
      <c r="B46" s="3"/>
      <c r="C46" s="22"/>
      <c r="D46" s="22"/>
      <c r="E46" s="23">
        <v>32750025</v>
      </c>
      <c r="F46" s="24">
        <v>32750025</v>
      </c>
      <c r="G46" s="24">
        <v>1953445</v>
      </c>
      <c r="H46" s="24">
        <v>5412733</v>
      </c>
      <c r="I46" s="24"/>
      <c r="J46" s="24">
        <v>7366178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7366178</v>
      </c>
      <c r="X46" s="24">
        <v>6753849</v>
      </c>
      <c r="Y46" s="24">
        <v>612329</v>
      </c>
      <c r="Z46" s="6">
        <v>9.07</v>
      </c>
      <c r="AA46" s="22">
        <v>32750025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>
        <v>441279</v>
      </c>
      <c r="H47" s="21">
        <v>27595</v>
      </c>
      <c r="I47" s="21"/>
      <c r="J47" s="21">
        <v>468874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468874</v>
      </c>
      <c r="X47" s="21"/>
      <c r="Y47" s="21">
        <v>468874</v>
      </c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455075564</v>
      </c>
      <c r="F48" s="46">
        <f t="shared" si="9"/>
        <v>455075564</v>
      </c>
      <c r="G48" s="46">
        <f t="shared" si="9"/>
        <v>44667665</v>
      </c>
      <c r="H48" s="46">
        <f t="shared" si="9"/>
        <v>26202172</v>
      </c>
      <c r="I48" s="46">
        <f t="shared" si="9"/>
        <v>0</v>
      </c>
      <c r="J48" s="46">
        <f t="shared" si="9"/>
        <v>70869837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70869837</v>
      </c>
      <c r="X48" s="46">
        <f t="shared" si="9"/>
        <v>115720849</v>
      </c>
      <c r="Y48" s="46">
        <f t="shared" si="9"/>
        <v>-44851012</v>
      </c>
      <c r="Z48" s="47">
        <f>+IF(X48&lt;&gt;0,+(Y48/X48)*100,0)</f>
        <v>-38.75793548662955</v>
      </c>
      <c r="AA48" s="44">
        <f>+AA28+AA32+AA38+AA42+AA47</f>
        <v>455075564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7336</v>
      </c>
      <c r="F49" s="50">
        <f t="shared" si="10"/>
        <v>7336</v>
      </c>
      <c r="G49" s="50">
        <f t="shared" si="10"/>
        <v>79902015</v>
      </c>
      <c r="H49" s="50">
        <f t="shared" si="10"/>
        <v>126437010</v>
      </c>
      <c r="I49" s="50">
        <f t="shared" si="10"/>
        <v>0</v>
      </c>
      <c r="J49" s="50">
        <f t="shared" si="10"/>
        <v>206339025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206339025</v>
      </c>
      <c r="X49" s="50">
        <f>IF(F25=F48,0,X25-X48)</f>
        <v>3899</v>
      </c>
      <c r="Y49" s="50">
        <f t="shared" si="10"/>
        <v>206335126</v>
      </c>
      <c r="Z49" s="51">
        <f>+IF(X49&lt;&gt;0,+(Y49/X49)*100,0)</f>
        <v>5292001.17978969</v>
      </c>
      <c r="AA49" s="48">
        <f>+AA25-AA48</f>
        <v>7336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2016-11-07T11:29:37Z</dcterms:created>
  <dcterms:modified xsi:type="dcterms:W3CDTF">2016-11-07T11:29:37Z</dcterms:modified>
  <cp:category/>
  <cp:version/>
  <cp:contentType/>
  <cp:contentStatus/>
</cp:coreProperties>
</file>